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09E4CF7-890A-4A47-8B52-3E7E8E6B3BB1}" xr6:coauthVersionLast="47" xr6:coauthVersionMax="47" xr10:uidLastSave="{00000000-0000-0000-0000-000000000000}"/>
  <bookViews>
    <workbookView xWindow="-108" yWindow="-108" windowWidth="23256" windowHeight="13896" xr2:uid="{00000000-000D-0000-FFFF-FFFF00000000}"/>
  </bookViews>
  <sheets>
    <sheet name="調査書" sheetId="9" r:id="rId1"/>
    <sheet name="給与改善実績（専任）" sheetId="42" r:id="rId2"/>
    <sheet name="給与改善実績（専任以外）" sheetId="43" r:id="rId3"/>
    <sheet name="給与改善実績（専任）記入例" sheetId="44" r:id="rId4"/>
    <sheet name="給与改善実績（専任以外）記入例" sheetId="45" r:id="rId5"/>
  </sheets>
  <definedNames>
    <definedName name="_xlnm.Print_Area" localSheetId="1">'給与改善実績（専任）'!$A$1:$AD$58</definedName>
    <definedName name="_xlnm.Print_Area" localSheetId="3">'給与改善実績（専任）記入例'!$A$1:$AD$58</definedName>
    <definedName name="_xlnm.Print_Area" localSheetId="2">'給与改善実績（専任以外）'!$A$1:$AD$58</definedName>
    <definedName name="_xlnm.Print_Area" localSheetId="4">'給与改善実績（専任以外）記入例'!$A$1:$AD$58</definedName>
    <definedName name="_xlnm.Print_Area" localSheetId="0">調査書!$A$1:$J$45</definedName>
    <definedName name="_xlnm.Print_Titles" localSheetId="1">'給与改善実績（専任）'!$1:$1</definedName>
    <definedName name="_xlnm.Print_Titles" localSheetId="3">'給与改善実績（専任）記入例'!$1:$1</definedName>
    <definedName name="_xlnm.Print_Titles" localSheetId="2">'給与改善実績（専任以外）'!$1:$1</definedName>
    <definedName name="_xlnm.Print_Titles" localSheetId="4">'給与改善実績（専任以外）記入例'!$1:$1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0" i="43" l="1"/>
  <c r="U11" i="43"/>
  <c r="U12" i="43"/>
  <c r="U13" i="43"/>
  <c r="U14" i="43"/>
  <c r="U15" i="43"/>
  <c r="U16" i="43"/>
  <c r="U17" i="43"/>
  <c r="U18" i="43"/>
  <c r="U19" i="43"/>
  <c r="U20" i="43"/>
  <c r="U21" i="43"/>
  <c r="U22" i="43"/>
  <c r="U23" i="43"/>
  <c r="U24" i="43"/>
  <c r="U25" i="43"/>
  <c r="U26" i="43"/>
  <c r="U27" i="43"/>
  <c r="U28" i="43"/>
  <c r="U29" i="43"/>
  <c r="U30" i="43"/>
  <c r="U31" i="43"/>
  <c r="U32" i="43"/>
  <c r="U33" i="43"/>
  <c r="U34" i="43"/>
  <c r="U35" i="43"/>
  <c r="U36" i="43"/>
  <c r="U37" i="43"/>
  <c r="U38" i="43"/>
  <c r="U39" i="43"/>
  <c r="U40" i="43"/>
  <c r="U41" i="43"/>
  <c r="U42" i="43"/>
  <c r="U43" i="43"/>
  <c r="U44" i="43"/>
  <c r="U45" i="43"/>
  <c r="U46" i="43"/>
  <c r="U47" i="43"/>
  <c r="U48" i="43"/>
  <c r="U49" i="43"/>
  <c r="U50" i="43"/>
  <c r="U51" i="43"/>
  <c r="U52" i="43"/>
  <c r="U53" i="43"/>
  <c r="U54" i="43"/>
  <c r="U55" i="43"/>
  <c r="U56" i="43"/>
  <c r="U57" i="43"/>
  <c r="U58" i="43"/>
  <c r="P10" i="43"/>
  <c r="P11" i="43"/>
  <c r="P12" i="43"/>
  <c r="P13" i="43"/>
  <c r="P14" i="43"/>
  <c r="P15" i="43"/>
  <c r="P16" i="43"/>
  <c r="P17" i="43"/>
  <c r="P18" i="43"/>
  <c r="P19" i="43"/>
  <c r="P20" i="43"/>
  <c r="P21" i="43"/>
  <c r="P22" i="43"/>
  <c r="P23" i="43"/>
  <c r="P24" i="43"/>
  <c r="P25" i="43"/>
  <c r="P26" i="43"/>
  <c r="P27" i="43"/>
  <c r="P28" i="43"/>
  <c r="P29" i="43"/>
  <c r="P30" i="43"/>
  <c r="P31" i="43"/>
  <c r="P32" i="43"/>
  <c r="P33" i="43"/>
  <c r="P34" i="43"/>
  <c r="P35" i="43"/>
  <c r="P36" i="43"/>
  <c r="P37" i="43"/>
  <c r="P38" i="43"/>
  <c r="P39" i="43"/>
  <c r="P40" i="43"/>
  <c r="P41" i="43"/>
  <c r="P42" i="43"/>
  <c r="P43" i="43"/>
  <c r="P44" i="43"/>
  <c r="P45" i="43"/>
  <c r="P46" i="43"/>
  <c r="P47" i="43"/>
  <c r="P48" i="43"/>
  <c r="P49" i="43"/>
  <c r="P50" i="43"/>
  <c r="P51" i="43"/>
  <c r="P52" i="43"/>
  <c r="P53" i="43"/>
  <c r="P54" i="43"/>
  <c r="P55" i="43"/>
  <c r="P56" i="43"/>
  <c r="P57" i="43"/>
  <c r="P58" i="43"/>
  <c r="S10" i="42"/>
  <c r="S11" i="42"/>
  <c r="S12" i="42"/>
  <c r="S13" i="42"/>
  <c r="S14" i="42"/>
  <c r="S15" i="42"/>
  <c r="S16" i="42"/>
  <c r="S17" i="42"/>
  <c r="S18" i="42"/>
  <c r="S19" i="42"/>
  <c r="S20" i="42"/>
  <c r="S21" i="42"/>
  <c r="S22" i="42"/>
  <c r="S23" i="42"/>
  <c r="S24" i="42"/>
  <c r="S25" i="42"/>
  <c r="S26" i="42"/>
  <c r="S27" i="42"/>
  <c r="S28" i="42"/>
  <c r="S29" i="42"/>
  <c r="S30" i="42"/>
  <c r="S31" i="42"/>
  <c r="S32" i="42"/>
  <c r="S33" i="42"/>
  <c r="S34" i="42"/>
  <c r="S35" i="42"/>
  <c r="S36" i="42"/>
  <c r="S37" i="42"/>
  <c r="S38" i="42"/>
  <c r="S39" i="42"/>
  <c r="S40" i="42"/>
  <c r="S41" i="42"/>
  <c r="S42" i="42"/>
  <c r="S43" i="42"/>
  <c r="S44" i="42"/>
  <c r="S45" i="42"/>
  <c r="S46" i="42"/>
  <c r="S47" i="42"/>
  <c r="S48" i="42"/>
  <c r="S49" i="42"/>
  <c r="S50" i="42"/>
  <c r="S51" i="42"/>
  <c r="S52" i="42"/>
  <c r="S53" i="42"/>
  <c r="S54" i="42"/>
  <c r="S55" i="42"/>
  <c r="S56" i="42"/>
  <c r="S57" i="42"/>
  <c r="S58" i="42"/>
  <c r="N10" i="42"/>
  <c r="N11" i="42"/>
  <c r="N12" i="42"/>
  <c r="N13" i="42"/>
  <c r="N14" i="42"/>
  <c r="N15" i="42"/>
  <c r="N16" i="42"/>
  <c r="N17" i="42"/>
  <c r="N18" i="42"/>
  <c r="N19" i="42"/>
  <c r="N20" i="42"/>
  <c r="N21" i="42"/>
  <c r="N22" i="42"/>
  <c r="N23" i="42"/>
  <c r="N24" i="42"/>
  <c r="N25" i="42"/>
  <c r="N26" i="42"/>
  <c r="N27" i="42"/>
  <c r="N28" i="42"/>
  <c r="N29" i="42"/>
  <c r="N30" i="42"/>
  <c r="N31" i="42"/>
  <c r="N32" i="42"/>
  <c r="N33" i="42"/>
  <c r="N34" i="42"/>
  <c r="N35" i="42"/>
  <c r="N36" i="42"/>
  <c r="N37" i="42"/>
  <c r="N38" i="42"/>
  <c r="N39" i="42"/>
  <c r="N40" i="42"/>
  <c r="N41" i="42"/>
  <c r="N42" i="42"/>
  <c r="N43" i="42"/>
  <c r="N44" i="42"/>
  <c r="N45" i="42"/>
  <c r="N46" i="42"/>
  <c r="N47" i="42"/>
  <c r="N48" i="42"/>
  <c r="N49" i="42"/>
  <c r="N50" i="42"/>
  <c r="N51" i="42"/>
  <c r="N52" i="42"/>
  <c r="N53" i="42"/>
  <c r="N54" i="42"/>
  <c r="N55" i="42"/>
  <c r="N56" i="42"/>
  <c r="N57" i="42"/>
  <c r="N58" i="42"/>
  <c r="AG6" i="42" l="1"/>
  <c r="AG8" i="44"/>
  <c r="N24" i="44"/>
  <c r="AD4" i="43" l="1"/>
  <c r="AD3" i="43" s="1"/>
  <c r="X10" i="42" l="1"/>
  <c r="X11" i="42"/>
  <c r="X12" i="42"/>
  <c r="X13" i="42"/>
  <c r="X14" i="42"/>
  <c r="X15" i="42"/>
  <c r="X16" i="42"/>
  <c r="X17" i="42"/>
  <c r="X18" i="42"/>
  <c r="X19" i="42"/>
  <c r="X20" i="42"/>
  <c r="X21" i="42"/>
  <c r="X22" i="42"/>
  <c r="X23" i="42"/>
  <c r="X24" i="42"/>
  <c r="X25" i="42"/>
  <c r="X26" i="42"/>
  <c r="X27" i="42"/>
  <c r="X28" i="42"/>
  <c r="X29" i="42"/>
  <c r="X30" i="42"/>
  <c r="X31" i="42"/>
  <c r="X32" i="42"/>
  <c r="X33" i="42"/>
  <c r="X34" i="42"/>
  <c r="X35" i="42"/>
  <c r="X36" i="42"/>
  <c r="X37" i="42"/>
  <c r="X38" i="42"/>
  <c r="X39" i="42"/>
  <c r="X40" i="42"/>
  <c r="X41" i="42"/>
  <c r="X42" i="42"/>
  <c r="X43" i="42"/>
  <c r="X44" i="42"/>
  <c r="X45" i="42"/>
  <c r="X46" i="42"/>
  <c r="X47" i="42"/>
  <c r="X48" i="42"/>
  <c r="X49" i="42"/>
  <c r="X50" i="42"/>
  <c r="X51" i="42"/>
  <c r="X52" i="42"/>
  <c r="X53" i="42"/>
  <c r="X54" i="42"/>
  <c r="X55" i="42"/>
  <c r="X56" i="42"/>
  <c r="X57" i="42"/>
  <c r="X58" i="42"/>
  <c r="X9" i="42"/>
  <c r="N14" i="44" l="1"/>
  <c r="N15" i="44"/>
  <c r="N13" i="44"/>
  <c r="W12" i="45"/>
  <c r="W14" i="45"/>
  <c r="W15" i="45"/>
  <c r="W16" i="45"/>
  <c r="W17" i="45"/>
  <c r="W18" i="45"/>
  <c r="W19" i="45"/>
  <c r="W20" i="45"/>
  <c r="AF20" i="45" s="1"/>
  <c r="W21" i="45"/>
  <c r="AF21" i="45" s="1"/>
  <c r="W22" i="45"/>
  <c r="W23" i="45"/>
  <c r="W24" i="45"/>
  <c r="W25" i="45"/>
  <c r="W26" i="45"/>
  <c r="W27" i="45"/>
  <c r="W28" i="45"/>
  <c r="W29" i="45"/>
  <c r="AF29" i="45" s="1"/>
  <c r="W30" i="45"/>
  <c r="W31" i="45"/>
  <c r="W32" i="45"/>
  <c r="W33" i="45"/>
  <c r="W34" i="45"/>
  <c r="W35" i="45"/>
  <c r="W36" i="45"/>
  <c r="AF36" i="45" s="1"/>
  <c r="W37" i="45"/>
  <c r="W38" i="45"/>
  <c r="W39" i="45"/>
  <c r="W40" i="45"/>
  <c r="W41" i="45"/>
  <c r="W42" i="45"/>
  <c r="W43" i="45"/>
  <c r="W44" i="45"/>
  <c r="AF44" i="45" s="1"/>
  <c r="W45" i="45"/>
  <c r="W46" i="45"/>
  <c r="W47" i="45"/>
  <c r="W48" i="45"/>
  <c r="W49" i="45"/>
  <c r="W50" i="45"/>
  <c r="W51" i="45"/>
  <c r="W52" i="45"/>
  <c r="AF52" i="45" s="1"/>
  <c r="W53" i="45"/>
  <c r="W54" i="45"/>
  <c r="W55" i="45"/>
  <c r="W56" i="45"/>
  <c r="W57" i="45"/>
  <c r="W58" i="45"/>
  <c r="R12" i="45"/>
  <c r="R14" i="45"/>
  <c r="R15" i="45"/>
  <c r="R16" i="45"/>
  <c r="R17" i="45"/>
  <c r="R18" i="45"/>
  <c r="R19" i="45"/>
  <c r="R20" i="45"/>
  <c r="R21" i="45"/>
  <c r="R22" i="45"/>
  <c r="R23" i="45"/>
  <c r="R24" i="45"/>
  <c r="R25" i="45"/>
  <c r="R26" i="45"/>
  <c r="R27" i="45"/>
  <c r="R28" i="45"/>
  <c r="R29" i="45"/>
  <c r="R30" i="45"/>
  <c r="R31" i="45"/>
  <c r="R32" i="45"/>
  <c r="R33" i="45"/>
  <c r="R34" i="45"/>
  <c r="R35" i="45"/>
  <c r="R36" i="45"/>
  <c r="R37" i="45"/>
  <c r="R38" i="45"/>
  <c r="R39" i="45"/>
  <c r="R40" i="45"/>
  <c r="R41" i="45"/>
  <c r="R42" i="45"/>
  <c r="R43" i="45"/>
  <c r="R44" i="45"/>
  <c r="R45" i="45"/>
  <c r="R46" i="45"/>
  <c r="R47" i="45"/>
  <c r="R48" i="45"/>
  <c r="R49" i="45"/>
  <c r="R50" i="45"/>
  <c r="R51" i="45"/>
  <c r="R52" i="45"/>
  <c r="R53" i="45"/>
  <c r="R54" i="45"/>
  <c r="R55" i="45"/>
  <c r="R56" i="45"/>
  <c r="R57" i="45"/>
  <c r="R58" i="45"/>
  <c r="U9" i="44"/>
  <c r="P9" i="44"/>
  <c r="U10" i="44"/>
  <c r="U11" i="44"/>
  <c r="U12" i="44"/>
  <c r="U13" i="44"/>
  <c r="U14" i="44"/>
  <c r="AF14" i="44" s="1"/>
  <c r="U15" i="44"/>
  <c r="AF15" i="44" s="1"/>
  <c r="U16" i="44"/>
  <c r="AF16" i="44" s="1"/>
  <c r="U17" i="44"/>
  <c r="AF17" i="44" s="1"/>
  <c r="U18" i="44"/>
  <c r="U19" i="44"/>
  <c r="U20" i="44"/>
  <c r="U21" i="44"/>
  <c r="U22" i="44"/>
  <c r="U23" i="44"/>
  <c r="U24" i="44"/>
  <c r="AF24" i="44" s="1"/>
  <c r="U25" i="44"/>
  <c r="AF25" i="44" s="1"/>
  <c r="U26" i="44"/>
  <c r="U27" i="44"/>
  <c r="U28" i="44"/>
  <c r="U29" i="44"/>
  <c r="U30" i="44"/>
  <c r="U31" i="44"/>
  <c r="U32" i="44"/>
  <c r="V32" i="44" s="1"/>
  <c r="U33" i="44"/>
  <c r="U34" i="44"/>
  <c r="V34" i="44" s="1"/>
  <c r="U35" i="44"/>
  <c r="U36" i="44"/>
  <c r="U37" i="44"/>
  <c r="AF37" i="44" s="1"/>
  <c r="U38" i="44"/>
  <c r="V38" i="44" s="1"/>
  <c r="AB38" i="44" s="1"/>
  <c r="U39" i="44"/>
  <c r="AF39" i="44" s="1"/>
  <c r="U40" i="44"/>
  <c r="U41" i="44"/>
  <c r="U42" i="44"/>
  <c r="U43" i="44"/>
  <c r="U44" i="44"/>
  <c r="U45" i="44"/>
  <c r="U46" i="44"/>
  <c r="U47" i="44"/>
  <c r="U48" i="44"/>
  <c r="V48" i="44" s="1"/>
  <c r="Z48" i="44" s="1"/>
  <c r="U49" i="44"/>
  <c r="V49" i="44" s="1"/>
  <c r="U50" i="44"/>
  <c r="U51" i="44"/>
  <c r="U52" i="44"/>
  <c r="U53" i="44"/>
  <c r="U54" i="44"/>
  <c r="U55" i="44"/>
  <c r="U56" i="44"/>
  <c r="U57" i="44"/>
  <c r="U58" i="44"/>
  <c r="P10" i="44"/>
  <c r="P11" i="44"/>
  <c r="P12" i="44"/>
  <c r="P13" i="44"/>
  <c r="P14" i="44"/>
  <c r="Q14" i="44" s="1"/>
  <c r="P15" i="44"/>
  <c r="P16" i="44"/>
  <c r="P17" i="44"/>
  <c r="Q17" i="44" s="1"/>
  <c r="P18" i="44"/>
  <c r="P19" i="44"/>
  <c r="P20" i="44"/>
  <c r="P21" i="44"/>
  <c r="P22" i="44"/>
  <c r="P23" i="44"/>
  <c r="P24" i="44"/>
  <c r="P25" i="44"/>
  <c r="P26" i="44"/>
  <c r="P27" i="44"/>
  <c r="P28" i="44"/>
  <c r="P29" i="44"/>
  <c r="P30" i="44"/>
  <c r="P31" i="44"/>
  <c r="P32" i="44"/>
  <c r="P33" i="44"/>
  <c r="P34" i="44"/>
  <c r="P35" i="44"/>
  <c r="P36" i="44"/>
  <c r="P37" i="44"/>
  <c r="P38" i="44"/>
  <c r="P39" i="44"/>
  <c r="P40" i="44"/>
  <c r="P41" i="44"/>
  <c r="P42" i="44"/>
  <c r="P43" i="44"/>
  <c r="P44" i="44"/>
  <c r="P45" i="44"/>
  <c r="P46" i="44"/>
  <c r="P47" i="44"/>
  <c r="P48" i="44"/>
  <c r="P49" i="44"/>
  <c r="P50" i="44"/>
  <c r="P51" i="44"/>
  <c r="P52" i="44"/>
  <c r="P53" i="44"/>
  <c r="P54" i="44"/>
  <c r="P55" i="44"/>
  <c r="P56" i="44"/>
  <c r="P57" i="44"/>
  <c r="P58" i="44"/>
  <c r="R13" i="43"/>
  <c r="R14" i="43"/>
  <c r="R15" i="43"/>
  <c r="R16" i="43"/>
  <c r="R17" i="43"/>
  <c r="R18" i="43"/>
  <c r="R19" i="43"/>
  <c r="R20" i="43"/>
  <c r="R21" i="43"/>
  <c r="R22" i="43"/>
  <c r="R23" i="43"/>
  <c r="R24" i="43"/>
  <c r="R25" i="43"/>
  <c r="R26" i="43"/>
  <c r="R27" i="43"/>
  <c r="R28" i="43"/>
  <c r="R29" i="43"/>
  <c r="R30" i="43"/>
  <c r="R31" i="43"/>
  <c r="R32" i="43"/>
  <c r="R33" i="43"/>
  <c r="R34" i="43"/>
  <c r="R35" i="43"/>
  <c r="R36" i="43"/>
  <c r="R37" i="43"/>
  <c r="R38" i="43"/>
  <c r="R39" i="43"/>
  <c r="R40" i="43"/>
  <c r="R41" i="43"/>
  <c r="R42" i="43"/>
  <c r="R43" i="43"/>
  <c r="R44" i="43"/>
  <c r="R45" i="43"/>
  <c r="R46" i="43"/>
  <c r="R47" i="43"/>
  <c r="R48" i="43"/>
  <c r="R49" i="43"/>
  <c r="R50" i="43"/>
  <c r="R51" i="43"/>
  <c r="R52" i="43"/>
  <c r="R53" i="43"/>
  <c r="R54" i="43"/>
  <c r="R55" i="43"/>
  <c r="R56" i="43"/>
  <c r="R57" i="43"/>
  <c r="R58" i="43"/>
  <c r="W13" i="43"/>
  <c r="W14" i="43"/>
  <c r="W15" i="43"/>
  <c r="W16" i="43"/>
  <c r="W17" i="43"/>
  <c r="W18" i="43"/>
  <c r="W19" i="43"/>
  <c r="AF19" i="43" s="1"/>
  <c r="W20" i="43"/>
  <c r="W21" i="43"/>
  <c r="W22" i="43"/>
  <c r="W23" i="43"/>
  <c r="W24" i="43"/>
  <c r="W25" i="43"/>
  <c r="W26" i="43"/>
  <c r="W27" i="43"/>
  <c r="AF27" i="43" s="1"/>
  <c r="W28" i="43"/>
  <c r="W29" i="43"/>
  <c r="W30" i="43"/>
  <c r="W31" i="43"/>
  <c r="W32" i="43"/>
  <c r="W33" i="43"/>
  <c r="W34" i="43"/>
  <c r="W35" i="43"/>
  <c r="W36" i="43"/>
  <c r="W37" i="43"/>
  <c r="W38" i="43"/>
  <c r="W39" i="43"/>
  <c r="W40" i="43"/>
  <c r="W41" i="43"/>
  <c r="W42" i="43"/>
  <c r="W43" i="43"/>
  <c r="W44" i="43"/>
  <c r="W45" i="43"/>
  <c r="W46" i="43"/>
  <c r="W47" i="43"/>
  <c r="W48" i="43"/>
  <c r="W49" i="43"/>
  <c r="W50" i="43"/>
  <c r="W51" i="43"/>
  <c r="W52" i="43"/>
  <c r="W53" i="43"/>
  <c r="W54" i="43"/>
  <c r="W55" i="43"/>
  <c r="W56" i="43"/>
  <c r="W57" i="43"/>
  <c r="W58" i="43"/>
  <c r="AF30" i="44"/>
  <c r="AF31" i="44"/>
  <c r="AF44" i="44"/>
  <c r="AF55" i="44"/>
  <c r="AF22" i="44"/>
  <c r="V53" i="44"/>
  <c r="U15" i="42"/>
  <c r="U19" i="42"/>
  <c r="U57" i="42"/>
  <c r="P33" i="42"/>
  <c r="T60" i="45"/>
  <c r="N60" i="45"/>
  <c r="L60" i="45"/>
  <c r="K60" i="45"/>
  <c r="Z58" i="45"/>
  <c r="AF58" i="45"/>
  <c r="U58" i="45"/>
  <c r="P58" i="45"/>
  <c r="S58" i="45" s="1"/>
  <c r="Z57" i="45"/>
  <c r="U57" i="45"/>
  <c r="X57" i="45" s="1"/>
  <c r="P57" i="45"/>
  <c r="S57" i="45" s="1"/>
  <c r="Z56" i="45"/>
  <c r="U56" i="45"/>
  <c r="P56" i="45"/>
  <c r="S56" i="45" s="1"/>
  <c r="Z55" i="45"/>
  <c r="AF55" i="45"/>
  <c r="U55" i="45"/>
  <c r="P55" i="45"/>
  <c r="S55" i="45" s="1"/>
  <c r="Z54" i="45"/>
  <c r="U54" i="45"/>
  <c r="P54" i="45"/>
  <c r="S54" i="45" s="1"/>
  <c r="Z53" i="45"/>
  <c r="U53" i="45"/>
  <c r="P53" i="45"/>
  <c r="S53" i="45" s="1"/>
  <c r="Z52" i="45"/>
  <c r="U52" i="45"/>
  <c r="P52" i="45"/>
  <c r="S52" i="45" s="1"/>
  <c r="Z51" i="45"/>
  <c r="U51" i="45"/>
  <c r="AF51" i="45" s="1"/>
  <c r="P51" i="45"/>
  <c r="S51" i="45" s="1"/>
  <c r="Z50" i="45"/>
  <c r="U50" i="45"/>
  <c r="P50" i="45"/>
  <c r="S50" i="45" s="1"/>
  <c r="Z49" i="45"/>
  <c r="U49" i="45"/>
  <c r="P49" i="45"/>
  <c r="S49" i="45" s="1"/>
  <c r="Z48" i="45"/>
  <c r="U48" i="45"/>
  <c r="P48" i="45"/>
  <c r="S48" i="45" s="1"/>
  <c r="Z47" i="45"/>
  <c r="U47" i="45"/>
  <c r="S47" i="45"/>
  <c r="P47" i="45"/>
  <c r="Z46" i="45"/>
  <c r="U46" i="45"/>
  <c r="AF46" i="45" s="1"/>
  <c r="P46" i="45"/>
  <c r="S46" i="45" s="1"/>
  <c r="Z45" i="45"/>
  <c r="U45" i="45"/>
  <c r="P45" i="45"/>
  <c r="S45" i="45" s="1"/>
  <c r="Z44" i="45"/>
  <c r="U44" i="45"/>
  <c r="S44" i="45"/>
  <c r="P44" i="45"/>
  <c r="AF43" i="45"/>
  <c r="Z43" i="45"/>
  <c r="X43" i="45"/>
  <c r="AC43" i="45" s="1"/>
  <c r="U43" i="45"/>
  <c r="P43" i="45"/>
  <c r="S43" i="45" s="1"/>
  <c r="Z42" i="45"/>
  <c r="U42" i="45"/>
  <c r="AF42" i="45" s="1"/>
  <c r="P42" i="45"/>
  <c r="S42" i="45" s="1"/>
  <c r="Z41" i="45"/>
  <c r="U41" i="45"/>
  <c r="P41" i="45"/>
  <c r="S41" i="45" s="1"/>
  <c r="Z40" i="45"/>
  <c r="U40" i="45"/>
  <c r="P40" i="45"/>
  <c r="S40" i="45" s="1"/>
  <c r="Z39" i="45"/>
  <c r="U39" i="45"/>
  <c r="P39" i="45"/>
  <c r="S39" i="45" s="1"/>
  <c r="Z38" i="45"/>
  <c r="U38" i="45"/>
  <c r="P38" i="45"/>
  <c r="S38" i="45" s="1"/>
  <c r="Z37" i="45"/>
  <c r="U37" i="45"/>
  <c r="P37" i="45"/>
  <c r="S37" i="45" s="1"/>
  <c r="Z36" i="45"/>
  <c r="U36" i="45"/>
  <c r="S36" i="45"/>
  <c r="P36" i="45"/>
  <c r="AF35" i="45"/>
  <c r="Z35" i="45"/>
  <c r="X35" i="45"/>
  <c r="AC35" i="45" s="1"/>
  <c r="U35" i="45"/>
  <c r="P35" i="45"/>
  <c r="S35" i="45" s="1"/>
  <c r="Z34" i="45"/>
  <c r="X34" i="45"/>
  <c r="AF34" i="45"/>
  <c r="U34" i="45"/>
  <c r="P34" i="45"/>
  <c r="S34" i="45" s="1"/>
  <c r="Z33" i="45"/>
  <c r="U33" i="45"/>
  <c r="P33" i="45"/>
  <c r="S33" i="45" s="1"/>
  <c r="Z32" i="45"/>
  <c r="U32" i="45"/>
  <c r="P32" i="45"/>
  <c r="S32" i="45" s="1"/>
  <c r="Z31" i="45"/>
  <c r="U31" i="45"/>
  <c r="P31" i="45"/>
  <c r="S31" i="45" s="1"/>
  <c r="AF30" i="45"/>
  <c r="Z30" i="45"/>
  <c r="U30" i="45"/>
  <c r="P30" i="45"/>
  <c r="S30" i="45" s="1"/>
  <c r="Z29" i="45"/>
  <c r="U29" i="45"/>
  <c r="P29" i="45"/>
  <c r="AC28" i="45"/>
  <c r="Z28" i="45"/>
  <c r="X28" i="45"/>
  <c r="AA28" i="45" s="1"/>
  <c r="AF28" i="45"/>
  <c r="U28" i="45"/>
  <c r="P28" i="45"/>
  <c r="Z27" i="45"/>
  <c r="U27" i="45"/>
  <c r="X27" i="45" s="1"/>
  <c r="AC27" i="45" s="1"/>
  <c r="P27" i="45"/>
  <c r="S27" i="45" s="1"/>
  <c r="AF26" i="45"/>
  <c r="Z26" i="45"/>
  <c r="U26" i="45"/>
  <c r="P26" i="45"/>
  <c r="S26" i="45" s="1"/>
  <c r="Z25" i="45"/>
  <c r="U25" i="45"/>
  <c r="P25" i="45"/>
  <c r="Z24" i="45"/>
  <c r="U24" i="45"/>
  <c r="P24" i="45"/>
  <c r="Z23" i="45"/>
  <c r="U23" i="45"/>
  <c r="P23" i="45"/>
  <c r="S23" i="45" s="1"/>
  <c r="Z22" i="45"/>
  <c r="U22" i="45"/>
  <c r="P22" i="45"/>
  <c r="S22" i="45" s="1"/>
  <c r="Z21" i="45"/>
  <c r="U21" i="45"/>
  <c r="X21" i="45" s="1"/>
  <c r="AC21" i="45" s="1"/>
  <c r="P21" i="45"/>
  <c r="S21" i="45" s="1"/>
  <c r="Z20" i="45"/>
  <c r="X20" i="45"/>
  <c r="U20" i="45"/>
  <c r="P20" i="45"/>
  <c r="Z19" i="45"/>
  <c r="U19" i="45"/>
  <c r="X19" i="45" s="1"/>
  <c r="AC19" i="45" s="1"/>
  <c r="P19" i="45"/>
  <c r="S19" i="45" s="1"/>
  <c r="Z18" i="45"/>
  <c r="U18" i="45"/>
  <c r="X18" i="45" s="1"/>
  <c r="AC18" i="45" s="1"/>
  <c r="P18" i="45"/>
  <c r="S18" i="45" s="1"/>
  <c r="Z17" i="45"/>
  <c r="U17" i="45"/>
  <c r="P17" i="45"/>
  <c r="S17" i="45" s="1"/>
  <c r="Z16" i="45"/>
  <c r="U16" i="45"/>
  <c r="S16" i="45"/>
  <c r="P16" i="45"/>
  <c r="Z15" i="45"/>
  <c r="U15" i="45"/>
  <c r="P15" i="45"/>
  <c r="Z14" i="45"/>
  <c r="X14" i="45"/>
  <c r="AC14" i="45" s="1"/>
  <c r="U14" i="45"/>
  <c r="P14" i="45"/>
  <c r="AI13" i="45"/>
  <c r="AH13" i="45"/>
  <c r="AD13" i="45"/>
  <c r="U13" i="45"/>
  <c r="P13" i="45"/>
  <c r="R13" i="45" s="1"/>
  <c r="AF12" i="45"/>
  <c r="AA12" i="45"/>
  <c r="Z12" i="45"/>
  <c r="AH12" i="45" s="1"/>
  <c r="U12" i="45"/>
  <c r="X12" i="45" s="1"/>
  <c r="AC12" i="45" s="1"/>
  <c r="P12" i="45"/>
  <c r="U11" i="45"/>
  <c r="P11" i="45"/>
  <c r="R11" i="45" s="1"/>
  <c r="U10" i="45"/>
  <c r="P10" i="45"/>
  <c r="R10" i="45" s="1"/>
  <c r="S10" i="45" s="1"/>
  <c r="B10" i="45"/>
  <c r="B11" i="45" s="1"/>
  <c r="B12" i="45" s="1"/>
  <c r="B13" i="45" s="1"/>
  <c r="B14" i="45" s="1"/>
  <c r="U9" i="45"/>
  <c r="W9" i="45" s="1"/>
  <c r="P9" i="45"/>
  <c r="R9" i="45" s="1"/>
  <c r="S9" i="45" s="1"/>
  <c r="E5" i="45"/>
  <c r="E4" i="45"/>
  <c r="R60" i="44"/>
  <c r="L60" i="44"/>
  <c r="J60" i="44"/>
  <c r="I60" i="44"/>
  <c r="Y58" i="44"/>
  <c r="X58" i="44"/>
  <c r="S58" i="44"/>
  <c r="Q58" i="44"/>
  <c r="N58" i="44"/>
  <c r="Y57" i="44"/>
  <c r="X57" i="44"/>
  <c r="S57" i="44"/>
  <c r="N57" i="44"/>
  <c r="Q57" i="44" s="1"/>
  <c r="Y56" i="44"/>
  <c r="X56" i="44"/>
  <c r="S56" i="44"/>
  <c r="N56" i="44"/>
  <c r="Q56" i="44" s="1"/>
  <c r="Y55" i="44"/>
  <c r="X55" i="44"/>
  <c r="S55" i="44"/>
  <c r="N55" i="44"/>
  <c r="Y54" i="44"/>
  <c r="X54" i="44"/>
  <c r="S54" i="44"/>
  <c r="Q54" i="44"/>
  <c r="N54" i="44"/>
  <c r="AF53" i="44"/>
  <c r="Y53" i="44"/>
  <c r="X53" i="44"/>
  <c r="S53" i="44"/>
  <c r="N53" i="44"/>
  <c r="Q53" i="44" s="1"/>
  <c r="Y52" i="44"/>
  <c r="X52" i="44"/>
  <c r="S52" i="44"/>
  <c r="Q52" i="44"/>
  <c r="N52" i="44"/>
  <c r="Y51" i="44"/>
  <c r="X51" i="44"/>
  <c r="S51" i="44"/>
  <c r="Q51" i="44"/>
  <c r="N51" i="44"/>
  <c r="Y50" i="44"/>
  <c r="X50" i="44"/>
  <c r="S50" i="44"/>
  <c r="N50" i="44"/>
  <c r="Y49" i="44"/>
  <c r="X49" i="44"/>
  <c r="S49" i="44"/>
  <c r="N49" i="44"/>
  <c r="Q49" i="44" s="1"/>
  <c r="Y48" i="44"/>
  <c r="X48" i="44"/>
  <c r="S48" i="44"/>
  <c r="N48" i="44"/>
  <c r="Q48" i="44" s="1"/>
  <c r="Y47" i="44"/>
  <c r="X47" i="44"/>
  <c r="S47" i="44"/>
  <c r="N47" i="44"/>
  <c r="Y46" i="44"/>
  <c r="X46" i="44"/>
  <c r="AF46" i="44"/>
  <c r="S46" i="44"/>
  <c r="Q46" i="44"/>
  <c r="N46" i="44"/>
  <c r="Y45" i="44"/>
  <c r="X45" i="44"/>
  <c r="AF45" i="44"/>
  <c r="S45" i="44"/>
  <c r="N45" i="44"/>
  <c r="Y44" i="44"/>
  <c r="X44" i="44"/>
  <c r="V44" i="44"/>
  <c r="AB44" i="44" s="1"/>
  <c r="S44" i="44"/>
  <c r="Q44" i="44"/>
  <c r="N44" i="44"/>
  <c r="Y43" i="44"/>
  <c r="X43" i="44"/>
  <c r="S43" i="44"/>
  <c r="N43" i="44"/>
  <c r="Y42" i="44"/>
  <c r="X42" i="44"/>
  <c r="S42" i="44"/>
  <c r="N42" i="44"/>
  <c r="Q42" i="44" s="1"/>
  <c r="Y41" i="44"/>
  <c r="X41" i="44"/>
  <c r="S41" i="44"/>
  <c r="N41" i="44"/>
  <c r="Q41" i="44" s="1"/>
  <c r="Y40" i="44"/>
  <c r="X40" i="44"/>
  <c r="S40" i="44"/>
  <c r="N40" i="44"/>
  <c r="Q40" i="44" s="1"/>
  <c r="Y39" i="44"/>
  <c r="X39" i="44"/>
  <c r="S39" i="44"/>
  <c r="N39" i="44"/>
  <c r="Q39" i="44" s="1"/>
  <c r="Y38" i="44"/>
  <c r="X38" i="44"/>
  <c r="S38" i="44"/>
  <c r="Q38" i="44"/>
  <c r="N38" i="44"/>
  <c r="Y37" i="44"/>
  <c r="X37" i="44"/>
  <c r="V37" i="44"/>
  <c r="Z37" i="44" s="1"/>
  <c r="S37" i="44"/>
  <c r="Q37" i="44"/>
  <c r="N37" i="44"/>
  <c r="Y36" i="44"/>
  <c r="X36" i="44"/>
  <c r="S36" i="44"/>
  <c r="N36" i="44"/>
  <c r="Q36" i="44" s="1"/>
  <c r="Y35" i="44"/>
  <c r="X35" i="44"/>
  <c r="AF35" i="44"/>
  <c r="S35" i="44"/>
  <c r="Q35" i="44"/>
  <c r="N35" i="44"/>
  <c r="Y34" i="44"/>
  <c r="X34" i="44"/>
  <c r="S34" i="44"/>
  <c r="AF34" i="44" s="1"/>
  <c r="N34" i="44"/>
  <c r="Q34" i="44" s="1"/>
  <c r="Y33" i="44"/>
  <c r="X33" i="44"/>
  <c r="S33" i="44"/>
  <c r="N33" i="44"/>
  <c r="Q33" i="44" s="1"/>
  <c r="Y32" i="44"/>
  <c r="X32" i="44"/>
  <c r="S32" i="44"/>
  <c r="N32" i="44"/>
  <c r="AI31" i="44"/>
  <c r="AH31" i="44"/>
  <c r="AD31" i="44"/>
  <c r="AC31" i="44"/>
  <c r="X31" i="44"/>
  <c r="S31" i="44"/>
  <c r="N31" i="44"/>
  <c r="AI30" i="44"/>
  <c r="AH30" i="44"/>
  <c r="AD30" i="44"/>
  <c r="AC30" i="44"/>
  <c r="X30" i="44"/>
  <c r="S30" i="44"/>
  <c r="N30" i="44"/>
  <c r="AI29" i="44"/>
  <c r="AH29" i="44"/>
  <c r="AD29" i="44"/>
  <c r="AC29" i="44"/>
  <c r="X29" i="44"/>
  <c r="S29" i="44"/>
  <c r="N29" i="44"/>
  <c r="X28" i="44"/>
  <c r="V28" i="44"/>
  <c r="AB28" i="44" s="1"/>
  <c r="S28" i="44"/>
  <c r="Q28" i="44"/>
  <c r="N28" i="44"/>
  <c r="AF27" i="44"/>
  <c r="X27" i="44"/>
  <c r="S27" i="44"/>
  <c r="N27" i="44"/>
  <c r="X26" i="44"/>
  <c r="S26" i="44"/>
  <c r="Q26" i="44"/>
  <c r="N26" i="44"/>
  <c r="X25" i="44"/>
  <c r="S25" i="44"/>
  <c r="Q25" i="44"/>
  <c r="N25" i="44"/>
  <c r="X24" i="44"/>
  <c r="X23" i="44"/>
  <c r="AF23" i="44"/>
  <c r="S23" i="44"/>
  <c r="N23" i="44"/>
  <c r="X22" i="44"/>
  <c r="S22" i="44"/>
  <c r="N22" i="44"/>
  <c r="X21" i="44"/>
  <c r="S21" i="44"/>
  <c r="N21" i="44"/>
  <c r="X20" i="44"/>
  <c r="V20" i="44"/>
  <c r="AB20" i="44" s="1"/>
  <c r="S20" i="44"/>
  <c r="N20" i="44"/>
  <c r="Q20" i="44" s="1"/>
  <c r="AF19" i="44"/>
  <c r="X19" i="44"/>
  <c r="S19" i="44"/>
  <c r="N19" i="44"/>
  <c r="X18" i="44"/>
  <c r="S18" i="44"/>
  <c r="AF18" i="44" s="1"/>
  <c r="Q18" i="44"/>
  <c r="N18" i="44"/>
  <c r="X17" i="44"/>
  <c r="S17" i="44"/>
  <c r="N17" i="44"/>
  <c r="X16" i="44"/>
  <c r="S16" i="44"/>
  <c r="N16" i="44"/>
  <c r="X15" i="44"/>
  <c r="S15" i="44"/>
  <c r="X14" i="44"/>
  <c r="S14" i="44"/>
  <c r="X13" i="44"/>
  <c r="AF13" i="44"/>
  <c r="S13" i="44"/>
  <c r="B13" i="44"/>
  <c r="X12" i="44"/>
  <c r="AF12" i="44"/>
  <c r="S12" i="44"/>
  <c r="N12" i="44"/>
  <c r="X11" i="44"/>
  <c r="S11" i="44"/>
  <c r="AF11" i="44" s="1"/>
  <c r="N11" i="44"/>
  <c r="B11" i="44"/>
  <c r="B12" i="44" s="1"/>
  <c r="X10" i="44"/>
  <c r="V10" i="44"/>
  <c r="Z10" i="44" s="1"/>
  <c r="S10" i="44"/>
  <c r="AF10" i="44" s="1"/>
  <c r="N10" i="44"/>
  <c r="B10" i="44"/>
  <c r="X9" i="44"/>
  <c r="S9" i="44"/>
  <c r="N9" i="44"/>
  <c r="E5" i="44"/>
  <c r="E4" i="44"/>
  <c r="E37" i="44" s="1"/>
  <c r="P9" i="43"/>
  <c r="R9" i="43" s="1"/>
  <c r="R10" i="43"/>
  <c r="R11" i="43"/>
  <c r="R12" i="43"/>
  <c r="P32" i="42"/>
  <c r="Q32" i="42" s="1"/>
  <c r="T60" i="43"/>
  <c r="N60" i="43"/>
  <c r="L60" i="43"/>
  <c r="K60" i="43"/>
  <c r="Z58" i="43"/>
  <c r="S58" i="43"/>
  <c r="Z57" i="43"/>
  <c r="S57" i="43"/>
  <c r="Z56" i="43"/>
  <c r="S56" i="43"/>
  <c r="Z55" i="43"/>
  <c r="S55" i="43"/>
  <c r="Z54" i="43"/>
  <c r="S54" i="43"/>
  <c r="Z53" i="43"/>
  <c r="S53" i="43"/>
  <c r="Z52" i="43"/>
  <c r="S52" i="43"/>
  <c r="Z51" i="43"/>
  <c r="S51" i="43"/>
  <c r="Z50" i="43"/>
  <c r="S50" i="43"/>
  <c r="Z49" i="43"/>
  <c r="S49" i="43"/>
  <c r="Z48" i="43"/>
  <c r="S48" i="43"/>
  <c r="Z47" i="43"/>
  <c r="S47" i="43"/>
  <c r="Z46" i="43"/>
  <c r="S46" i="43"/>
  <c r="Z45" i="43"/>
  <c r="S45" i="43"/>
  <c r="Z44" i="43"/>
  <c r="S44" i="43"/>
  <c r="Z43" i="43"/>
  <c r="S43" i="43"/>
  <c r="Z42" i="43"/>
  <c r="S42" i="43"/>
  <c r="Z41" i="43"/>
  <c r="S41" i="43"/>
  <c r="Z40" i="43"/>
  <c r="S40" i="43"/>
  <c r="Z39" i="43"/>
  <c r="S39" i="43"/>
  <c r="Z38" i="43"/>
  <c r="S38" i="43"/>
  <c r="Z37" i="43"/>
  <c r="S37" i="43"/>
  <c r="Z36" i="43"/>
  <c r="S36" i="43"/>
  <c r="Z35" i="43"/>
  <c r="S35" i="43"/>
  <c r="Z34" i="43"/>
  <c r="S34" i="43"/>
  <c r="Z33" i="43"/>
  <c r="S33" i="43"/>
  <c r="Z32" i="43"/>
  <c r="S32" i="43"/>
  <c r="Z31" i="43"/>
  <c r="Z30" i="43"/>
  <c r="Z29" i="43"/>
  <c r="Z28" i="43"/>
  <c r="Z27" i="43"/>
  <c r="Z26" i="43"/>
  <c r="Z25" i="43"/>
  <c r="Z24" i="43"/>
  <c r="Z23" i="43"/>
  <c r="Z22" i="43"/>
  <c r="Z21" i="43"/>
  <c r="Z20" i="43"/>
  <c r="Z19" i="43"/>
  <c r="Z18" i="43"/>
  <c r="Z17" i="43"/>
  <c r="Z16" i="43"/>
  <c r="Z15" i="43"/>
  <c r="W12" i="43"/>
  <c r="W11" i="43"/>
  <c r="W10" i="43"/>
  <c r="B10" i="43"/>
  <c r="B11" i="43" s="1"/>
  <c r="B12" i="43" s="1"/>
  <c r="B13" i="43" s="1"/>
  <c r="U9" i="43"/>
  <c r="W9" i="43" s="1"/>
  <c r="E5" i="43"/>
  <c r="E4" i="43"/>
  <c r="R60" i="42"/>
  <c r="L60" i="42"/>
  <c r="I60" i="42"/>
  <c r="Y58" i="42"/>
  <c r="U58" i="42"/>
  <c r="Y57" i="42"/>
  <c r="Y56" i="42"/>
  <c r="U56" i="42"/>
  <c r="P56" i="42"/>
  <c r="Q56" i="42" s="1"/>
  <c r="Y55" i="42"/>
  <c r="U55" i="42"/>
  <c r="Y54" i="42"/>
  <c r="U54" i="42"/>
  <c r="P54" i="42"/>
  <c r="Y53" i="42"/>
  <c r="U53" i="42"/>
  <c r="Y52" i="42"/>
  <c r="U52" i="42"/>
  <c r="P52" i="42"/>
  <c r="Y51" i="42"/>
  <c r="U51" i="42"/>
  <c r="P51" i="42"/>
  <c r="Q51" i="42" s="1"/>
  <c r="Y50" i="42"/>
  <c r="U50" i="42"/>
  <c r="P50" i="42"/>
  <c r="Y49" i="42"/>
  <c r="U49" i="42"/>
  <c r="P49" i="42"/>
  <c r="Y48" i="42"/>
  <c r="U48" i="42"/>
  <c r="P48" i="42"/>
  <c r="Q48" i="42" s="1"/>
  <c r="Y47" i="42"/>
  <c r="U47" i="42"/>
  <c r="P47" i="42"/>
  <c r="Y46" i="42"/>
  <c r="U46" i="42"/>
  <c r="P46" i="42"/>
  <c r="Y45" i="42"/>
  <c r="U45" i="42"/>
  <c r="Y44" i="42"/>
  <c r="U44" i="42"/>
  <c r="Y43" i="42"/>
  <c r="U43" i="42"/>
  <c r="P43" i="42"/>
  <c r="Q43" i="42" s="1"/>
  <c r="Y42" i="42"/>
  <c r="U42" i="42"/>
  <c r="P42" i="42"/>
  <c r="Y41" i="42"/>
  <c r="U41" i="42"/>
  <c r="Y40" i="42"/>
  <c r="U40" i="42"/>
  <c r="P40" i="42"/>
  <c r="Q40" i="42" s="1"/>
  <c r="Y39" i="42"/>
  <c r="U39" i="42"/>
  <c r="Y38" i="42"/>
  <c r="U38" i="42"/>
  <c r="P38" i="42"/>
  <c r="Y37" i="42"/>
  <c r="U37" i="42"/>
  <c r="P37" i="42"/>
  <c r="Y36" i="42"/>
  <c r="U36" i="42"/>
  <c r="P36" i="42"/>
  <c r="Y35" i="42"/>
  <c r="U35" i="42"/>
  <c r="P35" i="42"/>
  <c r="Q35" i="42" s="1"/>
  <c r="Y34" i="42"/>
  <c r="U34" i="42"/>
  <c r="P34" i="42"/>
  <c r="Q34" i="42" s="1"/>
  <c r="Y33" i="42"/>
  <c r="U33" i="42"/>
  <c r="Y32" i="42"/>
  <c r="U32" i="42"/>
  <c r="U31" i="42"/>
  <c r="P31" i="42"/>
  <c r="Q31" i="42" s="1"/>
  <c r="U30" i="42"/>
  <c r="P30" i="42"/>
  <c r="U29" i="42"/>
  <c r="P29" i="42"/>
  <c r="U28" i="42"/>
  <c r="U27" i="42"/>
  <c r="P27" i="42"/>
  <c r="U26" i="42"/>
  <c r="U25" i="42"/>
  <c r="P25" i="42"/>
  <c r="U24" i="42"/>
  <c r="P24" i="42"/>
  <c r="U23" i="42"/>
  <c r="AF23" i="42" s="1"/>
  <c r="P23" i="42"/>
  <c r="U22" i="42"/>
  <c r="P22" i="42"/>
  <c r="U21" i="42"/>
  <c r="P21" i="42"/>
  <c r="U20" i="42"/>
  <c r="P20" i="42"/>
  <c r="Q20" i="42" s="1"/>
  <c r="P19" i="42"/>
  <c r="U18" i="42"/>
  <c r="U17" i="42"/>
  <c r="P17" i="42"/>
  <c r="U16" i="42"/>
  <c r="P16" i="42"/>
  <c r="P15" i="42"/>
  <c r="U14" i="42"/>
  <c r="P14" i="42"/>
  <c r="U13" i="42"/>
  <c r="U12" i="42"/>
  <c r="P12" i="42"/>
  <c r="U11" i="42"/>
  <c r="P11" i="42"/>
  <c r="U10" i="42"/>
  <c r="P10" i="42"/>
  <c r="B10" i="42"/>
  <c r="B11" i="42" s="1"/>
  <c r="B12" i="42" s="1"/>
  <c r="S9" i="42"/>
  <c r="N9" i="42"/>
  <c r="P9" i="42" s="1"/>
  <c r="E5" i="42"/>
  <c r="E4" i="42"/>
  <c r="X13" i="45" l="1"/>
  <c r="AA13" i="45" s="1"/>
  <c r="X11" i="45"/>
  <c r="AA11" i="45" s="1"/>
  <c r="W13" i="45"/>
  <c r="AF13" i="45" s="1"/>
  <c r="W11" i="45"/>
  <c r="AF11" i="45" s="1"/>
  <c r="W10" i="45"/>
  <c r="AF10" i="45" s="1"/>
  <c r="S12" i="45"/>
  <c r="AA27" i="45"/>
  <c r="AI27" i="45" s="1"/>
  <c r="S24" i="45"/>
  <c r="AF25" i="45"/>
  <c r="X51" i="45"/>
  <c r="AC51" i="45" s="1"/>
  <c r="S15" i="45"/>
  <c r="AF56" i="45"/>
  <c r="AF48" i="45"/>
  <c r="AF40" i="45"/>
  <c r="AF32" i="45"/>
  <c r="AF24" i="45"/>
  <c r="X16" i="45"/>
  <c r="AC16" i="45" s="1"/>
  <c r="AF47" i="45"/>
  <c r="AF23" i="45"/>
  <c r="X45" i="45"/>
  <c r="AC45" i="45" s="1"/>
  <c r="AF54" i="45"/>
  <c r="AF38" i="45"/>
  <c r="X30" i="45"/>
  <c r="AC30" i="45" s="1"/>
  <c r="AF14" i="45"/>
  <c r="U9" i="42"/>
  <c r="V9" i="42" s="1"/>
  <c r="AF17" i="43"/>
  <c r="P58" i="42"/>
  <c r="Q58" i="42" s="1"/>
  <c r="Q50" i="42"/>
  <c r="Q42" i="42"/>
  <c r="Q33" i="42"/>
  <c r="P45" i="42"/>
  <c r="Q45" i="42" s="1"/>
  <c r="P28" i="42"/>
  <c r="Q28" i="42" s="1"/>
  <c r="Q37" i="42"/>
  <c r="Q36" i="42"/>
  <c r="Q52" i="42"/>
  <c r="P44" i="42"/>
  <c r="Q44" i="42" s="1"/>
  <c r="P26" i="42"/>
  <c r="Q26" i="42" s="1"/>
  <c r="P53" i="42"/>
  <c r="Q53" i="42" s="1"/>
  <c r="Q57" i="42"/>
  <c r="Q49" i="42"/>
  <c r="Q47" i="42"/>
  <c r="Q54" i="42"/>
  <c r="Q46" i="42"/>
  <c r="Q38" i="42"/>
  <c r="P57" i="42"/>
  <c r="P41" i="42"/>
  <c r="Q41" i="42" s="1"/>
  <c r="P55" i="42"/>
  <c r="Q55" i="42" s="1"/>
  <c r="P39" i="42"/>
  <c r="Q39" i="42" s="1"/>
  <c r="Q29" i="42"/>
  <c r="P18" i="42"/>
  <c r="Q18" i="42" s="1"/>
  <c r="Q21" i="42"/>
  <c r="Q12" i="42"/>
  <c r="P13" i="42"/>
  <c r="Q13" i="42" s="1"/>
  <c r="C43" i="44"/>
  <c r="C41" i="44"/>
  <c r="C37" i="44"/>
  <c r="C33" i="44"/>
  <c r="E44" i="44"/>
  <c r="E36" i="44"/>
  <c r="D42" i="44"/>
  <c r="D40" i="44"/>
  <c r="D36" i="44"/>
  <c r="D34" i="44"/>
  <c r="D32" i="44"/>
  <c r="E43" i="44"/>
  <c r="E35" i="44"/>
  <c r="C44" i="44"/>
  <c r="C42" i="44"/>
  <c r="C40" i="44"/>
  <c r="C38" i="44"/>
  <c r="C36" i="44"/>
  <c r="C34" i="44"/>
  <c r="C32" i="44"/>
  <c r="E42" i="44"/>
  <c r="E38" i="44"/>
  <c r="E34" i="44"/>
  <c r="C39" i="44"/>
  <c r="C35" i="44"/>
  <c r="E40" i="44"/>
  <c r="D44" i="44"/>
  <c r="D38" i="44"/>
  <c r="E39" i="44"/>
  <c r="D43" i="44"/>
  <c r="D41" i="44"/>
  <c r="D39" i="44"/>
  <c r="D37" i="44"/>
  <c r="D35" i="44"/>
  <c r="D33" i="44"/>
  <c r="E45" i="44"/>
  <c r="E41" i="44"/>
  <c r="X41" i="45"/>
  <c r="AC41" i="45" s="1"/>
  <c r="AA21" i="45"/>
  <c r="AH21" i="45" s="1"/>
  <c r="X33" i="45"/>
  <c r="AC33" i="45" s="1"/>
  <c r="AF16" i="45"/>
  <c r="AA18" i="45"/>
  <c r="AD18" i="45" s="1"/>
  <c r="X23" i="45"/>
  <c r="AC23" i="45" s="1"/>
  <c r="AA45" i="45"/>
  <c r="X47" i="45"/>
  <c r="AC47" i="45" s="1"/>
  <c r="X49" i="45"/>
  <c r="AC49" i="45" s="1"/>
  <c r="X53" i="45"/>
  <c r="AA14" i="45"/>
  <c r="AD14" i="45" s="1"/>
  <c r="X37" i="45"/>
  <c r="S25" i="45"/>
  <c r="S29" i="45"/>
  <c r="AI28" i="45"/>
  <c r="S14" i="45"/>
  <c r="AI12" i="45"/>
  <c r="AB34" i="44"/>
  <c r="Z34" i="44"/>
  <c r="AF48" i="44"/>
  <c r="Y20" i="44"/>
  <c r="V30" i="44"/>
  <c r="AB30" i="44" s="1"/>
  <c r="Z49" i="44"/>
  <c r="AB49" i="44"/>
  <c r="AB53" i="44"/>
  <c r="Z53" i="44"/>
  <c r="Z32" i="44"/>
  <c r="AB32" i="44"/>
  <c r="AB48" i="44"/>
  <c r="AF32" i="44"/>
  <c r="AB10" i="44"/>
  <c r="V16" i="44"/>
  <c r="V24" i="44"/>
  <c r="AF49" i="44"/>
  <c r="AB37" i="44"/>
  <c r="AF57" i="44"/>
  <c r="Y28" i="44"/>
  <c r="AF13" i="43"/>
  <c r="AF30" i="42"/>
  <c r="Q14" i="42"/>
  <c r="Q22" i="42"/>
  <c r="Q30" i="42"/>
  <c r="AF12" i="43"/>
  <c r="B15" i="45"/>
  <c r="B16" i="45" s="1"/>
  <c r="B17" i="45" s="1"/>
  <c r="B18" i="45" s="1"/>
  <c r="D14" i="45"/>
  <c r="C14" i="45"/>
  <c r="C12" i="45"/>
  <c r="AD27" i="45"/>
  <c r="X39" i="45"/>
  <c r="AC39" i="45" s="1"/>
  <c r="X15" i="45"/>
  <c r="AC15" i="45" s="1"/>
  <c r="AF39" i="45"/>
  <c r="AF15" i="45"/>
  <c r="X17" i="45"/>
  <c r="AC17" i="45" s="1"/>
  <c r="X29" i="45"/>
  <c r="X31" i="45"/>
  <c r="AC31" i="45" s="1"/>
  <c r="AF50" i="45"/>
  <c r="X50" i="45"/>
  <c r="X22" i="45"/>
  <c r="AC22" i="45" s="1"/>
  <c r="AA22" i="45"/>
  <c r="AH22" i="45" s="1"/>
  <c r="AF31" i="45"/>
  <c r="X42" i="45"/>
  <c r="AC20" i="45"/>
  <c r="AA20" i="45"/>
  <c r="AH20" i="45" s="1"/>
  <c r="AF22" i="45"/>
  <c r="S28" i="45"/>
  <c r="AF9" i="45"/>
  <c r="AF17" i="45"/>
  <c r="X24" i="45"/>
  <c r="AC24" i="45" s="1"/>
  <c r="AC34" i="45"/>
  <c r="AA34" i="45"/>
  <c r="AA57" i="45"/>
  <c r="AC57" i="45"/>
  <c r="AI21" i="45"/>
  <c r="X26" i="45"/>
  <c r="AC26" i="45" s="1"/>
  <c r="X36" i="45"/>
  <c r="AC36" i="45" s="1"/>
  <c r="X55" i="45"/>
  <c r="AC55" i="45" s="1"/>
  <c r="S13" i="45"/>
  <c r="Z13" i="45" s="1"/>
  <c r="AF18" i="45"/>
  <c r="AI19" i="45"/>
  <c r="AH19" i="45"/>
  <c r="S20" i="45"/>
  <c r="X56" i="45"/>
  <c r="AC56" i="45" s="1"/>
  <c r="X44" i="45"/>
  <c r="AC44" i="45" s="1"/>
  <c r="X52" i="45"/>
  <c r="AC52" i="45" s="1"/>
  <c r="C15" i="45"/>
  <c r="AA16" i="45"/>
  <c r="AA19" i="45"/>
  <c r="X25" i="45"/>
  <c r="AC25" i="45" s="1"/>
  <c r="AH28" i="45"/>
  <c r="AD28" i="45"/>
  <c r="X32" i="45"/>
  <c r="AC32" i="45" s="1"/>
  <c r="AA35" i="45"/>
  <c r="X38" i="45"/>
  <c r="X40" i="45"/>
  <c r="AC40" i="45" s="1"/>
  <c r="AA41" i="45"/>
  <c r="AA43" i="45"/>
  <c r="X46" i="45"/>
  <c r="X48" i="45"/>
  <c r="AC48" i="45" s="1"/>
  <c r="AA51" i="45"/>
  <c r="X54" i="45"/>
  <c r="X58" i="45"/>
  <c r="C18" i="45"/>
  <c r="C17" i="45"/>
  <c r="D16" i="45"/>
  <c r="C16" i="45"/>
  <c r="D15" i="45"/>
  <c r="S11" i="45"/>
  <c r="AD12" i="45"/>
  <c r="AD21" i="45"/>
  <c r="AF19" i="45"/>
  <c r="AF27" i="45"/>
  <c r="AF33" i="45"/>
  <c r="AF37" i="45"/>
  <c r="AF41" i="45"/>
  <c r="AF45" i="45"/>
  <c r="AF49" i="45"/>
  <c r="AF53" i="45"/>
  <c r="AF57" i="45"/>
  <c r="Q27" i="42"/>
  <c r="Q19" i="42"/>
  <c r="Q11" i="42"/>
  <c r="Q25" i="42"/>
  <c r="Q17" i="42"/>
  <c r="Q24" i="42"/>
  <c r="Q16" i="42"/>
  <c r="Q23" i="42"/>
  <c r="Q15" i="42"/>
  <c r="V9" i="44"/>
  <c r="AF42" i="44"/>
  <c r="Q45" i="44"/>
  <c r="Q16" i="44"/>
  <c r="V36" i="44"/>
  <c r="AB36" i="44" s="1"/>
  <c r="AF36" i="44"/>
  <c r="V40" i="44"/>
  <c r="AB40" i="44" s="1"/>
  <c r="AF40" i="44"/>
  <c r="V57" i="44"/>
  <c r="AB57" i="44" s="1"/>
  <c r="Q10" i="44"/>
  <c r="Y10" i="44" s="1"/>
  <c r="V18" i="44"/>
  <c r="AB18" i="44" s="1"/>
  <c r="Q19" i="44"/>
  <c r="Z20" i="44"/>
  <c r="AC20" i="44" s="1"/>
  <c r="Q24" i="44"/>
  <c r="Q27" i="44"/>
  <c r="Z28" i="44"/>
  <c r="AF43" i="44"/>
  <c r="Z44" i="44"/>
  <c r="Q55" i="44"/>
  <c r="Q13" i="44"/>
  <c r="AF21" i="44"/>
  <c r="Q22" i="44"/>
  <c r="AF29" i="44"/>
  <c r="Q30" i="44"/>
  <c r="Y30" i="44" s="1"/>
  <c r="Q32" i="44"/>
  <c r="V43" i="44"/>
  <c r="AB43" i="44" s="1"/>
  <c r="Q50" i="44"/>
  <c r="AF52" i="44"/>
  <c r="AF58" i="44"/>
  <c r="Z58" i="44"/>
  <c r="AF9" i="44"/>
  <c r="V14" i="44"/>
  <c r="AF50" i="44"/>
  <c r="V50" i="44"/>
  <c r="V58" i="44"/>
  <c r="AB58" i="44" s="1"/>
  <c r="Q21" i="44"/>
  <c r="Q9" i="44"/>
  <c r="B14" i="44"/>
  <c r="Q47" i="44"/>
  <c r="V51" i="44"/>
  <c r="AB51" i="44" s="1"/>
  <c r="V42" i="44"/>
  <c r="AB42" i="44" s="1"/>
  <c r="AF51" i="44"/>
  <c r="Q11" i="44"/>
  <c r="AD20" i="44"/>
  <c r="AH20" i="44"/>
  <c r="AF26" i="44"/>
  <c r="Q29" i="44"/>
  <c r="V45" i="44"/>
  <c r="V11" i="44"/>
  <c r="AB11" i="44" s="1"/>
  <c r="AF20" i="44"/>
  <c r="AF28" i="44"/>
  <c r="Z11" i="44"/>
  <c r="Q12" i="44"/>
  <c r="V13" i="44"/>
  <c r="Q15" i="44"/>
  <c r="V17" i="44"/>
  <c r="AB17" i="44" s="1"/>
  <c r="V22" i="44"/>
  <c r="AB22" i="44" s="1"/>
  <c r="Q23" i="44"/>
  <c r="V25" i="44"/>
  <c r="AB25" i="44" s="1"/>
  <c r="Q31" i="44"/>
  <c r="V46" i="44"/>
  <c r="AB46" i="44" s="1"/>
  <c r="AF56" i="44"/>
  <c r="V56" i="44"/>
  <c r="AF54" i="44"/>
  <c r="Z38" i="44"/>
  <c r="AF38" i="44"/>
  <c r="V39" i="44"/>
  <c r="V54" i="44"/>
  <c r="AB54" i="44" s="1"/>
  <c r="V33" i="44"/>
  <c r="V12" i="44"/>
  <c r="V15" i="44"/>
  <c r="AB15" i="44" s="1"/>
  <c r="V19" i="44"/>
  <c r="AB19" i="44" s="1"/>
  <c r="V23" i="44"/>
  <c r="AB23" i="44" s="1"/>
  <c r="V27" i="44"/>
  <c r="AB27" i="44" s="1"/>
  <c r="V31" i="44"/>
  <c r="AB31" i="44" s="1"/>
  <c r="AF33" i="44"/>
  <c r="V35" i="44"/>
  <c r="Q43" i="44"/>
  <c r="V47" i="44"/>
  <c r="AF47" i="44"/>
  <c r="V55" i="44"/>
  <c r="AF28" i="43"/>
  <c r="AF25" i="43"/>
  <c r="X28" i="43"/>
  <c r="AC28" i="43" s="1"/>
  <c r="AF31" i="43"/>
  <c r="AF18" i="43"/>
  <c r="AF23" i="43"/>
  <c r="S15" i="43"/>
  <c r="AF15" i="43"/>
  <c r="S21" i="43"/>
  <c r="S25" i="43"/>
  <c r="S17" i="43"/>
  <c r="S20" i="43"/>
  <c r="X10" i="43"/>
  <c r="AF10" i="43"/>
  <c r="AF11" i="43"/>
  <c r="S11" i="43"/>
  <c r="S18" i="43"/>
  <c r="S13" i="43"/>
  <c r="S12" i="43"/>
  <c r="B14" i="43"/>
  <c r="S19" i="43"/>
  <c r="S24" i="43"/>
  <c r="AF30" i="43"/>
  <c r="X30" i="43"/>
  <c r="AC30" i="43" s="1"/>
  <c r="X17" i="43"/>
  <c r="AC17" i="43" s="1"/>
  <c r="AF22" i="43"/>
  <c r="S27" i="43"/>
  <c r="X12" i="43"/>
  <c r="S10" i="43"/>
  <c r="S14" i="43"/>
  <c r="Z14" i="43" s="1"/>
  <c r="AF21" i="43"/>
  <c r="S23" i="43"/>
  <c r="X25" i="43"/>
  <c r="AC25" i="43" s="1"/>
  <c r="X13" i="43"/>
  <c r="S28" i="43"/>
  <c r="S30" i="43"/>
  <c r="X19" i="43"/>
  <c r="AC19" i="43" s="1"/>
  <c r="S31" i="43"/>
  <c r="X27" i="43"/>
  <c r="AF25" i="42"/>
  <c r="AF16" i="42"/>
  <c r="Q9" i="42"/>
  <c r="V28" i="42"/>
  <c r="AF12" i="42"/>
  <c r="V12" i="42"/>
  <c r="AF14" i="42"/>
  <c r="AF28" i="42"/>
  <c r="V31" i="42"/>
  <c r="AF31" i="42"/>
  <c r="B13" i="42"/>
  <c r="V27" i="42"/>
  <c r="AF27" i="42"/>
  <c r="AF22" i="42"/>
  <c r="AF11" i="42"/>
  <c r="V23" i="42"/>
  <c r="AF10" i="42"/>
  <c r="AF26" i="42"/>
  <c r="AF29" i="42"/>
  <c r="V30" i="42"/>
  <c r="AB30" i="42" s="1"/>
  <c r="AA23" i="45" l="1"/>
  <c r="AA36" i="45"/>
  <c r="AH27" i="45"/>
  <c r="Z11" i="45"/>
  <c r="AA26" i="45"/>
  <c r="AI26" i="45" s="1"/>
  <c r="AA30" i="45"/>
  <c r="AD30" i="45" s="1"/>
  <c r="AA33" i="45"/>
  <c r="AA48" i="45"/>
  <c r="AI23" i="45"/>
  <c r="D17" i="45"/>
  <c r="AA47" i="45"/>
  <c r="X10" i="45"/>
  <c r="Z9" i="42"/>
  <c r="AF9" i="42"/>
  <c r="Y9" i="42"/>
  <c r="AH18" i="45"/>
  <c r="AC53" i="45"/>
  <c r="AA53" i="45"/>
  <c r="AA52" i="45"/>
  <c r="AA24" i="45"/>
  <c r="AD24" i="45" s="1"/>
  <c r="AH14" i="45"/>
  <c r="AD20" i="45"/>
  <c r="AI14" i="45"/>
  <c r="AA40" i="45"/>
  <c r="AI20" i="45"/>
  <c r="AH30" i="45"/>
  <c r="AI18" i="45"/>
  <c r="AA49" i="45"/>
  <c r="AD23" i="45"/>
  <c r="AI30" i="45"/>
  <c r="AA56" i="45"/>
  <c r="AC37" i="45"/>
  <c r="AA37" i="45"/>
  <c r="AI22" i="45"/>
  <c r="Y12" i="44"/>
  <c r="Y24" i="44"/>
  <c r="Z30" i="44"/>
  <c r="AA28" i="43"/>
  <c r="AH28" i="43" s="1"/>
  <c r="AI28" i="44"/>
  <c r="Z19" i="44"/>
  <c r="Z25" i="44"/>
  <c r="Y23" i="44"/>
  <c r="AH28" i="44"/>
  <c r="AC28" i="44"/>
  <c r="AD28" i="44"/>
  <c r="AI20" i="44"/>
  <c r="Y25" i="44"/>
  <c r="AH25" i="44" s="1"/>
  <c r="Z24" i="44"/>
  <c r="AB24" i="44"/>
  <c r="Z16" i="44"/>
  <c r="AB16" i="44"/>
  <c r="Y31" i="44"/>
  <c r="Z17" i="44"/>
  <c r="Y17" i="44"/>
  <c r="AC17" i="44" s="1"/>
  <c r="Z23" i="44"/>
  <c r="Y11" i="44"/>
  <c r="AH11" i="44" s="1"/>
  <c r="Y13" i="44"/>
  <c r="Y16" i="44"/>
  <c r="AC16" i="44" s="1"/>
  <c r="AH11" i="45"/>
  <c r="AC46" i="45"/>
  <c r="AA46" i="45"/>
  <c r="AC54" i="45"/>
  <c r="AA54" i="45"/>
  <c r="AC50" i="45"/>
  <c r="AA50" i="45"/>
  <c r="AA32" i="45"/>
  <c r="AA25" i="45"/>
  <c r="AD22" i="45"/>
  <c r="AH23" i="45"/>
  <c r="AA31" i="45"/>
  <c r="X9" i="45"/>
  <c r="AC42" i="45"/>
  <c r="AA42" i="45"/>
  <c r="AA44" i="45"/>
  <c r="AA15" i="45"/>
  <c r="AA55" i="45"/>
  <c r="AC29" i="45"/>
  <c r="AA29" i="45"/>
  <c r="AA39" i="45"/>
  <c r="AC58" i="45"/>
  <c r="AA58" i="45"/>
  <c r="AH26" i="45"/>
  <c r="AD26" i="45"/>
  <c r="AI16" i="45"/>
  <c r="AH16" i="45"/>
  <c r="AD16" i="45"/>
  <c r="B19" i="45"/>
  <c r="D18" i="45"/>
  <c r="AC38" i="45"/>
  <c r="AA38" i="45"/>
  <c r="AD19" i="45"/>
  <c r="AH24" i="45"/>
  <c r="AI24" i="45"/>
  <c r="AA17" i="45"/>
  <c r="AD10" i="44"/>
  <c r="AH10" i="44"/>
  <c r="AC10" i="44"/>
  <c r="AI10" i="44"/>
  <c r="AI11" i="44"/>
  <c r="AB47" i="44"/>
  <c r="Z47" i="44"/>
  <c r="AB35" i="44"/>
  <c r="Z35" i="44"/>
  <c r="Y22" i="44"/>
  <c r="V26" i="44"/>
  <c r="Z46" i="44"/>
  <c r="V52" i="44"/>
  <c r="V21" i="44"/>
  <c r="Y21" i="44" s="1"/>
  <c r="Z43" i="44"/>
  <c r="Z31" i="44"/>
  <c r="Z15" i="44"/>
  <c r="Z18" i="44"/>
  <c r="Y18" i="44"/>
  <c r="Y9" i="44"/>
  <c r="V29" i="44"/>
  <c r="AB39" i="44"/>
  <c r="Z39" i="44"/>
  <c r="AB14" i="44"/>
  <c r="Z14" i="44"/>
  <c r="Z55" i="44"/>
  <c r="AB55" i="44"/>
  <c r="Z42" i="44"/>
  <c r="Y14" i="44"/>
  <c r="AB33" i="44"/>
  <c r="Z33" i="44"/>
  <c r="Y27" i="44"/>
  <c r="AB13" i="44"/>
  <c r="Z13" i="44"/>
  <c r="Z36" i="44"/>
  <c r="AB9" i="44"/>
  <c r="Z9" i="44"/>
  <c r="B15" i="44"/>
  <c r="AB50" i="44"/>
  <c r="Z50" i="44"/>
  <c r="Z54" i="44"/>
  <c r="AF41" i="44"/>
  <c r="V41" i="44"/>
  <c r="Z27" i="44"/>
  <c r="AB12" i="44"/>
  <c r="Z12" i="44"/>
  <c r="Z56" i="44"/>
  <c r="AB56" i="44"/>
  <c r="Y15" i="44"/>
  <c r="AB45" i="44"/>
  <c r="Z45" i="44"/>
  <c r="Z57" i="44"/>
  <c r="Z40" i="44"/>
  <c r="Z22" i="44"/>
  <c r="Y19" i="44"/>
  <c r="Z51" i="44"/>
  <c r="Z13" i="43"/>
  <c r="Z12" i="43"/>
  <c r="X31" i="43"/>
  <c r="AA31" i="43" s="1"/>
  <c r="X18" i="43"/>
  <c r="AC18" i="43" s="1"/>
  <c r="AA17" i="43"/>
  <c r="X22" i="43"/>
  <c r="AC22" i="43" s="1"/>
  <c r="Z10" i="43"/>
  <c r="X23" i="43"/>
  <c r="X21" i="43"/>
  <c r="AC21" i="43" s="1"/>
  <c r="X15" i="43"/>
  <c r="AC15" i="43" s="1"/>
  <c r="AA30" i="43"/>
  <c r="AH30" i="43" s="1"/>
  <c r="AA19" i="43"/>
  <c r="AH19" i="43" s="1"/>
  <c r="AF14" i="43"/>
  <c r="X14" i="43"/>
  <c r="AF26" i="43"/>
  <c r="X26" i="43"/>
  <c r="S26" i="43"/>
  <c r="AF16" i="43"/>
  <c r="X16" i="43"/>
  <c r="AF24" i="43"/>
  <c r="X24" i="43"/>
  <c r="B15" i="43"/>
  <c r="X11" i="43"/>
  <c r="AA11" i="43" s="1"/>
  <c r="S29" i="43"/>
  <c r="AA13" i="43"/>
  <c r="AA12" i="43"/>
  <c r="S16" i="43"/>
  <c r="AA10" i="43"/>
  <c r="S22" i="43"/>
  <c r="S9" i="43"/>
  <c r="AF20" i="43"/>
  <c r="X20" i="43"/>
  <c r="AA27" i="43"/>
  <c r="AC27" i="43"/>
  <c r="AF29" i="43"/>
  <c r="X29" i="43"/>
  <c r="AA25" i="43"/>
  <c r="V25" i="42"/>
  <c r="AB25" i="42" s="1"/>
  <c r="V16" i="42"/>
  <c r="V29" i="42"/>
  <c r="AB29" i="42" s="1"/>
  <c r="V22" i="42"/>
  <c r="Y30" i="42"/>
  <c r="Y12" i="42"/>
  <c r="Y23" i="42"/>
  <c r="V10" i="42"/>
  <c r="AB10" i="42" s="1"/>
  <c r="V14" i="42"/>
  <c r="AB14" i="42" s="1"/>
  <c r="Y28" i="42"/>
  <c r="Y25" i="42"/>
  <c r="V11" i="42"/>
  <c r="AB11" i="42" s="1"/>
  <c r="Y31" i="42"/>
  <c r="B14" i="42"/>
  <c r="AB23" i="42"/>
  <c r="Z23" i="42"/>
  <c r="AF19" i="42"/>
  <c r="V19" i="42"/>
  <c r="Y27" i="42"/>
  <c r="Z30" i="42"/>
  <c r="AB28" i="42"/>
  <c r="Z28" i="42"/>
  <c r="Y14" i="42"/>
  <c r="AB12" i="42"/>
  <c r="Z12" i="42"/>
  <c r="V24" i="42"/>
  <c r="Y24" i="42" s="1"/>
  <c r="AF24" i="42"/>
  <c r="AB27" i="42"/>
  <c r="Z27" i="42"/>
  <c r="V20" i="42"/>
  <c r="Y20" i="42" s="1"/>
  <c r="AF20" i="42"/>
  <c r="AF21" i="42"/>
  <c r="V21" i="42"/>
  <c r="AB31" i="42"/>
  <c r="Z31" i="42"/>
  <c r="AF15" i="42"/>
  <c r="V15" i="42"/>
  <c r="V26" i="42"/>
  <c r="AB9" i="42"/>
  <c r="AF17" i="42"/>
  <c r="V17" i="42"/>
  <c r="Y17" i="42" s="1"/>
  <c r="V13" i="42"/>
  <c r="AF13" i="42"/>
  <c r="Q10" i="42"/>
  <c r="AD28" i="42" l="1"/>
  <c r="AA10" i="45"/>
  <c r="Z10" i="45"/>
  <c r="AH10" i="45" s="1"/>
  <c r="AD28" i="43"/>
  <c r="AD27" i="42"/>
  <c r="AD23" i="42"/>
  <c r="AD12" i="42"/>
  <c r="AI12" i="42"/>
  <c r="AD31" i="42"/>
  <c r="AD30" i="42"/>
  <c r="Z11" i="42"/>
  <c r="AH9" i="42"/>
  <c r="AC13" i="44"/>
  <c r="AI16" i="44"/>
  <c r="AD24" i="44"/>
  <c r="AC11" i="44"/>
  <c r="AD11" i="44"/>
  <c r="AA18" i="43"/>
  <c r="AH18" i="43" s="1"/>
  <c r="AD16" i="44"/>
  <c r="AI17" i="44"/>
  <c r="AH17" i="44"/>
  <c r="AI23" i="44"/>
  <c r="AI25" i="44"/>
  <c r="AI24" i="44"/>
  <c r="AD17" i="44"/>
  <c r="AH24" i="44"/>
  <c r="AC24" i="44"/>
  <c r="AC25" i="44"/>
  <c r="AC23" i="44"/>
  <c r="AD23" i="44"/>
  <c r="AH13" i="44"/>
  <c r="AH16" i="44"/>
  <c r="AH23" i="44"/>
  <c r="V60" i="44"/>
  <c r="AD25" i="44"/>
  <c r="AI31" i="45"/>
  <c r="AH31" i="45"/>
  <c r="AD31" i="45"/>
  <c r="AD15" i="45"/>
  <c r="AI15" i="45"/>
  <c r="AH15" i="45"/>
  <c r="AH29" i="45"/>
  <c r="AD29" i="45"/>
  <c r="AI29" i="45"/>
  <c r="AI25" i="45"/>
  <c r="AH25" i="45"/>
  <c r="AD25" i="45"/>
  <c r="B20" i="45"/>
  <c r="D19" i="45"/>
  <c r="C19" i="45"/>
  <c r="X60" i="45"/>
  <c r="Z9" i="45"/>
  <c r="AA9" i="45"/>
  <c r="AI17" i="45"/>
  <c r="AD17" i="45"/>
  <c r="AH17" i="45"/>
  <c r="Z14" i="42"/>
  <c r="AD14" i="42" s="1"/>
  <c r="AI31" i="42"/>
  <c r="AH31" i="42"/>
  <c r="AC31" i="42"/>
  <c r="AH30" i="42"/>
  <c r="AC30" i="42"/>
  <c r="AI30" i="42"/>
  <c r="AI14" i="44"/>
  <c r="AH14" i="44"/>
  <c r="AD14" i="44"/>
  <c r="AC14" i="44"/>
  <c r="AI22" i="44"/>
  <c r="AH22" i="44"/>
  <c r="AD22" i="44"/>
  <c r="AC22" i="44"/>
  <c r="AH9" i="44"/>
  <c r="AD9" i="44"/>
  <c r="AC9" i="44"/>
  <c r="AI9" i="44"/>
  <c r="AB52" i="44"/>
  <c r="Z52" i="44"/>
  <c r="AD13" i="44"/>
  <c r="AC27" i="44"/>
  <c r="AH27" i="44"/>
  <c r="AI27" i="44"/>
  <c r="AD27" i="44"/>
  <c r="AI13" i="44"/>
  <c r="AB41" i="44"/>
  <c r="Z41" i="44"/>
  <c r="AB29" i="44"/>
  <c r="Z29" i="44"/>
  <c r="AB26" i="44"/>
  <c r="Y26" i="44"/>
  <c r="Z26" i="44"/>
  <c r="AB21" i="44"/>
  <c r="Z21" i="44"/>
  <c r="AC21" i="44" s="1"/>
  <c r="AD15" i="44"/>
  <c r="AH15" i="44"/>
  <c r="AI15" i="44"/>
  <c r="AC15" i="44"/>
  <c r="B16" i="44"/>
  <c r="AI18" i="44"/>
  <c r="AC18" i="44"/>
  <c r="AD18" i="44"/>
  <c r="AH18" i="44"/>
  <c r="AC19" i="44"/>
  <c r="AH19" i="44"/>
  <c r="AI19" i="44"/>
  <c r="AD19" i="44"/>
  <c r="AI12" i="44"/>
  <c r="AH12" i="44"/>
  <c r="AD12" i="44"/>
  <c r="Y29" i="44"/>
  <c r="AC12" i="44"/>
  <c r="Z11" i="43"/>
  <c r="AC31" i="43"/>
  <c r="AD31" i="43" s="1"/>
  <c r="AD19" i="43"/>
  <c r="AH17" i="43"/>
  <c r="AD17" i="43"/>
  <c r="AA22" i="43"/>
  <c r="AA15" i="43"/>
  <c r="AH15" i="43" s="1"/>
  <c r="AA21" i="43"/>
  <c r="AC23" i="43"/>
  <c r="AA23" i="43"/>
  <c r="AD30" i="43"/>
  <c r="AC20" i="43"/>
  <c r="AA20" i="43"/>
  <c r="AF9" i="43"/>
  <c r="X9" i="43"/>
  <c r="AC14" i="43"/>
  <c r="AA14" i="43"/>
  <c r="AC26" i="43"/>
  <c r="AA26" i="43"/>
  <c r="AD27" i="43"/>
  <c r="AH27" i="43"/>
  <c r="B16" i="43"/>
  <c r="AA16" i="43"/>
  <c r="AC16" i="43"/>
  <c r="AH25" i="43"/>
  <c r="AD25" i="43"/>
  <c r="AC29" i="43"/>
  <c r="AA29" i="43"/>
  <c r="AA24" i="43"/>
  <c r="AC24" i="43"/>
  <c r="AH28" i="42"/>
  <c r="Z25" i="42"/>
  <c r="AH25" i="42" s="1"/>
  <c r="AI28" i="42"/>
  <c r="Y29" i="42"/>
  <c r="Y22" i="42"/>
  <c r="AD22" i="42" s="1"/>
  <c r="AB16" i="42"/>
  <c r="Z16" i="42"/>
  <c r="Y16" i="42"/>
  <c r="Y11" i="42"/>
  <c r="Z10" i="42"/>
  <c r="AB22" i="42"/>
  <c r="Z22" i="42"/>
  <c r="AH23" i="42"/>
  <c r="AI9" i="42"/>
  <c r="Y10" i="42"/>
  <c r="Z29" i="42"/>
  <c r="Y26" i="42"/>
  <c r="Y15" i="42"/>
  <c r="AC28" i="42"/>
  <c r="AD9" i="42"/>
  <c r="AC12" i="42"/>
  <c r="Z15" i="42"/>
  <c r="AB15" i="42"/>
  <c r="V18" i="42"/>
  <c r="AF18" i="42"/>
  <c r="AB24" i="42"/>
  <c r="Z24" i="42"/>
  <c r="AH27" i="42"/>
  <c r="AC27" i="42"/>
  <c r="AI27" i="42"/>
  <c r="AC23" i="42"/>
  <c r="AB26" i="42"/>
  <c r="Z26" i="42"/>
  <c r="AB21" i="42"/>
  <c r="Z21" i="42"/>
  <c r="Y21" i="42"/>
  <c r="B15" i="42"/>
  <c r="AC14" i="42"/>
  <c r="AB19" i="42"/>
  <c r="Z19" i="42"/>
  <c r="Y19" i="42"/>
  <c r="Z13" i="42"/>
  <c r="AB13" i="42"/>
  <c r="Y13" i="42"/>
  <c r="AC9" i="42"/>
  <c r="Z20" i="42"/>
  <c r="AC20" i="42" s="1"/>
  <c r="AB20" i="42"/>
  <c r="AB17" i="42"/>
  <c r="Z17" i="42"/>
  <c r="AD17" i="42" s="1"/>
  <c r="AH12" i="42"/>
  <c r="AI23" i="42"/>
  <c r="AD25" i="42" l="1"/>
  <c r="AI17" i="42"/>
  <c r="AD24" i="42"/>
  <c r="AH14" i="42"/>
  <c r="AI10" i="42"/>
  <c r="AD10" i="42"/>
  <c r="AD21" i="42"/>
  <c r="AI21" i="42"/>
  <c r="AI15" i="42"/>
  <c r="AD15" i="42"/>
  <c r="AI14" i="42"/>
  <c r="AI16" i="42"/>
  <c r="AD16" i="42"/>
  <c r="AD13" i="42"/>
  <c r="AI13" i="42"/>
  <c r="AD20" i="42"/>
  <c r="AH22" i="42"/>
  <c r="AD29" i="42"/>
  <c r="AI20" i="42"/>
  <c r="AI19" i="42"/>
  <c r="AD19" i="42"/>
  <c r="AD26" i="42"/>
  <c r="AD11" i="42"/>
  <c r="AI11" i="42"/>
  <c r="AC22" i="42"/>
  <c r="AD18" i="43"/>
  <c r="AG8" i="45"/>
  <c r="AH9" i="45"/>
  <c r="B21" i="45"/>
  <c r="D20" i="45"/>
  <c r="C20" i="45"/>
  <c r="AH26" i="42"/>
  <c r="AI29" i="42"/>
  <c r="AH29" i="42"/>
  <c r="AC29" i="42"/>
  <c r="B17" i="44"/>
  <c r="AI26" i="44"/>
  <c r="AH26" i="44"/>
  <c r="AC26" i="44"/>
  <c r="AD26" i="44"/>
  <c r="AD21" i="44"/>
  <c r="AH21" i="44"/>
  <c r="AI21" i="44"/>
  <c r="AH31" i="43"/>
  <c r="AH22" i="43"/>
  <c r="AD22" i="43"/>
  <c r="AD15" i="43"/>
  <c r="AH21" i="43"/>
  <c r="AD21" i="43"/>
  <c r="AH23" i="43"/>
  <c r="AD23" i="43"/>
  <c r="AA9" i="43"/>
  <c r="AD26" i="43"/>
  <c r="AH26" i="43"/>
  <c r="Z9" i="43"/>
  <c r="AD14" i="43"/>
  <c r="AH14" i="43"/>
  <c r="B17" i="43"/>
  <c r="AD20" i="43"/>
  <c r="AH20" i="43"/>
  <c r="AH24" i="43"/>
  <c r="AD24" i="43"/>
  <c r="AH16" i="43"/>
  <c r="AD16" i="43"/>
  <c r="AH29" i="43"/>
  <c r="AD29" i="43"/>
  <c r="AI25" i="42"/>
  <c r="AC25" i="42"/>
  <c r="AH11" i="42"/>
  <c r="AI22" i="42"/>
  <c r="AH16" i="42"/>
  <c r="AC16" i="42"/>
  <c r="AC10" i="42"/>
  <c r="AC11" i="42"/>
  <c r="AC15" i="42"/>
  <c r="AH10" i="42"/>
  <c r="AC26" i="42"/>
  <c r="AH24" i="42"/>
  <c r="AH20" i="42"/>
  <c r="AH15" i="42"/>
  <c r="AH17" i="42"/>
  <c r="AI26" i="42"/>
  <c r="AC17" i="42"/>
  <c r="AB18" i="42"/>
  <c r="Z18" i="42"/>
  <c r="AC19" i="42"/>
  <c r="AH19" i="42"/>
  <c r="AC24" i="42"/>
  <c r="AC13" i="42"/>
  <c r="AH13" i="42"/>
  <c r="B16" i="42"/>
  <c r="Y18" i="42"/>
  <c r="AI24" i="42"/>
  <c r="AC21" i="42"/>
  <c r="AH21" i="42"/>
  <c r="AI18" i="42" l="1"/>
  <c r="AD18" i="42"/>
  <c r="AG8" i="43"/>
  <c r="B22" i="45"/>
  <c r="C21" i="45"/>
  <c r="D21" i="45"/>
  <c r="B18" i="44"/>
  <c r="B18" i="43"/>
  <c r="B17" i="42"/>
  <c r="AC18" i="42"/>
  <c r="AH18" i="42"/>
  <c r="B23" i="45" l="1"/>
  <c r="C22" i="45"/>
  <c r="D22" i="45"/>
  <c r="B19" i="44"/>
  <c r="B19" i="43"/>
  <c r="B18" i="42"/>
  <c r="B24" i="45" l="1"/>
  <c r="C23" i="45"/>
  <c r="D23" i="45"/>
  <c r="B20" i="44"/>
  <c r="B20" i="43"/>
  <c r="B19" i="42"/>
  <c r="B25" i="45" l="1"/>
  <c r="D24" i="45"/>
  <c r="C24" i="45"/>
  <c r="B21" i="44"/>
  <c r="B21" i="43"/>
  <c r="B20" i="42"/>
  <c r="B26" i="45" l="1"/>
  <c r="C25" i="45"/>
  <c r="D25" i="45"/>
  <c r="B22" i="44"/>
  <c r="B22" i="43"/>
  <c r="B21" i="42"/>
  <c r="B27" i="45" l="1"/>
  <c r="C26" i="45"/>
  <c r="D26" i="45"/>
  <c r="B23" i="44"/>
  <c r="B23" i="43"/>
  <c r="B22" i="42"/>
  <c r="B28" i="45" l="1"/>
  <c r="D27" i="45"/>
  <c r="C27" i="45"/>
  <c r="B24" i="44"/>
  <c r="B24" i="43"/>
  <c r="B23" i="42"/>
  <c r="B29" i="45" l="1"/>
  <c r="D28" i="45"/>
  <c r="C28" i="45"/>
  <c r="B25" i="44"/>
  <c r="B25" i="43"/>
  <c r="B24" i="42"/>
  <c r="C29" i="45" l="1"/>
  <c r="B30" i="45"/>
  <c r="D29" i="45"/>
  <c r="B26" i="44"/>
  <c r="B26" i="43"/>
  <c r="B25" i="42"/>
  <c r="B31" i="45" l="1"/>
  <c r="D30" i="45"/>
  <c r="C30" i="45"/>
  <c r="B27" i="44"/>
  <c r="B27" i="43"/>
  <c r="B26" i="42"/>
  <c r="B32" i="45" l="1"/>
  <c r="C31" i="45"/>
  <c r="D31" i="45"/>
  <c r="B28" i="44"/>
  <c r="B28" i="43"/>
  <c r="B27" i="42"/>
  <c r="B33" i="45" l="1"/>
  <c r="D32" i="45"/>
  <c r="C32" i="45"/>
  <c r="E32" i="45"/>
  <c r="B29" i="44"/>
  <c r="B29" i="43"/>
  <c r="B28" i="42"/>
  <c r="AI32" i="45" l="1"/>
  <c r="AD32" i="45"/>
  <c r="AH32" i="45"/>
  <c r="B34" i="45"/>
  <c r="E33" i="45"/>
  <c r="C33" i="45"/>
  <c r="D33" i="45"/>
  <c r="B30" i="44"/>
  <c r="B30" i="43"/>
  <c r="B29" i="42"/>
  <c r="AI33" i="45" l="1"/>
  <c r="AH33" i="45"/>
  <c r="AD33" i="45"/>
  <c r="D34" i="45"/>
  <c r="C34" i="45"/>
  <c r="B35" i="45"/>
  <c r="E34" i="45"/>
  <c r="B31" i="44"/>
  <c r="B31" i="43"/>
  <c r="B30" i="42"/>
  <c r="B36" i="45" l="1"/>
  <c r="D35" i="45"/>
  <c r="C35" i="45"/>
  <c r="E35" i="45"/>
  <c r="AD34" i="45"/>
  <c r="AI34" i="45"/>
  <c r="AH34" i="45"/>
  <c r="B32" i="44"/>
  <c r="B32" i="43"/>
  <c r="B31" i="42"/>
  <c r="AI35" i="45" l="1"/>
  <c r="AH35" i="45"/>
  <c r="AD35" i="45"/>
  <c r="B37" i="45"/>
  <c r="D36" i="45"/>
  <c r="C36" i="45"/>
  <c r="E36" i="45"/>
  <c r="B33" i="44"/>
  <c r="E32" i="44"/>
  <c r="B33" i="43"/>
  <c r="B32" i="42"/>
  <c r="AI36" i="45" l="1"/>
  <c r="AD36" i="45"/>
  <c r="AH36" i="45"/>
  <c r="B38" i="45"/>
  <c r="E37" i="45"/>
  <c r="D37" i="45"/>
  <c r="C37" i="45"/>
  <c r="AC32" i="44"/>
  <c r="AH32" i="44"/>
  <c r="AD32" i="44"/>
  <c r="AI32" i="44"/>
  <c r="B34" i="44"/>
  <c r="E33" i="44"/>
  <c r="B34" i="43"/>
  <c r="B33" i="42"/>
  <c r="AI37" i="45" l="1"/>
  <c r="AH37" i="45"/>
  <c r="AD37" i="45"/>
  <c r="B39" i="45"/>
  <c r="E38" i="45"/>
  <c r="D38" i="45"/>
  <c r="C38" i="45"/>
  <c r="B35" i="44"/>
  <c r="AH33" i="44"/>
  <c r="AI33" i="44"/>
  <c r="AD33" i="44"/>
  <c r="AC33" i="44"/>
  <c r="B35" i="43"/>
  <c r="B34" i="42"/>
  <c r="AD38" i="45" l="1"/>
  <c r="AI38" i="45"/>
  <c r="AH38" i="45"/>
  <c r="B40" i="45"/>
  <c r="D39" i="45"/>
  <c r="C39" i="45"/>
  <c r="E39" i="45"/>
  <c r="AH34" i="44"/>
  <c r="AI34" i="44"/>
  <c r="AD34" i="44"/>
  <c r="AC34" i="44"/>
  <c r="B36" i="44"/>
  <c r="B36" i="43"/>
  <c r="AF33" i="43"/>
  <c r="X33" i="43"/>
  <c r="AF32" i="43"/>
  <c r="X32" i="43"/>
  <c r="B35" i="42"/>
  <c r="AD39" i="45" l="1"/>
  <c r="AI39" i="45"/>
  <c r="AH39" i="45"/>
  <c r="B41" i="45"/>
  <c r="E40" i="45"/>
  <c r="D40" i="45"/>
  <c r="C40" i="45"/>
  <c r="B37" i="44"/>
  <c r="AI35" i="44"/>
  <c r="AH35" i="44"/>
  <c r="AD35" i="44"/>
  <c r="AC35" i="44"/>
  <c r="AC32" i="43"/>
  <c r="AA32" i="43"/>
  <c r="AC33" i="43"/>
  <c r="AA33" i="43"/>
  <c r="AF34" i="43"/>
  <c r="X34" i="43"/>
  <c r="B37" i="43"/>
  <c r="AF32" i="42"/>
  <c r="V32" i="42"/>
  <c r="V33" i="42"/>
  <c r="AF33" i="42"/>
  <c r="B36" i="42"/>
  <c r="AI40" i="45" l="1"/>
  <c r="AD40" i="45"/>
  <c r="AH40" i="45"/>
  <c r="B42" i="45"/>
  <c r="C41" i="45"/>
  <c r="E41" i="45"/>
  <c r="D41" i="45"/>
  <c r="AI36" i="44"/>
  <c r="AC36" i="44"/>
  <c r="AH36" i="44"/>
  <c r="AD36" i="44"/>
  <c r="B38" i="44"/>
  <c r="B38" i="43"/>
  <c r="AD32" i="43"/>
  <c r="AH32" i="43"/>
  <c r="AC34" i="43"/>
  <c r="AA34" i="43"/>
  <c r="AH33" i="43"/>
  <c r="AD33" i="43"/>
  <c r="B37" i="42"/>
  <c r="AB33" i="42"/>
  <c r="Z33" i="42"/>
  <c r="AB32" i="42"/>
  <c r="Z32" i="42"/>
  <c r="AD32" i="42" l="1"/>
  <c r="AD33" i="42"/>
  <c r="AI41" i="45"/>
  <c r="AH41" i="45"/>
  <c r="AD41" i="45"/>
  <c r="C42" i="45"/>
  <c r="B43" i="45"/>
  <c r="E42" i="45"/>
  <c r="D42" i="45"/>
  <c r="B39" i="44"/>
  <c r="AD37" i="44"/>
  <c r="AI37" i="44"/>
  <c r="AH37" i="44"/>
  <c r="AC37" i="44"/>
  <c r="B39" i="43"/>
  <c r="AF35" i="43"/>
  <c r="X35" i="43"/>
  <c r="AD34" i="43"/>
  <c r="AH34" i="43"/>
  <c r="AF36" i="43"/>
  <c r="X36" i="43"/>
  <c r="AI33" i="42"/>
  <c r="AC33" i="42"/>
  <c r="AH33" i="42"/>
  <c r="B38" i="42"/>
  <c r="AF35" i="42"/>
  <c r="V35" i="42"/>
  <c r="AI32" i="42"/>
  <c r="AH32" i="42"/>
  <c r="AC32" i="42"/>
  <c r="AF34" i="42"/>
  <c r="V34" i="42"/>
  <c r="AD42" i="45" l="1"/>
  <c r="AI42" i="45"/>
  <c r="AH42" i="45"/>
  <c r="B44" i="45"/>
  <c r="C43" i="45"/>
  <c r="D43" i="45"/>
  <c r="E43" i="45"/>
  <c r="AI38" i="44"/>
  <c r="AH38" i="44"/>
  <c r="AC38" i="44"/>
  <c r="AD38" i="44"/>
  <c r="B40" i="44"/>
  <c r="B40" i="43"/>
  <c r="AC35" i="43"/>
  <c r="AA35" i="43"/>
  <c r="AC36" i="43"/>
  <c r="AA36" i="43"/>
  <c r="AB35" i="42"/>
  <c r="Z35" i="42"/>
  <c r="AD35" i="42" s="1"/>
  <c r="B39" i="42"/>
  <c r="AB34" i="42"/>
  <c r="Z34" i="42"/>
  <c r="AD34" i="42" s="1"/>
  <c r="AF36" i="42"/>
  <c r="V36" i="42"/>
  <c r="AI43" i="45" l="1"/>
  <c r="AH43" i="45"/>
  <c r="AD43" i="45"/>
  <c r="B45" i="45"/>
  <c r="D44" i="45"/>
  <c r="E44" i="45"/>
  <c r="C44" i="45"/>
  <c r="AH39" i="44"/>
  <c r="AI39" i="44"/>
  <c r="AD39" i="44"/>
  <c r="AC39" i="44"/>
  <c r="B41" i="44"/>
  <c r="AD35" i="43"/>
  <c r="AH35" i="43"/>
  <c r="AF37" i="43"/>
  <c r="X37" i="43"/>
  <c r="AH36" i="43"/>
  <c r="AD36" i="43"/>
  <c r="B41" i="43"/>
  <c r="AF38" i="43"/>
  <c r="X38" i="43"/>
  <c r="AF37" i="42"/>
  <c r="V37" i="42"/>
  <c r="B40" i="42"/>
  <c r="Z36" i="42"/>
  <c r="AB36" i="42"/>
  <c r="AC34" i="42"/>
  <c r="AI34" i="42"/>
  <c r="AH34" i="42"/>
  <c r="AH35" i="42"/>
  <c r="AC35" i="42"/>
  <c r="AI35" i="42"/>
  <c r="AD36" i="42" l="1"/>
  <c r="AI44" i="45"/>
  <c r="AD44" i="45"/>
  <c r="AH44" i="45"/>
  <c r="E45" i="45"/>
  <c r="B46" i="45"/>
  <c r="D45" i="45"/>
  <c r="C45" i="45"/>
  <c r="AC40" i="44"/>
  <c r="AI40" i="44"/>
  <c r="AD40" i="44"/>
  <c r="AH40" i="44"/>
  <c r="B42" i="44"/>
  <c r="AC38" i="43"/>
  <c r="AA38" i="43"/>
  <c r="AC37" i="43"/>
  <c r="AA37" i="43"/>
  <c r="AF39" i="43"/>
  <c r="X39" i="43"/>
  <c r="B42" i="43"/>
  <c r="AI36" i="42"/>
  <c r="AH36" i="42"/>
  <c r="AC36" i="42"/>
  <c r="AB37" i="42"/>
  <c r="Z37" i="42"/>
  <c r="AF38" i="42"/>
  <c r="V38" i="42"/>
  <c r="B41" i="42"/>
  <c r="AD37" i="42" l="1"/>
  <c r="B47" i="45"/>
  <c r="E46" i="45"/>
  <c r="D46" i="45"/>
  <c r="C46" i="45"/>
  <c r="AI45" i="45"/>
  <c r="AH45" i="45"/>
  <c r="AD45" i="45"/>
  <c r="AD41" i="44"/>
  <c r="AI41" i="44"/>
  <c r="AH41" i="44"/>
  <c r="AC41" i="44"/>
  <c r="B43" i="44"/>
  <c r="AA39" i="43"/>
  <c r="AC39" i="43"/>
  <c r="B43" i="43"/>
  <c r="AF40" i="43"/>
  <c r="X40" i="43"/>
  <c r="AD37" i="43"/>
  <c r="AH37" i="43"/>
  <c r="AH38" i="43"/>
  <c r="AD38" i="43"/>
  <c r="B42" i="42"/>
  <c r="AB38" i="42"/>
  <c r="Z38" i="42"/>
  <c r="AC37" i="42"/>
  <c r="AI37" i="42"/>
  <c r="AH37" i="42"/>
  <c r="V39" i="42"/>
  <c r="AF39" i="42"/>
  <c r="AD38" i="42" l="1"/>
  <c r="AD46" i="45"/>
  <c r="AI46" i="45"/>
  <c r="AH46" i="45"/>
  <c r="B48" i="45"/>
  <c r="D47" i="45"/>
  <c r="E47" i="45"/>
  <c r="C47" i="45"/>
  <c r="AD42" i="44"/>
  <c r="AI42" i="44"/>
  <c r="AH42" i="44"/>
  <c r="AC42" i="44"/>
  <c r="B44" i="44"/>
  <c r="B44" i="43"/>
  <c r="AD39" i="43"/>
  <c r="AH39" i="43"/>
  <c r="AA40" i="43"/>
  <c r="AC40" i="43"/>
  <c r="AF41" i="43"/>
  <c r="X41" i="43"/>
  <c r="AI38" i="42"/>
  <c r="AH38" i="42"/>
  <c r="AC38" i="42"/>
  <c r="AB39" i="42"/>
  <c r="Z39" i="42"/>
  <c r="B43" i="42"/>
  <c r="AF40" i="42"/>
  <c r="V40" i="42"/>
  <c r="AD39" i="42" l="1"/>
  <c r="AD47" i="45"/>
  <c r="AI47" i="45"/>
  <c r="AH47" i="45"/>
  <c r="B49" i="45"/>
  <c r="C48" i="45"/>
  <c r="D48" i="45"/>
  <c r="E48" i="45"/>
  <c r="AD43" i="44"/>
  <c r="AC43" i="44"/>
  <c r="AH43" i="44"/>
  <c r="AI43" i="44"/>
  <c r="B45" i="44"/>
  <c r="AF42" i="43"/>
  <c r="X42" i="43"/>
  <c r="AC41" i="43"/>
  <c r="AA41" i="43"/>
  <c r="AD40" i="43"/>
  <c r="AH40" i="43"/>
  <c r="B45" i="43"/>
  <c r="AC39" i="42"/>
  <c r="AH39" i="42"/>
  <c r="AI39" i="42"/>
  <c r="AF41" i="42"/>
  <c r="V41" i="42"/>
  <c r="B44" i="42"/>
  <c r="AB40" i="42"/>
  <c r="Z40" i="42"/>
  <c r="AD40" i="42" s="1"/>
  <c r="AI48" i="45" l="1"/>
  <c r="AD48" i="45"/>
  <c r="AH48" i="45"/>
  <c r="B50" i="45"/>
  <c r="C49" i="45"/>
  <c r="D49" i="45"/>
  <c r="E49" i="45"/>
  <c r="B46" i="44"/>
  <c r="D45" i="44"/>
  <c r="C45" i="44"/>
  <c r="AI44" i="44"/>
  <c r="AD44" i="44"/>
  <c r="AC44" i="44"/>
  <c r="AH44" i="44"/>
  <c r="B46" i="43"/>
  <c r="AF43" i="43"/>
  <c r="X43" i="43"/>
  <c r="AC42" i="43"/>
  <c r="AA42" i="43"/>
  <c r="AD41" i="43"/>
  <c r="AH41" i="43"/>
  <c r="AB41" i="42"/>
  <c r="Z41" i="42"/>
  <c r="AF42" i="42"/>
  <c r="V42" i="42"/>
  <c r="B45" i="42"/>
  <c r="AI40" i="42"/>
  <c r="AH40" i="42"/>
  <c r="AC40" i="42"/>
  <c r="AD41" i="42" l="1"/>
  <c r="AI49" i="45"/>
  <c r="AH49" i="45"/>
  <c r="AD49" i="45"/>
  <c r="C50" i="45"/>
  <c r="B51" i="45"/>
  <c r="D50" i="45"/>
  <c r="E50" i="45"/>
  <c r="AD45" i="44"/>
  <c r="AC45" i="44"/>
  <c r="AH45" i="44"/>
  <c r="AI45" i="44"/>
  <c r="E46" i="44"/>
  <c r="B47" i="44"/>
  <c r="D46" i="44"/>
  <c r="C46" i="44"/>
  <c r="AD42" i="43"/>
  <c r="AH42" i="43"/>
  <c r="AC43" i="43"/>
  <c r="AA43" i="43"/>
  <c r="AF44" i="43"/>
  <c r="X44" i="43"/>
  <c r="B47" i="43"/>
  <c r="AB42" i="42"/>
  <c r="Z42" i="42"/>
  <c r="AD42" i="42" s="1"/>
  <c r="B46" i="42"/>
  <c r="AC41" i="42"/>
  <c r="AI41" i="42"/>
  <c r="AH41" i="42"/>
  <c r="AF43" i="42"/>
  <c r="V43" i="42"/>
  <c r="AD50" i="45" l="1"/>
  <c r="AI50" i="45"/>
  <c r="AH50" i="45"/>
  <c r="B52" i="45"/>
  <c r="D51" i="45"/>
  <c r="C51" i="45"/>
  <c r="E51" i="45"/>
  <c r="AI46" i="44"/>
  <c r="AD46" i="44"/>
  <c r="AC46" i="44"/>
  <c r="AH46" i="44"/>
  <c r="B48" i="44"/>
  <c r="E47" i="44"/>
  <c r="C47" i="44"/>
  <c r="D47" i="44"/>
  <c r="B48" i="43"/>
  <c r="AD43" i="43"/>
  <c r="AH43" i="43"/>
  <c r="AC44" i="43"/>
  <c r="AA44" i="43"/>
  <c r="AF45" i="43"/>
  <c r="X45" i="43"/>
  <c r="AF44" i="42"/>
  <c r="V44" i="42"/>
  <c r="B47" i="42"/>
  <c r="AC42" i="42"/>
  <c r="AI42" i="42"/>
  <c r="AH42" i="42"/>
  <c r="AB43" i="42"/>
  <c r="Z43" i="42"/>
  <c r="AD43" i="42" s="1"/>
  <c r="AD51" i="45" l="1"/>
  <c r="AI51" i="45"/>
  <c r="AH51" i="45"/>
  <c r="B53" i="45"/>
  <c r="E52" i="45"/>
  <c r="D52" i="45"/>
  <c r="C52" i="45"/>
  <c r="AH47" i="44"/>
  <c r="AI47" i="44"/>
  <c r="AD47" i="44"/>
  <c r="AC47" i="44"/>
  <c r="B49" i="44"/>
  <c r="E48" i="44"/>
  <c r="D48" i="44"/>
  <c r="C48" i="44"/>
  <c r="AD44" i="43"/>
  <c r="AH44" i="43"/>
  <c r="B49" i="43"/>
  <c r="X46" i="43"/>
  <c r="AF46" i="43"/>
  <c r="AC45" i="43"/>
  <c r="AA45" i="43"/>
  <c r="AF45" i="42"/>
  <c r="V45" i="42"/>
  <c r="B48" i="42"/>
  <c r="AB44" i="42"/>
  <c r="Z44" i="42"/>
  <c r="AD44" i="42" s="1"/>
  <c r="AI43" i="42"/>
  <c r="AC43" i="42"/>
  <c r="AH43" i="42"/>
  <c r="AI52" i="45" l="1"/>
  <c r="AD52" i="45"/>
  <c r="AH52" i="45"/>
  <c r="B54" i="45"/>
  <c r="D53" i="45"/>
  <c r="E53" i="45"/>
  <c r="C53" i="45"/>
  <c r="AC48" i="44"/>
  <c r="AH48" i="44"/>
  <c r="AI48" i="44"/>
  <c r="AD48" i="44"/>
  <c r="B50" i="44"/>
  <c r="D49" i="44"/>
  <c r="C49" i="44"/>
  <c r="E49" i="44"/>
  <c r="AF47" i="43"/>
  <c r="X47" i="43"/>
  <c r="AC46" i="43"/>
  <c r="AA46" i="43"/>
  <c r="B50" i="43"/>
  <c r="AD45" i="43"/>
  <c r="AH45" i="43"/>
  <c r="B49" i="42"/>
  <c r="AI44" i="42"/>
  <c r="AH44" i="42"/>
  <c r="AC44" i="42"/>
  <c r="AB45" i="42"/>
  <c r="Z45" i="42"/>
  <c r="AD45" i="42" s="1"/>
  <c r="AF46" i="42"/>
  <c r="V46" i="42"/>
  <c r="AI53" i="45" l="1"/>
  <c r="AH53" i="45"/>
  <c r="AD53" i="45"/>
  <c r="B55" i="45"/>
  <c r="E54" i="45"/>
  <c r="D54" i="45"/>
  <c r="C54" i="45"/>
  <c r="AD49" i="44"/>
  <c r="AI49" i="44"/>
  <c r="AH49" i="44"/>
  <c r="AC49" i="44"/>
  <c r="B51" i="44"/>
  <c r="E50" i="44"/>
  <c r="D50" i="44"/>
  <c r="C50" i="44"/>
  <c r="AC47" i="43"/>
  <c r="AA47" i="43"/>
  <c r="AH46" i="43"/>
  <c r="AD46" i="43"/>
  <c r="B51" i="43"/>
  <c r="AF48" i="43"/>
  <c r="X48" i="43"/>
  <c r="AC45" i="42"/>
  <c r="AI45" i="42"/>
  <c r="AH45" i="42"/>
  <c r="AB46" i="42"/>
  <c r="Z46" i="42"/>
  <c r="AD46" i="42" s="1"/>
  <c r="AF47" i="42"/>
  <c r="V47" i="42"/>
  <c r="B50" i="42"/>
  <c r="AD54" i="45" l="1"/>
  <c r="AI54" i="45"/>
  <c r="AH54" i="45"/>
  <c r="B56" i="45"/>
  <c r="C55" i="45"/>
  <c r="D55" i="45"/>
  <c r="E55" i="45"/>
  <c r="AC50" i="44"/>
  <c r="AD50" i="44"/>
  <c r="AI50" i="44"/>
  <c r="AH50" i="44"/>
  <c r="B52" i="44"/>
  <c r="E51" i="44"/>
  <c r="D51" i="44"/>
  <c r="C51" i="44"/>
  <c r="AF49" i="43"/>
  <c r="X49" i="43"/>
  <c r="B52" i="43"/>
  <c r="AD47" i="43"/>
  <c r="AH47" i="43"/>
  <c r="AC48" i="43"/>
  <c r="AA48" i="43"/>
  <c r="B51" i="42"/>
  <c r="AB47" i="42"/>
  <c r="Z47" i="42"/>
  <c r="AF48" i="42"/>
  <c r="V48" i="42"/>
  <c r="AC46" i="42"/>
  <c r="AI46" i="42"/>
  <c r="AH46" i="42"/>
  <c r="AD47" i="42" l="1"/>
  <c r="AD55" i="45"/>
  <c r="AI55" i="45"/>
  <c r="AH55" i="45"/>
  <c r="B57" i="45"/>
  <c r="E56" i="45"/>
  <c r="D56" i="45"/>
  <c r="C56" i="45"/>
  <c r="AC51" i="44"/>
  <c r="AH51" i="44"/>
  <c r="AI51" i="44"/>
  <c r="AD51" i="44"/>
  <c r="B53" i="44"/>
  <c r="C52" i="44"/>
  <c r="D52" i="44"/>
  <c r="E52" i="44"/>
  <c r="AF50" i="43"/>
  <c r="X50" i="43"/>
  <c r="AC49" i="43"/>
  <c r="AA49" i="43"/>
  <c r="AD48" i="43"/>
  <c r="AH48" i="43"/>
  <c r="B53" i="43"/>
  <c r="AF49" i="42"/>
  <c r="V49" i="42"/>
  <c r="Z48" i="42"/>
  <c r="AB48" i="42"/>
  <c r="AI47" i="42"/>
  <c r="AH47" i="42"/>
  <c r="AC47" i="42"/>
  <c r="B52" i="42"/>
  <c r="AI56" i="45" l="1"/>
  <c r="AH56" i="45"/>
  <c r="AD56" i="45"/>
  <c r="B58" i="45"/>
  <c r="D57" i="45"/>
  <c r="C57" i="45"/>
  <c r="E57" i="45"/>
  <c r="AI52" i="44"/>
  <c r="AH52" i="44"/>
  <c r="AD52" i="44"/>
  <c r="AC52" i="44"/>
  <c r="B54" i="44"/>
  <c r="C53" i="44"/>
  <c r="D53" i="44"/>
  <c r="E53" i="44"/>
  <c r="B54" i="43"/>
  <c r="AF51" i="43"/>
  <c r="X51" i="43"/>
  <c r="AC50" i="43"/>
  <c r="AA50" i="43"/>
  <c r="AH49" i="43"/>
  <c r="AD49" i="43"/>
  <c r="AF50" i="42"/>
  <c r="V50" i="42"/>
  <c r="AB49" i="42"/>
  <c r="Z49" i="42"/>
  <c r="B53" i="42"/>
  <c r="AI48" i="42"/>
  <c r="AD48" i="42"/>
  <c r="AH48" i="42"/>
  <c r="AC48" i="42"/>
  <c r="AI57" i="45" l="1"/>
  <c r="AH57" i="45"/>
  <c r="AD57" i="45"/>
  <c r="E58" i="45"/>
  <c r="D58" i="45"/>
  <c r="C58" i="45"/>
  <c r="AD53" i="44"/>
  <c r="AI53" i="44"/>
  <c r="AH53" i="44"/>
  <c r="AC53" i="44"/>
  <c r="B55" i="44"/>
  <c r="E54" i="44"/>
  <c r="D54" i="44"/>
  <c r="C54" i="44"/>
  <c r="AH50" i="43"/>
  <c r="AD50" i="43"/>
  <c r="AC51" i="43"/>
  <c r="AA51" i="43"/>
  <c r="AF52" i="43"/>
  <c r="X52" i="43"/>
  <c r="B55" i="43"/>
  <c r="AB50" i="42"/>
  <c r="Z50" i="42"/>
  <c r="AF51" i="42"/>
  <c r="V51" i="42"/>
  <c r="B54" i="42"/>
  <c r="AD49" i="42"/>
  <c r="AC49" i="42"/>
  <c r="AI49" i="42"/>
  <c r="AH49" i="42"/>
  <c r="AD58" i="45" l="1"/>
  <c r="AI58" i="45"/>
  <c r="AH58" i="45"/>
  <c r="AH8" i="45" s="1"/>
  <c r="AD4" i="45"/>
  <c r="AD3" i="45" s="1"/>
  <c r="E60" i="45"/>
  <c r="AH54" i="44"/>
  <c r="AI54" i="44"/>
  <c r="AD54" i="44"/>
  <c r="AC54" i="44"/>
  <c r="B56" i="44"/>
  <c r="E55" i="44"/>
  <c r="C55" i="44"/>
  <c r="D55" i="44"/>
  <c r="AC52" i="43"/>
  <c r="AA52" i="43"/>
  <c r="AF53" i="43"/>
  <c r="X53" i="43"/>
  <c r="B56" i="43"/>
  <c r="AD51" i="43"/>
  <c r="AH51" i="43"/>
  <c r="AB51" i="42"/>
  <c r="Z51" i="42"/>
  <c r="B55" i="42"/>
  <c r="AI50" i="42"/>
  <c r="AH50" i="42"/>
  <c r="AD50" i="42"/>
  <c r="AC50" i="42"/>
  <c r="AF52" i="42"/>
  <c r="V52" i="42"/>
  <c r="AH6" i="45" l="1"/>
  <c r="AG6" i="45"/>
  <c r="AC13" i="45"/>
  <c r="AC10" i="45"/>
  <c r="AC11" i="45"/>
  <c r="AC9" i="45"/>
  <c r="AH55" i="44"/>
  <c r="AD55" i="44"/>
  <c r="AC55" i="44"/>
  <c r="AI55" i="44"/>
  <c r="B57" i="44"/>
  <c r="C56" i="44"/>
  <c r="D56" i="44"/>
  <c r="E56" i="44"/>
  <c r="X54" i="43"/>
  <c r="AF54" i="43"/>
  <c r="AA53" i="43"/>
  <c r="AC53" i="43"/>
  <c r="B57" i="43"/>
  <c r="AH52" i="43"/>
  <c r="AD52" i="43"/>
  <c r="B56" i="42"/>
  <c r="AC51" i="42"/>
  <c r="AI51" i="42"/>
  <c r="AH51" i="42"/>
  <c r="AD51" i="42"/>
  <c r="AF53" i="42"/>
  <c r="V53" i="42"/>
  <c r="Z52" i="42"/>
  <c r="AB52" i="42"/>
  <c r="AD9" i="45" l="1"/>
  <c r="AI9" i="45"/>
  <c r="AD11" i="45"/>
  <c r="AI11" i="45"/>
  <c r="AI10" i="45"/>
  <c r="AD10" i="45"/>
  <c r="AC56" i="44"/>
  <c r="AI56" i="44"/>
  <c r="AH56" i="44"/>
  <c r="AD56" i="44"/>
  <c r="B58" i="44"/>
  <c r="E57" i="44"/>
  <c r="D57" i="44"/>
  <c r="C57" i="44"/>
  <c r="AH53" i="43"/>
  <c r="AD53" i="43"/>
  <c r="AF55" i="43"/>
  <c r="X55" i="43"/>
  <c r="AC54" i="43"/>
  <c r="AA54" i="43"/>
  <c r="B58" i="43"/>
  <c r="AF54" i="42"/>
  <c r="V54" i="42"/>
  <c r="AI52" i="42"/>
  <c r="AH52" i="42"/>
  <c r="AD52" i="42"/>
  <c r="AC52" i="42"/>
  <c r="AB53" i="42"/>
  <c r="Z53" i="42"/>
  <c r="B57" i="42"/>
  <c r="AI8" i="45" l="1"/>
  <c r="AI6" i="45" s="1"/>
  <c r="AD8" i="45"/>
  <c r="AC57" i="44"/>
  <c r="AH57" i="44"/>
  <c r="AD57" i="44"/>
  <c r="AI57" i="44"/>
  <c r="D58" i="44"/>
  <c r="E58" i="44"/>
  <c r="AG6" i="44" s="1"/>
  <c r="C58" i="44"/>
  <c r="AC55" i="43"/>
  <c r="AA55" i="43"/>
  <c r="AF56" i="43"/>
  <c r="X56" i="43"/>
  <c r="AD54" i="43"/>
  <c r="AH54" i="43"/>
  <c r="AC53" i="42"/>
  <c r="AI53" i="42"/>
  <c r="AH53" i="42"/>
  <c r="AD53" i="42"/>
  <c r="B58" i="42"/>
  <c r="V55" i="42"/>
  <c r="AF55" i="42"/>
  <c r="AB54" i="42"/>
  <c r="Z54" i="42"/>
  <c r="AC58" i="44" l="1"/>
  <c r="AC8" i="44" s="1"/>
  <c r="AI58" i="44"/>
  <c r="AI8" i="44" s="1"/>
  <c r="AI6" i="44" s="1"/>
  <c r="AH58" i="44"/>
  <c r="AH8" i="44" s="1"/>
  <c r="AH6" i="44" s="1"/>
  <c r="AC7" i="44" s="1"/>
  <c r="AD58" i="44"/>
  <c r="AD8" i="44" s="1"/>
  <c r="E60" i="44"/>
  <c r="AF57" i="43"/>
  <c r="X57" i="43"/>
  <c r="E60" i="43"/>
  <c r="AA56" i="43"/>
  <c r="AC56" i="43"/>
  <c r="AH55" i="43"/>
  <c r="AD55" i="43"/>
  <c r="AB55" i="42"/>
  <c r="Z55" i="42"/>
  <c r="AF56" i="42"/>
  <c r="V56" i="42"/>
  <c r="AC54" i="42"/>
  <c r="AI54" i="42"/>
  <c r="AH54" i="42"/>
  <c r="AD54" i="42"/>
  <c r="AC9" i="43" l="1"/>
  <c r="AD9" i="43" s="1"/>
  <c r="AH56" i="43"/>
  <c r="AD56" i="43"/>
  <c r="AC57" i="43"/>
  <c r="AA57" i="43"/>
  <c r="V57" i="42"/>
  <c r="AF57" i="42"/>
  <c r="E60" i="42"/>
  <c r="AC55" i="42"/>
  <c r="AI55" i="42"/>
  <c r="AH55" i="42"/>
  <c r="AD55" i="42"/>
  <c r="AB56" i="42"/>
  <c r="Z56" i="42"/>
  <c r="AG6" i="43" l="1"/>
  <c r="AC10" i="43"/>
  <c r="AH10" i="43" s="1"/>
  <c r="AC12" i="43"/>
  <c r="AC11" i="43"/>
  <c r="AH11" i="43" s="1"/>
  <c r="AC13" i="43"/>
  <c r="AH13" i="43" s="1"/>
  <c r="AD13" i="43"/>
  <c r="AD11" i="43"/>
  <c r="AD57" i="43"/>
  <c r="AH57" i="43"/>
  <c r="AF58" i="43"/>
  <c r="X58" i="43"/>
  <c r="AI56" i="42"/>
  <c r="AH56" i="42"/>
  <c r="AD56" i="42"/>
  <c r="AC56" i="42"/>
  <c r="AB57" i="42"/>
  <c r="Z57" i="42"/>
  <c r="AH9" i="43" l="1"/>
  <c r="AD10" i="43"/>
  <c r="AH12" i="43"/>
  <c r="AD12" i="43"/>
  <c r="AC58" i="43"/>
  <c r="AA58" i="43"/>
  <c r="X60" i="43"/>
  <c r="AC57" i="42"/>
  <c r="AD57" i="42"/>
  <c r="AI57" i="42"/>
  <c r="AH57" i="42"/>
  <c r="AF58" i="42"/>
  <c r="V58" i="42"/>
  <c r="V60" i="42" s="1"/>
  <c r="AD58" i="43" l="1"/>
  <c r="AD8" i="43" s="1"/>
  <c r="AH58" i="43"/>
  <c r="AH8" i="43" s="1"/>
  <c r="AH6" i="43" s="1"/>
  <c r="AB58" i="42"/>
  <c r="Z58" i="42"/>
  <c r="AG8" i="42"/>
  <c r="AI58" i="42" l="1"/>
  <c r="AH58" i="42"/>
  <c r="AH8" i="42" s="1"/>
  <c r="AD58" i="42"/>
  <c r="AD8" i="42" s="1"/>
  <c r="AC58" i="42"/>
  <c r="AC8" i="42" s="1"/>
  <c r="AH6" i="42" l="1"/>
  <c r="AC7" i="42" s="1"/>
  <c r="AI8" i="42"/>
  <c r="AI6" i="42" s="1"/>
</calcChain>
</file>

<file path=xl/sharedStrings.xml><?xml version="1.0" encoding="utf-8"?>
<sst xmlns="http://schemas.openxmlformats.org/spreadsheetml/2006/main" count="504" uniqueCount="124">
  <si>
    <t>氏名</t>
    <rPh sb="0" eb="2">
      <t>シメイ</t>
    </rPh>
    <phoneticPr fontId="2"/>
  </si>
  <si>
    <t>職種</t>
    <rPh sb="0" eb="2">
      <t>ショクシュ</t>
    </rPh>
    <phoneticPr fontId="2"/>
  </si>
  <si>
    <t>専任</t>
    <rPh sb="0" eb="2">
      <t>センニン</t>
    </rPh>
    <phoneticPr fontId="2"/>
  </si>
  <si>
    <t>基礎資料
教職員
コード</t>
    <rPh sb="0" eb="4">
      <t>キソシリョウ</t>
    </rPh>
    <rPh sb="5" eb="8">
      <t>キョウショクイン</t>
    </rPh>
    <phoneticPr fontId="2"/>
  </si>
  <si>
    <t>チェック項目</t>
    <rPh sb="4" eb="6">
      <t>コウモク</t>
    </rPh>
    <phoneticPr fontId="2"/>
  </si>
  <si>
    <t>幼稚園番号</t>
    <rPh sb="0" eb="5">
      <t>ヨウチエンバンゴウ</t>
    </rPh>
    <phoneticPr fontId="2"/>
  </si>
  <si>
    <t>幼稚園名</t>
    <rPh sb="0" eb="3">
      <t>ヨウチエン</t>
    </rPh>
    <rPh sb="3" eb="4">
      <t>メイ</t>
    </rPh>
    <phoneticPr fontId="2"/>
  </si>
  <si>
    <t>代表者名</t>
    <rPh sb="0" eb="3">
      <t>ダイヒョウシャ</t>
    </rPh>
    <rPh sb="3" eb="4">
      <t>メイ</t>
    </rPh>
    <phoneticPr fontId="2"/>
  </si>
  <si>
    <t>記入者名</t>
    <rPh sb="0" eb="3">
      <t>キニュウシャ</t>
    </rPh>
    <rPh sb="3" eb="4">
      <t>メイ</t>
    </rPh>
    <phoneticPr fontId="2"/>
  </si>
  <si>
    <t>設置者名</t>
    <rPh sb="0" eb="3">
      <t>セッチシャ</t>
    </rPh>
    <rPh sb="3" eb="4">
      <t>メイ</t>
    </rPh>
    <phoneticPr fontId="2"/>
  </si>
  <si>
    <t>電話番号</t>
    <rPh sb="0" eb="2">
      <t>デンワ</t>
    </rPh>
    <rPh sb="2" eb="4">
      <t>バンゴウ</t>
    </rPh>
    <phoneticPr fontId="2"/>
  </si>
  <si>
    <t>回答</t>
    <rPh sb="0" eb="2">
      <t>カイトウ</t>
    </rPh>
    <phoneticPr fontId="2"/>
  </si>
  <si>
    <t>　大阪府教育庁私学課長　様</t>
    <rPh sb="1" eb="4">
      <t>オオサカフ</t>
    </rPh>
    <rPh sb="4" eb="7">
      <t>キョウイクチョウ</t>
    </rPh>
    <rPh sb="7" eb="9">
      <t>シガク</t>
    </rPh>
    <rPh sb="9" eb="11">
      <t>カチョウ</t>
    </rPh>
    <rPh sb="12" eb="13">
      <t>サマ</t>
    </rPh>
    <phoneticPr fontId="2"/>
  </si>
  <si>
    <t>幼稚園番号</t>
    <rPh sb="0" eb="3">
      <t>ヨウチエン</t>
    </rPh>
    <rPh sb="3" eb="5">
      <t>バンゴウ</t>
    </rPh>
    <phoneticPr fontId="2"/>
  </si>
  <si>
    <t>教員</t>
  </si>
  <si>
    <t>職員</t>
  </si>
  <si>
    <t>改善方法</t>
    <rPh sb="0" eb="4">
      <t>カイゼンホウホウ</t>
    </rPh>
    <phoneticPr fontId="2"/>
  </si>
  <si>
    <r>
      <t xml:space="preserve">賃金改善額
</t>
    </r>
    <r>
      <rPr>
        <b/>
        <u/>
        <sz val="11"/>
        <color rgb="FFFF0000"/>
        <rFont val="Meiryo UI"/>
        <family val="3"/>
        <charset val="128"/>
      </rPr>
      <t>（月額）</t>
    </r>
    <r>
      <rPr>
        <sz val="11"/>
        <color theme="1"/>
        <rFont val="Meiryo UI"/>
        <family val="3"/>
        <charset val="128"/>
      </rPr>
      <t xml:space="preserve">
【a】</t>
    </r>
    <rPh sb="0" eb="5">
      <t>チンギンカイゼンガク</t>
    </rPh>
    <rPh sb="7" eb="9">
      <t>ゲツガク</t>
    </rPh>
    <phoneticPr fontId="2"/>
  </si>
  <si>
    <t>専任以外</t>
    <rPh sb="0" eb="2">
      <t>センニン</t>
    </rPh>
    <rPh sb="2" eb="4">
      <t>イガイ</t>
    </rPh>
    <phoneticPr fontId="2"/>
  </si>
  <si>
    <t>時給単価増額</t>
  </si>
  <si>
    <t>手当支給（毎月）</t>
  </si>
  <si>
    <t>　（年間給与台帳等）</t>
    <rPh sb="2" eb="4">
      <t>ネンカン</t>
    </rPh>
    <rPh sb="4" eb="6">
      <t>キュウヨ</t>
    </rPh>
    <rPh sb="6" eb="8">
      <t>ダイチョウ</t>
    </rPh>
    <rPh sb="8" eb="9">
      <t>トウ</t>
    </rPh>
    <phoneticPr fontId="2"/>
  </si>
  <si>
    <r>
      <t>添付書類</t>
    </r>
    <r>
      <rPr>
        <sz val="11"/>
        <color theme="1"/>
        <rFont val="Meiryo UI"/>
        <family val="3"/>
        <charset val="128"/>
      </rPr>
      <t>（※提出方法は提出依頼通知を確認してください。）</t>
    </r>
    <rPh sb="0" eb="2">
      <t>テンプ</t>
    </rPh>
    <rPh sb="2" eb="4">
      <t>ショルイ</t>
    </rPh>
    <rPh sb="6" eb="8">
      <t>テイシュツ</t>
    </rPh>
    <rPh sb="8" eb="10">
      <t>ホウホウ</t>
    </rPh>
    <rPh sb="11" eb="13">
      <t>テイシュツ</t>
    </rPh>
    <rPh sb="13" eb="15">
      <t>イライ</t>
    </rPh>
    <rPh sb="15" eb="17">
      <t>ツウチ</t>
    </rPh>
    <rPh sb="18" eb="20">
      <t>カクニン</t>
    </rPh>
    <phoneticPr fontId="2"/>
  </si>
  <si>
    <t>対象教員数</t>
    <rPh sb="0" eb="4">
      <t>タイショウキョウイン</t>
    </rPh>
    <rPh sb="4" eb="5">
      <t>スウ</t>
    </rPh>
    <phoneticPr fontId="2"/>
  </si>
  <si>
    <t>備考
（異動年月等）</t>
    <rPh sb="0" eb="2">
      <t>ビコウ</t>
    </rPh>
    <rPh sb="4" eb="6">
      <t>イドウ</t>
    </rPh>
    <rPh sb="6" eb="8">
      <t>ネンゲツ</t>
    </rPh>
    <rPh sb="8" eb="9">
      <t>トウ</t>
    </rPh>
    <phoneticPr fontId="2"/>
  </si>
  <si>
    <t>R6途中採用</t>
  </si>
  <si>
    <t>【様式７】</t>
    <rPh sb="1" eb="3">
      <t>ヨウシキ</t>
    </rPh>
    <phoneticPr fontId="2"/>
  </si>
  <si>
    <t>R7新規採用・
R6途中採用・
転出入・休職・退職</t>
    <rPh sb="2" eb="6">
      <t>シンキサイヨウ</t>
    </rPh>
    <rPh sb="10" eb="14">
      <t>トチュウサイヨウ</t>
    </rPh>
    <rPh sb="16" eb="19">
      <t>テンシュツニュウ</t>
    </rPh>
    <rPh sb="20" eb="22">
      <t>キュウショク</t>
    </rPh>
    <rPh sb="23" eb="25">
      <t>タイショク</t>
    </rPh>
    <phoneticPr fontId="2"/>
  </si>
  <si>
    <t>支払賃金総額</t>
    <rPh sb="0" eb="6">
      <t>シハライチンギンソウガク</t>
    </rPh>
    <phoneticPr fontId="2"/>
  </si>
  <si>
    <t>処遇改善額</t>
    <rPh sb="0" eb="2">
      <t>ショグウ</t>
    </rPh>
    <rPh sb="2" eb="4">
      <t>カイゼン</t>
    </rPh>
    <rPh sb="4" eb="5">
      <t>ガク</t>
    </rPh>
    <phoneticPr fontId="2"/>
  </si>
  <si>
    <t>要件チェック</t>
    <rPh sb="0" eb="2">
      <t>ヨウケン</t>
    </rPh>
    <phoneticPr fontId="2"/>
  </si>
  <si>
    <r>
      <t xml:space="preserve">水準維持チェック
</t>
    </r>
    <r>
      <rPr>
        <sz val="9"/>
        <color theme="1"/>
        <rFont val="Meiryo UI"/>
        <family val="3"/>
        <charset val="128"/>
      </rPr>
      <t>（賃金総額）</t>
    </r>
    <rPh sb="0" eb="2">
      <t>スイジュン</t>
    </rPh>
    <rPh sb="2" eb="4">
      <t>イジ</t>
    </rPh>
    <rPh sb="10" eb="14">
      <t>チンギンソウガク</t>
    </rPh>
    <phoneticPr fontId="2"/>
  </si>
  <si>
    <t>基本給＋毎月決まって支払われる手当の
総額（賞与・残業代・通勤手当は除く）</t>
    <rPh sb="0" eb="3">
      <t>キホンキュウ</t>
    </rPh>
    <rPh sb="4" eb="7">
      <t>マイツキキ</t>
    </rPh>
    <rPh sb="10" eb="12">
      <t>シハラ</t>
    </rPh>
    <rPh sb="15" eb="17">
      <t>テアテ</t>
    </rPh>
    <rPh sb="19" eb="21">
      <t>ソウガク</t>
    </rPh>
    <rPh sb="22" eb="24">
      <t>ショウヨ</t>
    </rPh>
    <rPh sb="25" eb="28">
      <t>ザンギョウダイ</t>
    </rPh>
    <rPh sb="29" eb="33">
      <t>ツウキンテアテ</t>
    </rPh>
    <rPh sb="34" eb="35">
      <t>ノゾ</t>
    </rPh>
    <phoneticPr fontId="2"/>
  </si>
  <si>
    <r>
      <t xml:space="preserve">水準維持
チェック
</t>
    </r>
    <r>
      <rPr>
        <sz val="9"/>
        <color theme="1"/>
        <rFont val="Meiryo UI"/>
        <family val="3"/>
        <charset val="128"/>
      </rPr>
      <t>（処遇改善額）</t>
    </r>
    <rPh sb="0" eb="4">
      <t>スイジュンイジ</t>
    </rPh>
    <rPh sb="11" eb="16">
      <t>ショグウカイゼンガク</t>
    </rPh>
    <phoneticPr fontId="2"/>
  </si>
  <si>
    <r>
      <rPr>
        <sz val="12"/>
        <color theme="1"/>
        <rFont val="Meiryo UI"/>
        <family val="3"/>
        <charset val="128"/>
      </rPr>
      <t>基礎資料の情報</t>
    </r>
    <r>
      <rPr>
        <sz val="11"/>
        <color theme="1"/>
        <rFont val="Meiryo UI"/>
        <family val="3"/>
        <charset val="128"/>
      </rPr>
      <t xml:space="preserve">
</t>
    </r>
    <r>
      <rPr>
        <sz val="10"/>
        <color theme="1"/>
        <rFont val="Meiryo UI"/>
        <family val="3"/>
        <charset val="128"/>
      </rPr>
      <t>（基礎資料に記載のない方は
「専任以外」としてください。）</t>
    </r>
    <rPh sb="0" eb="4">
      <t>キソシリョウ</t>
    </rPh>
    <rPh sb="5" eb="7">
      <t>ジョウホウ</t>
    </rPh>
    <rPh sb="9" eb="13">
      <t>キソシリョウ</t>
    </rPh>
    <rPh sb="14" eb="16">
      <t>キサイ</t>
    </rPh>
    <rPh sb="19" eb="20">
      <t>カタ</t>
    </rPh>
    <rPh sb="23" eb="25">
      <t>センニン</t>
    </rPh>
    <rPh sb="25" eb="27">
      <t>イガイ</t>
    </rPh>
    <phoneticPr fontId="2"/>
  </si>
  <si>
    <r>
      <t xml:space="preserve">賃金改善額
</t>
    </r>
    <r>
      <rPr>
        <b/>
        <u/>
        <sz val="11"/>
        <color rgb="FFFF0000"/>
        <rFont val="Meiryo UI"/>
        <family val="3"/>
        <charset val="128"/>
      </rPr>
      <t>（月額）</t>
    </r>
    <r>
      <rPr>
        <sz val="11"/>
        <color theme="1"/>
        <rFont val="Meiryo UI"/>
        <family val="3"/>
        <charset val="128"/>
      </rPr>
      <t xml:space="preserve">
【A】</t>
    </r>
    <rPh sb="0" eb="5">
      <t>チンギンカイゼンガク</t>
    </rPh>
    <rPh sb="7" eb="9">
      <t>ゲツガク</t>
    </rPh>
    <phoneticPr fontId="2"/>
  </si>
  <si>
    <t>2/3要件
チェック</t>
    <phoneticPr fontId="2"/>
  </si>
  <si>
    <t>充当チェック</t>
    <rPh sb="0" eb="2">
      <t>ジュウトウ</t>
    </rPh>
    <phoneticPr fontId="2"/>
  </si>
  <si>
    <t>単価</t>
    <rPh sb="0" eb="2">
      <t>タンカ</t>
    </rPh>
    <phoneticPr fontId="2"/>
  </si>
  <si>
    <r>
      <t xml:space="preserve">賞与以外の
</t>
    </r>
    <r>
      <rPr>
        <b/>
        <u/>
        <sz val="11"/>
        <color rgb="FFFF0000"/>
        <rFont val="Meiryo UI"/>
        <family val="3"/>
        <charset val="128"/>
      </rPr>
      <t>一時金</t>
    </r>
    <r>
      <rPr>
        <sz val="11"/>
        <color theme="1"/>
        <rFont val="Meiryo UI"/>
        <family val="3"/>
        <charset val="128"/>
      </rPr>
      <t xml:space="preserve">
（年額見込）
【C】</t>
    </r>
    <rPh sb="0" eb="2">
      <t>ショウヨ</t>
    </rPh>
    <rPh sb="2" eb="4">
      <t>イガイ</t>
    </rPh>
    <rPh sb="6" eb="9">
      <t>イチジキン</t>
    </rPh>
    <rPh sb="11" eb="13">
      <t>ネンガク</t>
    </rPh>
    <rPh sb="13" eb="15">
      <t>ミコミ</t>
    </rPh>
    <phoneticPr fontId="2"/>
  </si>
  <si>
    <r>
      <t xml:space="preserve">賞与以外の
</t>
    </r>
    <r>
      <rPr>
        <b/>
        <u/>
        <sz val="11"/>
        <color rgb="FFFF0000"/>
        <rFont val="Meiryo UI"/>
        <family val="3"/>
        <charset val="128"/>
      </rPr>
      <t>一時金</t>
    </r>
    <r>
      <rPr>
        <sz val="11"/>
        <color theme="1"/>
        <rFont val="Meiryo UI"/>
        <family val="3"/>
        <charset val="128"/>
      </rPr>
      <t xml:space="preserve">
（年額実績）
【c】</t>
    </r>
    <rPh sb="0" eb="2">
      <t>ショウヨ</t>
    </rPh>
    <rPh sb="2" eb="4">
      <t>イガイ</t>
    </rPh>
    <rPh sb="6" eb="9">
      <t>イチジキン</t>
    </rPh>
    <rPh sb="11" eb="13">
      <t>ネンガク</t>
    </rPh>
    <rPh sb="13" eb="15">
      <t>ジッセキ</t>
    </rPh>
    <phoneticPr fontId="2"/>
  </si>
  <si>
    <r>
      <t xml:space="preserve">改善額実績
</t>
    </r>
    <r>
      <rPr>
        <b/>
        <u/>
        <sz val="11"/>
        <color rgb="FFFF0000"/>
        <rFont val="Meiryo UI"/>
        <family val="3"/>
        <charset val="128"/>
      </rPr>
      <t>（年額）</t>
    </r>
    <r>
      <rPr>
        <sz val="11"/>
        <color theme="1"/>
        <rFont val="Meiryo UI"/>
        <family val="3"/>
        <charset val="128"/>
      </rPr>
      <t xml:space="preserve">
【b】
(a×12)</t>
    </r>
    <rPh sb="0" eb="2">
      <t>カイゼン</t>
    </rPh>
    <rPh sb="2" eb="3">
      <t>ガク</t>
    </rPh>
    <rPh sb="3" eb="5">
      <t>ジッセキ</t>
    </rPh>
    <rPh sb="7" eb="9">
      <t>ネンガク</t>
    </rPh>
    <phoneticPr fontId="2"/>
  </si>
  <si>
    <r>
      <t xml:space="preserve">改善額実績
</t>
    </r>
    <r>
      <rPr>
        <b/>
        <u/>
        <sz val="11"/>
        <color rgb="FFFF0000"/>
        <rFont val="Meiryo UI"/>
        <family val="3"/>
        <charset val="128"/>
      </rPr>
      <t>（年額）</t>
    </r>
    <r>
      <rPr>
        <sz val="11"/>
        <color theme="1"/>
        <rFont val="Meiryo UI"/>
        <family val="3"/>
        <charset val="128"/>
      </rPr>
      <t xml:space="preserve">
【B】
(A×12)</t>
    </r>
    <rPh sb="0" eb="2">
      <t>カイゼン</t>
    </rPh>
    <rPh sb="2" eb="3">
      <t>ガク</t>
    </rPh>
    <rPh sb="3" eb="5">
      <t>ジッセキ</t>
    </rPh>
    <rPh sb="7" eb="9">
      <t>ネンガク</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</si>
  <si>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</si>
  <si>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</si>
  <si>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</si>
  <si>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</si>
  <si>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</si>
  <si>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</si>
  <si>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</si>
  <si>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</si>
  <si>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</si>
  <si>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</si>
  <si>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</si>
  <si>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</si>
  <si>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</si>
  <si>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</si>
  <si>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</si>
  <si>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</si>
  <si>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</si>
  <si>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</si>
  <si>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</si>
  <si>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</si>
  <si>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</si>
  <si>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</si>
  <si>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</si>
  <si>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R6・R7退職</t>
  </si>
  <si>
    <t>R7年7月末退職</t>
    <rPh sb="2" eb="3">
      <t>ネン</t>
    </rPh>
    <rPh sb="4" eb="6">
      <t>ガツマツ</t>
    </rPh>
    <rPh sb="6" eb="8">
      <t>タイショク</t>
    </rPh>
    <phoneticPr fontId="2"/>
  </si>
  <si>
    <t>R6・7休職</t>
  </si>
  <si>
    <t>R7年5月～休職</t>
    <rPh sb="2" eb="3">
      <t>ネン</t>
    </rPh>
    <rPh sb="4" eb="5">
      <t>ガツ</t>
    </rPh>
    <rPh sb="6" eb="8">
      <t>キュウショク</t>
    </rPh>
    <phoneticPr fontId="2"/>
  </si>
  <si>
    <t>R7新規採用</t>
  </si>
  <si>
    <t>R7年4月採用</t>
    <rPh sb="2" eb="3">
      <t>ネン</t>
    </rPh>
    <rPh sb="4" eb="5">
      <t>ガツ</t>
    </rPh>
    <rPh sb="5" eb="7">
      <t>サイヨウ</t>
    </rPh>
    <phoneticPr fontId="2"/>
  </si>
  <si>
    <t>R6・7転出入</t>
  </si>
  <si>
    <t>R7年4月兼任から転入</t>
    <rPh sb="2" eb="3">
      <t>ネン</t>
    </rPh>
    <rPh sb="4" eb="5">
      <t>ガツ</t>
    </rPh>
    <rPh sb="5" eb="7">
      <t>ケンニン</t>
    </rPh>
    <rPh sb="9" eb="11">
      <t>テンニュウ</t>
    </rPh>
    <phoneticPr fontId="2"/>
  </si>
  <si>
    <t>R7年8月採用（203の後任）</t>
    <rPh sb="2" eb="3">
      <t>ネン</t>
    </rPh>
    <rPh sb="4" eb="5">
      <t>ガツ</t>
    </rPh>
    <rPh sb="5" eb="7">
      <t>サイヨウ</t>
    </rPh>
    <rPh sb="12" eb="14">
      <t>コウニン</t>
    </rPh>
    <phoneticPr fontId="2"/>
  </si>
  <si>
    <t>R7年8月採用</t>
    <rPh sb="2" eb="3">
      <t>ネン</t>
    </rPh>
    <rPh sb="4" eb="5">
      <t>ガツ</t>
    </rPh>
    <rPh sb="5" eb="7">
      <t>サイヨウ</t>
    </rPh>
    <phoneticPr fontId="2"/>
  </si>
  <si>
    <r>
      <t>賃金改善に伴う</t>
    </r>
    <r>
      <rPr>
        <b/>
        <u/>
        <sz val="11"/>
        <color rgb="FFFF0000"/>
        <rFont val="Meiryo UI"/>
        <family val="3"/>
        <charset val="128"/>
      </rPr>
      <t>法定福利費の増加額</t>
    </r>
    <r>
      <rPr>
        <sz val="11"/>
        <color theme="1"/>
        <rFont val="Meiryo UI"/>
        <family val="3"/>
        <charset val="128"/>
      </rPr>
      <t xml:space="preserve">
（園負担分）
（年額実績）
【d】</t>
    </r>
    <rPh sb="0" eb="4">
      <t>チンギンカイゼン</t>
    </rPh>
    <rPh sb="5" eb="6">
      <t>トモナ</t>
    </rPh>
    <rPh sb="7" eb="12">
      <t>ホウテイフクリヒ</t>
    </rPh>
    <rPh sb="13" eb="16">
      <t>ゾウカガク</t>
    </rPh>
    <rPh sb="18" eb="19">
      <t>エン</t>
    </rPh>
    <rPh sb="19" eb="21">
      <t>フタン</t>
    </rPh>
    <rPh sb="21" eb="22">
      <t>ブン</t>
    </rPh>
    <phoneticPr fontId="2"/>
  </si>
  <si>
    <r>
      <t xml:space="preserve">賃金改善額
</t>
    </r>
    <r>
      <rPr>
        <sz val="11"/>
        <rFont val="Meiryo UI"/>
        <family val="3"/>
        <charset val="128"/>
      </rPr>
      <t>（年額実績）</t>
    </r>
    <r>
      <rPr>
        <sz val="11"/>
        <color theme="1"/>
        <rFont val="Meiryo UI"/>
        <family val="3"/>
        <charset val="128"/>
      </rPr>
      <t xml:space="preserve">
R6.4~R7.3
【e】
（b+c+d）</t>
    </r>
    <rPh sb="0" eb="2">
      <t>チンギン</t>
    </rPh>
    <rPh sb="2" eb="4">
      <t>カイゼン</t>
    </rPh>
    <rPh sb="4" eb="5">
      <t>ガク</t>
    </rPh>
    <rPh sb="7" eb="9">
      <t>ネンガク</t>
    </rPh>
    <rPh sb="9" eb="11">
      <t>ジッセキ</t>
    </rPh>
    <phoneticPr fontId="2"/>
  </si>
  <si>
    <r>
      <t>賃金改善に伴う</t>
    </r>
    <r>
      <rPr>
        <b/>
        <u/>
        <sz val="11"/>
        <color rgb="FFFF0000"/>
        <rFont val="Meiryo UI"/>
        <family val="3"/>
        <charset val="128"/>
      </rPr>
      <t>法定福利費の増加額</t>
    </r>
    <r>
      <rPr>
        <sz val="11"/>
        <color theme="1"/>
        <rFont val="Meiryo UI"/>
        <family val="3"/>
        <charset val="128"/>
      </rPr>
      <t xml:space="preserve">
（園負担分）
（年額見込）
【D】</t>
    </r>
    <rPh sb="0" eb="4">
      <t>チンギンカイゼン</t>
    </rPh>
    <rPh sb="5" eb="6">
      <t>トモナ</t>
    </rPh>
    <rPh sb="7" eb="12">
      <t>ホウテイフクリヒ</t>
    </rPh>
    <rPh sb="13" eb="16">
      <t>ゾウカガク</t>
    </rPh>
    <rPh sb="18" eb="19">
      <t>エン</t>
    </rPh>
    <rPh sb="19" eb="21">
      <t>フタン</t>
    </rPh>
    <rPh sb="21" eb="22">
      <t>ブン</t>
    </rPh>
    <phoneticPr fontId="2"/>
  </si>
  <si>
    <t>一時金及び
法定福利費
園負担額</t>
    <rPh sb="0" eb="3">
      <t>イチジキン</t>
    </rPh>
    <rPh sb="3" eb="4">
      <t>オヨ</t>
    </rPh>
    <rPh sb="6" eb="11">
      <t>ホウテイフクリヒ</t>
    </rPh>
    <rPh sb="12" eb="15">
      <t>エンフタン</t>
    </rPh>
    <rPh sb="15" eb="16">
      <t>ガク</t>
    </rPh>
    <phoneticPr fontId="2"/>
  </si>
  <si>
    <t>①園全体の
充当チェック</t>
    <rPh sb="1" eb="4">
      <t>エンゼンタイ</t>
    </rPh>
    <rPh sb="6" eb="8">
      <t>ジュウトウ</t>
    </rPh>
    <phoneticPr fontId="2"/>
  </si>
  <si>
    <t>②府補助額</t>
    <rPh sb="1" eb="5">
      <t>フホジョガク</t>
    </rPh>
    <phoneticPr fontId="2"/>
  </si>
  <si>
    <t>①府補助額</t>
    <rPh sb="1" eb="2">
      <t>フ</t>
    </rPh>
    <rPh sb="2" eb="5">
      <t>ホジョガク</t>
    </rPh>
    <phoneticPr fontId="2"/>
  </si>
  <si>
    <t>対象教員数</t>
    <rPh sb="0" eb="5">
      <t>タイショウキョウインスウ</t>
    </rPh>
    <phoneticPr fontId="2"/>
  </si>
  <si>
    <t>②教員ごとの
充当チェック</t>
    <rPh sb="1" eb="3">
      <t>キョウイン</t>
    </rPh>
    <rPh sb="7" eb="9">
      <t>ジュウトウ</t>
    </rPh>
    <phoneticPr fontId="2"/>
  </si>
  <si>
    <t>園処遇改善額</t>
    <rPh sb="0" eb="1">
      <t>エン</t>
    </rPh>
    <rPh sb="1" eb="6">
      <t>ショグウカイゼンガク</t>
    </rPh>
    <phoneticPr fontId="2"/>
  </si>
  <si>
    <t>教員×単価</t>
    <rPh sb="0" eb="2">
      <t>キョウイン</t>
    </rPh>
    <rPh sb="3" eb="5">
      <t>タンカ</t>
    </rPh>
    <phoneticPr fontId="2"/>
  </si>
  <si>
    <t>①が×の時は②でチェック！</t>
    <rPh sb="4" eb="5">
      <t>トキ</t>
    </rPh>
    <phoneticPr fontId="2"/>
  </si>
  <si>
    <t>教員数</t>
    <rPh sb="0" eb="3">
      <t>キョウインスウ</t>
    </rPh>
    <phoneticPr fontId="2"/>
  </si>
  <si>
    <t>★R7年度から
　専任教員になる教職員</t>
    <rPh sb="3" eb="5">
      <t>ネンド</t>
    </rPh>
    <rPh sb="9" eb="11">
      <t>センニン</t>
    </rPh>
    <rPh sb="11" eb="13">
      <t>キョウイン</t>
    </rPh>
    <rPh sb="16" eb="19">
      <t>キョウショクイン</t>
    </rPh>
    <phoneticPr fontId="2"/>
  </si>
  <si>
    <t>★</t>
  </si>
  <si>
    <r>
      <t xml:space="preserve">賃金改善額
</t>
    </r>
    <r>
      <rPr>
        <sz val="11"/>
        <rFont val="Meiryo UI"/>
        <family val="3"/>
        <charset val="128"/>
      </rPr>
      <t>（年額見込）</t>
    </r>
    <r>
      <rPr>
        <sz val="11"/>
        <color theme="1"/>
        <rFont val="Meiryo UI"/>
        <family val="3"/>
        <charset val="128"/>
      </rPr>
      <t xml:space="preserve">
R7.4~R8.3
【E】
（B+C+D）</t>
    </r>
    <rPh sb="0" eb="2">
      <t>チンギン</t>
    </rPh>
    <rPh sb="2" eb="4">
      <t>カイゼン</t>
    </rPh>
    <rPh sb="4" eb="5">
      <t>ガク</t>
    </rPh>
    <rPh sb="7" eb="9">
      <t>ネンガク</t>
    </rPh>
    <rPh sb="9" eb="11">
      <t>ミコミ</t>
    </rPh>
    <phoneticPr fontId="2"/>
  </si>
  <si>
    <t>要件チェック</t>
    <phoneticPr fontId="2"/>
  </si>
  <si>
    <t xml:space="preserve">令和６年度
支払賃金総額
（年額）
</t>
    <rPh sb="0" eb="2">
      <t>レイワ</t>
    </rPh>
    <rPh sb="3" eb="5">
      <t>ネンド</t>
    </rPh>
    <rPh sb="6" eb="8">
      <t>シハライ</t>
    </rPh>
    <rPh sb="8" eb="10">
      <t>チンギン</t>
    </rPh>
    <rPh sb="10" eb="12">
      <t>ソウガク</t>
    </rPh>
    <rPh sb="14" eb="16">
      <t>ネンガク</t>
    </rPh>
    <phoneticPr fontId="2"/>
  </si>
  <si>
    <t>令和７年度
支払賃金総額
（年額）</t>
    <rPh sb="0" eb="2">
      <t>レイワ</t>
    </rPh>
    <rPh sb="3" eb="5">
      <t>ネンド</t>
    </rPh>
    <rPh sb="6" eb="8">
      <t>シハライ</t>
    </rPh>
    <rPh sb="8" eb="10">
      <t>チンギン</t>
    </rPh>
    <rPh sb="10" eb="12">
      <t>ソウガク</t>
    </rPh>
    <rPh sb="14" eb="16">
      <t>ネンガク</t>
    </rPh>
    <phoneticPr fontId="2"/>
  </si>
  <si>
    <t>令和６年度</t>
    <rPh sb="0" eb="2">
      <t>レイワ</t>
    </rPh>
    <rPh sb="3" eb="5">
      <t>ネンド</t>
    </rPh>
    <phoneticPr fontId="2"/>
  </si>
  <si>
    <t>令和７年度</t>
    <rPh sb="0" eb="2">
      <t>レイワ</t>
    </rPh>
    <rPh sb="3" eb="5">
      <t>ネンド</t>
    </rPh>
    <phoneticPr fontId="2"/>
  </si>
  <si>
    <t>令和６年度</t>
    <rPh sb="0" eb="2">
      <t>レイワ</t>
    </rPh>
    <rPh sb="3" eb="4">
      <t>ネン</t>
    </rPh>
    <rPh sb="4" eb="5">
      <t>ド</t>
    </rPh>
    <phoneticPr fontId="2"/>
  </si>
  <si>
    <t>☆私学共済に
　加入している教職員</t>
    <rPh sb="1" eb="5">
      <t>シガクキョウサイ</t>
    </rPh>
    <rPh sb="8" eb="10">
      <t>カニュウ</t>
    </rPh>
    <rPh sb="14" eb="17">
      <t>キョウショクイン</t>
    </rPh>
    <phoneticPr fontId="2"/>
  </si>
  <si>
    <t>☆</t>
  </si>
  <si>
    <t>水色のセルを入力してください。濃い水色のセルについては、必要に応じて修正してください。緑のセルについては、入力不要です。</t>
    <rPh sb="0" eb="2">
      <t>ミズイロ</t>
    </rPh>
    <rPh sb="6" eb="8">
      <t>ニュウリョク</t>
    </rPh>
    <rPh sb="15" eb="16">
      <t>コ</t>
    </rPh>
    <rPh sb="17" eb="19">
      <t>ミズイロ</t>
    </rPh>
    <rPh sb="28" eb="30">
      <t>ヒツヨウ</t>
    </rPh>
    <rPh sb="31" eb="32">
      <t>オウ</t>
    </rPh>
    <rPh sb="34" eb="36">
      <t>シュウセイ</t>
    </rPh>
    <rPh sb="43" eb="44">
      <t>ミドリ</t>
    </rPh>
    <rPh sb="53" eb="57">
      <t>ニュウリョクフヨウ</t>
    </rPh>
    <phoneticPr fontId="2"/>
  </si>
  <si>
    <t>AA</t>
    <phoneticPr fontId="2"/>
  </si>
  <si>
    <t>BB</t>
    <phoneticPr fontId="2"/>
  </si>
  <si>
    <t>CC</t>
    <phoneticPr fontId="2"/>
  </si>
  <si>
    <t>DD</t>
    <phoneticPr fontId="2"/>
  </si>
  <si>
    <t>EE</t>
    <phoneticPr fontId="2"/>
  </si>
  <si>
    <t>令和　年　月　日</t>
    <rPh sb="0" eb="2">
      <t>レイワ</t>
    </rPh>
    <rPh sb="3" eb="4">
      <t>ネン</t>
    </rPh>
    <rPh sb="5" eb="6">
      <t>ガツ</t>
    </rPh>
    <rPh sb="7" eb="8">
      <t>ニチ</t>
    </rPh>
    <phoneticPr fontId="2"/>
  </si>
  <si>
    <t xml:space="preserve">  令和７年度大阪府私立幼稚園経常費補助金（処遇改善要素）に関する
  給与改善実績報告書</t>
    <rPh sb="2" eb="4">
      <t>レイワ</t>
    </rPh>
    <rPh sb="5" eb="7">
      <t>ネンド</t>
    </rPh>
    <rPh sb="7" eb="10">
      <t>オオサカフ</t>
    </rPh>
    <rPh sb="10" eb="12">
      <t>シリツ</t>
    </rPh>
    <rPh sb="12" eb="15">
      <t>ヨウチエン</t>
    </rPh>
    <rPh sb="15" eb="18">
      <t>ケイジョウヒ</t>
    </rPh>
    <rPh sb="18" eb="21">
      <t>ホジョキン</t>
    </rPh>
    <rPh sb="22" eb="26">
      <t>ショグウカイゼン</t>
    </rPh>
    <rPh sb="26" eb="28">
      <t>ヨウソ</t>
    </rPh>
    <rPh sb="30" eb="31">
      <t>カン</t>
    </rPh>
    <rPh sb="36" eb="40">
      <t>キュウヨカイゼン</t>
    </rPh>
    <rPh sb="40" eb="45">
      <t>ジッセキホウコクショ</t>
    </rPh>
    <phoneticPr fontId="2"/>
  </si>
  <si>
    <t>　令和７年度大阪府私立幼稚園経常費補助金（処遇改善要素）に関する給与改善実績報告については、別紙「給与改善実績報告」のとおりです。</t>
    <rPh sb="36" eb="40">
      <t>ジッセキホウコク</t>
    </rPh>
    <rPh sb="46" eb="48">
      <t>ベッシ</t>
    </rPh>
    <rPh sb="49" eb="51">
      <t>キュウヨ</t>
    </rPh>
    <rPh sb="51" eb="53">
      <t>カイゼン</t>
    </rPh>
    <rPh sb="53" eb="57">
      <t>ジッセキホウコク</t>
    </rPh>
    <phoneticPr fontId="2"/>
  </si>
  <si>
    <t>教育支援体制整備事業費交付金（幼稚園の教育体制支援事業）並びに前年度の本事業による処遇改善の水準を低下させなかった。</t>
    <rPh sb="0" eb="6">
      <t>キョウイクシエンタイセイ</t>
    </rPh>
    <rPh sb="6" eb="8">
      <t>セイビ</t>
    </rPh>
    <rPh sb="8" eb="11">
      <t>ジギョウヒ</t>
    </rPh>
    <rPh sb="11" eb="14">
      <t>コウフキン</t>
    </rPh>
    <rPh sb="15" eb="18">
      <t>ヨウチエン</t>
    </rPh>
    <rPh sb="19" eb="21">
      <t>キョウイク</t>
    </rPh>
    <rPh sb="21" eb="23">
      <t>タイセイ</t>
    </rPh>
    <rPh sb="23" eb="25">
      <t>シエン</t>
    </rPh>
    <rPh sb="25" eb="27">
      <t>ジギョウ</t>
    </rPh>
    <rPh sb="28" eb="29">
      <t>ナラ</t>
    </rPh>
    <rPh sb="31" eb="34">
      <t>ゼンネンド</t>
    </rPh>
    <rPh sb="35" eb="38">
      <t>ホンジギョウ</t>
    </rPh>
    <rPh sb="41" eb="45">
      <t>ショグウカイゼン</t>
    </rPh>
    <rPh sb="46" eb="48">
      <t>スイジュン</t>
    </rPh>
    <rPh sb="49" eb="51">
      <t>テイカ</t>
    </rPh>
    <phoneticPr fontId="2"/>
  </si>
  <si>
    <t>給与改善が一時的なものではなく後年度にわたり効果が及ぶものである（あるいは後年度においても同等の措置を行う意思決定等がなされている）。</t>
    <rPh sb="0" eb="2">
      <t>キュウヨ</t>
    </rPh>
    <rPh sb="2" eb="4">
      <t>カイゼン</t>
    </rPh>
    <rPh sb="5" eb="8">
      <t>イチジテキ</t>
    </rPh>
    <rPh sb="15" eb="18">
      <t>コウネンド</t>
    </rPh>
    <rPh sb="22" eb="24">
      <t>コウカ</t>
    </rPh>
    <rPh sb="25" eb="26">
      <t>オヨ</t>
    </rPh>
    <rPh sb="37" eb="40">
      <t>コウネンド</t>
    </rPh>
    <rPh sb="45" eb="47">
      <t>ドウトウ</t>
    </rPh>
    <rPh sb="48" eb="50">
      <t>ソチ</t>
    </rPh>
    <rPh sb="51" eb="52">
      <t>オコナ</t>
    </rPh>
    <rPh sb="53" eb="57">
      <t>イシケッテイ</t>
    </rPh>
    <rPh sb="57" eb="58">
      <t>トウ</t>
    </rPh>
    <phoneticPr fontId="2"/>
  </si>
  <si>
    <t>園長、預かり保育や未就園児クラス等のみに従事する教職員は処遇改善要素の対象に含まないことを確認し、当該教職員は「給与改善実績報告」に記載していない。</t>
    <rPh sb="0" eb="2">
      <t>エンチョウ</t>
    </rPh>
    <rPh sb="3" eb="4">
      <t>アズ</t>
    </rPh>
    <rPh sb="6" eb="8">
      <t>ホイク</t>
    </rPh>
    <rPh sb="9" eb="13">
      <t>ミシュウエンジ</t>
    </rPh>
    <rPh sb="16" eb="17">
      <t>トウ</t>
    </rPh>
    <rPh sb="20" eb="22">
      <t>ジュウジ</t>
    </rPh>
    <rPh sb="24" eb="27">
      <t>キョウショクイン</t>
    </rPh>
    <rPh sb="28" eb="34">
      <t>ショグウカイゼンヨウソ</t>
    </rPh>
    <rPh sb="35" eb="37">
      <t>タイショウ</t>
    </rPh>
    <rPh sb="38" eb="39">
      <t>フク</t>
    </rPh>
    <rPh sb="45" eb="47">
      <t>カクニン</t>
    </rPh>
    <rPh sb="49" eb="51">
      <t>トウガイ</t>
    </rPh>
    <rPh sb="51" eb="54">
      <t>キョウショクイン</t>
    </rPh>
    <rPh sb="56" eb="58">
      <t>キュウヨ</t>
    </rPh>
    <rPh sb="58" eb="60">
      <t>カイゼン</t>
    </rPh>
    <rPh sb="60" eb="64">
      <t>ジッセキホウコク</t>
    </rPh>
    <rPh sb="66" eb="68">
      <t>キサイ</t>
    </rPh>
    <phoneticPr fontId="2"/>
  </si>
  <si>
    <t>賃金改善に係る計画書を有し、計画の具体的な内容を教職員に周知した。</t>
    <rPh sb="0" eb="4">
      <t>チンギンカイゼン</t>
    </rPh>
    <rPh sb="5" eb="6">
      <t>カカ</t>
    </rPh>
    <rPh sb="7" eb="10">
      <t>ケイカクショ</t>
    </rPh>
    <rPh sb="11" eb="12">
      <t>ユウ</t>
    </rPh>
    <rPh sb="14" eb="16">
      <t>ケイカク</t>
    </rPh>
    <rPh sb="17" eb="20">
      <t>グタイテキ</t>
    </rPh>
    <rPh sb="21" eb="23">
      <t>ナイヨウ</t>
    </rPh>
    <rPh sb="24" eb="27">
      <t>キョウショクイン</t>
    </rPh>
    <rPh sb="28" eb="30">
      <t>シュウチ</t>
    </rPh>
    <phoneticPr fontId="2"/>
  </si>
  <si>
    <t>処遇改善要素の対象となる教職員の年度中の異動（採用・退職・休職・転出）について確認し、別紙に反映させた。</t>
    <rPh sb="0" eb="4">
      <t>ショグウカイゼン</t>
    </rPh>
    <rPh sb="4" eb="6">
      <t>ヨウソ</t>
    </rPh>
    <rPh sb="7" eb="9">
      <t>タイショウ</t>
    </rPh>
    <rPh sb="12" eb="15">
      <t>キョウショクイン</t>
    </rPh>
    <rPh sb="16" eb="19">
      <t>ネンドチュウ</t>
    </rPh>
    <rPh sb="20" eb="22">
      <t>イドウ</t>
    </rPh>
    <rPh sb="23" eb="25">
      <t>サイヨウ</t>
    </rPh>
    <rPh sb="26" eb="28">
      <t>タイショク</t>
    </rPh>
    <rPh sb="29" eb="31">
      <t>キュウショク</t>
    </rPh>
    <rPh sb="32" eb="34">
      <t>テンシュツ</t>
    </rPh>
    <rPh sb="39" eb="41">
      <t>カクニン</t>
    </rPh>
    <rPh sb="43" eb="45">
      <t>ベッシ</t>
    </rPh>
    <rPh sb="46" eb="48">
      <t>ハンエイ</t>
    </rPh>
    <phoneticPr fontId="2"/>
  </si>
  <si>
    <t>・給与改善実績報告（別紙）</t>
    <rPh sb="1" eb="5">
      <t>キュウヨカイゼン</t>
    </rPh>
    <rPh sb="5" eb="9">
      <t>ジッセキホウコク</t>
    </rPh>
    <rPh sb="10" eb="12">
      <t>ベッシ</t>
    </rPh>
    <phoneticPr fontId="2"/>
  </si>
  <si>
    <t>令和６年度
支払賃金総額
（年額）</t>
    <rPh sb="0" eb="2">
      <t>レイワ</t>
    </rPh>
    <rPh sb="3" eb="5">
      <t>ネンド</t>
    </rPh>
    <rPh sb="6" eb="8">
      <t>シハライ</t>
    </rPh>
    <rPh sb="8" eb="10">
      <t>チンギン</t>
    </rPh>
    <rPh sb="10" eb="12">
      <t>ソウガク</t>
    </rPh>
    <rPh sb="14" eb="16">
      <t>ネンガク</t>
    </rPh>
    <phoneticPr fontId="2"/>
  </si>
  <si>
    <t>R7新規採用・
R6途中採用・
転出・転入・休職・退職</t>
    <rPh sb="2" eb="6">
      <t>シンキサイヨウ</t>
    </rPh>
    <rPh sb="10" eb="14">
      <t>トチュウサイヨウ</t>
    </rPh>
    <rPh sb="16" eb="18">
      <t>テンシュツ</t>
    </rPh>
    <rPh sb="19" eb="20">
      <t>テン</t>
    </rPh>
    <rPh sb="20" eb="21">
      <t>ニュウ</t>
    </rPh>
    <rPh sb="22" eb="24">
      <t>キュウショク</t>
    </rPh>
    <rPh sb="25" eb="27">
      <t>タイショク</t>
    </rPh>
    <phoneticPr fontId="2"/>
  </si>
  <si>
    <t>教員ごとの
充当チェック</t>
    <rPh sb="0" eb="2">
      <t>キョウイン</t>
    </rPh>
    <rPh sb="6" eb="8">
      <t>ジュウトウ</t>
    </rPh>
    <phoneticPr fontId="2"/>
  </si>
  <si>
    <t>府補助額</t>
    <rPh sb="0" eb="4">
      <t>フホジョガク</t>
    </rPh>
    <phoneticPr fontId="2"/>
  </si>
  <si>
    <t>・処遇改善要素の対象となった教職員の令和７年度の給与支給実績を確認できる資料</t>
    <rPh sb="1" eb="5">
      <t>ショグウカイゼン</t>
    </rPh>
    <rPh sb="5" eb="7">
      <t>ヨウソ</t>
    </rPh>
    <rPh sb="8" eb="10">
      <t>タイショウ</t>
    </rPh>
    <rPh sb="24" eb="28">
      <t>キュウヨシキュウ</t>
    </rPh>
    <rPh sb="28" eb="30">
      <t>ジッセキ</t>
    </rPh>
    <rPh sb="31" eb="33">
      <t>カクニン</t>
    </rPh>
    <rPh sb="36" eb="38">
      <t>シリョウ</t>
    </rPh>
    <phoneticPr fontId="2"/>
  </si>
  <si>
    <t>R7年10月から育休</t>
    <rPh sb="2" eb="3">
      <t>ネン</t>
    </rPh>
    <rPh sb="5" eb="6">
      <t>ガツ</t>
    </rPh>
    <rPh sb="8" eb="10">
      <t>イクキュウ</t>
    </rPh>
    <phoneticPr fontId="2"/>
  </si>
  <si>
    <t>【別紙】令和７年度　給与改善実績報告【専任】</t>
    <rPh sb="1" eb="3">
      <t>ベッシ</t>
    </rPh>
    <rPh sb="4" eb="6">
      <t>レイワ</t>
    </rPh>
    <rPh sb="7" eb="9">
      <t>ネンド</t>
    </rPh>
    <rPh sb="10" eb="12">
      <t>キュウヨ</t>
    </rPh>
    <rPh sb="12" eb="14">
      <t>カイゼン</t>
    </rPh>
    <rPh sb="14" eb="18">
      <t>ジッセキホウコク</t>
    </rPh>
    <rPh sb="19" eb="21">
      <t>センニン</t>
    </rPh>
    <phoneticPr fontId="2"/>
  </si>
  <si>
    <t>【別紙】令和７年度　給与改善実績報告【専任以外】</t>
    <rPh sb="1" eb="3">
      <t>ベッシ</t>
    </rPh>
    <rPh sb="4" eb="6">
      <t>レイワ</t>
    </rPh>
    <rPh sb="7" eb="9">
      <t>ネンド</t>
    </rPh>
    <rPh sb="10" eb="12">
      <t>キュウヨ</t>
    </rPh>
    <rPh sb="12" eb="14">
      <t>カイゼン</t>
    </rPh>
    <rPh sb="14" eb="18">
      <t>ジッセキホウコク</t>
    </rPh>
    <rPh sb="19" eb="21">
      <t>センニン</t>
    </rPh>
    <rPh sb="21" eb="23">
      <t>イガイ</t>
    </rPh>
    <phoneticPr fontId="2"/>
  </si>
  <si>
    <t>【別紙】令和７年度　給与改善実績報告【専任】</t>
    <rPh sb="1" eb="3">
      <t>ベッシ</t>
    </rPh>
    <rPh sb="4" eb="6">
      <t>レイワ</t>
    </rPh>
    <rPh sb="7" eb="9">
      <t>ネンド</t>
    </rPh>
    <rPh sb="10" eb="12">
      <t>キュウヨ</t>
    </rPh>
    <rPh sb="12" eb="14">
      <t>カイゼン</t>
    </rPh>
    <rPh sb="14" eb="16">
      <t>ジッセキ</t>
    </rPh>
    <rPh sb="16" eb="18">
      <t>ホウコク</t>
    </rPh>
    <rPh sb="19" eb="21">
      <t>センニン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</si>
</sst>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quot;人)&quot;"/>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14"/>
      <color theme="1"/>
      <name val="Meiryo UI"/>
      <family val="3"/>
      <charset val="128"/>
    </font>
    <font>
      <sz val="10"/>
      <color theme="1"/>
      <name val="Meiryo UI"/>
      <family val="3"/>
      <charset val="128"/>
    </font>
    <font>
      <sz val="12"/>
      <color theme="1"/>
      <name val="Meiryo UI"/>
      <family val="3"/>
      <charset val="128"/>
    </font>
    <font>
      <b/>
      <sz val="11"/>
      <color rgb="FFFF0000"/>
      <name val="Meiryo UI"/>
      <family val="3"/>
      <charset val="128"/>
    </font>
    <font>
      <b/>
      <u/>
      <sz val="11"/>
      <color rgb="FFFF0000"/>
      <name val="Meiryo UI"/>
      <family val="3"/>
      <charset val="128"/>
    </font>
    <font>
      <b/>
      <sz val="16"/>
      <color theme="1"/>
      <name val="Meiryo UI"/>
      <family val="3"/>
      <charset val="128"/>
    </font>
    <font>
      <sz val="11"/>
      <name val="Meiryo UI"/>
      <family val="3"/>
      <charset val="128"/>
    </font>
    <font>
      <b/>
      <sz val="12"/>
      <color theme="1"/>
      <name val="Meiryo UI"/>
      <family val="3"/>
      <charset val="128"/>
    </font>
    <font>
      <sz val="11"/>
      <color rgb="FFFF0000"/>
      <name val="Meiryo UI"/>
      <family val="3"/>
      <charset val="128"/>
    </font>
    <font>
      <b/>
      <sz val="18"/>
      <color theme="1"/>
      <name val="Meiryo UI"/>
      <family val="3"/>
      <charset val="128"/>
    </font>
    <font>
      <sz val="9"/>
      <color theme="1"/>
      <name val="Meiryo UI"/>
      <family val="3"/>
      <charset val="128"/>
    </font>
    <font>
      <sz val="11"/>
      <color theme="1"/>
      <name val="游ゴシック"/>
      <family val="2"/>
      <scheme val="minor"/>
    </font>
    <font>
      <b/>
      <sz val="20"/>
      <color rgb="FFFF0000"/>
      <name val="Meiryo UI"/>
      <family val="3"/>
      <charset val="128"/>
    </font>
    <font>
      <b/>
      <sz val="11"/>
      <color theme="1"/>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CCFFCC"/>
        <bgColor indexed="64"/>
      </patternFill>
    </fill>
    <fill>
      <patternFill patternType="solid">
        <fgColor rgb="FF66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cellStyleXfs>
  <cellXfs count="95">
    <xf numFmtId="0" fontId="0" fillId="0" borderId="0" xfId="0">
      <alignment vertical="center"/>
    </xf>
    <xf numFmtId="0" fontId="3" fillId="0" borderId="1" xfId="0" applyFont="1" applyBorder="1" applyAlignment="1" applyProtection="1">
      <alignment horizontal="center" vertical="center"/>
      <protection locked="0"/>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wrapText="1"/>
    </xf>
    <xf numFmtId="0" fontId="11" fillId="0" borderId="0" xfId="0" applyFont="1">
      <alignment vertical="center"/>
    </xf>
    <xf numFmtId="0" fontId="3" fillId="0" borderId="1" xfId="0" applyFont="1" applyBorder="1" applyProtection="1">
      <alignment vertical="center"/>
      <protection locked="0"/>
    </xf>
    <xf numFmtId="38" fontId="3" fillId="0" borderId="1" xfId="1" applyFont="1" applyBorder="1" applyAlignment="1" applyProtection="1">
      <alignment vertical="center"/>
      <protection locked="0"/>
    </xf>
    <xf numFmtId="38" fontId="3" fillId="0" borderId="1" xfId="1" applyFont="1" applyBorder="1" applyProtection="1">
      <alignment vertical="center"/>
      <protection locked="0"/>
    </xf>
    <xf numFmtId="0" fontId="9" fillId="0" borderId="0" xfId="0" applyFont="1">
      <alignment vertical="center"/>
    </xf>
    <xf numFmtId="38" fontId="3" fillId="0" borderId="0" xfId="0" applyNumberFormat="1" applyFont="1">
      <alignment vertical="center"/>
    </xf>
    <xf numFmtId="0" fontId="12" fillId="0" borderId="1" xfId="0" applyFont="1" applyBorder="1" applyProtection="1">
      <alignment vertical="center"/>
      <protection locked="0"/>
    </xf>
    <xf numFmtId="176" fontId="3" fillId="0" borderId="0" xfId="0" applyNumberFormat="1" applyFont="1">
      <alignment vertical="center"/>
    </xf>
    <xf numFmtId="38" fontId="3" fillId="0" borderId="1" xfId="1" applyFont="1" applyBorder="1" applyAlignment="1" applyProtection="1">
      <alignment vertical="center"/>
    </xf>
    <xf numFmtId="0" fontId="10"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13" fillId="0" borderId="0" xfId="0" applyFont="1" applyAlignment="1">
      <alignment vertical="center" wrapText="1"/>
    </xf>
    <xf numFmtId="38" fontId="3" fillId="0" borderId="1" xfId="1" applyFont="1" applyBorder="1" applyAlignment="1" applyProtection="1">
      <alignment horizontal="right" vertical="center"/>
      <protection locked="0"/>
    </xf>
    <xf numFmtId="38" fontId="3" fillId="0" borderId="1" xfId="1" applyFont="1" applyBorder="1">
      <alignment vertical="center"/>
    </xf>
    <xf numFmtId="0" fontId="3" fillId="0" borderId="0" xfId="0" applyFont="1" applyAlignment="1">
      <alignment horizontal="left" vertical="center"/>
    </xf>
    <xf numFmtId="177" fontId="3" fillId="0" borderId="1" xfId="0" applyNumberFormat="1" applyFont="1" applyBorder="1" applyAlignment="1">
      <alignment horizontal="center" vertical="center"/>
    </xf>
    <xf numFmtId="55" fontId="3" fillId="0" borderId="1" xfId="0" applyNumberFormat="1" applyFont="1" applyBorder="1" applyProtection="1">
      <alignment vertical="center"/>
      <protection locked="0"/>
    </xf>
    <xf numFmtId="0" fontId="3" fillId="0" borderId="1" xfId="0" applyFont="1" applyBorder="1" applyAlignment="1">
      <alignment vertical="center" wrapText="1"/>
    </xf>
    <xf numFmtId="0" fontId="13" fillId="0" borderId="0" xfId="0" applyFont="1">
      <alignment vertical="center"/>
    </xf>
    <xf numFmtId="38" fontId="3" fillId="0" borderId="0" xfId="0" applyNumberFormat="1" applyFont="1" applyAlignment="1">
      <alignment horizontal="center" vertical="center"/>
    </xf>
    <xf numFmtId="38" fontId="3" fillId="0" borderId="1" xfId="1" applyFont="1" applyBorder="1" applyAlignment="1">
      <alignment horizontal="right" vertical="center"/>
    </xf>
    <xf numFmtId="38" fontId="3" fillId="0" borderId="0" xfId="1" applyFont="1">
      <alignment vertical="center"/>
    </xf>
    <xf numFmtId="0" fontId="3" fillId="0" borderId="1" xfId="0" applyFont="1" applyBorder="1" applyAlignment="1">
      <alignment horizontal="center" vertical="center" wrapText="1"/>
    </xf>
    <xf numFmtId="38" fontId="3" fillId="4" borderId="1" xfId="1" applyFont="1" applyFill="1" applyBorder="1" applyAlignment="1" applyProtection="1">
      <alignment horizontal="right" vertical="center"/>
      <protection locked="0"/>
    </xf>
    <xf numFmtId="38" fontId="3" fillId="4" borderId="1" xfId="1" applyFont="1" applyFill="1" applyBorder="1" applyProtection="1">
      <alignment vertical="center"/>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3" fillId="4" borderId="2" xfId="0" applyFont="1" applyFill="1" applyBorder="1" applyAlignment="1">
      <alignment vertical="center" wrapText="1"/>
    </xf>
    <xf numFmtId="177"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38" fontId="3" fillId="5" borderId="1" xfId="1" applyFont="1" applyFill="1" applyBorder="1" applyAlignment="1" applyProtection="1">
      <alignment horizontal="right" vertical="center"/>
      <protection locked="0"/>
    </xf>
    <xf numFmtId="38" fontId="3" fillId="4" borderId="1" xfId="1" applyFont="1" applyFill="1" applyBorder="1" applyAlignment="1" applyProtection="1">
      <alignment vertical="center"/>
    </xf>
    <xf numFmtId="0" fontId="17" fillId="0" borderId="0" xfId="0" applyFont="1">
      <alignment vertical="center"/>
    </xf>
    <xf numFmtId="0" fontId="3" fillId="0" borderId="0" xfId="0" applyFont="1" applyProtection="1">
      <alignment vertical="center"/>
      <protection locked="0"/>
    </xf>
    <xf numFmtId="38" fontId="3" fillId="4" borderId="1" xfId="1" applyFont="1" applyFill="1" applyBorder="1" applyAlignment="1" applyProtection="1">
      <alignment horizontal="righ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10" fillId="0" borderId="0" xfId="0" applyFont="1" applyProtection="1">
      <alignment vertical="center"/>
      <protection locked="0"/>
    </xf>
    <xf numFmtId="38" fontId="3" fillId="0" borderId="0" xfId="0" applyNumberFormat="1" applyFont="1" applyProtection="1">
      <alignment vertical="center"/>
      <protection locked="0"/>
    </xf>
    <xf numFmtId="38" fontId="3" fillId="0" borderId="0" xfId="1" applyFont="1" applyProtection="1">
      <alignment vertical="center"/>
    </xf>
    <xf numFmtId="38" fontId="3" fillId="0" borderId="1" xfId="1" applyFont="1" applyBorder="1" applyAlignment="1" applyProtection="1">
      <alignment horizontal="right" vertical="center"/>
    </xf>
    <xf numFmtId="38" fontId="3" fillId="0" borderId="1" xfId="1" applyFont="1" applyBorder="1" applyProtection="1">
      <alignment vertical="center"/>
    </xf>
    <xf numFmtId="55" fontId="3" fillId="0" borderId="1" xfId="0" applyNumberFormat="1" applyFont="1" applyFill="1" applyBorder="1" applyProtection="1">
      <alignment vertical="center"/>
      <protection locked="0"/>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Protection="1">
      <alignment vertical="center"/>
      <protection locked="0"/>
    </xf>
    <xf numFmtId="0" fontId="3" fillId="0" borderId="1" xfId="0" applyFont="1" applyFill="1" applyBorder="1" applyAlignment="1" applyProtection="1">
      <alignment horizontal="center" vertical="center"/>
      <protection locked="0"/>
    </xf>
    <xf numFmtId="0" fontId="3" fillId="0" borderId="1" xfId="0" applyFont="1" applyBorder="1" applyAlignment="1">
      <alignment vertical="center" wrapText="1"/>
    </xf>
    <xf numFmtId="0" fontId="4" fillId="0" borderId="0" xfId="0" applyFont="1" applyAlignment="1">
      <alignment vertical="center" wrapText="1"/>
    </xf>
    <xf numFmtId="0" fontId="3" fillId="3" borderId="0" xfId="0" applyFont="1" applyFill="1" applyAlignment="1" applyProtection="1">
      <alignment horizontal="right" vertical="center"/>
      <protection locked="0"/>
    </xf>
    <xf numFmtId="0" fontId="3" fillId="0" borderId="0" xfId="0" applyFont="1" applyAlignment="1">
      <alignment vertical="center" wrapText="1"/>
    </xf>
    <xf numFmtId="0" fontId="3" fillId="0" borderId="0" xfId="0" applyFont="1">
      <alignment vertical="center"/>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5"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6" xfId="0" applyFont="1" applyFill="1" applyBorder="1" applyAlignment="1">
      <alignment horizontal="center" vertical="center"/>
    </xf>
    <xf numFmtId="0" fontId="3" fillId="0" borderId="1" xfId="0" applyFont="1" applyBorder="1" applyAlignment="1">
      <alignment horizontal="center" vertical="center" wrapText="1"/>
    </xf>
    <xf numFmtId="0" fontId="14" fillId="0" borderId="4" xfId="0" applyFont="1" applyBorder="1" applyAlignment="1">
      <alignment horizontal="center" vertical="top" textRotation="255" wrapText="1"/>
    </xf>
    <xf numFmtId="0" fontId="14" fillId="0" borderId="3" xfId="0" applyFont="1" applyBorder="1" applyAlignment="1">
      <alignment horizontal="center" vertical="top" textRotation="255" wrapText="1"/>
    </xf>
    <xf numFmtId="0" fontId="14" fillId="0" borderId="2" xfId="0" applyFont="1" applyBorder="1" applyAlignment="1">
      <alignment horizontal="center" vertical="top" textRotation="255"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7"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3">
    <cellStyle name="桁区切り" xfId="1" builtinId="6"/>
    <cellStyle name="標準" xfId="0" builtinId="0"/>
    <cellStyle name="標準 2" xfId="2" xr:uid="{A1D98717-74CA-40F7-8231-F79CF6E0B6BB}"/>
  </cellStyles>
  <dxfs count="31">
    <dxf>
      <fill>
        <patternFill>
          <bgColor rgb="FFCCFFFF"/>
        </patternFill>
      </fill>
    </dxf>
    <dxf>
      <fill>
        <patternFill>
          <bgColor rgb="FFCCFFFF"/>
        </patternFill>
      </fill>
    </dxf>
    <dxf>
      <fill>
        <patternFill>
          <bgColor theme="0" tint="-0.34998626667073579"/>
        </patternFill>
      </fill>
    </dxf>
    <dxf>
      <fill>
        <patternFill>
          <bgColor rgb="FFCCFFFF"/>
        </patternFill>
      </fill>
    </dxf>
    <dxf>
      <fill>
        <patternFill>
          <bgColor rgb="FFCCFFFF"/>
        </patternFill>
      </fill>
    </dxf>
    <dxf>
      <fill>
        <patternFill>
          <bgColor rgb="FFCCFFFF"/>
        </patternFill>
      </fill>
    </dxf>
    <dxf>
      <fill>
        <patternFill>
          <bgColor theme="1" tint="0.499984740745262"/>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tint="-0.34998626667073579"/>
        </patternFill>
      </fill>
    </dxf>
    <dxf>
      <fill>
        <patternFill>
          <bgColor rgb="FFCCFFFF"/>
        </patternFill>
      </fill>
    </dxf>
    <dxf>
      <fill>
        <patternFill>
          <bgColor theme="0" tint="-0.34998626667073579"/>
        </patternFill>
      </fill>
    </dxf>
    <dxf>
      <fill>
        <patternFill>
          <bgColor rgb="FFCCFFFF"/>
        </patternFill>
      </fill>
    </dxf>
    <dxf>
      <fill>
        <patternFill>
          <bgColor theme="0" tint="-0.34998626667073579"/>
        </patternFill>
      </fill>
    </dxf>
    <dxf>
      <fill>
        <patternFill>
          <bgColor rgb="FFCCFFFF"/>
        </patternFill>
      </fill>
    </dxf>
    <dxf>
      <fill>
        <patternFill>
          <bgColor rgb="FFCCFFFF"/>
        </patternFill>
      </fill>
    </dxf>
    <dxf>
      <fill>
        <patternFill>
          <bgColor theme="0" tint="-0.34998626667073579"/>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1" tint="0.499984740745262"/>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CCFFCC"/>
      <color rgb="FF66FFFF"/>
      <color rgb="FFFFFF99"/>
      <color rgb="FFFFCCFF"/>
      <color rgb="FF0000CC"/>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285752</xdr:colOff>
      <xdr:row>1</xdr:row>
      <xdr:rowOff>35718</xdr:rowOff>
    </xdr:from>
    <xdr:ext cx="7643812" cy="388696"/>
    <xdr:sp macro="" textlink="">
      <xdr:nvSpPr>
        <xdr:cNvPr id="2" name="テキスト ボックス 1">
          <a:extLst>
            <a:ext uri="{FF2B5EF4-FFF2-40B4-BE49-F238E27FC236}">
              <a16:creationId xmlns:a16="http://schemas.microsoft.com/office/drawing/2014/main" id="{F90FDEC2-F59E-4D10-B1AC-3DD17304A9A5}"/>
            </a:ext>
          </a:extLst>
        </xdr:cNvPr>
        <xdr:cNvSpPr txBox="1"/>
      </xdr:nvSpPr>
      <xdr:spPr>
        <a:xfrm>
          <a:off x="285752" y="302418"/>
          <a:ext cx="764381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latin typeface="Meiryo UI" panose="020B0604030504040204" pitchFamily="50" charset="-128"/>
              <a:ea typeface="Meiryo UI" panose="020B0604030504040204" pitchFamily="50" charset="-128"/>
            </a:rPr>
            <a:t>このシートには基礎資料の専任教員、専任職員のみを記載してください。園長は記載しないでください。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285752</xdr:colOff>
      <xdr:row>1</xdr:row>
      <xdr:rowOff>35718</xdr:rowOff>
    </xdr:from>
    <xdr:ext cx="6617072" cy="388696"/>
    <xdr:sp macro="" textlink="">
      <xdr:nvSpPr>
        <xdr:cNvPr id="2" name="テキスト ボックス 1">
          <a:extLst>
            <a:ext uri="{FF2B5EF4-FFF2-40B4-BE49-F238E27FC236}">
              <a16:creationId xmlns:a16="http://schemas.microsoft.com/office/drawing/2014/main" id="{0251D0C2-AB43-43F1-8194-C501B103917B}"/>
            </a:ext>
          </a:extLst>
        </xdr:cNvPr>
        <xdr:cNvSpPr txBox="1"/>
      </xdr:nvSpPr>
      <xdr:spPr>
        <a:xfrm>
          <a:off x="285752" y="302418"/>
          <a:ext cx="661707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latin typeface="Meiryo UI" panose="020B0604030504040204" pitchFamily="50" charset="-128"/>
              <a:ea typeface="Meiryo UI" panose="020B0604030504040204" pitchFamily="50" charset="-128"/>
            </a:rPr>
            <a:t>このシートには基礎資料の専任以外の教員、専任以外の職員のみを記載してください。</a:t>
          </a:r>
          <a:r>
            <a:rPr kumimoji="1" lang="en-US" altLang="ja-JP" sz="1400" b="1">
              <a:solidFill>
                <a:srgbClr val="FF0000"/>
              </a:solidFill>
              <a:latin typeface="Meiryo UI" panose="020B0604030504040204" pitchFamily="50" charset="-128"/>
              <a:ea typeface="Meiryo UI" panose="020B0604030504040204" pitchFamily="50" charset="-128"/>
            </a:rPr>
            <a:t>	</a:t>
          </a:r>
          <a:endParaRPr kumimoji="1" lang="ja-JP" altLang="en-US" sz="1400" b="1">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285752</xdr:colOff>
      <xdr:row>1</xdr:row>
      <xdr:rowOff>35718</xdr:rowOff>
    </xdr:from>
    <xdr:ext cx="7643812" cy="388696"/>
    <xdr:sp macro="" textlink="">
      <xdr:nvSpPr>
        <xdr:cNvPr id="2" name="テキスト ボックス 1">
          <a:extLst>
            <a:ext uri="{FF2B5EF4-FFF2-40B4-BE49-F238E27FC236}">
              <a16:creationId xmlns:a16="http://schemas.microsoft.com/office/drawing/2014/main" id="{7EF21586-9B4E-4C20-B0B9-34E857ED333C}"/>
            </a:ext>
          </a:extLst>
        </xdr:cNvPr>
        <xdr:cNvSpPr txBox="1"/>
      </xdr:nvSpPr>
      <xdr:spPr>
        <a:xfrm>
          <a:off x="285752" y="302418"/>
          <a:ext cx="764381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latin typeface="Meiryo UI" panose="020B0604030504040204" pitchFamily="50" charset="-128"/>
              <a:ea typeface="Meiryo UI" panose="020B0604030504040204" pitchFamily="50" charset="-128"/>
            </a:rPr>
            <a:t>このシートには基礎資料の専任教員、専任職員のみを記載してください。園長は記載しないでください。</a:t>
          </a:r>
        </a:p>
      </xdr:txBody>
    </xdr:sp>
    <xdr:clientData/>
  </xdr:oneCellAnchor>
  <xdr:twoCellAnchor>
    <xdr:from>
      <xdr:col>0</xdr:col>
      <xdr:colOff>346364</xdr:colOff>
      <xdr:row>1</xdr:row>
      <xdr:rowOff>249383</xdr:rowOff>
    </xdr:from>
    <xdr:to>
      <xdr:col>6</xdr:col>
      <xdr:colOff>237507</xdr:colOff>
      <xdr:row>4</xdr:row>
      <xdr:rowOff>410350</xdr:rowOff>
    </xdr:to>
    <xdr:sp macro="" textlink="">
      <xdr:nvSpPr>
        <xdr:cNvPr id="3" name="四角形吹き出し 2">
          <a:extLst>
            <a:ext uri="{FF2B5EF4-FFF2-40B4-BE49-F238E27FC236}">
              <a16:creationId xmlns:a16="http://schemas.microsoft.com/office/drawing/2014/main" id="{39B6F20F-5485-444B-B79A-D10CC577044D}"/>
            </a:ext>
          </a:extLst>
        </xdr:cNvPr>
        <xdr:cNvSpPr/>
      </xdr:nvSpPr>
      <xdr:spPr>
        <a:xfrm>
          <a:off x="346364" y="512619"/>
          <a:ext cx="3701143" cy="1075367"/>
        </a:xfrm>
        <a:prstGeom prst="wedgeRectCallout">
          <a:avLst>
            <a:gd name="adj1" fmla="val 32135"/>
            <a:gd name="adj2" fmla="val 67859"/>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基礎資料の勤務態様が「</a:t>
          </a:r>
          <a:r>
            <a:rPr kumimoji="1" lang="en-US" altLang="ja-JP" sz="1100" b="1">
              <a:solidFill>
                <a:sysClr val="windowText" lastClr="000000"/>
              </a:solidFill>
              <a:latin typeface="Meiryo UI" panose="020B0604030504040204" pitchFamily="50" charset="-128"/>
              <a:ea typeface="Meiryo UI" panose="020B0604030504040204" pitchFamily="50" charset="-128"/>
            </a:rPr>
            <a:t>0</a:t>
          </a:r>
          <a:r>
            <a:rPr kumimoji="1" lang="ja-JP" altLang="en-US" sz="1100" b="1">
              <a:solidFill>
                <a:sysClr val="windowText" lastClr="000000"/>
              </a:solidFill>
              <a:latin typeface="Meiryo UI" panose="020B0604030504040204" pitchFamily="50" charset="-128"/>
              <a:ea typeface="Meiryo UI" panose="020B0604030504040204" pitchFamily="50" charset="-128"/>
            </a:rPr>
            <a:t>（通常勤務）」以外の方は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プルダウンから選択の上、備考欄に年月等を記入してください。</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ただし、</a:t>
          </a:r>
          <a:r>
            <a:rPr kumimoji="1" lang="en-US" altLang="ja-JP" sz="1100" b="1">
              <a:solidFill>
                <a:sysClr val="windowText" lastClr="000000"/>
              </a:solidFill>
              <a:latin typeface="Meiryo UI" panose="020B0604030504040204" pitchFamily="50" charset="-128"/>
              <a:ea typeface="Meiryo UI" panose="020B0604030504040204" pitchFamily="50" charset="-128"/>
            </a:rPr>
            <a:t>R7</a:t>
          </a:r>
          <a:r>
            <a:rPr kumimoji="1" lang="ja-JP" altLang="en-US" sz="1100" b="1">
              <a:solidFill>
                <a:sysClr val="windowText" lastClr="000000"/>
              </a:solidFill>
              <a:latin typeface="Meiryo UI" panose="020B0604030504040204" pitchFamily="50" charset="-128"/>
              <a:ea typeface="Meiryo UI" panose="020B0604030504040204" pitchFamily="50" charset="-128"/>
            </a:rPr>
            <a:t>途中退職の教員の後任を採用した場合を除く</a:t>
          </a:r>
        </a:p>
      </xdr:txBody>
    </xdr:sp>
    <xdr:clientData/>
  </xdr:twoCellAnchor>
  <xdr:twoCellAnchor>
    <xdr:from>
      <xdr:col>7</xdr:col>
      <xdr:colOff>110837</xdr:colOff>
      <xdr:row>7</xdr:row>
      <xdr:rowOff>568037</xdr:rowOff>
    </xdr:from>
    <xdr:to>
      <xdr:col>10</xdr:col>
      <xdr:colOff>40575</xdr:colOff>
      <xdr:row>31</xdr:row>
      <xdr:rowOff>55419</xdr:rowOff>
    </xdr:to>
    <xdr:sp macro="" textlink="">
      <xdr:nvSpPr>
        <xdr:cNvPr id="5" name="正方形/長方形 4">
          <a:extLst>
            <a:ext uri="{FF2B5EF4-FFF2-40B4-BE49-F238E27FC236}">
              <a16:creationId xmlns:a16="http://schemas.microsoft.com/office/drawing/2014/main" id="{DCD74F9C-40F4-43A4-8C0C-678EB1B8E9C9}"/>
            </a:ext>
          </a:extLst>
        </xdr:cNvPr>
        <xdr:cNvSpPr/>
      </xdr:nvSpPr>
      <xdr:spPr>
        <a:xfrm>
          <a:off x="5874328" y="3643746"/>
          <a:ext cx="2714502" cy="520930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xdr:colOff>
      <xdr:row>22</xdr:row>
      <xdr:rowOff>207818</xdr:rowOff>
    </xdr:from>
    <xdr:to>
      <xdr:col>19</xdr:col>
      <xdr:colOff>27708</xdr:colOff>
      <xdr:row>24</xdr:row>
      <xdr:rowOff>31667</xdr:rowOff>
    </xdr:to>
    <xdr:sp macro="" textlink="">
      <xdr:nvSpPr>
        <xdr:cNvPr id="6" name="正方形/長方形 5">
          <a:extLst>
            <a:ext uri="{FF2B5EF4-FFF2-40B4-BE49-F238E27FC236}">
              <a16:creationId xmlns:a16="http://schemas.microsoft.com/office/drawing/2014/main" id="{B0B92214-8913-4F66-AEC0-124F2D27CE0F}"/>
            </a:ext>
          </a:extLst>
        </xdr:cNvPr>
        <xdr:cNvSpPr/>
      </xdr:nvSpPr>
      <xdr:spPr>
        <a:xfrm>
          <a:off x="15708085" y="6956961"/>
          <a:ext cx="985652" cy="2592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342405</xdr:colOff>
      <xdr:row>31</xdr:row>
      <xdr:rowOff>203860</xdr:rowOff>
    </xdr:from>
    <xdr:to>
      <xdr:col>23</xdr:col>
      <xdr:colOff>694706</xdr:colOff>
      <xdr:row>37</xdr:row>
      <xdr:rowOff>63986</xdr:rowOff>
    </xdr:to>
    <xdr:sp macro="" textlink="">
      <xdr:nvSpPr>
        <xdr:cNvPr id="7" name="四角形吹き出し 2">
          <a:extLst>
            <a:ext uri="{FF2B5EF4-FFF2-40B4-BE49-F238E27FC236}">
              <a16:creationId xmlns:a16="http://schemas.microsoft.com/office/drawing/2014/main" id="{1A56B309-B708-4577-B340-321A6B008C84}"/>
            </a:ext>
          </a:extLst>
        </xdr:cNvPr>
        <xdr:cNvSpPr/>
      </xdr:nvSpPr>
      <xdr:spPr>
        <a:xfrm>
          <a:off x="16050491" y="8912431"/>
          <a:ext cx="4303815" cy="1166412"/>
        </a:xfrm>
        <a:prstGeom prst="wedgeRectCallout">
          <a:avLst>
            <a:gd name="adj1" fmla="val -45230"/>
            <a:gd name="adj2" fmla="val -194013"/>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b="1">
              <a:solidFill>
                <a:schemeClr val="tx1"/>
              </a:solidFill>
              <a:effectLst/>
              <a:latin typeface="+mn-lt"/>
              <a:ea typeface="+mn-ea"/>
              <a:cs typeface="+mn-cs"/>
            </a:rPr>
            <a:t>「</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改善額実績（年額）</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【b】</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は自動で</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12</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ヶ月分の金額が表示されます。</a:t>
          </a:r>
          <a:endParaRPr lang="ja-JP" altLang="ja-JP">
            <a:solidFill>
              <a:schemeClr val="tx1"/>
            </a:solidFill>
            <a:effectLst/>
            <a:latin typeface="Meiryo UI" panose="020B0604030504040204" pitchFamily="50" charset="-128"/>
            <a:ea typeface="Meiryo UI" panose="020B0604030504040204" pitchFamily="50" charset="-128"/>
          </a:endParaRPr>
        </a:p>
        <a:p>
          <a:r>
            <a:rPr kumimoji="1" lang="ja-JP" altLang="ja-JP" sz="1100" b="1">
              <a:solidFill>
                <a:schemeClr val="tx1"/>
              </a:solidFill>
              <a:effectLst/>
              <a:latin typeface="Meiryo UI" panose="020B0604030504040204" pitchFamily="50" charset="-128"/>
              <a:ea typeface="Meiryo UI" panose="020B0604030504040204" pitchFamily="50" charset="-128"/>
              <a:cs typeface="+mn-cs"/>
            </a:rPr>
            <a:t>実態と異なる場合は手入力で修正してください。</a:t>
          </a:r>
          <a:endParaRPr lang="ja-JP" altLang="ja-JP">
            <a:solidFill>
              <a:schemeClr val="tx1"/>
            </a:solidFill>
            <a:effectLst/>
            <a:latin typeface="Meiryo UI" panose="020B0604030504040204" pitchFamily="50" charset="-128"/>
            <a:ea typeface="Meiryo UI" panose="020B0604030504040204" pitchFamily="50" charset="-128"/>
          </a:endParaRPr>
        </a:p>
        <a:p>
          <a:r>
            <a:rPr kumimoji="1" lang="ja-JP" altLang="ja-JP" sz="1100" b="1">
              <a:solidFill>
                <a:schemeClr val="tx1"/>
              </a:solidFill>
              <a:effectLst/>
              <a:latin typeface="Meiryo UI" panose="020B0604030504040204" pitchFamily="50" charset="-128"/>
              <a:ea typeface="Meiryo UI" panose="020B0604030504040204" pitchFamily="50" charset="-128"/>
              <a:cs typeface="+mn-cs"/>
            </a:rPr>
            <a:t>例）</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No.216</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教員は</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R</a:t>
          </a:r>
          <a:r>
            <a:rPr kumimoji="1" lang="ja-JP" altLang="en-US" sz="1100" b="1">
              <a:solidFill>
                <a:schemeClr val="tx1"/>
              </a:solidFill>
              <a:effectLst/>
              <a:latin typeface="Meiryo UI" panose="020B0604030504040204" pitchFamily="50" charset="-128"/>
              <a:ea typeface="Meiryo UI" panose="020B0604030504040204" pitchFamily="50" charset="-128"/>
              <a:cs typeface="+mn-cs"/>
            </a:rPr>
            <a:t>７</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.10</a:t>
          </a:r>
          <a:r>
            <a:rPr kumimoji="1" lang="ja-JP" altLang="en-US" sz="1100" b="1">
              <a:solidFill>
                <a:schemeClr val="tx1"/>
              </a:solidFill>
              <a:effectLst/>
              <a:latin typeface="Meiryo UI" panose="020B0604030504040204" pitchFamily="50" charset="-128"/>
              <a:ea typeface="Meiryo UI" panose="020B0604030504040204" pitchFamily="50" charset="-128"/>
              <a:cs typeface="+mn-cs"/>
            </a:rPr>
            <a:t>月から休業しているため</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a:t>
          </a:r>
          <a:endParaRPr kumimoji="1" lang="en-US" altLang="ja-JP" sz="1100" b="1">
            <a:solidFill>
              <a:schemeClr val="tx1"/>
            </a:solidFill>
            <a:effectLst/>
            <a:latin typeface="Meiryo UI" panose="020B0604030504040204" pitchFamily="50" charset="-128"/>
            <a:ea typeface="Meiryo UI" panose="020B0604030504040204" pitchFamily="50" charset="-128"/>
            <a:cs typeface="+mn-cs"/>
          </a:endParaRPr>
        </a:p>
        <a:p>
          <a:r>
            <a:rPr kumimoji="1" lang="ja-JP" altLang="en-US" sz="1100" b="1">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R7.4</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R7.9</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）分の「</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54,000</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」円に修正（</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9,000</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円</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×6</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ヶ月）</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xdr:from>
      <xdr:col>17</xdr:col>
      <xdr:colOff>179118</xdr:colOff>
      <xdr:row>11</xdr:row>
      <xdr:rowOff>209796</xdr:rowOff>
    </xdr:from>
    <xdr:to>
      <xdr:col>21</xdr:col>
      <xdr:colOff>903514</xdr:colOff>
      <xdr:row>15</xdr:row>
      <xdr:rowOff>15832</xdr:rowOff>
    </xdr:to>
    <xdr:sp macro="" textlink="">
      <xdr:nvSpPr>
        <xdr:cNvPr id="10" name="四角形吹き出し 3">
          <a:extLst>
            <a:ext uri="{FF2B5EF4-FFF2-40B4-BE49-F238E27FC236}">
              <a16:creationId xmlns:a16="http://schemas.microsoft.com/office/drawing/2014/main" id="{9F8B1EC8-37F3-44B1-B4E3-948E37198542}"/>
            </a:ext>
          </a:extLst>
        </xdr:cNvPr>
        <xdr:cNvSpPr/>
      </xdr:nvSpPr>
      <xdr:spPr>
        <a:xfrm>
          <a:off x="14929261" y="4564082"/>
          <a:ext cx="4556167" cy="676893"/>
        </a:xfrm>
        <a:prstGeom prst="wedgeRectCallout">
          <a:avLst>
            <a:gd name="adj1" fmla="val -1266"/>
            <a:gd name="adj2" fmla="val -45320"/>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rgbClr val="FF0000"/>
              </a:solidFill>
              <a:effectLst/>
              <a:latin typeface="Meiryo UI" panose="020B0604030504040204" pitchFamily="50" charset="-128"/>
              <a:ea typeface="Meiryo UI" panose="020B0604030504040204" pitchFamily="50" charset="-128"/>
              <a:cs typeface="+mn-cs"/>
            </a:rPr>
            <a:t>※</a:t>
          </a:r>
          <a:r>
            <a:rPr kumimoji="1" lang="ja-JP" altLang="en-US" sz="1200" b="1" u="sng">
              <a:solidFill>
                <a:srgbClr val="FF0000"/>
              </a:solidFill>
              <a:effectLst/>
              <a:latin typeface="Meiryo UI" panose="020B0604030504040204" pitchFamily="50" charset="-128"/>
              <a:ea typeface="Meiryo UI" panose="020B0604030504040204" pitchFamily="50" charset="-128"/>
              <a:cs typeface="+mn-cs"/>
            </a:rPr>
            <a:t>「賞与以外の一時金」は、</a:t>
          </a:r>
          <a:r>
            <a:rPr kumimoji="1" lang="ja-JP" altLang="ja-JP" sz="1200" b="1" u="sng">
              <a:solidFill>
                <a:srgbClr val="FF0000"/>
              </a:solidFill>
              <a:effectLst/>
              <a:latin typeface="Meiryo UI" panose="020B0604030504040204" pitchFamily="50" charset="-128"/>
              <a:ea typeface="Meiryo UI" panose="020B0604030504040204" pitchFamily="50" charset="-128"/>
              <a:cs typeface="+mn-cs"/>
            </a:rPr>
            <a:t>実施していない場合は記入不要です。</a:t>
          </a:r>
          <a:endParaRPr lang="ja-JP" altLang="ja-JP">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17</xdr:col>
      <xdr:colOff>207818</xdr:colOff>
      <xdr:row>2</xdr:row>
      <xdr:rowOff>27709</xdr:rowOff>
    </xdr:from>
    <xdr:to>
      <xdr:col>20</xdr:col>
      <xdr:colOff>900546</xdr:colOff>
      <xdr:row>4</xdr:row>
      <xdr:rowOff>8569</xdr:rowOff>
    </xdr:to>
    <xdr:sp macro="" textlink="">
      <xdr:nvSpPr>
        <xdr:cNvPr id="13" name="四角形吹き出し 2">
          <a:extLst>
            <a:ext uri="{FF2B5EF4-FFF2-40B4-BE49-F238E27FC236}">
              <a16:creationId xmlns:a16="http://schemas.microsoft.com/office/drawing/2014/main" id="{1D4DC475-707F-4A18-A938-5A84D5E6E597}"/>
            </a:ext>
          </a:extLst>
        </xdr:cNvPr>
        <xdr:cNvSpPr/>
      </xdr:nvSpPr>
      <xdr:spPr>
        <a:xfrm>
          <a:off x="14957961" y="593766"/>
          <a:ext cx="3566556" cy="601346"/>
        </a:xfrm>
        <a:prstGeom prst="wedgeRectCallout">
          <a:avLst>
            <a:gd name="adj1" fmla="val 49037"/>
            <a:gd name="adj2" fmla="val 262081"/>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緑色のセルは、自動計算のため、入力不要です。</a:t>
          </a:r>
          <a:endParaRPr lang="ja-JP" altLang="ja-JP" sz="1200">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xdr:from>
      <xdr:col>2</xdr:col>
      <xdr:colOff>281048</xdr:colOff>
      <xdr:row>32</xdr:row>
      <xdr:rowOff>120734</xdr:rowOff>
    </xdr:from>
    <xdr:to>
      <xdr:col>6</xdr:col>
      <xdr:colOff>261256</xdr:colOff>
      <xdr:row>35</xdr:row>
      <xdr:rowOff>119742</xdr:rowOff>
    </xdr:to>
    <xdr:sp macro="" textlink="">
      <xdr:nvSpPr>
        <xdr:cNvPr id="11" name="四角形吹き出し 2">
          <a:extLst>
            <a:ext uri="{FF2B5EF4-FFF2-40B4-BE49-F238E27FC236}">
              <a16:creationId xmlns:a16="http://schemas.microsoft.com/office/drawing/2014/main" id="{8E11C2CD-3CE7-4EA5-A7F5-20F86F056D79}"/>
            </a:ext>
          </a:extLst>
        </xdr:cNvPr>
        <xdr:cNvSpPr/>
      </xdr:nvSpPr>
      <xdr:spPr>
        <a:xfrm>
          <a:off x="977734" y="9047020"/>
          <a:ext cx="3060865" cy="652151"/>
        </a:xfrm>
        <a:prstGeom prst="wedgeRectCallout">
          <a:avLst>
            <a:gd name="adj1" fmla="val -19515"/>
            <a:gd name="adj2" fmla="val -106448"/>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rgbClr val="FF0000"/>
              </a:solidFill>
              <a:latin typeface="Meiryo UI" panose="020B0604030504040204" pitchFamily="50" charset="-128"/>
              <a:ea typeface="Meiryo UI" panose="020B0604030504040204" pitchFamily="50" charset="-128"/>
            </a:rPr>
            <a:t>事業計画と同じ内容を記載（コピペ）したうえで、</a:t>
          </a:r>
          <a:endParaRPr kumimoji="1" lang="en-US" altLang="ja-JP" sz="1100" b="1" u="sng">
            <a:solidFill>
              <a:srgbClr val="FF0000"/>
            </a:solidFill>
            <a:latin typeface="Meiryo UI" panose="020B0604030504040204" pitchFamily="50" charset="-128"/>
            <a:ea typeface="Meiryo UI" panose="020B0604030504040204" pitchFamily="50" charset="-128"/>
          </a:endParaRPr>
        </a:p>
        <a:p>
          <a:pPr algn="l"/>
          <a:r>
            <a:rPr kumimoji="1" lang="ja-JP" altLang="en-US" sz="1100" b="1" u="sng">
              <a:solidFill>
                <a:srgbClr val="FF0000"/>
              </a:solidFill>
              <a:latin typeface="Meiryo UI" panose="020B0604030504040204" pitchFamily="50" charset="-128"/>
              <a:ea typeface="Meiryo UI" panose="020B0604030504040204" pitchFamily="50" charset="-128"/>
            </a:rPr>
            <a:t>変更のあった部分について修正をしてください。</a:t>
          </a:r>
        </a:p>
      </xdr:txBody>
    </xdr:sp>
    <xdr:clientData/>
  </xdr:twoCellAnchor>
  <xdr:twoCellAnchor>
    <xdr:from>
      <xdr:col>15</xdr:col>
      <xdr:colOff>425533</xdr:colOff>
      <xdr:row>33</xdr:row>
      <xdr:rowOff>60365</xdr:rowOff>
    </xdr:from>
    <xdr:to>
      <xdr:col>18</xdr:col>
      <xdr:colOff>206828</xdr:colOff>
      <xdr:row>38</xdr:row>
      <xdr:rowOff>134247</xdr:rowOff>
    </xdr:to>
    <xdr:sp macro="" textlink="">
      <xdr:nvSpPr>
        <xdr:cNvPr id="12" name="四角形吹き出し 2">
          <a:extLst>
            <a:ext uri="{FF2B5EF4-FFF2-40B4-BE49-F238E27FC236}">
              <a16:creationId xmlns:a16="http://schemas.microsoft.com/office/drawing/2014/main" id="{4DA90482-5231-49F2-9CD9-F263E5301FCF}"/>
            </a:ext>
          </a:extLst>
        </xdr:cNvPr>
        <xdr:cNvSpPr/>
      </xdr:nvSpPr>
      <xdr:spPr>
        <a:xfrm>
          <a:off x="13259790" y="9204365"/>
          <a:ext cx="2655124" cy="1162453"/>
        </a:xfrm>
        <a:prstGeom prst="wedgeRectCallout">
          <a:avLst>
            <a:gd name="adj1" fmla="val -17441"/>
            <a:gd name="adj2" fmla="val -85415"/>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a:solidFill>
                <a:schemeClr val="tx1"/>
              </a:solidFill>
              <a:effectLst/>
              <a:latin typeface="Meiryo UI" panose="020B0604030504040204" pitchFamily="50" charset="-128"/>
              <a:ea typeface="Meiryo UI" panose="020B0604030504040204" pitchFamily="50" charset="-128"/>
              <a:cs typeface="+mn-cs"/>
            </a:rPr>
            <a:t>賃金改善額に変更があった場合は、</a:t>
          </a:r>
          <a:endParaRPr kumimoji="1" lang="en-US" altLang="ja-JP" sz="1100" b="1">
            <a:solidFill>
              <a:schemeClr val="tx1"/>
            </a:solidFill>
            <a:effectLst/>
            <a:latin typeface="Meiryo UI" panose="020B0604030504040204" pitchFamily="50" charset="-128"/>
            <a:ea typeface="Meiryo UI" panose="020B0604030504040204" pitchFamily="50" charset="-128"/>
            <a:cs typeface="+mn-cs"/>
          </a:endParaRPr>
        </a:p>
        <a:p>
          <a:r>
            <a:rPr kumimoji="1" lang="ja-JP" altLang="en-US" sz="1100" b="1">
              <a:solidFill>
                <a:schemeClr val="tx1"/>
              </a:solidFill>
              <a:effectLst/>
              <a:latin typeface="Meiryo UI" panose="020B0604030504040204" pitchFamily="50" charset="-128"/>
              <a:ea typeface="Meiryo UI" panose="020B0604030504040204" pitchFamily="50" charset="-128"/>
              <a:cs typeface="+mn-cs"/>
            </a:rPr>
            <a:t>変更後の賃金改善額を入力してください。</a:t>
          </a:r>
          <a:endParaRPr kumimoji="1" lang="en-US" altLang="ja-JP" sz="1100" b="1">
            <a:solidFill>
              <a:schemeClr val="tx1"/>
            </a:solidFill>
            <a:effectLst/>
            <a:latin typeface="Meiryo UI" panose="020B0604030504040204" pitchFamily="50" charset="-128"/>
            <a:ea typeface="Meiryo UI" panose="020B0604030504040204" pitchFamily="50" charset="-128"/>
            <a:cs typeface="+mn-cs"/>
          </a:endParaRPr>
        </a:p>
        <a:p>
          <a:r>
            <a:rPr kumimoji="1" lang="ja-JP" altLang="en-US" sz="1100" b="1">
              <a:solidFill>
                <a:schemeClr val="tx1"/>
              </a:solidFill>
              <a:effectLst/>
              <a:latin typeface="Meiryo UI" panose="020B0604030504040204" pitchFamily="50" charset="-128"/>
              <a:ea typeface="Meiryo UI" panose="020B0604030504040204" pitchFamily="50" charset="-128"/>
              <a:cs typeface="+mn-cs"/>
            </a:rPr>
            <a:t>例）元々</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8,000</a:t>
          </a:r>
          <a:r>
            <a:rPr kumimoji="1" lang="ja-JP" altLang="en-US" sz="1100" b="1">
              <a:solidFill>
                <a:schemeClr val="tx1"/>
              </a:solidFill>
              <a:effectLst/>
              <a:latin typeface="Meiryo UI" panose="020B0604030504040204" pitchFamily="50" charset="-128"/>
              <a:ea typeface="Meiryo UI" panose="020B0604030504040204" pitchFamily="50" charset="-128"/>
              <a:cs typeface="+mn-cs"/>
            </a:rPr>
            <a:t>円の賃金改善をする予定</a:t>
          </a:r>
          <a:endParaRPr kumimoji="1" lang="en-US" altLang="ja-JP" sz="1100" b="1">
            <a:solidFill>
              <a:schemeClr val="tx1"/>
            </a:solidFill>
            <a:effectLst/>
            <a:latin typeface="Meiryo UI" panose="020B0604030504040204" pitchFamily="50" charset="-128"/>
            <a:ea typeface="Meiryo UI" panose="020B0604030504040204" pitchFamily="50" charset="-128"/>
            <a:cs typeface="+mn-cs"/>
          </a:endParaRPr>
        </a:p>
        <a:p>
          <a:r>
            <a:rPr kumimoji="1" lang="ja-JP" altLang="en-US" sz="1100" b="1">
              <a:solidFill>
                <a:schemeClr val="tx1"/>
              </a:solidFill>
              <a:effectLst/>
              <a:latin typeface="Meiryo UI" panose="020B0604030504040204" pitchFamily="50" charset="-128"/>
              <a:ea typeface="Meiryo UI" panose="020B0604030504040204" pitchFamily="50" charset="-128"/>
              <a:cs typeface="+mn-cs"/>
            </a:rPr>
            <a:t>　　　だったが、</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9,000</a:t>
          </a:r>
          <a:r>
            <a:rPr kumimoji="1" lang="ja-JP" altLang="en-US" sz="1100" b="1">
              <a:solidFill>
                <a:schemeClr val="tx1"/>
              </a:solidFill>
              <a:effectLst/>
              <a:latin typeface="Meiryo UI" panose="020B0604030504040204" pitchFamily="50" charset="-128"/>
              <a:ea typeface="Meiryo UI" panose="020B0604030504040204" pitchFamily="50" charset="-128"/>
              <a:cs typeface="+mn-cs"/>
            </a:rPr>
            <a:t>円に引き上げた　等</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xdr:from>
      <xdr:col>6</xdr:col>
      <xdr:colOff>1765465</xdr:colOff>
      <xdr:row>32</xdr:row>
      <xdr:rowOff>65315</xdr:rowOff>
    </xdr:from>
    <xdr:to>
      <xdr:col>11</xdr:col>
      <xdr:colOff>419595</xdr:colOff>
      <xdr:row>36</xdr:row>
      <xdr:rowOff>43543</xdr:rowOff>
    </xdr:to>
    <xdr:sp macro="" textlink="">
      <xdr:nvSpPr>
        <xdr:cNvPr id="4" name="四角形吹き出し 2">
          <a:extLst>
            <a:ext uri="{FF2B5EF4-FFF2-40B4-BE49-F238E27FC236}">
              <a16:creationId xmlns:a16="http://schemas.microsoft.com/office/drawing/2014/main" id="{B1D9F994-A18C-4404-BB33-21BAB24DD95C}"/>
            </a:ext>
          </a:extLst>
        </xdr:cNvPr>
        <xdr:cNvSpPr/>
      </xdr:nvSpPr>
      <xdr:spPr>
        <a:xfrm>
          <a:off x="5542808" y="8991601"/>
          <a:ext cx="3498273" cy="849085"/>
        </a:xfrm>
        <a:prstGeom prst="wedgeRectCallout">
          <a:avLst>
            <a:gd name="adj1" fmla="val -21681"/>
            <a:gd name="adj2" fmla="val -85082"/>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a:solidFill>
                <a:schemeClr val="tx1"/>
              </a:solidFill>
              <a:effectLst/>
              <a:latin typeface="Meiryo UI" panose="020B0604030504040204" pitchFamily="50" charset="-128"/>
              <a:ea typeface="Meiryo UI" panose="020B0604030504040204" pitchFamily="50" charset="-128"/>
              <a:cs typeface="+mn-cs"/>
            </a:rPr>
            <a:t>処遇改善の実施の有無にかかわらず全員記入してください。</a:t>
          </a:r>
          <a:endParaRPr kumimoji="1" lang="en-US" altLang="ja-JP" sz="1100" b="1">
            <a:solidFill>
              <a:schemeClr val="tx1"/>
            </a:solidFill>
            <a:effectLst/>
            <a:latin typeface="Meiryo UI" panose="020B0604030504040204" pitchFamily="50" charset="-128"/>
            <a:ea typeface="Meiryo UI" panose="020B0604030504040204" pitchFamily="50" charset="-128"/>
            <a:cs typeface="+mn-cs"/>
          </a:endParaRPr>
        </a:p>
        <a:p>
          <a:r>
            <a:rPr kumimoji="1" lang="en-US" altLang="ja-JP" sz="1100" b="1" u="sng">
              <a:solidFill>
                <a:srgbClr val="FF0000"/>
              </a:solidFill>
              <a:effectLst/>
              <a:latin typeface="Meiryo UI" panose="020B0604030504040204" pitchFamily="50" charset="-128"/>
              <a:ea typeface="Meiryo UI" panose="020B0604030504040204" pitchFamily="50" charset="-128"/>
              <a:cs typeface="+mn-cs"/>
            </a:rPr>
            <a:t>R6</a:t>
          </a:r>
          <a:r>
            <a:rPr kumimoji="1" lang="ja-JP" altLang="en-US" sz="1100" b="1" u="sng">
              <a:solidFill>
                <a:srgbClr val="FF0000"/>
              </a:solidFill>
              <a:effectLst/>
              <a:latin typeface="Meiryo UI" panose="020B0604030504040204" pitchFamily="50" charset="-128"/>
              <a:ea typeface="Meiryo UI" panose="020B0604030504040204" pitchFamily="50" charset="-128"/>
              <a:cs typeface="+mn-cs"/>
            </a:rPr>
            <a:t>年度の支払賃金総額は、事業計画と同じ内容を記載してください。</a:t>
          </a:r>
          <a:endParaRPr lang="ja-JP" altLang="ja-JP" u="sng">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11</xdr:col>
      <xdr:colOff>790699</xdr:colOff>
      <xdr:row>32</xdr:row>
      <xdr:rowOff>69274</xdr:rowOff>
    </xdr:from>
    <xdr:to>
      <xdr:col>15</xdr:col>
      <xdr:colOff>95992</xdr:colOff>
      <xdr:row>36</xdr:row>
      <xdr:rowOff>47502</xdr:rowOff>
    </xdr:to>
    <xdr:sp macro="" textlink="">
      <xdr:nvSpPr>
        <xdr:cNvPr id="14" name="四角形吹き出し 2">
          <a:extLst>
            <a:ext uri="{FF2B5EF4-FFF2-40B4-BE49-F238E27FC236}">
              <a16:creationId xmlns:a16="http://schemas.microsoft.com/office/drawing/2014/main" id="{4C7AE69E-45F6-4C46-863C-0FC82F5EE859}"/>
            </a:ext>
          </a:extLst>
        </xdr:cNvPr>
        <xdr:cNvSpPr/>
      </xdr:nvSpPr>
      <xdr:spPr>
        <a:xfrm>
          <a:off x="9463644" y="9088583"/>
          <a:ext cx="3517075" cy="864919"/>
        </a:xfrm>
        <a:prstGeom prst="wedgeRectCallout">
          <a:avLst>
            <a:gd name="adj1" fmla="val -21681"/>
            <a:gd name="adj2" fmla="val -85082"/>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b="1" u="sng">
              <a:solidFill>
                <a:srgbClr val="FF0000"/>
              </a:solidFill>
              <a:effectLst/>
              <a:latin typeface="Meiryo UI" panose="020B0604030504040204" pitchFamily="50" charset="-128"/>
              <a:ea typeface="Meiryo UI" panose="020B0604030504040204" pitchFamily="50" charset="-128"/>
              <a:cs typeface="+mn-cs"/>
            </a:rPr>
            <a:t>R6</a:t>
          </a:r>
          <a:r>
            <a:rPr kumimoji="1" lang="ja-JP" altLang="en-US" sz="1100" b="1" u="sng">
              <a:solidFill>
                <a:srgbClr val="FF0000"/>
              </a:solidFill>
              <a:effectLst/>
              <a:latin typeface="Meiryo UI" panose="020B0604030504040204" pitchFamily="50" charset="-128"/>
              <a:ea typeface="Meiryo UI" panose="020B0604030504040204" pitchFamily="50" charset="-128"/>
              <a:cs typeface="+mn-cs"/>
            </a:rPr>
            <a:t>年度の処遇改善額は、事業計画と同じ内容を記載してください。</a:t>
          </a:r>
          <a:endParaRPr lang="ja-JP" altLang="ja-JP" u="sng">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285752</xdr:colOff>
      <xdr:row>1</xdr:row>
      <xdr:rowOff>35718</xdr:rowOff>
    </xdr:from>
    <xdr:ext cx="6617072" cy="388696"/>
    <xdr:sp macro="" textlink="">
      <xdr:nvSpPr>
        <xdr:cNvPr id="2" name="テキスト ボックス 1">
          <a:extLst>
            <a:ext uri="{FF2B5EF4-FFF2-40B4-BE49-F238E27FC236}">
              <a16:creationId xmlns:a16="http://schemas.microsoft.com/office/drawing/2014/main" id="{E6206142-FA71-4D4E-9574-55207D394CCA}"/>
            </a:ext>
          </a:extLst>
        </xdr:cNvPr>
        <xdr:cNvSpPr txBox="1"/>
      </xdr:nvSpPr>
      <xdr:spPr>
        <a:xfrm>
          <a:off x="285752" y="302418"/>
          <a:ext cx="6617072"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latin typeface="Meiryo UI" panose="020B0604030504040204" pitchFamily="50" charset="-128"/>
              <a:ea typeface="Meiryo UI" panose="020B0604030504040204" pitchFamily="50" charset="-128"/>
            </a:rPr>
            <a:t>このシートには基礎資料の専任以外の教員、専任以外の職員のみを記載してください。</a:t>
          </a:r>
          <a:r>
            <a:rPr kumimoji="1" lang="en-US" altLang="ja-JP" sz="1400" b="1">
              <a:solidFill>
                <a:srgbClr val="FF0000"/>
              </a:solidFill>
              <a:latin typeface="Meiryo UI" panose="020B0604030504040204" pitchFamily="50" charset="-128"/>
              <a:ea typeface="Meiryo UI" panose="020B0604030504040204" pitchFamily="50" charset="-128"/>
            </a:rPr>
            <a:t>	</a:t>
          </a:r>
          <a:endParaRPr kumimoji="1" lang="ja-JP" altLang="en-US" sz="14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13</xdr:col>
      <xdr:colOff>665018</xdr:colOff>
      <xdr:row>15</xdr:row>
      <xdr:rowOff>124692</xdr:rowOff>
    </xdr:from>
    <xdr:to>
      <xdr:col>17</xdr:col>
      <xdr:colOff>658523</xdr:colOff>
      <xdr:row>19</xdr:row>
      <xdr:rowOff>69274</xdr:rowOff>
    </xdr:to>
    <xdr:sp macro="" textlink="">
      <xdr:nvSpPr>
        <xdr:cNvPr id="3" name="四角形吹き出し 3">
          <a:extLst>
            <a:ext uri="{FF2B5EF4-FFF2-40B4-BE49-F238E27FC236}">
              <a16:creationId xmlns:a16="http://schemas.microsoft.com/office/drawing/2014/main" id="{0980D3E1-6F13-4D85-BE7D-B6040DF1F2D5}"/>
            </a:ext>
          </a:extLst>
        </xdr:cNvPr>
        <xdr:cNvSpPr/>
      </xdr:nvSpPr>
      <xdr:spPr>
        <a:xfrm>
          <a:off x="10515600" y="5444837"/>
          <a:ext cx="4205287" cy="831273"/>
        </a:xfrm>
        <a:prstGeom prst="wedgeRectCallout">
          <a:avLst>
            <a:gd name="adj1" fmla="val -38824"/>
            <a:gd name="adj2" fmla="val -179166"/>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「改善方法」が「時給単価増額」の場合で、各月の実労働時間数により改善額が増減する場合、「賃金改善額（月額）」欄には、標準的な</a:t>
          </a:r>
          <a:r>
            <a:rPr kumimoji="1" lang="en-US" altLang="ja-JP" sz="1100" b="1">
              <a:solidFill>
                <a:sysClr val="windowText" lastClr="000000"/>
              </a:solidFill>
              <a:latin typeface="Meiryo UI" panose="020B0604030504040204" pitchFamily="50" charset="-128"/>
              <a:ea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rPr>
            <a:t>ヶ月の改善額を記入してください。</a:t>
          </a:r>
        </a:p>
      </xdr:txBody>
    </xdr:sp>
    <xdr:clientData/>
  </xdr:twoCellAnchor>
  <xdr:twoCellAnchor>
    <xdr:from>
      <xdr:col>17</xdr:col>
      <xdr:colOff>247072</xdr:colOff>
      <xdr:row>3</xdr:row>
      <xdr:rowOff>116609</xdr:rowOff>
    </xdr:from>
    <xdr:to>
      <xdr:col>22</xdr:col>
      <xdr:colOff>595414</xdr:colOff>
      <xdr:row>4</xdr:row>
      <xdr:rowOff>154216</xdr:rowOff>
    </xdr:to>
    <xdr:sp macro="" textlink="">
      <xdr:nvSpPr>
        <xdr:cNvPr id="4" name="四角形吹き出し 3">
          <a:extLst>
            <a:ext uri="{FF2B5EF4-FFF2-40B4-BE49-F238E27FC236}">
              <a16:creationId xmlns:a16="http://schemas.microsoft.com/office/drawing/2014/main" id="{04FF3207-57DA-413B-825B-8E538406EA75}"/>
            </a:ext>
          </a:extLst>
        </xdr:cNvPr>
        <xdr:cNvSpPr/>
      </xdr:nvSpPr>
      <xdr:spPr>
        <a:xfrm>
          <a:off x="14305972" y="865909"/>
          <a:ext cx="5174342" cy="469407"/>
        </a:xfrm>
        <a:prstGeom prst="wedgeRectCallout">
          <a:avLst>
            <a:gd name="adj1" fmla="val -1266"/>
            <a:gd name="adj2" fmla="val -45320"/>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rgbClr val="FF0000"/>
              </a:solidFill>
              <a:effectLst/>
              <a:latin typeface="Meiryo UI" panose="020B0604030504040204" pitchFamily="50" charset="-128"/>
              <a:ea typeface="Meiryo UI" panose="020B0604030504040204" pitchFamily="50" charset="-128"/>
              <a:cs typeface="+mn-cs"/>
            </a:rPr>
            <a:t>※</a:t>
          </a:r>
          <a:r>
            <a:rPr kumimoji="1" lang="ja-JP" altLang="en-US" sz="1200" b="1" u="sng">
              <a:solidFill>
                <a:srgbClr val="FF0000"/>
              </a:solidFill>
              <a:effectLst/>
              <a:latin typeface="Meiryo UI" panose="020B0604030504040204" pitchFamily="50" charset="-128"/>
              <a:ea typeface="Meiryo UI" panose="020B0604030504040204" pitchFamily="50" charset="-128"/>
              <a:cs typeface="+mn-cs"/>
            </a:rPr>
            <a:t>「賞与以外の一時金」は、</a:t>
          </a:r>
          <a:r>
            <a:rPr kumimoji="1" lang="ja-JP" altLang="ja-JP" sz="1200" b="1" u="sng">
              <a:solidFill>
                <a:srgbClr val="FF0000"/>
              </a:solidFill>
              <a:effectLst/>
              <a:latin typeface="Meiryo UI" panose="020B0604030504040204" pitchFamily="50" charset="-128"/>
              <a:ea typeface="Meiryo UI" panose="020B0604030504040204" pitchFamily="50" charset="-128"/>
              <a:cs typeface="+mn-cs"/>
            </a:rPr>
            <a:t>実施していない場合は記入不要です。</a:t>
          </a:r>
          <a:endParaRPr lang="ja-JP" altLang="ja-JP">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527462</xdr:colOff>
      <xdr:row>6</xdr:row>
      <xdr:rowOff>255319</xdr:rowOff>
    </xdr:from>
    <xdr:to>
      <xdr:col>5</xdr:col>
      <xdr:colOff>296882</xdr:colOff>
      <xdr:row>7</xdr:row>
      <xdr:rowOff>309068</xdr:rowOff>
    </xdr:to>
    <xdr:sp macro="" textlink="">
      <xdr:nvSpPr>
        <xdr:cNvPr id="5" name="四角形吹き出し 2">
          <a:extLst>
            <a:ext uri="{FF2B5EF4-FFF2-40B4-BE49-F238E27FC236}">
              <a16:creationId xmlns:a16="http://schemas.microsoft.com/office/drawing/2014/main" id="{416E1586-3F27-400A-A670-EF1F2AC5C888}"/>
            </a:ext>
          </a:extLst>
        </xdr:cNvPr>
        <xdr:cNvSpPr/>
      </xdr:nvSpPr>
      <xdr:spPr>
        <a:xfrm>
          <a:off x="527462" y="2715490"/>
          <a:ext cx="2937163" cy="728664"/>
        </a:xfrm>
        <a:prstGeom prst="wedgeRectCallout">
          <a:avLst>
            <a:gd name="adj1" fmla="val -15309"/>
            <a:gd name="adj2" fmla="val 91350"/>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sng">
              <a:solidFill>
                <a:srgbClr val="FF0000"/>
              </a:solidFill>
              <a:latin typeface="Meiryo UI" panose="020B0604030504040204" pitchFamily="50" charset="-128"/>
              <a:ea typeface="Meiryo UI" panose="020B0604030504040204" pitchFamily="50" charset="-128"/>
            </a:rPr>
            <a:t>事業計画と同じ内容を記載（コピペ）したうえで、変更のあった部分について修正してください。</a:t>
          </a:r>
        </a:p>
      </xdr:txBody>
    </xdr:sp>
    <xdr:clientData/>
  </xdr:twoCellAnchor>
  <xdr:twoCellAnchor>
    <xdr:from>
      <xdr:col>0</xdr:col>
      <xdr:colOff>346364</xdr:colOff>
      <xdr:row>2</xdr:row>
      <xdr:rowOff>166255</xdr:rowOff>
    </xdr:from>
    <xdr:to>
      <xdr:col>6</xdr:col>
      <xdr:colOff>280060</xdr:colOff>
      <xdr:row>4</xdr:row>
      <xdr:rowOff>451913</xdr:rowOff>
    </xdr:to>
    <xdr:sp macro="" textlink="">
      <xdr:nvSpPr>
        <xdr:cNvPr id="6" name="四角形吹き出し 2">
          <a:extLst>
            <a:ext uri="{FF2B5EF4-FFF2-40B4-BE49-F238E27FC236}">
              <a16:creationId xmlns:a16="http://schemas.microsoft.com/office/drawing/2014/main" id="{32B487EB-0D88-435A-BE99-B671E5491449}"/>
            </a:ext>
          </a:extLst>
        </xdr:cNvPr>
        <xdr:cNvSpPr/>
      </xdr:nvSpPr>
      <xdr:spPr>
        <a:xfrm>
          <a:off x="346364" y="720437"/>
          <a:ext cx="3979223" cy="909112"/>
        </a:xfrm>
        <a:prstGeom prst="wedgeRectCallout">
          <a:avLst>
            <a:gd name="adj1" fmla="val 32135"/>
            <a:gd name="adj2" fmla="val 67859"/>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基礎資料の勤務態様が「</a:t>
          </a:r>
          <a:r>
            <a:rPr kumimoji="1" lang="en-US" altLang="ja-JP" sz="1100" b="1">
              <a:solidFill>
                <a:sysClr val="windowText" lastClr="000000"/>
              </a:solidFill>
              <a:latin typeface="Meiryo UI" panose="020B0604030504040204" pitchFamily="50" charset="-128"/>
              <a:ea typeface="Meiryo UI" panose="020B0604030504040204" pitchFamily="50" charset="-128"/>
            </a:rPr>
            <a:t>0</a:t>
          </a:r>
          <a:r>
            <a:rPr kumimoji="1" lang="ja-JP" altLang="en-US" sz="1100" b="1">
              <a:solidFill>
                <a:sysClr val="windowText" lastClr="000000"/>
              </a:solidFill>
              <a:latin typeface="Meiryo UI" panose="020B0604030504040204" pitchFamily="50" charset="-128"/>
              <a:ea typeface="Meiryo UI" panose="020B0604030504040204" pitchFamily="50" charset="-128"/>
            </a:rPr>
            <a:t>（通常勤務）」以外の方は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プルダウンから選択の上、備考欄に年月等を記入してください。</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ただし、</a:t>
          </a:r>
          <a:r>
            <a:rPr kumimoji="1" lang="en-US" altLang="ja-JP" sz="1100" b="1">
              <a:solidFill>
                <a:sysClr val="windowText" lastClr="000000"/>
              </a:solidFill>
              <a:latin typeface="Meiryo UI" panose="020B0604030504040204" pitchFamily="50" charset="-128"/>
              <a:ea typeface="Meiryo UI" panose="020B0604030504040204" pitchFamily="50" charset="-128"/>
            </a:rPr>
            <a:t>R7</a:t>
          </a:r>
          <a:r>
            <a:rPr kumimoji="1" lang="ja-JP" altLang="en-US" sz="1100" b="1">
              <a:solidFill>
                <a:sysClr val="windowText" lastClr="000000"/>
              </a:solidFill>
              <a:latin typeface="Meiryo UI" panose="020B0604030504040204" pitchFamily="50" charset="-128"/>
              <a:ea typeface="Meiryo UI" panose="020B0604030504040204" pitchFamily="50" charset="-128"/>
            </a:rPr>
            <a:t>途中退職の教員の後任を採用した場合を除く</a:t>
          </a:r>
        </a:p>
      </xdr:txBody>
    </xdr:sp>
    <xdr:clientData/>
  </xdr:twoCellAnchor>
  <xdr:twoCellAnchor>
    <xdr:from>
      <xdr:col>6</xdr:col>
      <xdr:colOff>0</xdr:colOff>
      <xdr:row>4</xdr:row>
      <xdr:rowOff>571500</xdr:rowOff>
    </xdr:from>
    <xdr:to>
      <xdr:col>6</xdr:col>
      <xdr:colOff>400050</xdr:colOff>
      <xdr:row>15</xdr:row>
      <xdr:rowOff>0</xdr:rowOff>
    </xdr:to>
    <xdr:sp macro="" textlink="">
      <xdr:nvSpPr>
        <xdr:cNvPr id="8" name="正方形/長方形 7">
          <a:extLst>
            <a:ext uri="{FF2B5EF4-FFF2-40B4-BE49-F238E27FC236}">
              <a16:creationId xmlns:a16="http://schemas.microsoft.com/office/drawing/2014/main" id="{F3474834-A5BB-4EF1-8307-8C44B1510182}"/>
            </a:ext>
          </a:extLst>
        </xdr:cNvPr>
        <xdr:cNvSpPr/>
      </xdr:nvSpPr>
      <xdr:spPr>
        <a:xfrm>
          <a:off x="4023360" y="1744980"/>
          <a:ext cx="400050" cy="355854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30480</xdr:colOff>
      <xdr:row>4</xdr:row>
      <xdr:rowOff>556260</xdr:rowOff>
    </xdr:from>
    <xdr:to>
      <xdr:col>7</xdr:col>
      <xdr:colOff>430530</xdr:colOff>
      <xdr:row>14</xdr:row>
      <xdr:rowOff>205740</xdr:rowOff>
    </xdr:to>
    <xdr:sp macro="" textlink="">
      <xdr:nvSpPr>
        <xdr:cNvPr id="9" name="正方形/長方形 8">
          <a:extLst>
            <a:ext uri="{FF2B5EF4-FFF2-40B4-BE49-F238E27FC236}">
              <a16:creationId xmlns:a16="http://schemas.microsoft.com/office/drawing/2014/main" id="{B9A617A9-5A6F-458F-9148-C05E1F777B83}"/>
            </a:ext>
          </a:extLst>
        </xdr:cNvPr>
        <xdr:cNvSpPr/>
      </xdr:nvSpPr>
      <xdr:spPr>
        <a:xfrm>
          <a:off x="4526280" y="1729740"/>
          <a:ext cx="400050" cy="355854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560119</xdr:colOff>
      <xdr:row>18</xdr:row>
      <xdr:rowOff>30679</xdr:rowOff>
    </xdr:from>
    <xdr:to>
      <xdr:col>7</xdr:col>
      <xdr:colOff>446314</xdr:colOff>
      <xdr:row>22</xdr:row>
      <xdr:rowOff>76200</xdr:rowOff>
    </xdr:to>
    <xdr:sp macro="" textlink="">
      <xdr:nvSpPr>
        <xdr:cNvPr id="10" name="四角形吹き出し 2">
          <a:extLst>
            <a:ext uri="{FF2B5EF4-FFF2-40B4-BE49-F238E27FC236}">
              <a16:creationId xmlns:a16="http://schemas.microsoft.com/office/drawing/2014/main" id="{6096DD7D-E4C6-4F41-A2A0-6CE214E0ACCF}"/>
            </a:ext>
          </a:extLst>
        </xdr:cNvPr>
        <xdr:cNvSpPr/>
      </xdr:nvSpPr>
      <xdr:spPr>
        <a:xfrm>
          <a:off x="3150919" y="5974279"/>
          <a:ext cx="1780309" cy="916378"/>
        </a:xfrm>
        <a:prstGeom prst="wedgeRectCallout">
          <a:avLst>
            <a:gd name="adj1" fmla="val 14800"/>
            <a:gd name="adj2" fmla="val -136063"/>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専任へ転出した教職員には「★」を、以降の欄は空白にしてください。</a:t>
          </a:r>
        </a:p>
      </xdr:txBody>
    </xdr:sp>
    <xdr:clientData/>
  </xdr:twoCellAnchor>
  <xdr:twoCellAnchor>
    <xdr:from>
      <xdr:col>8</xdr:col>
      <xdr:colOff>179120</xdr:colOff>
      <xdr:row>13</xdr:row>
      <xdr:rowOff>204850</xdr:rowOff>
    </xdr:from>
    <xdr:to>
      <xdr:col>9</xdr:col>
      <xdr:colOff>10886</xdr:colOff>
      <xdr:row>17</xdr:row>
      <xdr:rowOff>97971</xdr:rowOff>
    </xdr:to>
    <xdr:sp macro="" textlink="">
      <xdr:nvSpPr>
        <xdr:cNvPr id="11" name="四角形吹き出し 2">
          <a:extLst>
            <a:ext uri="{FF2B5EF4-FFF2-40B4-BE49-F238E27FC236}">
              <a16:creationId xmlns:a16="http://schemas.microsoft.com/office/drawing/2014/main" id="{40FE8000-168A-491A-91D2-6CEBE1B7FCB2}"/>
            </a:ext>
          </a:extLst>
        </xdr:cNvPr>
        <xdr:cNvSpPr/>
      </xdr:nvSpPr>
      <xdr:spPr>
        <a:xfrm>
          <a:off x="5132120" y="5059879"/>
          <a:ext cx="1780309" cy="763978"/>
        </a:xfrm>
        <a:prstGeom prst="wedgeRectCallout">
          <a:avLst>
            <a:gd name="adj1" fmla="val -60408"/>
            <a:gd name="adj2" fmla="val -104425"/>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私学共済へ加入している</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教職員は必ず「☆」をつけてください。</a:t>
          </a:r>
        </a:p>
      </xdr:txBody>
    </xdr:sp>
    <xdr:clientData/>
  </xdr:twoCellAnchor>
  <xdr:twoCellAnchor>
    <xdr:from>
      <xdr:col>0</xdr:col>
      <xdr:colOff>538348</xdr:colOff>
      <xdr:row>14</xdr:row>
      <xdr:rowOff>70262</xdr:rowOff>
    </xdr:from>
    <xdr:to>
      <xdr:col>5</xdr:col>
      <xdr:colOff>307768</xdr:colOff>
      <xdr:row>17</xdr:row>
      <xdr:rowOff>145783</xdr:rowOff>
    </xdr:to>
    <xdr:sp macro="" textlink="">
      <xdr:nvSpPr>
        <xdr:cNvPr id="12" name="四角形吹き出し 2">
          <a:extLst>
            <a:ext uri="{FF2B5EF4-FFF2-40B4-BE49-F238E27FC236}">
              <a16:creationId xmlns:a16="http://schemas.microsoft.com/office/drawing/2014/main" id="{1F3C227C-1ABE-41E4-8403-951F1763E28D}"/>
            </a:ext>
          </a:extLst>
        </xdr:cNvPr>
        <xdr:cNvSpPr/>
      </xdr:nvSpPr>
      <xdr:spPr>
        <a:xfrm>
          <a:off x="538348" y="5143005"/>
          <a:ext cx="2937163" cy="728664"/>
        </a:xfrm>
        <a:prstGeom prst="wedgeRectCallout">
          <a:avLst>
            <a:gd name="adj1" fmla="val -26057"/>
            <a:gd name="adj2" fmla="val -119294"/>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u="none">
              <a:solidFill>
                <a:schemeClr val="tx1"/>
              </a:solidFill>
              <a:latin typeface="Meiryo UI" panose="020B0604030504040204" pitchFamily="50" charset="-128"/>
              <a:ea typeface="Meiryo UI" panose="020B0604030504040204" pitchFamily="50" charset="-128"/>
            </a:rPr>
            <a:t>基礎資料に記載のない方は「教職員コード」欄は空欄としてください。</a:t>
          </a:r>
        </a:p>
      </xdr:txBody>
    </xdr:sp>
    <xdr:clientData/>
  </xdr:twoCellAnchor>
  <xdr:twoCellAnchor>
    <xdr:from>
      <xdr:col>18</xdr:col>
      <xdr:colOff>863600</xdr:colOff>
      <xdr:row>15</xdr:row>
      <xdr:rowOff>50800</xdr:rowOff>
    </xdr:from>
    <xdr:to>
      <xdr:col>21</xdr:col>
      <xdr:colOff>617186</xdr:colOff>
      <xdr:row>20</xdr:row>
      <xdr:rowOff>153545</xdr:rowOff>
    </xdr:to>
    <xdr:sp macro="" textlink="">
      <xdr:nvSpPr>
        <xdr:cNvPr id="13" name="四角形吹き出し 2">
          <a:extLst>
            <a:ext uri="{FF2B5EF4-FFF2-40B4-BE49-F238E27FC236}">
              <a16:creationId xmlns:a16="http://schemas.microsoft.com/office/drawing/2014/main" id="{8D42202B-30D7-4B80-90DF-63BBC8840636}"/>
            </a:ext>
          </a:extLst>
        </xdr:cNvPr>
        <xdr:cNvSpPr/>
      </xdr:nvSpPr>
      <xdr:spPr>
        <a:xfrm>
          <a:off x="15887700" y="5321300"/>
          <a:ext cx="2649186" cy="1182245"/>
        </a:xfrm>
        <a:prstGeom prst="wedgeRectCallout">
          <a:avLst>
            <a:gd name="adj1" fmla="val -17441"/>
            <a:gd name="adj2" fmla="val -85415"/>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a:solidFill>
                <a:schemeClr val="tx1"/>
              </a:solidFill>
              <a:effectLst/>
              <a:latin typeface="Meiryo UI" panose="020B0604030504040204" pitchFamily="50" charset="-128"/>
              <a:ea typeface="Meiryo UI" panose="020B0604030504040204" pitchFamily="50" charset="-128"/>
              <a:cs typeface="+mn-cs"/>
            </a:rPr>
            <a:t>賃金改善額に変更があった場合は、</a:t>
          </a:r>
          <a:endParaRPr kumimoji="1" lang="en-US" altLang="ja-JP" sz="1100" b="1">
            <a:solidFill>
              <a:schemeClr val="tx1"/>
            </a:solidFill>
            <a:effectLst/>
            <a:latin typeface="Meiryo UI" panose="020B0604030504040204" pitchFamily="50" charset="-128"/>
            <a:ea typeface="Meiryo UI" panose="020B0604030504040204" pitchFamily="50" charset="-128"/>
            <a:cs typeface="+mn-cs"/>
          </a:endParaRPr>
        </a:p>
        <a:p>
          <a:r>
            <a:rPr kumimoji="1" lang="ja-JP" altLang="en-US" sz="1100" b="1">
              <a:solidFill>
                <a:schemeClr val="tx1"/>
              </a:solidFill>
              <a:effectLst/>
              <a:latin typeface="Meiryo UI" panose="020B0604030504040204" pitchFamily="50" charset="-128"/>
              <a:ea typeface="Meiryo UI" panose="020B0604030504040204" pitchFamily="50" charset="-128"/>
              <a:cs typeface="+mn-cs"/>
            </a:rPr>
            <a:t>変更後の賃金改善額を入力してください。</a:t>
          </a:r>
          <a:endParaRPr kumimoji="1" lang="en-US" altLang="ja-JP" sz="1100" b="1">
            <a:solidFill>
              <a:schemeClr val="tx1"/>
            </a:solidFill>
            <a:effectLst/>
            <a:latin typeface="Meiryo UI" panose="020B0604030504040204" pitchFamily="50" charset="-128"/>
            <a:ea typeface="Meiryo UI" panose="020B0604030504040204" pitchFamily="50" charset="-128"/>
            <a:cs typeface="+mn-cs"/>
          </a:endParaRPr>
        </a:p>
        <a:p>
          <a:r>
            <a:rPr kumimoji="1" lang="ja-JP" altLang="en-US" sz="1100" b="1">
              <a:solidFill>
                <a:schemeClr val="tx1"/>
              </a:solidFill>
              <a:effectLst/>
              <a:latin typeface="Meiryo UI" panose="020B0604030504040204" pitchFamily="50" charset="-128"/>
              <a:ea typeface="Meiryo UI" panose="020B0604030504040204" pitchFamily="50" charset="-128"/>
              <a:cs typeface="+mn-cs"/>
            </a:rPr>
            <a:t>例）元々</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5,000</a:t>
          </a:r>
          <a:r>
            <a:rPr kumimoji="1" lang="ja-JP" altLang="en-US" sz="1100" b="1">
              <a:solidFill>
                <a:schemeClr val="tx1"/>
              </a:solidFill>
              <a:effectLst/>
              <a:latin typeface="Meiryo UI" panose="020B0604030504040204" pitchFamily="50" charset="-128"/>
              <a:ea typeface="Meiryo UI" panose="020B0604030504040204" pitchFamily="50" charset="-128"/>
              <a:cs typeface="+mn-cs"/>
            </a:rPr>
            <a:t>円の賃金改善をする予定</a:t>
          </a:r>
          <a:endParaRPr kumimoji="1" lang="en-US" altLang="ja-JP" sz="1100" b="1">
            <a:solidFill>
              <a:schemeClr val="tx1"/>
            </a:solidFill>
            <a:effectLst/>
            <a:latin typeface="Meiryo UI" panose="020B0604030504040204" pitchFamily="50" charset="-128"/>
            <a:ea typeface="Meiryo UI" panose="020B0604030504040204" pitchFamily="50" charset="-128"/>
            <a:cs typeface="+mn-cs"/>
          </a:endParaRPr>
        </a:p>
        <a:p>
          <a:r>
            <a:rPr kumimoji="1" lang="ja-JP" altLang="en-US" sz="1100" b="1">
              <a:solidFill>
                <a:schemeClr val="tx1"/>
              </a:solidFill>
              <a:effectLst/>
              <a:latin typeface="Meiryo UI" panose="020B0604030504040204" pitchFamily="50" charset="-128"/>
              <a:ea typeface="Meiryo UI" panose="020B0604030504040204" pitchFamily="50" charset="-128"/>
              <a:cs typeface="+mn-cs"/>
            </a:rPr>
            <a:t>　　　だったが、</a:t>
          </a:r>
          <a:r>
            <a:rPr kumimoji="1" lang="en-US" altLang="ja-JP" sz="1100" b="1">
              <a:solidFill>
                <a:schemeClr val="tx1"/>
              </a:solidFill>
              <a:effectLst/>
              <a:latin typeface="Meiryo UI" panose="020B0604030504040204" pitchFamily="50" charset="-128"/>
              <a:ea typeface="Meiryo UI" panose="020B0604030504040204" pitchFamily="50" charset="-128"/>
              <a:cs typeface="+mn-cs"/>
            </a:rPr>
            <a:t>6,000</a:t>
          </a:r>
          <a:r>
            <a:rPr kumimoji="1" lang="ja-JP" altLang="en-US" sz="1100" b="1">
              <a:solidFill>
                <a:schemeClr val="tx1"/>
              </a:solidFill>
              <a:effectLst/>
              <a:latin typeface="Meiryo UI" panose="020B0604030504040204" pitchFamily="50" charset="-128"/>
              <a:ea typeface="Meiryo UI" panose="020B0604030504040204" pitchFamily="50" charset="-128"/>
              <a:cs typeface="+mn-cs"/>
            </a:rPr>
            <a:t>円に引き上げた　等</a:t>
          </a:r>
          <a:endParaRPr lang="ja-JP" altLang="ja-JP">
            <a:solidFill>
              <a:schemeClr val="tx1"/>
            </a:solidFill>
            <a:effectLst/>
            <a:latin typeface="Meiryo UI" panose="020B0604030504040204" pitchFamily="50" charset="-128"/>
            <a:ea typeface="Meiryo UI" panose="020B0604030504040204" pitchFamily="50" charset="-128"/>
          </a:endParaRPr>
        </a:p>
      </xdr:txBody>
    </xdr:sp>
    <xdr:clientData/>
  </xdr:twoCellAnchor>
  <xdr:twoCellAnchor>
    <xdr:from>
      <xdr:col>12</xdr:col>
      <xdr:colOff>50800</xdr:colOff>
      <xdr:row>4</xdr:row>
      <xdr:rowOff>38100</xdr:rowOff>
    </xdr:from>
    <xdr:to>
      <xdr:col>16</xdr:col>
      <xdr:colOff>164275</xdr:colOff>
      <xdr:row>5</xdr:row>
      <xdr:rowOff>166419</xdr:rowOff>
    </xdr:to>
    <xdr:sp macro="" textlink="">
      <xdr:nvSpPr>
        <xdr:cNvPr id="14" name="四角形吹き出し 2">
          <a:extLst>
            <a:ext uri="{FF2B5EF4-FFF2-40B4-BE49-F238E27FC236}">
              <a16:creationId xmlns:a16="http://schemas.microsoft.com/office/drawing/2014/main" id="{DC4E9C24-B0DD-43F6-89DE-CCF9591D3EAA}"/>
            </a:ext>
          </a:extLst>
        </xdr:cNvPr>
        <xdr:cNvSpPr/>
      </xdr:nvSpPr>
      <xdr:spPr>
        <a:xfrm>
          <a:off x="9740900" y="1219200"/>
          <a:ext cx="3517075" cy="750619"/>
        </a:xfrm>
        <a:prstGeom prst="wedgeRectCallout">
          <a:avLst>
            <a:gd name="adj1" fmla="val 12623"/>
            <a:gd name="adj2" fmla="val 112571"/>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b="1" u="sng">
              <a:solidFill>
                <a:srgbClr val="FF0000"/>
              </a:solidFill>
              <a:effectLst/>
              <a:latin typeface="Meiryo UI" panose="020B0604030504040204" pitchFamily="50" charset="-128"/>
              <a:ea typeface="Meiryo UI" panose="020B0604030504040204" pitchFamily="50" charset="-128"/>
              <a:cs typeface="+mn-cs"/>
            </a:rPr>
            <a:t>R6</a:t>
          </a:r>
          <a:r>
            <a:rPr kumimoji="1" lang="ja-JP" altLang="en-US" sz="1100" b="1" u="sng">
              <a:solidFill>
                <a:srgbClr val="FF0000"/>
              </a:solidFill>
              <a:effectLst/>
              <a:latin typeface="Meiryo UI" panose="020B0604030504040204" pitchFamily="50" charset="-128"/>
              <a:ea typeface="Meiryo UI" panose="020B0604030504040204" pitchFamily="50" charset="-128"/>
              <a:cs typeface="+mn-cs"/>
            </a:rPr>
            <a:t>年度の処遇改善額は、事業計画と同じ内容を記載してください。</a:t>
          </a:r>
          <a:endParaRPr lang="ja-JP" altLang="ja-JP" u="sng">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36"/>
  <sheetViews>
    <sheetView tabSelected="1" view="pageBreakPreview" zoomScaleNormal="100" zoomScaleSheetLayoutView="100" workbookViewId="0">
      <selection activeCell="H14" sqref="H14"/>
    </sheetView>
  </sheetViews>
  <sheetFormatPr defaultColWidth="9" defaultRowHeight="15" x14ac:dyDescent="0.45"/>
  <cols>
    <col min="1" max="1" width="5.59765625" style="2" customWidth="1"/>
    <col min="2" max="6" width="9" style="2"/>
    <col min="7" max="7" width="11.19921875" style="2" bestFit="1" customWidth="1"/>
    <col min="8" max="8" width="11.5" style="2" customWidth="1"/>
    <col min="9" max="9" width="9" style="2" customWidth="1"/>
    <col min="10" max="16384" width="9" style="2"/>
  </cols>
  <sheetData>
    <row r="1" spans="1:10" x14ac:dyDescent="0.45">
      <c r="A1" s="2" t="s">
        <v>26</v>
      </c>
    </row>
    <row r="3" spans="1:10" x14ac:dyDescent="0.45">
      <c r="H3" s="59" t="s">
        <v>106</v>
      </c>
      <c r="I3" s="59"/>
      <c r="J3" s="59"/>
    </row>
    <row r="4" spans="1:10" x14ac:dyDescent="0.45">
      <c r="H4" s="3"/>
      <c r="I4" s="3"/>
      <c r="J4" s="3"/>
    </row>
    <row r="5" spans="1:10" x14ac:dyDescent="0.45">
      <c r="A5" s="2" t="s">
        <v>12</v>
      </c>
    </row>
    <row r="7" spans="1:10" x14ac:dyDescent="0.45">
      <c r="G7" s="2" t="s">
        <v>5</v>
      </c>
      <c r="H7" s="62"/>
      <c r="I7" s="62"/>
      <c r="J7" s="62"/>
    </row>
    <row r="8" spans="1:10" x14ac:dyDescent="0.45">
      <c r="G8" s="2" t="s">
        <v>6</v>
      </c>
      <c r="H8" s="63"/>
      <c r="I8" s="63"/>
      <c r="J8" s="63"/>
    </row>
    <row r="9" spans="1:10" x14ac:dyDescent="0.45">
      <c r="G9" s="2" t="s">
        <v>9</v>
      </c>
      <c r="H9" s="63"/>
      <c r="I9" s="63"/>
      <c r="J9" s="63"/>
    </row>
    <row r="10" spans="1:10" x14ac:dyDescent="0.45">
      <c r="G10" s="2" t="s">
        <v>7</v>
      </c>
      <c r="H10" s="63"/>
      <c r="I10" s="63"/>
      <c r="J10" s="63"/>
    </row>
    <row r="11" spans="1:10" x14ac:dyDescent="0.45">
      <c r="G11" s="2" t="s">
        <v>8</v>
      </c>
      <c r="H11" s="63"/>
      <c r="I11" s="63"/>
      <c r="J11" s="63"/>
    </row>
    <row r="12" spans="1:10" x14ac:dyDescent="0.45">
      <c r="G12" s="2" t="s">
        <v>10</v>
      </c>
      <c r="H12" s="63"/>
      <c r="I12" s="63"/>
      <c r="J12" s="63"/>
    </row>
    <row r="14" spans="1:10" x14ac:dyDescent="0.45">
      <c r="H14" s="4"/>
      <c r="I14" s="4"/>
      <c r="J14" s="4"/>
    </row>
    <row r="15" spans="1:10" x14ac:dyDescent="0.45">
      <c r="H15" s="4"/>
      <c r="I15" s="4"/>
      <c r="J15" s="4"/>
    </row>
    <row r="16" spans="1:10" ht="39" customHeight="1" x14ac:dyDescent="0.45">
      <c r="B16" s="58" t="s">
        <v>107</v>
      </c>
      <c r="C16" s="58"/>
      <c r="D16" s="58"/>
      <c r="E16" s="58"/>
      <c r="F16" s="58"/>
      <c r="G16" s="58"/>
      <c r="H16" s="58"/>
      <c r="I16" s="58"/>
      <c r="J16" s="4"/>
    </row>
    <row r="17" spans="2:10" ht="15.75" customHeight="1" x14ac:dyDescent="0.45">
      <c r="B17" s="5"/>
      <c r="C17" s="5"/>
      <c r="D17" s="5"/>
      <c r="E17" s="5"/>
      <c r="F17" s="5"/>
      <c r="G17" s="5"/>
      <c r="H17" s="5"/>
      <c r="I17" s="5"/>
      <c r="J17" s="4"/>
    </row>
    <row r="18" spans="2:10" ht="15.75" customHeight="1" x14ac:dyDescent="0.45">
      <c r="H18" s="4"/>
      <c r="I18" s="4"/>
      <c r="J18" s="4"/>
    </row>
    <row r="19" spans="2:10" ht="35.1" customHeight="1" x14ac:dyDescent="0.45">
      <c r="B19" s="60" t="s">
        <v>108</v>
      </c>
      <c r="C19" s="61"/>
      <c r="D19" s="61"/>
      <c r="E19" s="61"/>
      <c r="F19" s="61"/>
      <c r="G19" s="61"/>
      <c r="H19" s="61"/>
      <c r="I19" s="61"/>
      <c r="J19" s="4"/>
    </row>
    <row r="22" spans="2:10" ht="16.2" x14ac:dyDescent="0.45">
      <c r="B22" s="6" t="s">
        <v>4</v>
      </c>
      <c r="J22" s="4" t="s">
        <v>11</v>
      </c>
    </row>
    <row r="23" spans="2:10" ht="35.1" customHeight="1" x14ac:dyDescent="0.45">
      <c r="B23" s="57" t="s">
        <v>109</v>
      </c>
      <c r="C23" s="57"/>
      <c r="D23" s="57"/>
      <c r="E23" s="57"/>
      <c r="F23" s="57"/>
      <c r="G23" s="57"/>
      <c r="H23" s="57"/>
      <c r="I23" s="57"/>
      <c r="J23" s="1"/>
    </row>
    <row r="24" spans="2:10" ht="35.1" customHeight="1" x14ac:dyDescent="0.45">
      <c r="B24" s="57" t="s">
        <v>110</v>
      </c>
      <c r="C24" s="57"/>
      <c r="D24" s="57"/>
      <c r="E24" s="57"/>
      <c r="F24" s="57"/>
      <c r="G24" s="57"/>
      <c r="H24" s="57"/>
      <c r="I24" s="57"/>
      <c r="J24" s="1"/>
    </row>
    <row r="25" spans="2:10" ht="35.1" customHeight="1" x14ac:dyDescent="0.45">
      <c r="B25" s="57" t="s">
        <v>111</v>
      </c>
      <c r="C25" s="57"/>
      <c r="D25" s="57"/>
      <c r="E25" s="57"/>
      <c r="F25" s="57"/>
      <c r="G25" s="57"/>
      <c r="H25" s="57"/>
      <c r="I25" s="57"/>
      <c r="J25" s="1"/>
    </row>
    <row r="26" spans="2:10" ht="35.1" customHeight="1" x14ac:dyDescent="0.45">
      <c r="B26" s="57" t="s">
        <v>112</v>
      </c>
      <c r="C26" s="57"/>
      <c r="D26" s="57"/>
      <c r="E26" s="57"/>
      <c r="F26" s="57"/>
      <c r="G26" s="57"/>
      <c r="H26" s="57"/>
      <c r="I26" s="57"/>
      <c r="J26" s="1"/>
    </row>
    <row r="27" spans="2:10" s="52" customFormat="1" ht="35.1" customHeight="1" x14ac:dyDescent="0.45">
      <c r="B27" s="57" t="s">
        <v>113</v>
      </c>
      <c r="C27" s="57"/>
      <c r="D27" s="57"/>
      <c r="E27" s="57"/>
      <c r="F27" s="57"/>
      <c r="G27" s="57"/>
      <c r="H27" s="57"/>
      <c r="I27" s="57"/>
      <c r="J27" s="1"/>
    </row>
    <row r="28" spans="2:10" ht="35.1" customHeight="1" x14ac:dyDescent="0.45"/>
    <row r="29" spans="2:10" ht="16.2" x14ac:dyDescent="0.45">
      <c r="B29" s="6" t="s">
        <v>22</v>
      </c>
    </row>
    <row r="30" spans="2:10" ht="5.0999999999999996" customHeight="1" x14ac:dyDescent="0.45">
      <c r="B30" s="6"/>
    </row>
    <row r="31" spans="2:10" x14ac:dyDescent="0.45">
      <c r="B31" s="52" t="s">
        <v>114</v>
      </c>
    </row>
    <row r="32" spans="2:10" x14ac:dyDescent="0.45">
      <c r="B32" s="52" t="s">
        <v>119</v>
      </c>
    </row>
    <row r="33" spans="2:2" x14ac:dyDescent="0.45">
      <c r="B33" s="52" t="s">
        <v>21</v>
      </c>
    </row>
    <row r="36" spans="2:2" ht="9.9" customHeight="1" x14ac:dyDescent="0.45"/>
  </sheetData>
  <sheetProtection algorithmName="SHA-512" hashValue="LQFvnd4GIiHVA/ngwtrorKWrgE10zpkSXkatdsuueXJ0SIWkyzwQeGznNnpE8z8r1hqcpTkXAOIuSs6Y31fYdg==" saltValue="U/2AsLUEmXtozRYJAIRBwg==" spinCount="100000" sheet="1" objects="1" scenarios="1"/>
  <mergeCells count="14">
    <mergeCell ref="B27:I27"/>
    <mergeCell ref="B24:I24"/>
    <mergeCell ref="B16:I16"/>
    <mergeCell ref="H3:J3"/>
    <mergeCell ref="B19:I19"/>
    <mergeCell ref="B26:I26"/>
    <mergeCell ref="B25:I25"/>
    <mergeCell ref="B23:I23"/>
    <mergeCell ref="H7:J7"/>
    <mergeCell ref="H8:J8"/>
    <mergeCell ref="H9:J9"/>
    <mergeCell ref="H10:J10"/>
    <mergeCell ref="H11:J11"/>
    <mergeCell ref="H12:J12"/>
  </mergeCells>
  <phoneticPr fontId="2"/>
  <conditionalFormatting sqref="H7:J12">
    <cfRule type="containsBlanks" dxfId="30" priority="3">
      <formula>LEN(TRIM(H7))=0</formula>
    </cfRule>
  </conditionalFormatting>
  <conditionalFormatting sqref="J23:J27">
    <cfRule type="containsBlanks" dxfId="29" priority="1">
      <formula>LEN(TRIM(J23))=0</formula>
    </cfRule>
  </conditionalFormatting>
  <dataValidations count="1">
    <dataValidation type="list" allowBlank="1" showInputMessage="1" showErrorMessage="1" sqref="J23:J27" xr:uid="{00000000-0002-0000-0000-000000000000}">
      <formula1>"はい"</formula1>
    </dataValidation>
  </dataValidations>
  <pageMargins left="0.70866141732283472" right="0.70866141732283472" top="0.74803149606299213" bottom="0.74803149606299213" header="0.31496062992125984" footer="0.31496062992125984"/>
  <pageSetup paperSize="9" scale="85"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1CFAA-2872-4E0F-BD99-7E3956B80B65}">
  <sheetPr>
    <tabColor rgb="FFFFFF00"/>
    <pageSetUpPr fitToPage="1"/>
  </sheetPr>
  <dimension ref="A1:AI60"/>
  <sheetViews>
    <sheetView showGridLines="0" view="pageBreakPreview" zoomScale="70" zoomScaleNormal="100" zoomScaleSheetLayoutView="70" workbookViewId="0">
      <pane xSplit="8" ySplit="8" topLeftCell="I9" activePane="bottomRight" state="frozen"/>
      <selection pane="topRight" activeCell="I1" sqref="I1"/>
      <selection pane="bottomLeft" activeCell="A12" sqref="A12"/>
      <selection pane="bottomRight" activeCell="S52" sqref="S52"/>
    </sheetView>
  </sheetViews>
  <sheetFormatPr defaultColWidth="9" defaultRowHeight="15" x14ac:dyDescent="0.45"/>
  <cols>
    <col min="1" max="1" width="5.59765625" style="2" customWidth="1"/>
    <col min="2" max="2" width="3.59765625" style="2" customWidth="1"/>
    <col min="3" max="3" width="8.5" style="2" customWidth="1"/>
    <col min="4" max="4" width="13.19921875" style="2" customWidth="1"/>
    <col min="5" max="5" width="7.59765625" style="2" customWidth="1"/>
    <col min="6" max="6" width="11.19921875" style="2" customWidth="1"/>
    <col min="7" max="7" width="25.59765625" style="2" customWidth="1"/>
    <col min="8" max="8" width="1.59765625" style="2" customWidth="1"/>
    <col min="9" max="9" width="17.3984375" style="2" bestFit="1" customWidth="1"/>
    <col min="10" max="10" width="17.3984375" style="52" customWidth="1"/>
    <col min="11" max="11" width="1.59765625" style="2" customWidth="1"/>
    <col min="12" max="12" width="17.59765625" style="2" bestFit="1" customWidth="1"/>
    <col min="13" max="22" width="12.59765625" style="2" customWidth="1"/>
    <col min="23" max="23" width="1.59765625" style="2" customWidth="1"/>
    <col min="24" max="24" width="10.8984375" style="2" bestFit="1" customWidth="1"/>
    <col min="25" max="26" width="12.5" style="2" customWidth="1"/>
    <col min="27" max="27" width="1.59765625" style="2" customWidth="1"/>
    <col min="28" max="29" width="12.5" style="2" customWidth="1"/>
    <col min="30" max="30" width="10.8984375" style="2" customWidth="1"/>
    <col min="31" max="31" width="1.59765625" style="2" customWidth="1"/>
    <col min="32" max="32" width="12.296875" style="2" customWidth="1"/>
    <col min="33" max="33" width="13.5" style="4" customWidth="1"/>
    <col min="34" max="34" width="13.3984375" style="2" customWidth="1"/>
    <col min="35" max="35" width="13.19921875" style="2" customWidth="1"/>
    <col min="36" max="16384" width="9" style="2"/>
  </cols>
  <sheetData>
    <row r="1" spans="1:35" ht="21" customHeight="1" x14ac:dyDescent="0.45">
      <c r="A1" s="10" t="s">
        <v>121</v>
      </c>
      <c r="R1" s="13"/>
      <c r="T1" s="13"/>
      <c r="U1" s="13"/>
    </row>
    <row r="2" spans="1:35" ht="22.8" x14ac:dyDescent="0.45">
      <c r="A2" s="10"/>
      <c r="I2"/>
      <c r="J2"/>
      <c r="R2" s="13"/>
      <c r="T2" s="13"/>
      <c r="U2" s="13"/>
      <c r="X2" s="22"/>
    </row>
    <row r="3" spans="1:35" ht="15" customHeight="1" x14ac:dyDescent="0.45">
      <c r="A3" s="10"/>
    </row>
    <row r="4" spans="1:35" ht="34.049999999999997" customHeight="1" x14ac:dyDescent="0.45">
      <c r="A4" s="10"/>
      <c r="C4" s="90" t="s">
        <v>13</v>
      </c>
      <c r="D4" s="90"/>
      <c r="E4" s="90">
        <f>調査書!H7</f>
        <v>0</v>
      </c>
      <c r="F4" s="90"/>
      <c r="G4" s="90"/>
      <c r="I4" s="41" t="s">
        <v>100</v>
      </c>
      <c r="J4" s="41"/>
      <c r="X4" s="64"/>
      <c r="Y4" s="64"/>
      <c r="Z4" s="64"/>
      <c r="AA4" s="64"/>
      <c r="AB4" s="64"/>
      <c r="AC4" s="64"/>
      <c r="AD4" s="64"/>
    </row>
    <row r="5" spans="1:35" ht="49.2" customHeight="1" x14ac:dyDescent="0.45">
      <c r="C5" s="89" t="s">
        <v>6</v>
      </c>
      <c r="D5" s="89"/>
      <c r="E5" s="89">
        <f>調査書!H8</f>
        <v>0</v>
      </c>
      <c r="F5" s="89"/>
      <c r="G5" s="89"/>
      <c r="I5" s="92" t="s">
        <v>28</v>
      </c>
      <c r="J5" s="92"/>
      <c r="K5" s="19"/>
      <c r="L5" s="76" t="s">
        <v>29</v>
      </c>
      <c r="M5" s="77"/>
      <c r="N5" s="77"/>
      <c r="O5" s="77"/>
      <c r="P5" s="77"/>
      <c r="Q5" s="77"/>
      <c r="R5" s="77"/>
      <c r="S5" s="77"/>
      <c r="T5" s="77"/>
      <c r="U5" s="77"/>
      <c r="V5" s="78"/>
      <c r="X5" s="79" t="s">
        <v>30</v>
      </c>
      <c r="Y5" s="79"/>
      <c r="Z5" s="79"/>
      <c r="AA5" s="26"/>
      <c r="AB5" s="80" t="s">
        <v>37</v>
      </c>
      <c r="AC5" s="81"/>
      <c r="AD5" s="82"/>
      <c r="AF5" s="83" t="s">
        <v>79</v>
      </c>
      <c r="AG5" s="30" t="s">
        <v>86</v>
      </c>
      <c r="AH5" s="17" t="s">
        <v>82</v>
      </c>
      <c r="AI5" s="17" t="s">
        <v>81</v>
      </c>
    </row>
    <row r="6" spans="1:35" ht="47.4" customHeight="1" x14ac:dyDescent="0.45">
      <c r="C6" s="70" t="s">
        <v>34</v>
      </c>
      <c r="D6" s="71"/>
      <c r="E6" s="72"/>
      <c r="F6" s="84" t="s">
        <v>116</v>
      </c>
      <c r="G6" s="73" t="s">
        <v>24</v>
      </c>
      <c r="I6" s="83" t="s">
        <v>115</v>
      </c>
      <c r="J6" s="83" t="s">
        <v>94</v>
      </c>
      <c r="L6" s="68" t="s">
        <v>16</v>
      </c>
      <c r="M6" s="70" t="s">
        <v>95</v>
      </c>
      <c r="N6" s="71"/>
      <c r="O6" s="71"/>
      <c r="P6" s="71"/>
      <c r="Q6" s="72"/>
      <c r="R6" s="70" t="s">
        <v>96</v>
      </c>
      <c r="S6" s="71"/>
      <c r="T6" s="71"/>
      <c r="U6" s="71"/>
      <c r="V6" s="72"/>
      <c r="X6" s="65" t="s">
        <v>31</v>
      </c>
      <c r="Y6" s="65" t="s">
        <v>33</v>
      </c>
      <c r="Z6" s="65" t="s">
        <v>36</v>
      </c>
      <c r="AB6" s="65" t="s">
        <v>37</v>
      </c>
      <c r="AC6" s="34" t="s">
        <v>80</v>
      </c>
      <c r="AD6" s="34" t="s">
        <v>84</v>
      </c>
      <c r="AF6" s="83"/>
      <c r="AG6" s="28">
        <f>COUNTIFS(E9:E58,"教員",F9:F58,"&lt;&gt;R6・7退職",F9:F58,"&lt;&gt;R6・7転出",F9:F58,"&lt;&gt;R6・7休職")*115000</f>
        <v>0</v>
      </c>
      <c r="AH6" s="21">
        <f>AH8*115000</f>
        <v>0</v>
      </c>
      <c r="AI6" s="21">
        <f>AI8*115000</f>
        <v>0</v>
      </c>
    </row>
    <row r="7" spans="1:35" ht="53.4" customHeight="1" x14ac:dyDescent="0.45">
      <c r="C7" s="87" t="s">
        <v>3</v>
      </c>
      <c r="D7" s="89" t="s">
        <v>0</v>
      </c>
      <c r="E7" s="89" t="s">
        <v>1</v>
      </c>
      <c r="F7" s="85"/>
      <c r="G7" s="68"/>
      <c r="H7" s="18"/>
      <c r="I7" s="83"/>
      <c r="J7" s="83"/>
      <c r="L7" s="68"/>
      <c r="M7" s="73" t="s">
        <v>17</v>
      </c>
      <c r="N7" s="74" t="s">
        <v>41</v>
      </c>
      <c r="O7" s="68" t="s">
        <v>40</v>
      </c>
      <c r="P7" s="65" t="s">
        <v>76</v>
      </c>
      <c r="Q7" s="65" t="s">
        <v>77</v>
      </c>
      <c r="R7" s="73" t="s">
        <v>35</v>
      </c>
      <c r="S7" s="74" t="s">
        <v>42</v>
      </c>
      <c r="T7" s="68" t="s">
        <v>39</v>
      </c>
      <c r="U7" s="65" t="s">
        <v>78</v>
      </c>
      <c r="V7" s="65" t="s">
        <v>91</v>
      </c>
      <c r="X7" s="66"/>
      <c r="Y7" s="66"/>
      <c r="Z7" s="66"/>
      <c r="AB7" s="66"/>
      <c r="AC7" s="35" t="str">
        <f>IF(AG8&gt;AH6,"○","×")</f>
        <v>×</v>
      </c>
      <c r="AD7" s="36" t="s">
        <v>87</v>
      </c>
      <c r="AF7" s="83"/>
      <c r="AG7" s="30" t="s">
        <v>85</v>
      </c>
      <c r="AH7" s="17" t="s">
        <v>83</v>
      </c>
      <c r="AI7" s="25" t="s">
        <v>23</v>
      </c>
    </row>
    <row r="8" spans="1:35" ht="48.6" customHeight="1" x14ac:dyDescent="0.45">
      <c r="C8" s="88"/>
      <c r="D8" s="90"/>
      <c r="E8" s="90"/>
      <c r="F8" s="86"/>
      <c r="G8" s="69"/>
      <c r="H8" s="18"/>
      <c r="I8" s="91" t="s">
        <v>32</v>
      </c>
      <c r="J8" s="91"/>
      <c r="L8" s="69"/>
      <c r="M8" s="69"/>
      <c r="N8" s="75"/>
      <c r="O8" s="69"/>
      <c r="P8" s="67"/>
      <c r="Q8" s="67"/>
      <c r="R8" s="69"/>
      <c r="S8" s="75"/>
      <c r="T8" s="69"/>
      <c r="U8" s="67"/>
      <c r="V8" s="67"/>
      <c r="X8" s="67"/>
      <c r="Y8" s="67"/>
      <c r="Z8" s="67"/>
      <c r="AB8" s="67"/>
      <c r="AC8" s="37">
        <f>COUNTIF(AC9:AC58,"○")</f>
        <v>0</v>
      </c>
      <c r="AD8" s="37">
        <f>COUNTIF(AD9:AD58,"○")</f>
        <v>0</v>
      </c>
      <c r="AF8" s="83"/>
      <c r="AG8" s="28">
        <f>V60</f>
        <v>0</v>
      </c>
      <c r="AH8" s="23">
        <f>COUNTIF(AH9:AH58,"○")</f>
        <v>0</v>
      </c>
      <c r="AI8" s="23">
        <f>COUNTIF(AI9:AI58,"○")</f>
        <v>0</v>
      </c>
    </row>
    <row r="9" spans="1:35" ht="17.399999999999999" customHeight="1" x14ac:dyDescent="0.45">
      <c r="A9" s="3" t="s">
        <v>2</v>
      </c>
      <c r="B9" s="2">
        <v>1</v>
      </c>
      <c r="C9" s="7"/>
      <c r="D9" s="55"/>
      <c r="E9" s="1"/>
      <c r="F9" s="1"/>
      <c r="G9" s="7"/>
      <c r="H9" s="42"/>
      <c r="I9" s="9"/>
      <c r="J9" s="9"/>
      <c r="K9" s="42"/>
      <c r="L9" s="1"/>
      <c r="M9" s="8"/>
      <c r="N9" s="39" t="str">
        <f>IF(M9="", "", M9*12)</f>
        <v/>
      </c>
      <c r="O9" s="20"/>
      <c r="P9" s="43" t="str">
        <f>IFERROR((N9*(0.09021+0.15589+0.012))/2,"")</f>
        <v/>
      </c>
      <c r="Q9" s="32" t="str">
        <f>IFERROR(N9 + IF(N(O9+P9)&lt;&gt;0, MIN(N9/2, N(O9+P9)), 0), "")</f>
        <v/>
      </c>
      <c r="R9" s="8"/>
      <c r="S9" s="39" t="str">
        <f>IF(R9="", "", R9*12)</f>
        <v/>
      </c>
      <c r="T9" s="8"/>
      <c r="U9" s="43" t="str">
        <f>IFERROR((S9*(0.09021+0.15943+0.012))/2,"")</f>
        <v/>
      </c>
      <c r="V9" s="32" t="str">
        <f>IFERROR(S9 + IF(N(T9+U9)&lt;&gt;0, MIN(S9/2, N(T9+U9)), 0), "")</f>
        <v/>
      </c>
      <c r="X9" s="33" t="str">
        <f>IFERROR(IF(OR(J9="", I9=""), "-", IF(J9&gt;=I9, "○", "×")),"-")</f>
        <v>-</v>
      </c>
      <c r="Y9" s="33" t="str">
        <f>IFERROR(IF(AND(M9="",O9="",R9="",T9=""),"-",IF(Q9="",IF(V9="", "-", IF(V9=0,"×","○")), IF(V9&gt;=Q9,"○","×"))),"-")</f>
        <v>-</v>
      </c>
      <c r="Z9" s="33" t="str">
        <f>IFERROR(IF(OR(S9=0, V9=0), "-", IF(S9 &gt;= V9*2/3, "○", "×")), "-")</f>
        <v>-</v>
      </c>
      <c r="AB9" s="33" t="str">
        <f t="shared" ref="AB9:AB58" si="0">IFERROR(IF(OR(V9=0,V9=""),"-",IF(V9&gt;=115000,"○","×")),"-")</f>
        <v>-</v>
      </c>
      <c r="AC9" s="38" t="str">
        <f t="shared" ref="AC9:AC40" si="1">IF(E9="職員","‐",IF(AND(X9="○",Y9="○",Z9="○"),"○","×"))</f>
        <v>×</v>
      </c>
      <c r="AD9" s="38" t="str">
        <f t="shared" ref="AD9:AD40" si="2">IF(E9="職員","‐",IF(AND(X9="○",Y9="○",Z9="○",AB9="○"),"○","×"))</f>
        <v>×</v>
      </c>
      <c r="AF9" s="21">
        <f>IFERROR(IF((T9+U9)-(S9-((S9)/2))&lt;0,0,(T9+U9)-(S9-((S9)/2))),0)</f>
        <v>0</v>
      </c>
      <c r="AG9" s="27"/>
      <c r="AH9" s="4" t="str">
        <f t="shared" ref="AH9:AH40" si="3">IF(E9="職員","‐",IF(AND(X9="○",Y9="○",Z9="○"),"○","×"))</f>
        <v>×</v>
      </c>
      <c r="AI9" s="4" t="str">
        <f t="shared" ref="AI9:AI40" si="4">IF(E9="職員","‐",IF(AND(X9="○",Y9="○",Z9="○",AB9="○"),"○","×"))</f>
        <v>×</v>
      </c>
    </row>
    <row r="10" spans="1:35" ht="17.399999999999999" customHeight="1" x14ac:dyDescent="0.45">
      <c r="A10" s="3" t="s">
        <v>2</v>
      </c>
      <c r="B10" s="2">
        <f>B9+1</f>
        <v>2</v>
      </c>
      <c r="C10" s="7"/>
      <c r="D10" s="55"/>
      <c r="E10" s="1"/>
      <c r="F10" s="1"/>
      <c r="G10" s="7"/>
      <c r="H10" s="42"/>
      <c r="I10" s="9"/>
      <c r="J10" s="9"/>
      <c r="K10" s="42"/>
      <c r="L10" s="1"/>
      <c r="M10" s="8"/>
      <c r="N10" s="39" t="str">
        <f t="shared" ref="N10:N58" si="5">IF(M10="", "", M10*12)</f>
        <v/>
      </c>
      <c r="O10" s="20"/>
      <c r="P10" s="43" t="str">
        <f t="shared" ref="P10:P58" si="6">IFERROR((N10*(0.09021+0.15589+0.012))/2,"")</f>
        <v/>
      </c>
      <c r="Q10" s="32" t="str">
        <f t="shared" ref="Q10:Q58" si="7">IFERROR(N10 + IF(N(O10+P10)&lt;&gt;0, MIN(N10/2, N(O10+P10)), 0), "")</f>
        <v/>
      </c>
      <c r="R10" s="8"/>
      <c r="S10" s="39" t="str">
        <f t="shared" ref="S10:S58" si="8">IF(R10="", "", R10*12)</f>
        <v/>
      </c>
      <c r="T10" s="8"/>
      <c r="U10" s="43" t="str">
        <f t="shared" ref="U10:U58" si="9">IFERROR((S10*(0.09021+0.15943+0.012))/2,"")</f>
        <v/>
      </c>
      <c r="V10" s="32" t="str">
        <f t="shared" ref="V10:V58" si="10">IFERROR(S10 + IF(N(T10+U10)&lt;&gt;0, MIN(S10/2, N(T10+U10)), 0), "")</f>
        <v/>
      </c>
      <c r="X10" s="33" t="str">
        <f>IFERROR(IF(OR(J10="", I10=""), "-", IF(J10&gt;=I10, "○", "×")),"-")</f>
        <v>-</v>
      </c>
      <c r="Y10" s="33" t="str">
        <f t="shared" ref="Y10:Y58" si="11">IFERROR(IF(AND(M10="",O10="",R10="",T10=""),"-",IF(Q10="",IF(V10="", "-", IF(V10=0,"×","○")), IF(V10&gt;=Q10,"○","×"))),"-")</f>
        <v>-</v>
      </c>
      <c r="Z10" s="33" t="str">
        <f t="shared" ref="Z10:Z58" si="12">IFERROR(IF(OR(S10=0, V10=0), "-", IF(S10 &gt;= V10*2/3, "○", "×")), "-")</f>
        <v>-</v>
      </c>
      <c r="AB10" s="33" t="str">
        <f t="shared" si="0"/>
        <v>-</v>
      </c>
      <c r="AC10" s="38" t="str">
        <f t="shared" si="1"/>
        <v>×</v>
      </c>
      <c r="AD10" s="38" t="str">
        <f t="shared" si="2"/>
        <v>×</v>
      </c>
      <c r="AF10" s="21">
        <f t="shared" ref="AF10:AF58" si="13">IFERROR(IF((T10+U10)-(S10-((S10)/2))&lt;0,0,(T10+U10)-(S10-((S10)/2))),0)</f>
        <v>0</v>
      </c>
      <c r="AH10" s="4" t="str">
        <f t="shared" si="3"/>
        <v>×</v>
      </c>
      <c r="AI10" s="53" t="str">
        <f t="shared" si="4"/>
        <v>×</v>
      </c>
    </row>
    <row r="11" spans="1:35" ht="17.399999999999999" customHeight="1" x14ac:dyDescent="0.45">
      <c r="A11" s="3" t="s">
        <v>2</v>
      </c>
      <c r="B11" s="2">
        <f t="shared" ref="B11:B58" si="14">B10+1</f>
        <v>3</v>
      </c>
      <c r="C11" s="7"/>
      <c r="D11" s="55"/>
      <c r="E11" s="1"/>
      <c r="F11" s="1"/>
      <c r="G11" s="7"/>
      <c r="H11" s="42"/>
      <c r="I11" s="9"/>
      <c r="J11" s="9"/>
      <c r="K11" s="42"/>
      <c r="L11" s="1"/>
      <c r="M11" s="8"/>
      <c r="N11" s="39" t="str">
        <f t="shared" si="5"/>
        <v/>
      </c>
      <c r="O11" s="20"/>
      <c r="P11" s="43" t="str">
        <f t="shared" si="6"/>
        <v/>
      </c>
      <c r="Q11" s="32" t="str">
        <f t="shared" si="7"/>
        <v/>
      </c>
      <c r="R11" s="8"/>
      <c r="S11" s="39" t="str">
        <f t="shared" si="8"/>
        <v/>
      </c>
      <c r="T11" s="8"/>
      <c r="U11" s="43" t="str">
        <f t="shared" si="9"/>
        <v/>
      </c>
      <c r="V11" s="32" t="str">
        <f t="shared" si="10"/>
        <v/>
      </c>
      <c r="X11" s="33" t="str">
        <f t="shared" ref="X11:X58" si="15">IFERROR(IF(OR(J11="", I11=""), "-", IF(J11&gt;=I11, "○", "×")),"-")</f>
        <v>-</v>
      </c>
      <c r="Y11" s="33" t="str">
        <f t="shared" si="11"/>
        <v>-</v>
      </c>
      <c r="Z11" s="33" t="str">
        <f t="shared" si="12"/>
        <v>-</v>
      </c>
      <c r="AB11" s="33" t="str">
        <f t="shared" si="0"/>
        <v>-</v>
      </c>
      <c r="AC11" s="38" t="str">
        <f t="shared" si="1"/>
        <v>×</v>
      </c>
      <c r="AD11" s="38" t="str">
        <f t="shared" si="2"/>
        <v>×</v>
      </c>
      <c r="AF11" s="21">
        <f t="shared" si="13"/>
        <v>0</v>
      </c>
      <c r="AH11" s="4" t="str">
        <f t="shared" si="3"/>
        <v>×</v>
      </c>
      <c r="AI11" s="53" t="str">
        <f t="shared" si="4"/>
        <v>×</v>
      </c>
    </row>
    <row r="12" spans="1:35" ht="17.399999999999999" customHeight="1" x14ac:dyDescent="0.45">
      <c r="A12" s="3" t="s">
        <v>2</v>
      </c>
      <c r="B12" s="2">
        <f t="shared" si="14"/>
        <v>4</v>
      </c>
      <c r="C12" s="55"/>
      <c r="D12" s="55"/>
      <c r="E12" s="56"/>
      <c r="F12" s="1"/>
      <c r="G12" s="51"/>
      <c r="H12" s="42"/>
      <c r="I12" s="9"/>
      <c r="J12" s="9"/>
      <c r="K12" s="42"/>
      <c r="L12" s="1"/>
      <c r="M12" s="8"/>
      <c r="N12" s="39" t="str">
        <f t="shared" si="5"/>
        <v/>
      </c>
      <c r="O12" s="20"/>
      <c r="P12" s="43" t="str">
        <f t="shared" si="6"/>
        <v/>
      </c>
      <c r="Q12" s="32" t="str">
        <f t="shared" si="7"/>
        <v/>
      </c>
      <c r="R12" s="8"/>
      <c r="S12" s="39" t="str">
        <f t="shared" si="8"/>
        <v/>
      </c>
      <c r="T12" s="8"/>
      <c r="U12" s="43" t="str">
        <f t="shared" si="9"/>
        <v/>
      </c>
      <c r="V12" s="32" t="str">
        <f t="shared" si="10"/>
        <v/>
      </c>
      <c r="X12" s="33" t="str">
        <f t="shared" si="15"/>
        <v>-</v>
      </c>
      <c r="Y12" s="33" t="str">
        <f t="shared" si="11"/>
        <v>-</v>
      </c>
      <c r="Z12" s="33" t="str">
        <f t="shared" si="12"/>
        <v>-</v>
      </c>
      <c r="AB12" s="33" t="str">
        <f t="shared" si="0"/>
        <v>-</v>
      </c>
      <c r="AC12" s="38" t="str">
        <f t="shared" si="1"/>
        <v>×</v>
      </c>
      <c r="AD12" s="38" t="str">
        <f t="shared" si="2"/>
        <v>×</v>
      </c>
      <c r="AF12" s="21">
        <f t="shared" si="13"/>
        <v>0</v>
      </c>
      <c r="AH12" s="4" t="str">
        <f t="shared" si="3"/>
        <v>×</v>
      </c>
      <c r="AI12" s="53" t="str">
        <f t="shared" si="4"/>
        <v>×</v>
      </c>
    </row>
    <row r="13" spans="1:35" ht="17.399999999999999" customHeight="1" x14ac:dyDescent="0.45">
      <c r="A13" s="3" t="s">
        <v>2</v>
      </c>
      <c r="B13" s="2">
        <f t="shared" si="14"/>
        <v>5</v>
      </c>
      <c r="C13" s="7"/>
      <c r="D13" s="55"/>
      <c r="E13" s="1"/>
      <c r="F13" s="1"/>
      <c r="G13" s="7"/>
      <c r="H13" s="42"/>
      <c r="I13" s="9"/>
      <c r="J13" s="9"/>
      <c r="K13" s="42"/>
      <c r="L13" s="1"/>
      <c r="M13" s="8"/>
      <c r="N13" s="39" t="str">
        <f t="shared" si="5"/>
        <v/>
      </c>
      <c r="O13" s="20"/>
      <c r="P13" s="43" t="str">
        <f t="shared" si="6"/>
        <v/>
      </c>
      <c r="Q13" s="32" t="str">
        <f t="shared" si="7"/>
        <v/>
      </c>
      <c r="R13" s="8"/>
      <c r="S13" s="39" t="str">
        <f t="shared" si="8"/>
        <v/>
      </c>
      <c r="T13" s="8"/>
      <c r="U13" s="43" t="str">
        <f t="shared" si="9"/>
        <v/>
      </c>
      <c r="V13" s="32" t="str">
        <f t="shared" si="10"/>
        <v/>
      </c>
      <c r="X13" s="33" t="str">
        <f t="shared" si="15"/>
        <v>-</v>
      </c>
      <c r="Y13" s="33" t="str">
        <f t="shared" si="11"/>
        <v>-</v>
      </c>
      <c r="Z13" s="33" t="str">
        <f t="shared" si="12"/>
        <v>-</v>
      </c>
      <c r="AB13" s="33" t="str">
        <f t="shared" si="0"/>
        <v>-</v>
      </c>
      <c r="AC13" s="38" t="str">
        <f t="shared" si="1"/>
        <v>×</v>
      </c>
      <c r="AD13" s="38" t="str">
        <f t="shared" si="2"/>
        <v>×</v>
      </c>
      <c r="AF13" s="21">
        <f t="shared" si="13"/>
        <v>0</v>
      </c>
      <c r="AH13" s="4" t="str">
        <f t="shared" si="3"/>
        <v>×</v>
      </c>
      <c r="AI13" s="53" t="str">
        <f t="shared" si="4"/>
        <v>×</v>
      </c>
    </row>
    <row r="14" spans="1:35" ht="17.399999999999999" customHeight="1" x14ac:dyDescent="0.45">
      <c r="A14" s="3" t="s">
        <v>2</v>
      </c>
      <c r="B14" s="2">
        <f t="shared" si="14"/>
        <v>6</v>
      </c>
      <c r="C14" s="7"/>
      <c r="D14" s="55"/>
      <c r="E14" s="1"/>
      <c r="F14" s="1"/>
      <c r="G14" s="7"/>
      <c r="H14" s="42"/>
      <c r="I14" s="9"/>
      <c r="J14" s="9"/>
      <c r="K14" s="42"/>
      <c r="L14" s="1"/>
      <c r="M14" s="20"/>
      <c r="N14" s="39" t="str">
        <f t="shared" si="5"/>
        <v/>
      </c>
      <c r="O14" s="20"/>
      <c r="P14" s="43" t="str">
        <f t="shared" si="6"/>
        <v/>
      </c>
      <c r="Q14" s="32" t="str">
        <f t="shared" si="7"/>
        <v/>
      </c>
      <c r="R14" s="8"/>
      <c r="S14" s="39" t="str">
        <f t="shared" si="8"/>
        <v/>
      </c>
      <c r="T14" s="8"/>
      <c r="U14" s="43" t="str">
        <f t="shared" si="9"/>
        <v/>
      </c>
      <c r="V14" s="32" t="str">
        <f t="shared" si="10"/>
        <v/>
      </c>
      <c r="X14" s="33" t="str">
        <f t="shared" si="15"/>
        <v>-</v>
      </c>
      <c r="Y14" s="33" t="str">
        <f t="shared" si="11"/>
        <v>-</v>
      </c>
      <c r="Z14" s="33" t="str">
        <f t="shared" si="12"/>
        <v>-</v>
      </c>
      <c r="AB14" s="33" t="str">
        <f t="shared" si="0"/>
        <v>-</v>
      </c>
      <c r="AC14" s="38" t="str">
        <f t="shared" si="1"/>
        <v>×</v>
      </c>
      <c r="AD14" s="38" t="str">
        <f t="shared" si="2"/>
        <v>×</v>
      </c>
      <c r="AF14" s="21">
        <f t="shared" si="13"/>
        <v>0</v>
      </c>
      <c r="AH14" s="4" t="str">
        <f t="shared" si="3"/>
        <v>×</v>
      </c>
      <c r="AI14" s="53" t="str">
        <f t="shared" si="4"/>
        <v>×</v>
      </c>
    </row>
    <row r="15" spans="1:35" ht="17.399999999999999" customHeight="1" x14ac:dyDescent="0.45">
      <c r="A15" s="3" t="s">
        <v>2</v>
      </c>
      <c r="B15" s="2">
        <f t="shared" si="14"/>
        <v>7</v>
      </c>
      <c r="C15" s="7"/>
      <c r="D15" s="55"/>
      <c r="E15" s="1"/>
      <c r="F15" s="1"/>
      <c r="G15" s="7"/>
      <c r="H15" s="42"/>
      <c r="I15" s="9"/>
      <c r="J15" s="9"/>
      <c r="K15" s="42"/>
      <c r="L15" s="1"/>
      <c r="M15" s="8"/>
      <c r="N15" s="39" t="str">
        <f t="shared" si="5"/>
        <v/>
      </c>
      <c r="O15" s="20"/>
      <c r="P15" s="43" t="str">
        <f t="shared" si="6"/>
        <v/>
      </c>
      <c r="Q15" s="32" t="str">
        <f t="shared" si="7"/>
        <v/>
      </c>
      <c r="R15" s="8"/>
      <c r="S15" s="39" t="str">
        <f t="shared" si="8"/>
        <v/>
      </c>
      <c r="T15" s="8"/>
      <c r="U15" s="43" t="str">
        <f t="shared" si="9"/>
        <v/>
      </c>
      <c r="V15" s="32" t="str">
        <f t="shared" si="10"/>
        <v/>
      </c>
      <c r="X15" s="33" t="str">
        <f t="shared" si="15"/>
        <v>-</v>
      </c>
      <c r="Y15" s="33" t="str">
        <f t="shared" si="11"/>
        <v>-</v>
      </c>
      <c r="Z15" s="33" t="str">
        <f t="shared" si="12"/>
        <v>-</v>
      </c>
      <c r="AB15" s="33" t="str">
        <f t="shared" si="0"/>
        <v>-</v>
      </c>
      <c r="AC15" s="38" t="str">
        <f t="shared" si="1"/>
        <v>×</v>
      </c>
      <c r="AD15" s="38" t="str">
        <f t="shared" si="2"/>
        <v>×</v>
      </c>
      <c r="AF15" s="21">
        <f t="shared" si="13"/>
        <v>0</v>
      </c>
      <c r="AH15" s="4" t="str">
        <f t="shared" si="3"/>
        <v>×</v>
      </c>
      <c r="AI15" s="53" t="str">
        <f t="shared" si="4"/>
        <v>×</v>
      </c>
    </row>
    <row r="16" spans="1:35" ht="17.399999999999999" customHeight="1" x14ac:dyDescent="0.45">
      <c r="A16" s="3" t="s">
        <v>2</v>
      </c>
      <c r="B16" s="2">
        <f t="shared" si="14"/>
        <v>8</v>
      </c>
      <c r="C16" s="7"/>
      <c r="D16" s="55"/>
      <c r="E16" s="1"/>
      <c r="F16" s="1"/>
      <c r="G16" s="7"/>
      <c r="H16" s="42"/>
      <c r="I16" s="9"/>
      <c r="J16" s="9"/>
      <c r="K16" s="42"/>
      <c r="L16" s="1"/>
      <c r="M16" s="8"/>
      <c r="N16" s="39" t="str">
        <f t="shared" si="5"/>
        <v/>
      </c>
      <c r="O16" s="20"/>
      <c r="P16" s="43" t="str">
        <f t="shared" si="6"/>
        <v/>
      </c>
      <c r="Q16" s="32" t="str">
        <f t="shared" si="7"/>
        <v/>
      </c>
      <c r="R16" s="8"/>
      <c r="S16" s="39" t="str">
        <f t="shared" si="8"/>
        <v/>
      </c>
      <c r="T16" s="8"/>
      <c r="U16" s="43" t="str">
        <f t="shared" si="9"/>
        <v/>
      </c>
      <c r="V16" s="32" t="str">
        <f t="shared" si="10"/>
        <v/>
      </c>
      <c r="X16" s="33" t="str">
        <f t="shared" si="15"/>
        <v>-</v>
      </c>
      <c r="Y16" s="33" t="str">
        <f t="shared" si="11"/>
        <v>-</v>
      </c>
      <c r="Z16" s="33" t="str">
        <f t="shared" si="12"/>
        <v>-</v>
      </c>
      <c r="AB16" s="33" t="str">
        <f t="shared" si="0"/>
        <v>-</v>
      </c>
      <c r="AC16" s="38" t="str">
        <f t="shared" si="1"/>
        <v>×</v>
      </c>
      <c r="AD16" s="38" t="str">
        <f t="shared" si="2"/>
        <v>×</v>
      </c>
      <c r="AF16" s="21">
        <f t="shared" si="13"/>
        <v>0</v>
      </c>
      <c r="AH16" s="4" t="str">
        <f t="shared" si="3"/>
        <v>×</v>
      </c>
      <c r="AI16" s="53" t="str">
        <f t="shared" si="4"/>
        <v>×</v>
      </c>
    </row>
    <row r="17" spans="1:35" ht="17.399999999999999" customHeight="1" x14ac:dyDescent="0.45">
      <c r="A17" s="3" t="s">
        <v>2</v>
      </c>
      <c r="B17" s="2">
        <f t="shared" si="14"/>
        <v>9</v>
      </c>
      <c r="C17" s="7"/>
      <c r="D17" s="55"/>
      <c r="E17" s="1"/>
      <c r="F17" s="1"/>
      <c r="G17" s="7"/>
      <c r="H17" s="42"/>
      <c r="I17" s="9"/>
      <c r="J17" s="9"/>
      <c r="K17" s="42"/>
      <c r="L17" s="1"/>
      <c r="M17" s="8"/>
      <c r="N17" s="39" t="str">
        <f t="shared" si="5"/>
        <v/>
      </c>
      <c r="O17" s="20"/>
      <c r="P17" s="43" t="str">
        <f t="shared" si="6"/>
        <v/>
      </c>
      <c r="Q17" s="32" t="str">
        <f t="shared" si="7"/>
        <v/>
      </c>
      <c r="R17" s="8"/>
      <c r="S17" s="39" t="str">
        <f t="shared" si="8"/>
        <v/>
      </c>
      <c r="T17" s="8"/>
      <c r="U17" s="43" t="str">
        <f t="shared" si="9"/>
        <v/>
      </c>
      <c r="V17" s="32" t="str">
        <f t="shared" si="10"/>
        <v/>
      </c>
      <c r="X17" s="33" t="str">
        <f t="shared" si="15"/>
        <v>-</v>
      </c>
      <c r="Y17" s="33" t="str">
        <f t="shared" si="11"/>
        <v>-</v>
      </c>
      <c r="Z17" s="33" t="str">
        <f t="shared" si="12"/>
        <v>-</v>
      </c>
      <c r="AB17" s="33" t="str">
        <f t="shared" si="0"/>
        <v>-</v>
      </c>
      <c r="AC17" s="38" t="str">
        <f t="shared" si="1"/>
        <v>×</v>
      </c>
      <c r="AD17" s="38" t="str">
        <f t="shared" si="2"/>
        <v>×</v>
      </c>
      <c r="AF17" s="21">
        <f t="shared" si="13"/>
        <v>0</v>
      </c>
      <c r="AH17" s="4" t="str">
        <f t="shared" si="3"/>
        <v>×</v>
      </c>
      <c r="AI17" s="53" t="str">
        <f t="shared" si="4"/>
        <v>×</v>
      </c>
    </row>
    <row r="18" spans="1:35" ht="17.399999999999999" customHeight="1" x14ac:dyDescent="0.45">
      <c r="A18" s="3" t="s">
        <v>2</v>
      </c>
      <c r="B18" s="2">
        <f t="shared" si="14"/>
        <v>10</v>
      </c>
      <c r="C18" s="7"/>
      <c r="D18" s="55"/>
      <c r="E18" s="1"/>
      <c r="F18" s="1"/>
      <c r="G18" s="7"/>
      <c r="H18" s="42"/>
      <c r="I18" s="9"/>
      <c r="J18" s="9"/>
      <c r="K18" s="42"/>
      <c r="L18" s="1"/>
      <c r="M18" s="20"/>
      <c r="N18" s="39" t="str">
        <f t="shared" si="5"/>
        <v/>
      </c>
      <c r="O18" s="20"/>
      <c r="P18" s="43" t="str">
        <f t="shared" si="6"/>
        <v/>
      </c>
      <c r="Q18" s="32" t="str">
        <f t="shared" si="7"/>
        <v/>
      </c>
      <c r="R18" s="8"/>
      <c r="S18" s="39" t="str">
        <f t="shared" si="8"/>
        <v/>
      </c>
      <c r="T18" s="8"/>
      <c r="U18" s="43" t="str">
        <f t="shared" si="9"/>
        <v/>
      </c>
      <c r="V18" s="32" t="str">
        <f t="shared" si="10"/>
        <v/>
      </c>
      <c r="X18" s="33" t="str">
        <f t="shared" si="15"/>
        <v>-</v>
      </c>
      <c r="Y18" s="33" t="str">
        <f t="shared" si="11"/>
        <v>-</v>
      </c>
      <c r="Z18" s="33" t="str">
        <f t="shared" si="12"/>
        <v>-</v>
      </c>
      <c r="AB18" s="33" t="str">
        <f t="shared" si="0"/>
        <v>-</v>
      </c>
      <c r="AC18" s="38" t="str">
        <f t="shared" si="1"/>
        <v>×</v>
      </c>
      <c r="AD18" s="38" t="str">
        <f t="shared" si="2"/>
        <v>×</v>
      </c>
      <c r="AF18" s="21">
        <f t="shared" si="13"/>
        <v>0</v>
      </c>
      <c r="AH18" s="4" t="str">
        <f t="shared" si="3"/>
        <v>×</v>
      </c>
      <c r="AI18" s="53" t="str">
        <f t="shared" si="4"/>
        <v>×</v>
      </c>
    </row>
    <row r="19" spans="1:35" ht="17.399999999999999" customHeight="1" x14ac:dyDescent="0.45">
      <c r="A19" s="3" t="s">
        <v>2</v>
      </c>
      <c r="B19" s="2">
        <f t="shared" si="14"/>
        <v>11</v>
      </c>
      <c r="C19" s="7"/>
      <c r="D19" s="55"/>
      <c r="E19" s="1"/>
      <c r="F19" s="1"/>
      <c r="G19" s="7"/>
      <c r="H19" s="42"/>
      <c r="I19" s="9"/>
      <c r="J19" s="9"/>
      <c r="K19" s="42"/>
      <c r="L19" s="1"/>
      <c r="M19" s="20"/>
      <c r="N19" s="39" t="str">
        <f t="shared" si="5"/>
        <v/>
      </c>
      <c r="O19" s="20"/>
      <c r="P19" s="43" t="str">
        <f t="shared" si="6"/>
        <v/>
      </c>
      <c r="Q19" s="32" t="str">
        <f t="shared" si="7"/>
        <v/>
      </c>
      <c r="R19" s="8"/>
      <c r="S19" s="39" t="str">
        <f t="shared" si="8"/>
        <v/>
      </c>
      <c r="T19" s="8"/>
      <c r="U19" s="43" t="str">
        <f t="shared" si="9"/>
        <v/>
      </c>
      <c r="V19" s="32" t="str">
        <f t="shared" si="10"/>
        <v/>
      </c>
      <c r="X19" s="33" t="str">
        <f t="shared" si="15"/>
        <v>-</v>
      </c>
      <c r="Y19" s="33" t="str">
        <f t="shared" si="11"/>
        <v>-</v>
      </c>
      <c r="Z19" s="33" t="str">
        <f t="shared" si="12"/>
        <v>-</v>
      </c>
      <c r="AB19" s="33" t="str">
        <f t="shared" si="0"/>
        <v>-</v>
      </c>
      <c r="AC19" s="38" t="str">
        <f t="shared" si="1"/>
        <v>×</v>
      </c>
      <c r="AD19" s="38" t="str">
        <f t="shared" si="2"/>
        <v>×</v>
      </c>
      <c r="AF19" s="21">
        <f t="shared" si="13"/>
        <v>0</v>
      </c>
      <c r="AH19" s="4" t="str">
        <f t="shared" si="3"/>
        <v>×</v>
      </c>
      <c r="AI19" s="53" t="str">
        <f t="shared" si="4"/>
        <v>×</v>
      </c>
    </row>
    <row r="20" spans="1:35" ht="17.399999999999999" customHeight="1" x14ac:dyDescent="0.45">
      <c r="A20" s="3" t="s">
        <v>2</v>
      </c>
      <c r="B20" s="2">
        <f t="shared" si="14"/>
        <v>12</v>
      </c>
      <c r="C20" s="7"/>
      <c r="D20" s="55"/>
      <c r="E20" s="1"/>
      <c r="F20" s="1"/>
      <c r="G20" s="7"/>
      <c r="H20" s="42"/>
      <c r="I20" s="9"/>
      <c r="J20" s="9"/>
      <c r="K20" s="42"/>
      <c r="L20" s="1"/>
      <c r="M20" s="8"/>
      <c r="N20" s="39" t="str">
        <f t="shared" si="5"/>
        <v/>
      </c>
      <c r="O20" s="20"/>
      <c r="P20" s="43" t="str">
        <f t="shared" si="6"/>
        <v/>
      </c>
      <c r="Q20" s="32" t="str">
        <f t="shared" si="7"/>
        <v/>
      </c>
      <c r="R20" s="8"/>
      <c r="S20" s="39" t="str">
        <f t="shared" si="8"/>
        <v/>
      </c>
      <c r="T20" s="8"/>
      <c r="U20" s="43" t="str">
        <f t="shared" si="9"/>
        <v/>
      </c>
      <c r="V20" s="32" t="str">
        <f t="shared" si="10"/>
        <v/>
      </c>
      <c r="X20" s="33" t="str">
        <f t="shared" si="15"/>
        <v>-</v>
      </c>
      <c r="Y20" s="33" t="str">
        <f t="shared" si="11"/>
        <v>-</v>
      </c>
      <c r="Z20" s="33" t="str">
        <f t="shared" si="12"/>
        <v>-</v>
      </c>
      <c r="AB20" s="33" t="str">
        <f t="shared" si="0"/>
        <v>-</v>
      </c>
      <c r="AC20" s="38" t="str">
        <f t="shared" si="1"/>
        <v>×</v>
      </c>
      <c r="AD20" s="38" t="str">
        <f t="shared" si="2"/>
        <v>×</v>
      </c>
      <c r="AF20" s="21">
        <f t="shared" si="13"/>
        <v>0</v>
      </c>
      <c r="AH20" s="4" t="str">
        <f t="shared" si="3"/>
        <v>×</v>
      </c>
      <c r="AI20" s="53" t="str">
        <f t="shared" si="4"/>
        <v>×</v>
      </c>
    </row>
    <row r="21" spans="1:35" ht="17.399999999999999" customHeight="1" x14ac:dyDescent="0.45">
      <c r="A21" s="3" t="s">
        <v>2</v>
      </c>
      <c r="B21" s="2">
        <f t="shared" si="14"/>
        <v>13</v>
      </c>
      <c r="C21" s="7"/>
      <c r="D21" s="55"/>
      <c r="E21" s="1"/>
      <c r="F21" s="1"/>
      <c r="G21" s="7"/>
      <c r="H21" s="42"/>
      <c r="I21" s="9"/>
      <c r="J21" s="9"/>
      <c r="K21" s="42"/>
      <c r="L21" s="1"/>
      <c r="M21" s="8"/>
      <c r="N21" s="39" t="str">
        <f t="shared" si="5"/>
        <v/>
      </c>
      <c r="O21" s="20"/>
      <c r="P21" s="43" t="str">
        <f t="shared" si="6"/>
        <v/>
      </c>
      <c r="Q21" s="32" t="str">
        <f t="shared" si="7"/>
        <v/>
      </c>
      <c r="R21" s="8"/>
      <c r="S21" s="39" t="str">
        <f t="shared" si="8"/>
        <v/>
      </c>
      <c r="T21" s="8"/>
      <c r="U21" s="43" t="str">
        <f t="shared" si="9"/>
        <v/>
      </c>
      <c r="V21" s="32" t="str">
        <f t="shared" si="10"/>
        <v/>
      </c>
      <c r="X21" s="33" t="str">
        <f t="shared" si="15"/>
        <v>-</v>
      </c>
      <c r="Y21" s="33" t="str">
        <f t="shared" si="11"/>
        <v>-</v>
      </c>
      <c r="Z21" s="33" t="str">
        <f t="shared" si="12"/>
        <v>-</v>
      </c>
      <c r="AB21" s="33" t="str">
        <f t="shared" si="0"/>
        <v>-</v>
      </c>
      <c r="AC21" s="38" t="str">
        <f t="shared" si="1"/>
        <v>×</v>
      </c>
      <c r="AD21" s="38" t="str">
        <f t="shared" si="2"/>
        <v>×</v>
      </c>
      <c r="AF21" s="21">
        <f t="shared" si="13"/>
        <v>0</v>
      </c>
      <c r="AH21" s="4" t="str">
        <f t="shared" si="3"/>
        <v>×</v>
      </c>
      <c r="AI21" s="53" t="str">
        <f t="shared" si="4"/>
        <v>×</v>
      </c>
    </row>
    <row r="22" spans="1:35" ht="17.399999999999999" customHeight="1" x14ac:dyDescent="0.45">
      <c r="A22" s="3" t="s">
        <v>2</v>
      </c>
      <c r="B22" s="2">
        <f t="shared" si="14"/>
        <v>14</v>
      </c>
      <c r="C22" s="7"/>
      <c r="D22" s="55"/>
      <c r="E22" s="1"/>
      <c r="F22" s="1"/>
      <c r="G22" s="7"/>
      <c r="H22" s="42"/>
      <c r="I22" s="9"/>
      <c r="J22" s="9"/>
      <c r="K22" s="42"/>
      <c r="L22" s="1"/>
      <c r="M22" s="20"/>
      <c r="N22" s="39" t="str">
        <f t="shared" si="5"/>
        <v/>
      </c>
      <c r="O22" s="20"/>
      <c r="P22" s="43" t="str">
        <f t="shared" si="6"/>
        <v/>
      </c>
      <c r="Q22" s="32" t="str">
        <f t="shared" si="7"/>
        <v/>
      </c>
      <c r="R22" s="8"/>
      <c r="S22" s="39" t="str">
        <f t="shared" si="8"/>
        <v/>
      </c>
      <c r="T22" s="8"/>
      <c r="U22" s="43" t="str">
        <f t="shared" si="9"/>
        <v/>
      </c>
      <c r="V22" s="32" t="str">
        <f t="shared" si="10"/>
        <v/>
      </c>
      <c r="X22" s="33" t="str">
        <f t="shared" si="15"/>
        <v>-</v>
      </c>
      <c r="Y22" s="33" t="str">
        <f t="shared" si="11"/>
        <v>-</v>
      </c>
      <c r="Z22" s="33" t="str">
        <f t="shared" si="12"/>
        <v>-</v>
      </c>
      <c r="AB22" s="33" t="str">
        <f t="shared" si="0"/>
        <v>-</v>
      </c>
      <c r="AC22" s="38" t="str">
        <f t="shared" si="1"/>
        <v>×</v>
      </c>
      <c r="AD22" s="38" t="str">
        <f t="shared" si="2"/>
        <v>×</v>
      </c>
      <c r="AF22" s="21">
        <f t="shared" si="13"/>
        <v>0</v>
      </c>
      <c r="AH22" s="4" t="str">
        <f t="shared" si="3"/>
        <v>×</v>
      </c>
      <c r="AI22" s="4" t="str">
        <f t="shared" si="4"/>
        <v>×</v>
      </c>
    </row>
    <row r="23" spans="1:35" ht="17.399999999999999" customHeight="1" x14ac:dyDescent="0.45">
      <c r="A23" s="3" t="s">
        <v>2</v>
      </c>
      <c r="B23" s="2">
        <f t="shared" si="14"/>
        <v>15</v>
      </c>
      <c r="C23" s="7"/>
      <c r="D23" s="55"/>
      <c r="E23" s="1"/>
      <c r="F23" s="1"/>
      <c r="G23" s="7"/>
      <c r="H23" s="42"/>
      <c r="I23" s="9"/>
      <c r="J23" s="9"/>
      <c r="K23" s="42"/>
      <c r="L23" s="1"/>
      <c r="M23" s="20"/>
      <c r="N23" s="39" t="str">
        <f t="shared" si="5"/>
        <v/>
      </c>
      <c r="O23" s="20"/>
      <c r="P23" s="43" t="str">
        <f t="shared" si="6"/>
        <v/>
      </c>
      <c r="Q23" s="32" t="str">
        <f t="shared" si="7"/>
        <v/>
      </c>
      <c r="R23" s="8"/>
      <c r="S23" s="39" t="str">
        <f t="shared" si="8"/>
        <v/>
      </c>
      <c r="T23" s="8"/>
      <c r="U23" s="43" t="str">
        <f t="shared" si="9"/>
        <v/>
      </c>
      <c r="V23" s="32" t="str">
        <f t="shared" si="10"/>
        <v/>
      </c>
      <c r="X23" s="33" t="str">
        <f t="shared" si="15"/>
        <v>-</v>
      </c>
      <c r="Y23" s="33" t="str">
        <f t="shared" si="11"/>
        <v>-</v>
      </c>
      <c r="Z23" s="33" t="str">
        <f t="shared" si="12"/>
        <v>-</v>
      </c>
      <c r="AB23" s="33" t="str">
        <f t="shared" si="0"/>
        <v>-</v>
      </c>
      <c r="AC23" s="38" t="str">
        <f t="shared" si="1"/>
        <v>×</v>
      </c>
      <c r="AD23" s="38" t="str">
        <f t="shared" si="2"/>
        <v>×</v>
      </c>
      <c r="AF23" s="21">
        <f t="shared" si="13"/>
        <v>0</v>
      </c>
      <c r="AH23" s="4" t="str">
        <f t="shared" si="3"/>
        <v>×</v>
      </c>
      <c r="AI23" s="4" t="str">
        <f t="shared" si="4"/>
        <v>×</v>
      </c>
    </row>
    <row r="24" spans="1:35" ht="17.399999999999999" customHeight="1" x14ac:dyDescent="0.45">
      <c r="A24" s="3" t="s">
        <v>2</v>
      </c>
      <c r="B24" s="2">
        <f t="shared" si="14"/>
        <v>16</v>
      </c>
      <c r="C24" s="7"/>
      <c r="D24" s="55"/>
      <c r="E24" s="1"/>
      <c r="F24" s="1"/>
      <c r="G24" s="7"/>
      <c r="H24" s="42"/>
      <c r="I24" s="9"/>
      <c r="J24" s="9"/>
      <c r="K24" s="42"/>
      <c r="L24" s="1"/>
      <c r="M24" s="20"/>
      <c r="N24" s="39" t="str">
        <f t="shared" si="5"/>
        <v/>
      </c>
      <c r="O24" s="20"/>
      <c r="P24" s="43" t="str">
        <f t="shared" si="6"/>
        <v/>
      </c>
      <c r="Q24" s="32" t="str">
        <f t="shared" si="7"/>
        <v/>
      </c>
      <c r="R24" s="8"/>
      <c r="S24" s="39" t="str">
        <f t="shared" si="8"/>
        <v/>
      </c>
      <c r="T24" s="8"/>
      <c r="U24" s="43" t="str">
        <f t="shared" si="9"/>
        <v/>
      </c>
      <c r="V24" s="32" t="str">
        <f t="shared" si="10"/>
        <v/>
      </c>
      <c r="X24" s="33" t="str">
        <f t="shared" si="15"/>
        <v>-</v>
      </c>
      <c r="Y24" s="33" t="str">
        <f t="shared" si="11"/>
        <v>-</v>
      </c>
      <c r="Z24" s="33" t="str">
        <f t="shared" si="12"/>
        <v>-</v>
      </c>
      <c r="AB24" s="33" t="str">
        <f t="shared" si="0"/>
        <v>-</v>
      </c>
      <c r="AC24" s="38" t="str">
        <f t="shared" si="1"/>
        <v>×</v>
      </c>
      <c r="AD24" s="38" t="str">
        <f t="shared" si="2"/>
        <v>×</v>
      </c>
      <c r="AF24" s="21">
        <f t="shared" si="13"/>
        <v>0</v>
      </c>
      <c r="AH24" s="4" t="str">
        <f t="shared" si="3"/>
        <v>×</v>
      </c>
      <c r="AI24" s="4" t="str">
        <f t="shared" si="4"/>
        <v>×</v>
      </c>
    </row>
    <row r="25" spans="1:35" ht="17.399999999999999" customHeight="1" x14ac:dyDescent="0.45">
      <c r="A25" s="3" t="s">
        <v>2</v>
      </c>
      <c r="B25" s="2">
        <f t="shared" si="14"/>
        <v>17</v>
      </c>
      <c r="C25" s="7"/>
      <c r="D25" s="55"/>
      <c r="E25" s="1"/>
      <c r="F25" s="1"/>
      <c r="G25" s="7"/>
      <c r="H25" s="42"/>
      <c r="I25" s="9"/>
      <c r="J25" s="9"/>
      <c r="K25" s="42"/>
      <c r="L25" s="1"/>
      <c r="M25" s="20"/>
      <c r="N25" s="39" t="str">
        <f t="shared" si="5"/>
        <v/>
      </c>
      <c r="O25" s="20"/>
      <c r="P25" s="43" t="str">
        <f t="shared" si="6"/>
        <v/>
      </c>
      <c r="Q25" s="32" t="str">
        <f t="shared" si="7"/>
        <v/>
      </c>
      <c r="R25" s="8"/>
      <c r="S25" s="39" t="str">
        <f t="shared" si="8"/>
        <v/>
      </c>
      <c r="T25" s="8"/>
      <c r="U25" s="43" t="str">
        <f t="shared" si="9"/>
        <v/>
      </c>
      <c r="V25" s="32" t="str">
        <f t="shared" si="10"/>
        <v/>
      </c>
      <c r="X25" s="33" t="str">
        <f t="shared" si="15"/>
        <v>-</v>
      </c>
      <c r="Y25" s="33" t="str">
        <f t="shared" si="11"/>
        <v>-</v>
      </c>
      <c r="Z25" s="33" t="str">
        <f t="shared" si="12"/>
        <v>-</v>
      </c>
      <c r="AB25" s="33" t="str">
        <f t="shared" si="0"/>
        <v>-</v>
      </c>
      <c r="AC25" s="38" t="str">
        <f t="shared" si="1"/>
        <v>×</v>
      </c>
      <c r="AD25" s="38" t="str">
        <f t="shared" si="2"/>
        <v>×</v>
      </c>
      <c r="AF25" s="21">
        <f t="shared" si="13"/>
        <v>0</v>
      </c>
      <c r="AH25" s="4" t="str">
        <f t="shared" si="3"/>
        <v>×</v>
      </c>
      <c r="AI25" s="4" t="str">
        <f t="shared" si="4"/>
        <v>×</v>
      </c>
    </row>
    <row r="26" spans="1:35" ht="17.399999999999999" customHeight="1" x14ac:dyDescent="0.45">
      <c r="A26" s="3" t="s">
        <v>2</v>
      </c>
      <c r="B26" s="2">
        <f t="shared" si="14"/>
        <v>18</v>
      </c>
      <c r="C26" s="7"/>
      <c r="D26" s="55"/>
      <c r="E26" s="1"/>
      <c r="F26" s="1"/>
      <c r="G26" s="7"/>
      <c r="H26" s="42"/>
      <c r="I26" s="9"/>
      <c r="J26" s="9"/>
      <c r="K26" s="42"/>
      <c r="L26" s="1"/>
      <c r="M26" s="20"/>
      <c r="N26" s="39" t="str">
        <f t="shared" si="5"/>
        <v/>
      </c>
      <c r="O26" s="20"/>
      <c r="P26" s="43" t="str">
        <f t="shared" si="6"/>
        <v/>
      </c>
      <c r="Q26" s="32" t="str">
        <f t="shared" si="7"/>
        <v/>
      </c>
      <c r="R26" s="8"/>
      <c r="S26" s="39" t="str">
        <f t="shared" si="8"/>
        <v/>
      </c>
      <c r="T26" s="8"/>
      <c r="U26" s="43" t="str">
        <f t="shared" si="9"/>
        <v/>
      </c>
      <c r="V26" s="32" t="str">
        <f t="shared" si="10"/>
        <v/>
      </c>
      <c r="X26" s="33" t="str">
        <f t="shared" si="15"/>
        <v>-</v>
      </c>
      <c r="Y26" s="33" t="str">
        <f t="shared" si="11"/>
        <v>-</v>
      </c>
      <c r="Z26" s="33" t="str">
        <f t="shared" si="12"/>
        <v>-</v>
      </c>
      <c r="AB26" s="33" t="str">
        <f t="shared" si="0"/>
        <v>-</v>
      </c>
      <c r="AC26" s="38" t="str">
        <f t="shared" si="1"/>
        <v>×</v>
      </c>
      <c r="AD26" s="38" t="str">
        <f t="shared" si="2"/>
        <v>×</v>
      </c>
      <c r="AF26" s="21">
        <f t="shared" si="13"/>
        <v>0</v>
      </c>
      <c r="AH26" s="4" t="str">
        <f t="shared" si="3"/>
        <v>×</v>
      </c>
      <c r="AI26" s="4" t="str">
        <f t="shared" si="4"/>
        <v>×</v>
      </c>
    </row>
    <row r="27" spans="1:35" ht="17.399999999999999" customHeight="1" x14ac:dyDescent="0.45">
      <c r="A27" s="3" t="s">
        <v>2</v>
      </c>
      <c r="B27" s="2">
        <f t="shared" si="14"/>
        <v>19</v>
      </c>
      <c r="C27" s="7"/>
      <c r="D27" s="7"/>
      <c r="E27" s="1"/>
      <c r="F27" s="1"/>
      <c r="G27" s="7"/>
      <c r="H27" s="42"/>
      <c r="I27" s="9"/>
      <c r="J27" s="9"/>
      <c r="K27" s="42"/>
      <c r="L27" s="1"/>
      <c r="M27" s="20"/>
      <c r="N27" s="39" t="str">
        <f t="shared" si="5"/>
        <v/>
      </c>
      <c r="O27" s="20"/>
      <c r="P27" s="43" t="str">
        <f t="shared" si="6"/>
        <v/>
      </c>
      <c r="Q27" s="32" t="str">
        <f t="shared" si="7"/>
        <v/>
      </c>
      <c r="R27" s="8"/>
      <c r="S27" s="39" t="str">
        <f t="shared" si="8"/>
        <v/>
      </c>
      <c r="T27" s="8"/>
      <c r="U27" s="43" t="str">
        <f t="shared" si="9"/>
        <v/>
      </c>
      <c r="V27" s="32" t="str">
        <f t="shared" si="10"/>
        <v/>
      </c>
      <c r="X27" s="33" t="str">
        <f t="shared" si="15"/>
        <v>-</v>
      </c>
      <c r="Y27" s="33" t="str">
        <f t="shared" si="11"/>
        <v>-</v>
      </c>
      <c r="Z27" s="33" t="str">
        <f t="shared" si="12"/>
        <v>-</v>
      </c>
      <c r="AB27" s="33" t="str">
        <f t="shared" si="0"/>
        <v>-</v>
      </c>
      <c r="AC27" s="38" t="str">
        <f t="shared" si="1"/>
        <v>×</v>
      </c>
      <c r="AD27" s="38" t="str">
        <f t="shared" si="2"/>
        <v>×</v>
      </c>
      <c r="AF27" s="21">
        <f t="shared" si="13"/>
        <v>0</v>
      </c>
      <c r="AH27" s="4" t="str">
        <f t="shared" si="3"/>
        <v>×</v>
      </c>
      <c r="AI27" s="4" t="str">
        <f t="shared" si="4"/>
        <v>×</v>
      </c>
    </row>
    <row r="28" spans="1:35" ht="17.399999999999999" customHeight="1" x14ac:dyDescent="0.45">
      <c r="A28" s="3" t="s">
        <v>2</v>
      </c>
      <c r="B28" s="2">
        <f t="shared" si="14"/>
        <v>20</v>
      </c>
      <c r="C28" s="7"/>
      <c r="D28" s="7"/>
      <c r="E28" s="1"/>
      <c r="F28" s="1"/>
      <c r="G28" s="7"/>
      <c r="H28" s="42"/>
      <c r="I28" s="9"/>
      <c r="J28" s="9"/>
      <c r="K28" s="42"/>
      <c r="L28" s="1"/>
      <c r="M28" s="20"/>
      <c r="N28" s="39" t="str">
        <f t="shared" si="5"/>
        <v/>
      </c>
      <c r="O28" s="20"/>
      <c r="P28" s="43" t="str">
        <f t="shared" si="6"/>
        <v/>
      </c>
      <c r="Q28" s="32" t="str">
        <f t="shared" si="7"/>
        <v/>
      </c>
      <c r="R28" s="8"/>
      <c r="S28" s="39" t="str">
        <f t="shared" si="8"/>
        <v/>
      </c>
      <c r="T28" s="8"/>
      <c r="U28" s="43" t="str">
        <f t="shared" si="9"/>
        <v/>
      </c>
      <c r="V28" s="32" t="str">
        <f t="shared" si="10"/>
        <v/>
      </c>
      <c r="X28" s="33" t="str">
        <f t="shared" si="15"/>
        <v>-</v>
      </c>
      <c r="Y28" s="33" t="str">
        <f t="shared" si="11"/>
        <v>-</v>
      </c>
      <c r="Z28" s="33" t="str">
        <f t="shared" si="12"/>
        <v>-</v>
      </c>
      <c r="AB28" s="33" t="str">
        <f t="shared" si="0"/>
        <v>-</v>
      </c>
      <c r="AC28" s="38" t="str">
        <f t="shared" si="1"/>
        <v>×</v>
      </c>
      <c r="AD28" s="38" t="str">
        <f t="shared" si="2"/>
        <v>×</v>
      </c>
      <c r="AF28" s="21">
        <f t="shared" si="13"/>
        <v>0</v>
      </c>
      <c r="AH28" s="4" t="str">
        <f t="shared" si="3"/>
        <v>×</v>
      </c>
      <c r="AI28" s="4" t="str">
        <f t="shared" si="4"/>
        <v>×</v>
      </c>
    </row>
    <row r="29" spans="1:35" ht="17.399999999999999" customHeight="1" x14ac:dyDescent="0.45">
      <c r="A29" s="3" t="s">
        <v>2</v>
      </c>
      <c r="B29" s="2">
        <f t="shared" si="14"/>
        <v>21</v>
      </c>
      <c r="C29" s="7"/>
      <c r="D29" s="7"/>
      <c r="E29" s="1"/>
      <c r="F29" s="1"/>
      <c r="G29" s="7"/>
      <c r="H29" s="42"/>
      <c r="I29" s="9"/>
      <c r="J29" s="9"/>
      <c r="K29" s="42"/>
      <c r="L29" s="1"/>
      <c r="M29" s="20"/>
      <c r="N29" s="39" t="str">
        <f t="shared" si="5"/>
        <v/>
      </c>
      <c r="O29" s="20"/>
      <c r="P29" s="43" t="str">
        <f t="shared" si="6"/>
        <v/>
      </c>
      <c r="Q29" s="32" t="str">
        <f t="shared" si="7"/>
        <v/>
      </c>
      <c r="R29" s="8"/>
      <c r="S29" s="39" t="str">
        <f t="shared" si="8"/>
        <v/>
      </c>
      <c r="T29" s="8"/>
      <c r="U29" s="43" t="str">
        <f t="shared" si="9"/>
        <v/>
      </c>
      <c r="V29" s="32" t="str">
        <f t="shared" si="10"/>
        <v/>
      </c>
      <c r="X29" s="33" t="str">
        <f t="shared" si="15"/>
        <v>-</v>
      </c>
      <c r="Y29" s="33" t="str">
        <f t="shared" si="11"/>
        <v>-</v>
      </c>
      <c r="Z29" s="33" t="str">
        <f t="shared" si="12"/>
        <v>-</v>
      </c>
      <c r="AB29" s="33" t="str">
        <f t="shared" si="0"/>
        <v>-</v>
      </c>
      <c r="AC29" s="38" t="str">
        <f t="shared" si="1"/>
        <v>×</v>
      </c>
      <c r="AD29" s="38" t="str">
        <f t="shared" si="2"/>
        <v>×</v>
      </c>
      <c r="AF29" s="21">
        <f t="shared" si="13"/>
        <v>0</v>
      </c>
      <c r="AH29" s="4" t="str">
        <f t="shared" si="3"/>
        <v>×</v>
      </c>
      <c r="AI29" s="4" t="str">
        <f t="shared" si="4"/>
        <v>×</v>
      </c>
    </row>
    <row r="30" spans="1:35" ht="17.399999999999999" customHeight="1" x14ac:dyDescent="0.45">
      <c r="A30" s="3" t="s">
        <v>2</v>
      </c>
      <c r="B30" s="2">
        <f t="shared" si="14"/>
        <v>22</v>
      </c>
      <c r="C30" s="7"/>
      <c r="D30" s="7"/>
      <c r="E30" s="1"/>
      <c r="F30" s="1"/>
      <c r="G30" s="7"/>
      <c r="H30" s="42"/>
      <c r="I30" s="9"/>
      <c r="J30" s="9"/>
      <c r="K30" s="42"/>
      <c r="L30" s="1"/>
      <c r="M30" s="20"/>
      <c r="N30" s="39" t="str">
        <f t="shared" si="5"/>
        <v/>
      </c>
      <c r="O30" s="20"/>
      <c r="P30" s="43" t="str">
        <f t="shared" si="6"/>
        <v/>
      </c>
      <c r="Q30" s="32" t="str">
        <f t="shared" si="7"/>
        <v/>
      </c>
      <c r="R30" s="8"/>
      <c r="S30" s="39" t="str">
        <f t="shared" si="8"/>
        <v/>
      </c>
      <c r="T30" s="8"/>
      <c r="U30" s="43" t="str">
        <f t="shared" si="9"/>
        <v/>
      </c>
      <c r="V30" s="32" t="str">
        <f t="shared" si="10"/>
        <v/>
      </c>
      <c r="X30" s="33" t="str">
        <f t="shared" si="15"/>
        <v>-</v>
      </c>
      <c r="Y30" s="33" t="str">
        <f t="shared" si="11"/>
        <v>-</v>
      </c>
      <c r="Z30" s="33" t="str">
        <f t="shared" si="12"/>
        <v>-</v>
      </c>
      <c r="AB30" s="33" t="str">
        <f t="shared" si="0"/>
        <v>-</v>
      </c>
      <c r="AC30" s="38" t="str">
        <f t="shared" si="1"/>
        <v>×</v>
      </c>
      <c r="AD30" s="38" t="str">
        <f t="shared" si="2"/>
        <v>×</v>
      </c>
      <c r="AF30" s="21">
        <f t="shared" si="13"/>
        <v>0</v>
      </c>
      <c r="AH30" s="4" t="str">
        <f t="shared" si="3"/>
        <v>×</v>
      </c>
      <c r="AI30" s="4" t="str">
        <f t="shared" si="4"/>
        <v>×</v>
      </c>
    </row>
    <row r="31" spans="1:35" ht="17.399999999999999" customHeight="1" x14ac:dyDescent="0.45">
      <c r="A31" s="3" t="s">
        <v>2</v>
      </c>
      <c r="B31" s="2">
        <f t="shared" si="14"/>
        <v>23</v>
      </c>
      <c r="C31" s="7"/>
      <c r="D31" s="7"/>
      <c r="E31" s="1"/>
      <c r="F31" s="1"/>
      <c r="G31" s="7"/>
      <c r="H31" s="42"/>
      <c r="I31" s="9"/>
      <c r="J31" s="9"/>
      <c r="K31" s="42"/>
      <c r="L31" s="1"/>
      <c r="M31" s="20"/>
      <c r="N31" s="39" t="str">
        <f t="shared" si="5"/>
        <v/>
      </c>
      <c r="O31" s="20"/>
      <c r="P31" s="43" t="str">
        <f t="shared" si="6"/>
        <v/>
      </c>
      <c r="Q31" s="32" t="str">
        <f t="shared" si="7"/>
        <v/>
      </c>
      <c r="R31" s="8"/>
      <c r="S31" s="39" t="str">
        <f t="shared" si="8"/>
        <v/>
      </c>
      <c r="T31" s="8"/>
      <c r="U31" s="43" t="str">
        <f t="shared" si="9"/>
        <v/>
      </c>
      <c r="V31" s="32" t="str">
        <f t="shared" si="10"/>
        <v/>
      </c>
      <c r="X31" s="33" t="str">
        <f t="shared" si="15"/>
        <v>-</v>
      </c>
      <c r="Y31" s="33" t="str">
        <f t="shared" si="11"/>
        <v>-</v>
      </c>
      <c r="Z31" s="33" t="str">
        <f t="shared" si="12"/>
        <v>-</v>
      </c>
      <c r="AB31" s="33" t="str">
        <f t="shared" si="0"/>
        <v>-</v>
      </c>
      <c r="AC31" s="38" t="str">
        <f t="shared" si="1"/>
        <v>×</v>
      </c>
      <c r="AD31" s="38" t="str">
        <f t="shared" si="2"/>
        <v>×</v>
      </c>
      <c r="AF31" s="21">
        <f t="shared" si="13"/>
        <v>0</v>
      </c>
      <c r="AH31" s="4" t="str">
        <f t="shared" si="3"/>
        <v>×</v>
      </c>
      <c r="AI31" s="4" t="str">
        <f t="shared" si="4"/>
        <v>×</v>
      </c>
    </row>
    <row r="32" spans="1:35" ht="17.399999999999999" customHeight="1" x14ac:dyDescent="0.45">
      <c r="A32" s="3" t="s">
        <v>2</v>
      </c>
      <c r="B32" s="2">
        <f t="shared" si="14"/>
        <v>24</v>
      </c>
      <c r="C32" s="7"/>
      <c r="D32" s="7"/>
      <c r="E32" s="1"/>
      <c r="F32" s="1"/>
      <c r="G32" s="12"/>
      <c r="H32" s="42"/>
      <c r="I32" s="9"/>
      <c r="J32" s="9"/>
      <c r="K32" s="42"/>
      <c r="L32" s="1"/>
      <c r="M32" s="20"/>
      <c r="N32" s="39" t="str">
        <f t="shared" si="5"/>
        <v/>
      </c>
      <c r="O32" s="20"/>
      <c r="P32" s="43" t="str">
        <f t="shared" si="6"/>
        <v/>
      </c>
      <c r="Q32" s="32" t="str">
        <f t="shared" si="7"/>
        <v/>
      </c>
      <c r="R32" s="8"/>
      <c r="S32" s="39" t="str">
        <f t="shared" si="8"/>
        <v/>
      </c>
      <c r="T32" s="8"/>
      <c r="U32" s="43" t="str">
        <f t="shared" si="9"/>
        <v/>
      </c>
      <c r="V32" s="32" t="str">
        <f t="shared" si="10"/>
        <v/>
      </c>
      <c r="X32" s="33" t="str">
        <f t="shared" si="15"/>
        <v>-</v>
      </c>
      <c r="Y32" s="33" t="str">
        <f t="shared" si="11"/>
        <v>-</v>
      </c>
      <c r="Z32" s="33" t="str">
        <f t="shared" si="12"/>
        <v>-</v>
      </c>
      <c r="AB32" s="33" t="str">
        <f t="shared" si="0"/>
        <v>-</v>
      </c>
      <c r="AC32" s="38" t="str">
        <f t="shared" si="1"/>
        <v>×</v>
      </c>
      <c r="AD32" s="38" t="str">
        <f t="shared" si="2"/>
        <v>×</v>
      </c>
      <c r="AF32" s="21">
        <f t="shared" si="13"/>
        <v>0</v>
      </c>
      <c r="AH32" s="4" t="str">
        <f t="shared" si="3"/>
        <v>×</v>
      </c>
      <c r="AI32" s="4" t="str">
        <f t="shared" si="4"/>
        <v>×</v>
      </c>
    </row>
    <row r="33" spans="1:35" ht="17.399999999999999" customHeight="1" x14ac:dyDescent="0.45">
      <c r="A33" s="3" t="s">
        <v>2</v>
      </c>
      <c r="B33" s="2">
        <f t="shared" si="14"/>
        <v>25</v>
      </c>
      <c r="C33" s="7"/>
      <c r="D33" s="7"/>
      <c r="E33" s="1"/>
      <c r="F33" s="1"/>
      <c r="G33" s="12"/>
      <c r="H33" s="42"/>
      <c r="I33" s="9"/>
      <c r="J33" s="9"/>
      <c r="K33" s="42"/>
      <c r="L33" s="1"/>
      <c r="M33" s="20"/>
      <c r="N33" s="39" t="str">
        <f t="shared" si="5"/>
        <v/>
      </c>
      <c r="O33" s="20"/>
      <c r="P33" s="43" t="str">
        <f t="shared" si="6"/>
        <v/>
      </c>
      <c r="Q33" s="32" t="str">
        <f t="shared" si="7"/>
        <v/>
      </c>
      <c r="R33" s="8"/>
      <c r="S33" s="39" t="str">
        <f t="shared" si="8"/>
        <v/>
      </c>
      <c r="T33" s="8"/>
      <c r="U33" s="43" t="str">
        <f t="shared" si="9"/>
        <v/>
      </c>
      <c r="V33" s="32" t="str">
        <f t="shared" si="10"/>
        <v/>
      </c>
      <c r="X33" s="33" t="str">
        <f t="shared" si="15"/>
        <v>-</v>
      </c>
      <c r="Y33" s="33" t="str">
        <f t="shared" si="11"/>
        <v>-</v>
      </c>
      <c r="Z33" s="33" t="str">
        <f t="shared" si="12"/>
        <v>-</v>
      </c>
      <c r="AB33" s="33" t="str">
        <f t="shared" si="0"/>
        <v>-</v>
      </c>
      <c r="AC33" s="38" t="str">
        <f t="shared" si="1"/>
        <v>×</v>
      </c>
      <c r="AD33" s="38" t="str">
        <f t="shared" si="2"/>
        <v>×</v>
      </c>
      <c r="AF33" s="21">
        <f t="shared" si="13"/>
        <v>0</v>
      </c>
      <c r="AH33" s="4" t="str">
        <f t="shared" si="3"/>
        <v>×</v>
      </c>
      <c r="AI33" s="4" t="str">
        <f t="shared" si="4"/>
        <v>×</v>
      </c>
    </row>
    <row r="34" spans="1:35" ht="17.399999999999999" customHeight="1" x14ac:dyDescent="0.45">
      <c r="A34" s="3" t="s">
        <v>2</v>
      </c>
      <c r="B34" s="2">
        <f t="shared" si="14"/>
        <v>26</v>
      </c>
      <c r="C34" s="7"/>
      <c r="D34" s="7"/>
      <c r="E34" s="1"/>
      <c r="F34" s="1"/>
      <c r="G34" s="7"/>
      <c r="H34" s="42"/>
      <c r="I34" s="9"/>
      <c r="J34" s="9"/>
      <c r="K34" s="42"/>
      <c r="L34" s="1"/>
      <c r="M34" s="20"/>
      <c r="N34" s="39" t="str">
        <f t="shared" si="5"/>
        <v/>
      </c>
      <c r="O34" s="20"/>
      <c r="P34" s="43" t="str">
        <f t="shared" si="6"/>
        <v/>
      </c>
      <c r="Q34" s="32" t="str">
        <f t="shared" si="7"/>
        <v/>
      </c>
      <c r="R34" s="8"/>
      <c r="S34" s="39" t="str">
        <f t="shared" si="8"/>
        <v/>
      </c>
      <c r="T34" s="8"/>
      <c r="U34" s="43" t="str">
        <f t="shared" si="9"/>
        <v/>
      </c>
      <c r="V34" s="32" t="str">
        <f t="shared" si="10"/>
        <v/>
      </c>
      <c r="X34" s="33" t="str">
        <f t="shared" si="15"/>
        <v>-</v>
      </c>
      <c r="Y34" s="33" t="str">
        <f t="shared" si="11"/>
        <v>-</v>
      </c>
      <c r="Z34" s="33" t="str">
        <f t="shared" si="12"/>
        <v>-</v>
      </c>
      <c r="AB34" s="33" t="str">
        <f t="shared" si="0"/>
        <v>-</v>
      </c>
      <c r="AC34" s="38" t="str">
        <f t="shared" si="1"/>
        <v>×</v>
      </c>
      <c r="AD34" s="38" t="str">
        <f t="shared" si="2"/>
        <v>×</v>
      </c>
      <c r="AF34" s="21">
        <f t="shared" si="13"/>
        <v>0</v>
      </c>
      <c r="AH34" s="4" t="str">
        <f t="shared" si="3"/>
        <v>×</v>
      </c>
      <c r="AI34" s="4" t="str">
        <f t="shared" si="4"/>
        <v>×</v>
      </c>
    </row>
    <row r="35" spans="1:35" ht="17.399999999999999" customHeight="1" x14ac:dyDescent="0.45">
      <c r="A35" s="3" t="s">
        <v>2</v>
      </c>
      <c r="B35" s="2">
        <f t="shared" si="14"/>
        <v>27</v>
      </c>
      <c r="C35" s="7"/>
      <c r="D35" s="7"/>
      <c r="E35" s="1"/>
      <c r="F35" s="1"/>
      <c r="G35" s="7"/>
      <c r="H35" s="42"/>
      <c r="I35" s="9"/>
      <c r="J35" s="9"/>
      <c r="K35" s="42"/>
      <c r="L35" s="1"/>
      <c r="M35" s="20"/>
      <c r="N35" s="39" t="str">
        <f t="shared" si="5"/>
        <v/>
      </c>
      <c r="O35" s="20"/>
      <c r="P35" s="43" t="str">
        <f t="shared" si="6"/>
        <v/>
      </c>
      <c r="Q35" s="32" t="str">
        <f t="shared" si="7"/>
        <v/>
      </c>
      <c r="R35" s="8"/>
      <c r="S35" s="39" t="str">
        <f t="shared" si="8"/>
        <v/>
      </c>
      <c r="T35" s="8"/>
      <c r="U35" s="43" t="str">
        <f t="shared" si="9"/>
        <v/>
      </c>
      <c r="V35" s="32" t="str">
        <f t="shared" si="10"/>
        <v/>
      </c>
      <c r="X35" s="33" t="str">
        <f t="shared" si="15"/>
        <v>-</v>
      </c>
      <c r="Y35" s="33" t="str">
        <f t="shared" si="11"/>
        <v>-</v>
      </c>
      <c r="Z35" s="33" t="str">
        <f t="shared" si="12"/>
        <v>-</v>
      </c>
      <c r="AB35" s="33" t="str">
        <f t="shared" si="0"/>
        <v>-</v>
      </c>
      <c r="AC35" s="38" t="str">
        <f t="shared" si="1"/>
        <v>×</v>
      </c>
      <c r="AD35" s="38" t="str">
        <f t="shared" si="2"/>
        <v>×</v>
      </c>
      <c r="AF35" s="21">
        <f t="shared" si="13"/>
        <v>0</v>
      </c>
      <c r="AH35" s="4" t="str">
        <f t="shared" si="3"/>
        <v>×</v>
      </c>
      <c r="AI35" s="4" t="str">
        <f t="shared" si="4"/>
        <v>×</v>
      </c>
    </row>
    <row r="36" spans="1:35" ht="17.399999999999999" customHeight="1" x14ac:dyDescent="0.45">
      <c r="A36" s="3" t="s">
        <v>2</v>
      </c>
      <c r="B36" s="2">
        <f t="shared" si="14"/>
        <v>28</v>
      </c>
      <c r="C36" s="7"/>
      <c r="D36" s="7"/>
      <c r="E36" s="1"/>
      <c r="F36" s="1"/>
      <c r="G36" s="7"/>
      <c r="H36" s="42"/>
      <c r="I36" s="9"/>
      <c r="J36" s="9"/>
      <c r="K36" s="42"/>
      <c r="L36" s="1"/>
      <c r="M36" s="20"/>
      <c r="N36" s="39" t="str">
        <f t="shared" si="5"/>
        <v/>
      </c>
      <c r="O36" s="20"/>
      <c r="P36" s="43" t="str">
        <f t="shared" si="6"/>
        <v/>
      </c>
      <c r="Q36" s="32" t="str">
        <f t="shared" si="7"/>
        <v/>
      </c>
      <c r="R36" s="8"/>
      <c r="S36" s="39" t="str">
        <f t="shared" si="8"/>
        <v/>
      </c>
      <c r="T36" s="8"/>
      <c r="U36" s="43" t="str">
        <f t="shared" si="9"/>
        <v/>
      </c>
      <c r="V36" s="32" t="str">
        <f t="shared" si="10"/>
        <v/>
      </c>
      <c r="X36" s="33" t="str">
        <f t="shared" si="15"/>
        <v>-</v>
      </c>
      <c r="Y36" s="33" t="str">
        <f t="shared" si="11"/>
        <v>-</v>
      </c>
      <c r="Z36" s="33" t="str">
        <f t="shared" si="12"/>
        <v>-</v>
      </c>
      <c r="AB36" s="33" t="str">
        <f t="shared" si="0"/>
        <v>-</v>
      </c>
      <c r="AC36" s="38" t="str">
        <f t="shared" si="1"/>
        <v>×</v>
      </c>
      <c r="AD36" s="38" t="str">
        <f t="shared" si="2"/>
        <v>×</v>
      </c>
      <c r="AF36" s="21">
        <f t="shared" si="13"/>
        <v>0</v>
      </c>
      <c r="AH36" s="4" t="str">
        <f t="shared" si="3"/>
        <v>×</v>
      </c>
      <c r="AI36" s="4" t="str">
        <f t="shared" si="4"/>
        <v>×</v>
      </c>
    </row>
    <row r="37" spans="1:35" ht="17.399999999999999" customHeight="1" x14ac:dyDescent="0.45">
      <c r="A37" s="3" t="s">
        <v>2</v>
      </c>
      <c r="B37" s="2">
        <f t="shared" si="14"/>
        <v>29</v>
      </c>
      <c r="C37" s="7"/>
      <c r="D37" s="7"/>
      <c r="E37" s="1"/>
      <c r="F37" s="1"/>
      <c r="G37" s="7"/>
      <c r="H37" s="42"/>
      <c r="I37" s="9"/>
      <c r="J37" s="9"/>
      <c r="K37" s="42"/>
      <c r="L37" s="1"/>
      <c r="M37" s="20"/>
      <c r="N37" s="39" t="str">
        <f t="shared" si="5"/>
        <v/>
      </c>
      <c r="O37" s="20"/>
      <c r="P37" s="43" t="str">
        <f t="shared" si="6"/>
        <v/>
      </c>
      <c r="Q37" s="32" t="str">
        <f t="shared" si="7"/>
        <v/>
      </c>
      <c r="R37" s="8"/>
      <c r="S37" s="39" t="str">
        <f t="shared" si="8"/>
        <v/>
      </c>
      <c r="T37" s="8"/>
      <c r="U37" s="43" t="str">
        <f t="shared" si="9"/>
        <v/>
      </c>
      <c r="V37" s="32" t="str">
        <f t="shared" si="10"/>
        <v/>
      </c>
      <c r="X37" s="33" t="str">
        <f t="shared" si="15"/>
        <v>-</v>
      </c>
      <c r="Y37" s="33" t="str">
        <f t="shared" si="11"/>
        <v>-</v>
      </c>
      <c r="Z37" s="33" t="str">
        <f t="shared" si="12"/>
        <v>-</v>
      </c>
      <c r="AB37" s="33" t="str">
        <f t="shared" si="0"/>
        <v>-</v>
      </c>
      <c r="AC37" s="38" t="str">
        <f t="shared" si="1"/>
        <v>×</v>
      </c>
      <c r="AD37" s="38" t="str">
        <f t="shared" si="2"/>
        <v>×</v>
      </c>
      <c r="AF37" s="21">
        <f t="shared" si="13"/>
        <v>0</v>
      </c>
      <c r="AH37" s="4" t="str">
        <f t="shared" si="3"/>
        <v>×</v>
      </c>
      <c r="AI37" s="4" t="str">
        <f t="shared" si="4"/>
        <v>×</v>
      </c>
    </row>
    <row r="38" spans="1:35" ht="17.399999999999999" customHeight="1" x14ac:dyDescent="0.45">
      <c r="A38" s="3" t="s">
        <v>2</v>
      </c>
      <c r="B38" s="2">
        <f t="shared" si="14"/>
        <v>30</v>
      </c>
      <c r="C38" s="7"/>
      <c r="D38" s="7"/>
      <c r="E38" s="1"/>
      <c r="F38" s="1"/>
      <c r="G38" s="7"/>
      <c r="H38" s="42"/>
      <c r="I38" s="9"/>
      <c r="J38" s="9"/>
      <c r="K38" s="42"/>
      <c r="L38" s="1"/>
      <c r="M38" s="20"/>
      <c r="N38" s="39" t="str">
        <f t="shared" si="5"/>
        <v/>
      </c>
      <c r="O38" s="20"/>
      <c r="P38" s="43" t="str">
        <f t="shared" si="6"/>
        <v/>
      </c>
      <c r="Q38" s="32" t="str">
        <f t="shared" si="7"/>
        <v/>
      </c>
      <c r="R38" s="8"/>
      <c r="S38" s="39" t="str">
        <f t="shared" si="8"/>
        <v/>
      </c>
      <c r="T38" s="8"/>
      <c r="U38" s="43" t="str">
        <f t="shared" si="9"/>
        <v/>
      </c>
      <c r="V38" s="32" t="str">
        <f t="shared" si="10"/>
        <v/>
      </c>
      <c r="X38" s="33" t="str">
        <f t="shared" si="15"/>
        <v>-</v>
      </c>
      <c r="Y38" s="33" t="str">
        <f t="shared" si="11"/>
        <v>-</v>
      </c>
      <c r="Z38" s="33" t="str">
        <f t="shared" si="12"/>
        <v>-</v>
      </c>
      <c r="AB38" s="33" t="str">
        <f t="shared" si="0"/>
        <v>-</v>
      </c>
      <c r="AC38" s="38" t="str">
        <f t="shared" si="1"/>
        <v>×</v>
      </c>
      <c r="AD38" s="38" t="str">
        <f t="shared" si="2"/>
        <v>×</v>
      </c>
      <c r="AF38" s="21">
        <f t="shared" si="13"/>
        <v>0</v>
      </c>
      <c r="AH38" s="4" t="str">
        <f t="shared" si="3"/>
        <v>×</v>
      </c>
      <c r="AI38" s="4" t="str">
        <f t="shared" si="4"/>
        <v>×</v>
      </c>
    </row>
    <row r="39" spans="1:35" ht="17.399999999999999" customHeight="1" x14ac:dyDescent="0.45">
      <c r="A39" s="3" t="s">
        <v>2</v>
      </c>
      <c r="B39" s="2">
        <f t="shared" si="14"/>
        <v>31</v>
      </c>
      <c r="C39" s="7"/>
      <c r="D39" s="7"/>
      <c r="E39" s="1"/>
      <c r="F39" s="1"/>
      <c r="G39" s="7"/>
      <c r="H39" s="42"/>
      <c r="I39" s="9"/>
      <c r="J39" s="9"/>
      <c r="K39" s="42"/>
      <c r="L39" s="1"/>
      <c r="M39" s="20"/>
      <c r="N39" s="39" t="str">
        <f t="shared" si="5"/>
        <v/>
      </c>
      <c r="O39" s="20"/>
      <c r="P39" s="43" t="str">
        <f t="shared" si="6"/>
        <v/>
      </c>
      <c r="Q39" s="32" t="str">
        <f t="shared" si="7"/>
        <v/>
      </c>
      <c r="R39" s="8"/>
      <c r="S39" s="39" t="str">
        <f t="shared" si="8"/>
        <v/>
      </c>
      <c r="T39" s="8"/>
      <c r="U39" s="43" t="str">
        <f t="shared" si="9"/>
        <v/>
      </c>
      <c r="V39" s="32" t="str">
        <f t="shared" si="10"/>
        <v/>
      </c>
      <c r="X39" s="33" t="str">
        <f t="shared" si="15"/>
        <v>-</v>
      </c>
      <c r="Y39" s="33" t="str">
        <f t="shared" si="11"/>
        <v>-</v>
      </c>
      <c r="Z39" s="33" t="str">
        <f t="shared" si="12"/>
        <v>-</v>
      </c>
      <c r="AB39" s="33" t="str">
        <f t="shared" si="0"/>
        <v>-</v>
      </c>
      <c r="AC39" s="38" t="str">
        <f t="shared" si="1"/>
        <v>×</v>
      </c>
      <c r="AD39" s="38" t="str">
        <f t="shared" si="2"/>
        <v>×</v>
      </c>
      <c r="AF39" s="21">
        <f t="shared" si="13"/>
        <v>0</v>
      </c>
      <c r="AH39" s="4" t="str">
        <f t="shared" si="3"/>
        <v>×</v>
      </c>
      <c r="AI39" s="4" t="str">
        <f t="shared" si="4"/>
        <v>×</v>
      </c>
    </row>
    <row r="40" spans="1:35" ht="17.399999999999999" customHeight="1" x14ac:dyDescent="0.45">
      <c r="A40" s="3" t="s">
        <v>2</v>
      </c>
      <c r="B40" s="2">
        <f t="shared" si="14"/>
        <v>32</v>
      </c>
      <c r="C40" s="7"/>
      <c r="D40" s="7"/>
      <c r="E40" s="1"/>
      <c r="F40" s="1"/>
      <c r="G40" s="7"/>
      <c r="H40" s="42"/>
      <c r="I40" s="9"/>
      <c r="J40" s="9"/>
      <c r="K40" s="42"/>
      <c r="L40" s="1"/>
      <c r="M40" s="20"/>
      <c r="N40" s="39" t="str">
        <f t="shared" si="5"/>
        <v/>
      </c>
      <c r="O40" s="20"/>
      <c r="P40" s="43" t="str">
        <f t="shared" si="6"/>
        <v/>
      </c>
      <c r="Q40" s="32" t="str">
        <f t="shared" si="7"/>
        <v/>
      </c>
      <c r="R40" s="8"/>
      <c r="S40" s="39" t="str">
        <f t="shared" si="8"/>
        <v/>
      </c>
      <c r="T40" s="8"/>
      <c r="U40" s="43" t="str">
        <f t="shared" si="9"/>
        <v/>
      </c>
      <c r="V40" s="32" t="str">
        <f t="shared" si="10"/>
        <v/>
      </c>
      <c r="X40" s="33" t="str">
        <f t="shared" si="15"/>
        <v>-</v>
      </c>
      <c r="Y40" s="33" t="str">
        <f t="shared" si="11"/>
        <v>-</v>
      </c>
      <c r="Z40" s="33" t="str">
        <f t="shared" si="12"/>
        <v>-</v>
      </c>
      <c r="AB40" s="33" t="str">
        <f t="shared" si="0"/>
        <v>-</v>
      </c>
      <c r="AC40" s="38" t="str">
        <f t="shared" si="1"/>
        <v>×</v>
      </c>
      <c r="AD40" s="38" t="str">
        <f t="shared" si="2"/>
        <v>×</v>
      </c>
      <c r="AF40" s="21">
        <f t="shared" si="13"/>
        <v>0</v>
      </c>
      <c r="AH40" s="4" t="str">
        <f t="shared" si="3"/>
        <v>×</v>
      </c>
      <c r="AI40" s="4" t="str">
        <f t="shared" si="4"/>
        <v>×</v>
      </c>
    </row>
    <row r="41" spans="1:35" ht="17.399999999999999" customHeight="1" x14ac:dyDescent="0.45">
      <c r="A41" s="3" t="s">
        <v>2</v>
      </c>
      <c r="B41" s="2">
        <f t="shared" si="14"/>
        <v>33</v>
      </c>
      <c r="C41" s="7"/>
      <c r="D41" s="7"/>
      <c r="E41" s="1"/>
      <c r="F41" s="1"/>
      <c r="G41" s="7"/>
      <c r="H41" s="42"/>
      <c r="I41" s="9"/>
      <c r="J41" s="9"/>
      <c r="K41" s="42"/>
      <c r="L41" s="1"/>
      <c r="M41" s="20"/>
      <c r="N41" s="39" t="str">
        <f t="shared" si="5"/>
        <v/>
      </c>
      <c r="O41" s="20"/>
      <c r="P41" s="43" t="str">
        <f t="shared" si="6"/>
        <v/>
      </c>
      <c r="Q41" s="32" t="str">
        <f t="shared" si="7"/>
        <v/>
      </c>
      <c r="R41" s="8"/>
      <c r="S41" s="39" t="str">
        <f t="shared" si="8"/>
        <v/>
      </c>
      <c r="T41" s="8"/>
      <c r="U41" s="43" t="str">
        <f t="shared" si="9"/>
        <v/>
      </c>
      <c r="V41" s="32" t="str">
        <f t="shared" si="10"/>
        <v/>
      </c>
      <c r="X41" s="33" t="str">
        <f t="shared" si="15"/>
        <v>-</v>
      </c>
      <c r="Y41" s="33" t="str">
        <f t="shared" si="11"/>
        <v>-</v>
      </c>
      <c r="Z41" s="33" t="str">
        <f t="shared" si="12"/>
        <v>-</v>
      </c>
      <c r="AB41" s="33" t="str">
        <f t="shared" si="0"/>
        <v>-</v>
      </c>
      <c r="AC41" s="38" t="str">
        <f t="shared" ref="AC41:AC58" si="16">IF(E41="職員","‐",IF(AND(X41="○",Y41="○",Z41="○"),"○","×"))</f>
        <v>×</v>
      </c>
      <c r="AD41" s="38" t="str">
        <f t="shared" ref="AD41:AD58" si="17">IF(E41="職員","‐",IF(AND(X41="○",Y41="○",Z41="○",AB41="○"),"○","×"))</f>
        <v>×</v>
      </c>
      <c r="AF41" s="21">
        <f t="shared" si="13"/>
        <v>0</v>
      </c>
      <c r="AH41" s="4" t="str">
        <f t="shared" ref="AH41:AH58" si="18">IF(E41="職員","‐",IF(AND(X41="○",Y41="○",Z41="○"),"○","×"))</f>
        <v>×</v>
      </c>
      <c r="AI41" s="4" t="str">
        <f t="shared" ref="AI41:AI58" si="19">IF(E41="職員","‐",IF(AND(X41="○",Y41="○",Z41="○",AB41="○"),"○","×"))</f>
        <v>×</v>
      </c>
    </row>
    <row r="42" spans="1:35" ht="17.399999999999999" customHeight="1" x14ac:dyDescent="0.45">
      <c r="A42" s="3" t="s">
        <v>2</v>
      </c>
      <c r="B42" s="2">
        <f t="shared" si="14"/>
        <v>34</v>
      </c>
      <c r="C42" s="7"/>
      <c r="D42" s="7"/>
      <c r="E42" s="1"/>
      <c r="F42" s="1"/>
      <c r="G42" s="7"/>
      <c r="H42" s="42"/>
      <c r="I42" s="9"/>
      <c r="J42" s="9"/>
      <c r="K42" s="42"/>
      <c r="L42" s="1"/>
      <c r="M42" s="20"/>
      <c r="N42" s="39" t="str">
        <f t="shared" si="5"/>
        <v/>
      </c>
      <c r="O42" s="20"/>
      <c r="P42" s="43" t="str">
        <f t="shared" si="6"/>
        <v/>
      </c>
      <c r="Q42" s="32" t="str">
        <f t="shared" si="7"/>
        <v/>
      </c>
      <c r="R42" s="8"/>
      <c r="S42" s="39" t="str">
        <f t="shared" si="8"/>
        <v/>
      </c>
      <c r="T42" s="8"/>
      <c r="U42" s="43" t="str">
        <f t="shared" si="9"/>
        <v/>
      </c>
      <c r="V42" s="32" t="str">
        <f t="shared" si="10"/>
        <v/>
      </c>
      <c r="X42" s="33" t="str">
        <f t="shared" si="15"/>
        <v>-</v>
      </c>
      <c r="Y42" s="33" t="str">
        <f t="shared" si="11"/>
        <v>-</v>
      </c>
      <c r="Z42" s="33" t="str">
        <f t="shared" si="12"/>
        <v>-</v>
      </c>
      <c r="AB42" s="33" t="str">
        <f t="shared" si="0"/>
        <v>-</v>
      </c>
      <c r="AC42" s="38" t="str">
        <f t="shared" si="16"/>
        <v>×</v>
      </c>
      <c r="AD42" s="38" t="str">
        <f t="shared" si="17"/>
        <v>×</v>
      </c>
      <c r="AF42" s="21">
        <f t="shared" si="13"/>
        <v>0</v>
      </c>
      <c r="AH42" s="4" t="str">
        <f t="shared" si="18"/>
        <v>×</v>
      </c>
      <c r="AI42" s="4" t="str">
        <f t="shared" si="19"/>
        <v>×</v>
      </c>
    </row>
    <row r="43" spans="1:35" ht="17.399999999999999" customHeight="1" x14ac:dyDescent="0.45">
      <c r="A43" s="3" t="s">
        <v>2</v>
      </c>
      <c r="B43" s="2">
        <f t="shared" si="14"/>
        <v>35</v>
      </c>
      <c r="C43" s="7"/>
      <c r="D43" s="7"/>
      <c r="E43" s="1"/>
      <c r="F43" s="1"/>
      <c r="G43" s="7"/>
      <c r="H43" s="42"/>
      <c r="I43" s="9"/>
      <c r="J43" s="9"/>
      <c r="K43" s="42"/>
      <c r="L43" s="1"/>
      <c r="M43" s="20"/>
      <c r="N43" s="39" t="str">
        <f t="shared" si="5"/>
        <v/>
      </c>
      <c r="O43" s="20"/>
      <c r="P43" s="43" t="str">
        <f t="shared" si="6"/>
        <v/>
      </c>
      <c r="Q43" s="32" t="str">
        <f t="shared" si="7"/>
        <v/>
      </c>
      <c r="R43" s="8"/>
      <c r="S43" s="39" t="str">
        <f t="shared" si="8"/>
        <v/>
      </c>
      <c r="T43" s="8"/>
      <c r="U43" s="43" t="str">
        <f t="shared" si="9"/>
        <v/>
      </c>
      <c r="V43" s="32" t="str">
        <f t="shared" si="10"/>
        <v/>
      </c>
      <c r="X43" s="33" t="str">
        <f t="shared" si="15"/>
        <v>-</v>
      </c>
      <c r="Y43" s="33" t="str">
        <f t="shared" si="11"/>
        <v>-</v>
      </c>
      <c r="Z43" s="33" t="str">
        <f t="shared" si="12"/>
        <v>-</v>
      </c>
      <c r="AB43" s="33" t="str">
        <f t="shared" si="0"/>
        <v>-</v>
      </c>
      <c r="AC43" s="38" t="str">
        <f t="shared" si="16"/>
        <v>×</v>
      </c>
      <c r="AD43" s="38" t="str">
        <f t="shared" si="17"/>
        <v>×</v>
      </c>
      <c r="AF43" s="21">
        <f t="shared" si="13"/>
        <v>0</v>
      </c>
      <c r="AH43" s="4" t="str">
        <f t="shared" si="18"/>
        <v>×</v>
      </c>
      <c r="AI43" s="4" t="str">
        <f t="shared" si="19"/>
        <v>×</v>
      </c>
    </row>
    <row r="44" spans="1:35" ht="17.399999999999999" customHeight="1" x14ac:dyDescent="0.45">
      <c r="A44" s="3" t="s">
        <v>2</v>
      </c>
      <c r="B44" s="2">
        <f t="shared" si="14"/>
        <v>36</v>
      </c>
      <c r="C44" s="7"/>
      <c r="D44" s="7"/>
      <c r="E44" s="1"/>
      <c r="F44" s="1"/>
      <c r="G44" s="7"/>
      <c r="H44" s="42"/>
      <c r="I44" s="9"/>
      <c r="J44" s="9"/>
      <c r="K44" s="42"/>
      <c r="L44" s="1"/>
      <c r="M44" s="20"/>
      <c r="N44" s="39" t="str">
        <f t="shared" si="5"/>
        <v/>
      </c>
      <c r="O44" s="20"/>
      <c r="P44" s="43" t="str">
        <f t="shared" si="6"/>
        <v/>
      </c>
      <c r="Q44" s="32" t="str">
        <f t="shared" si="7"/>
        <v/>
      </c>
      <c r="R44" s="8"/>
      <c r="S44" s="39" t="str">
        <f t="shared" si="8"/>
        <v/>
      </c>
      <c r="T44" s="8"/>
      <c r="U44" s="43" t="str">
        <f t="shared" si="9"/>
        <v/>
      </c>
      <c r="V44" s="32" t="str">
        <f t="shared" si="10"/>
        <v/>
      </c>
      <c r="X44" s="33" t="str">
        <f t="shared" si="15"/>
        <v>-</v>
      </c>
      <c r="Y44" s="33" t="str">
        <f t="shared" si="11"/>
        <v>-</v>
      </c>
      <c r="Z44" s="33" t="str">
        <f t="shared" si="12"/>
        <v>-</v>
      </c>
      <c r="AB44" s="33" t="str">
        <f t="shared" si="0"/>
        <v>-</v>
      </c>
      <c r="AC44" s="38" t="str">
        <f t="shared" si="16"/>
        <v>×</v>
      </c>
      <c r="AD44" s="38" t="str">
        <f t="shared" si="17"/>
        <v>×</v>
      </c>
      <c r="AF44" s="21">
        <f t="shared" si="13"/>
        <v>0</v>
      </c>
      <c r="AH44" s="4" t="str">
        <f t="shared" si="18"/>
        <v>×</v>
      </c>
      <c r="AI44" s="4" t="str">
        <f t="shared" si="19"/>
        <v>×</v>
      </c>
    </row>
    <row r="45" spans="1:35" ht="17.399999999999999" customHeight="1" x14ac:dyDescent="0.45">
      <c r="A45" s="3" t="s">
        <v>2</v>
      </c>
      <c r="B45" s="2">
        <f t="shared" si="14"/>
        <v>37</v>
      </c>
      <c r="C45" s="7"/>
      <c r="D45" s="7"/>
      <c r="E45" s="1"/>
      <c r="F45" s="1"/>
      <c r="G45" s="7"/>
      <c r="H45" s="42"/>
      <c r="I45" s="9"/>
      <c r="J45" s="9"/>
      <c r="K45" s="42"/>
      <c r="L45" s="1"/>
      <c r="M45" s="20"/>
      <c r="N45" s="39" t="str">
        <f t="shared" si="5"/>
        <v/>
      </c>
      <c r="O45" s="20"/>
      <c r="P45" s="43" t="str">
        <f t="shared" si="6"/>
        <v/>
      </c>
      <c r="Q45" s="32" t="str">
        <f t="shared" si="7"/>
        <v/>
      </c>
      <c r="R45" s="8"/>
      <c r="S45" s="39" t="str">
        <f t="shared" si="8"/>
        <v/>
      </c>
      <c r="T45" s="8"/>
      <c r="U45" s="43" t="str">
        <f t="shared" si="9"/>
        <v/>
      </c>
      <c r="V45" s="32" t="str">
        <f t="shared" si="10"/>
        <v/>
      </c>
      <c r="X45" s="33" t="str">
        <f t="shared" si="15"/>
        <v>-</v>
      </c>
      <c r="Y45" s="33" t="str">
        <f t="shared" si="11"/>
        <v>-</v>
      </c>
      <c r="Z45" s="33" t="str">
        <f t="shared" si="12"/>
        <v>-</v>
      </c>
      <c r="AB45" s="33" t="str">
        <f t="shared" si="0"/>
        <v>-</v>
      </c>
      <c r="AC45" s="38" t="str">
        <f t="shared" si="16"/>
        <v>×</v>
      </c>
      <c r="AD45" s="38" t="str">
        <f t="shared" si="17"/>
        <v>×</v>
      </c>
      <c r="AF45" s="21">
        <f t="shared" si="13"/>
        <v>0</v>
      </c>
      <c r="AH45" s="4" t="str">
        <f t="shared" si="18"/>
        <v>×</v>
      </c>
      <c r="AI45" s="4" t="str">
        <f t="shared" si="19"/>
        <v>×</v>
      </c>
    </row>
    <row r="46" spans="1:35" ht="17.399999999999999" customHeight="1" x14ac:dyDescent="0.45">
      <c r="A46" s="3" t="s">
        <v>2</v>
      </c>
      <c r="B46" s="2">
        <f t="shared" si="14"/>
        <v>38</v>
      </c>
      <c r="C46" s="7"/>
      <c r="D46" s="7"/>
      <c r="E46" s="1"/>
      <c r="F46" s="1"/>
      <c r="G46" s="12"/>
      <c r="H46" s="42"/>
      <c r="I46" s="9"/>
      <c r="J46" s="9"/>
      <c r="K46" s="42"/>
      <c r="L46" s="1"/>
      <c r="M46" s="20"/>
      <c r="N46" s="39" t="str">
        <f t="shared" si="5"/>
        <v/>
      </c>
      <c r="O46" s="20"/>
      <c r="P46" s="43" t="str">
        <f t="shared" si="6"/>
        <v/>
      </c>
      <c r="Q46" s="32" t="str">
        <f t="shared" si="7"/>
        <v/>
      </c>
      <c r="R46" s="8"/>
      <c r="S46" s="39" t="str">
        <f t="shared" si="8"/>
        <v/>
      </c>
      <c r="T46" s="8"/>
      <c r="U46" s="43" t="str">
        <f t="shared" si="9"/>
        <v/>
      </c>
      <c r="V46" s="32" t="str">
        <f t="shared" si="10"/>
        <v/>
      </c>
      <c r="X46" s="33" t="str">
        <f t="shared" si="15"/>
        <v>-</v>
      </c>
      <c r="Y46" s="33" t="str">
        <f t="shared" si="11"/>
        <v>-</v>
      </c>
      <c r="Z46" s="33" t="str">
        <f t="shared" si="12"/>
        <v>-</v>
      </c>
      <c r="AB46" s="33" t="str">
        <f t="shared" si="0"/>
        <v>-</v>
      </c>
      <c r="AC46" s="38" t="str">
        <f t="shared" si="16"/>
        <v>×</v>
      </c>
      <c r="AD46" s="38" t="str">
        <f t="shared" si="17"/>
        <v>×</v>
      </c>
      <c r="AF46" s="21">
        <f t="shared" si="13"/>
        <v>0</v>
      </c>
      <c r="AH46" s="4" t="str">
        <f t="shared" si="18"/>
        <v>×</v>
      </c>
      <c r="AI46" s="4" t="str">
        <f t="shared" si="19"/>
        <v>×</v>
      </c>
    </row>
    <row r="47" spans="1:35" ht="17.399999999999999" customHeight="1" x14ac:dyDescent="0.45">
      <c r="A47" s="3" t="s">
        <v>2</v>
      </c>
      <c r="B47" s="2">
        <f t="shared" si="14"/>
        <v>39</v>
      </c>
      <c r="C47" s="7"/>
      <c r="D47" s="7"/>
      <c r="E47" s="1"/>
      <c r="F47" s="1"/>
      <c r="G47" s="12"/>
      <c r="H47" s="42"/>
      <c r="I47" s="9"/>
      <c r="J47" s="9"/>
      <c r="K47" s="42"/>
      <c r="L47" s="1"/>
      <c r="M47" s="20"/>
      <c r="N47" s="39" t="str">
        <f t="shared" si="5"/>
        <v/>
      </c>
      <c r="O47" s="20"/>
      <c r="P47" s="43" t="str">
        <f t="shared" si="6"/>
        <v/>
      </c>
      <c r="Q47" s="32" t="str">
        <f t="shared" si="7"/>
        <v/>
      </c>
      <c r="R47" s="8"/>
      <c r="S47" s="39" t="str">
        <f t="shared" si="8"/>
        <v/>
      </c>
      <c r="T47" s="8"/>
      <c r="U47" s="43" t="str">
        <f t="shared" si="9"/>
        <v/>
      </c>
      <c r="V47" s="32" t="str">
        <f t="shared" si="10"/>
        <v/>
      </c>
      <c r="X47" s="33" t="str">
        <f t="shared" si="15"/>
        <v>-</v>
      </c>
      <c r="Y47" s="33" t="str">
        <f t="shared" si="11"/>
        <v>-</v>
      </c>
      <c r="Z47" s="33" t="str">
        <f t="shared" si="12"/>
        <v>-</v>
      </c>
      <c r="AB47" s="33" t="str">
        <f t="shared" si="0"/>
        <v>-</v>
      </c>
      <c r="AC47" s="38" t="str">
        <f t="shared" si="16"/>
        <v>×</v>
      </c>
      <c r="AD47" s="38" t="str">
        <f t="shared" si="17"/>
        <v>×</v>
      </c>
      <c r="AF47" s="21">
        <f t="shared" si="13"/>
        <v>0</v>
      </c>
      <c r="AH47" s="4" t="str">
        <f t="shared" si="18"/>
        <v>×</v>
      </c>
      <c r="AI47" s="4" t="str">
        <f t="shared" si="19"/>
        <v>×</v>
      </c>
    </row>
    <row r="48" spans="1:35" ht="17.399999999999999" customHeight="1" x14ac:dyDescent="0.45">
      <c r="A48" s="3" t="s">
        <v>2</v>
      </c>
      <c r="B48" s="2">
        <f t="shared" si="14"/>
        <v>40</v>
      </c>
      <c r="C48" s="7"/>
      <c r="D48" s="7"/>
      <c r="E48" s="1"/>
      <c r="F48" s="1"/>
      <c r="G48" s="12"/>
      <c r="H48" s="42"/>
      <c r="I48" s="9"/>
      <c r="J48" s="9"/>
      <c r="K48" s="42"/>
      <c r="L48" s="1"/>
      <c r="M48" s="20"/>
      <c r="N48" s="39" t="str">
        <f t="shared" si="5"/>
        <v/>
      </c>
      <c r="O48" s="20"/>
      <c r="P48" s="43" t="str">
        <f t="shared" si="6"/>
        <v/>
      </c>
      <c r="Q48" s="32" t="str">
        <f t="shared" si="7"/>
        <v/>
      </c>
      <c r="R48" s="8"/>
      <c r="S48" s="39" t="str">
        <f t="shared" si="8"/>
        <v/>
      </c>
      <c r="T48" s="8"/>
      <c r="U48" s="43" t="str">
        <f t="shared" si="9"/>
        <v/>
      </c>
      <c r="V48" s="32" t="str">
        <f t="shared" si="10"/>
        <v/>
      </c>
      <c r="X48" s="33" t="str">
        <f t="shared" si="15"/>
        <v>-</v>
      </c>
      <c r="Y48" s="33" t="str">
        <f t="shared" si="11"/>
        <v>-</v>
      </c>
      <c r="Z48" s="33" t="str">
        <f>IFERROR(IF(OR(S48=0, V48=0), "-", IF(S48 &gt;= V48*2/3, "○", "×")), "-")</f>
        <v>-</v>
      </c>
      <c r="AB48" s="33" t="str">
        <f t="shared" si="0"/>
        <v>-</v>
      </c>
      <c r="AC48" s="38" t="str">
        <f t="shared" si="16"/>
        <v>×</v>
      </c>
      <c r="AD48" s="38" t="str">
        <f t="shared" si="17"/>
        <v>×</v>
      </c>
      <c r="AF48" s="21">
        <f t="shared" si="13"/>
        <v>0</v>
      </c>
      <c r="AH48" s="4" t="str">
        <f t="shared" si="18"/>
        <v>×</v>
      </c>
      <c r="AI48" s="4" t="str">
        <f t="shared" si="19"/>
        <v>×</v>
      </c>
    </row>
    <row r="49" spans="1:35" ht="17.399999999999999" customHeight="1" x14ac:dyDescent="0.45">
      <c r="A49" s="3" t="s">
        <v>2</v>
      </c>
      <c r="B49" s="2">
        <f t="shared" si="14"/>
        <v>41</v>
      </c>
      <c r="C49" s="7"/>
      <c r="D49" s="7"/>
      <c r="E49" s="1"/>
      <c r="F49" s="1"/>
      <c r="G49" s="12"/>
      <c r="H49" s="42"/>
      <c r="I49" s="9"/>
      <c r="J49" s="9"/>
      <c r="K49" s="42"/>
      <c r="L49" s="1"/>
      <c r="M49" s="20"/>
      <c r="N49" s="39" t="str">
        <f t="shared" si="5"/>
        <v/>
      </c>
      <c r="O49" s="20"/>
      <c r="P49" s="43" t="str">
        <f t="shared" si="6"/>
        <v/>
      </c>
      <c r="Q49" s="32" t="str">
        <f t="shared" si="7"/>
        <v/>
      </c>
      <c r="R49" s="8"/>
      <c r="S49" s="39" t="str">
        <f t="shared" si="8"/>
        <v/>
      </c>
      <c r="T49" s="8"/>
      <c r="U49" s="43" t="str">
        <f t="shared" si="9"/>
        <v/>
      </c>
      <c r="V49" s="32" t="str">
        <f t="shared" si="10"/>
        <v/>
      </c>
      <c r="X49" s="33" t="str">
        <f t="shared" si="15"/>
        <v>-</v>
      </c>
      <c r="Y49" s="33" t="str">
        <f t="shared" si="11"/>
        <v>-</v>
      </c>
      <c r="Z49" s="33" t="str">
        <f>IFERROR(IF(OR(S49=0, V49=0), "-", IF(S49 &gt;= V49*2/3, "○", "×")), "-")</f>
        <v>-</v>
      </c>
      <c r="AB49" s="33" t="str">
        <f t="shared" si="0"/>
        <v>-</v>
      </c>
      <c r="AC49" s="38" t="str">
        <f t="shared" si="16"/>
        <v>×</v>
      </c>
      <c r="AD49" s="38" t="str">
        <f t="shared" si="17"/>
        <v>×</v>
      </c>
      <c r="AF49" s="21">
        <f t="shared" si="13"/>
        <v>0</v>
      </c>
      <c r="AH49" s="4" t="str">
        <f t="shared" si="18"/>
        <v>×</v>
      </c>
      <c r="AI49" s="4" t="str">
        <f t="shared" si="19"/>
        <v>×</v>
      </c>
    </row>
    <row r="50" spans="1:35" ht="17.399999999999999" customHeight="1" x14ac:dyDescent="0.45">
      <c r="A50" s="3" t="s">
        <v>2</v>
      </c>
      <c r="B50" s="2">
        <f t="shared" si="14"/>
        <v>42</v>
      </c>
      <c r="C50" s="7"/>
      <c r="D50" s="7"/>
      <c r="E50" s="1"/>
      <c r="F50" s="1"/>
      <c r="G50" s="12"/>
      <c r="H50" s="42"/>
      <c r="I50" s="9"/>
      <c r="J50" s="9"/>
      <c r="K50" s="42"/>
      <c r="L50" s="1"/>
      <c r="M50" s="20"/>
      <c r="N50" s="39" t="str">
        <f t="shared" si="5"/>
        <v/>
      </c>
      <c r="O50" s="20"/>
      <c r="P50" s="43" t="str">
        <f t="shared" si="6"/>
        <v/>
      </c>
      <c r="Q50" s="32" t="str">
        <f t="shared" si="7"/>
        <v/>
      </c>
      <c r="R50" s="8"/>
      <c r="S50" s="39" t="str">
        <f t="shared" si="8"/>
        <v/>
      </c>
      <c r="T50" s="8"/>
      <c r="U50" s="43" t="str">
        <f t="shared" si="9"/>
        <v/>
      </c>
      <c r="V50" s="32" t="str">
        <f t="shared" si="10"/>
        <v/>
      </c>
      <c r="X50" s="33" t="str">
        <f t="shared" si="15"/>
        <v>-</v>
      </c>
      <c r="Y50" s="33" t="str">
        <f t="shared" si="11"/>
        <v>-</v>
      </c>
      <c r="Z50" s="33" t="str">
        <f t="shared" si="12"/>
        <v>-</v>
      </c>
      <c r="AB50" s="33" t="str">
        <f t="shared" si="0"/>
        <v>-</v>
      </c>
      <c r="AC50" s="38" t="str">
        <f t="shared" si="16"/>
        <v>×</v>
      </c>
      <c r="AD50" s="38" t="str">
        <f t="shared" si="17"/>
        <v>×</v>
      </c>
      <c r="AF50" s="21">
        <f t="shared" si="13"/>
        <v>0</v>
      </c>
      <c r="AH50" s="4" t="str">
        <f t="shared" si="18"/>
        <v>×</v>
      </c>
      <c r="AI50" s="4" t="str">
        <f t="shared" si="19"/>
        <v>×</v>
      </c>
    </row>
    <row r="51" spans="1:35" ht="17.399999999999999" customHeight="1" x14ac:dyDescent="0.45">
      <c r="A51" s="3" t="s">
        <v>2</v>
      </c>
      <c r="B51" s="2">
        <f t="shared" si="14"/>
        <v>43</v>
      </c>
      <c r="C51" s="7"/>
      <c r="D51" s="7"/>
      <c r="E51" s="1"/>
      <c r="F51" s="1"/>
      <c r="G51" s="12"/>
      <c r="H51" s="42"/>
      <c r="I51" s="9"/>
      <c r="J51" s="9"/>
      <c r="K51" s="42"/>
      <c r="L51" s="1"/>
      <c r="M51" s="20"/>
      <c r="N51" s="39" t="str">
        <f t="shared" si="5"/>
        <v/>
      </c>
      <c r="O51" s="20"/>
      <c r="P51" s="43" t="str">
        <f t="shared" si="6"/>
        <v/>
      </c>
      <c r="Q51" s="32" t="str">
        <f t="shared" si="7"/>
        <v/>
      </c>
      <c r="R51" s="8"/>
      <c r="S51" s="39" t="str">
        <f t="shared" si="8"/>
        <v/>
      </c>
      <c r="T51" s="8"/>
      <c r="U51" s="43" t="str">
        <f t="shared" si="9"/>
        <v/>
      </c>
      <c r="V51" s="32" t="str">
        <f t="shared" si="10"/>
        <v/>
      </c>
      <c r="X51" s="33" t="str">
        <f t="shared" si="15"/>
        <v>-</v>
      </c>
      <c r="Y51" s="33" t="str">
        <f t="shared" si="11"/>
        <v>-</v>
      </c>
      <c r="Z51" s="33" t="str">
        <f t="shared" si="12"/>
        <v>-</v>
      </c>
      <c r="AB51" s="33" t="str">
        <f t="shared" si="0"/>
        <v>-</v>
      </c>
      <c r="AC51" s="38" t="str">
        <f t="shared" si="16"/>
        <v>×</v>
      </c>
      <c r="AD51" s="38" t="str">
        <f t="shared" si="17"/>
        <v>×</v>
      </c>
      <c r="AF51" s="21">
        <f t="shared" si="13"/>
        <v>0</v>
      </c>
      <c r="AH51" s="4" t="str">
        <f t="shared" si="18"/>
        <v>×</v>
      </c>
      <c r="AI51" s="4" t="str">
        <f t="shared" si="19"/>
        <v>×</v>
      </c>
    </row>
    <row r="52" spans="1:35" ht="17.399999999999999" customHeight="1" x14ac:dyDescent="0.45">
      <c r="A52" s="3" t="s">
        <v>2</v>
      </c>
      <c r="B52" s="2">
        <f t="shared" si="14"/>
        <v>44</v>
      </c>
      <c r="C52" s="7"/>
      <c r="D52" s="7"/>
      <c r="E52" s="1"/>
      <c r="F52" s="1"/>
      <c r="G52" s="12"/>
      <c r="H52" s="42"/>
      <c r="I52" s="9"/>
      <c r="J52" s="9"/>
      <c r="K52" s="42"/>
      <c r="L52" s="1"/>
      <c r="M52" s="20"/>
      <c r="N52" s="39" t="str">
        <f t="shared" si="5"/>
        <v/>
      </c>
      <c r="O52" s="20"/>
      <c r="P52" s="43" t="str">
        <f t="shared" si="6"/>
        <v/>
      </c>
      <c r="Q52" s="32" t="str">
        <f t="shared" si="7"/>
        <v/>
      </c>
      <c r="R52" s="8"/>
      <c r="S52" s="39" t="str">
        <f t="shared" si="8"/>
        <v/>
      </c>
      <c r="T52" s="8"/>
      <c r="U52" s="43" t="str">
        <f t="shared" si="9"/>
        <v/>
      </c>
      <c r="V52" s="32" t="str">
        <f t="shared" si="10"/>
        <v/>
      </c>
      <c r="X52" s="33" t="str">
        <f t="shared" si="15"/>
        <v>-</v>
      </c>
      <c r="Y52" s="33" t="str">
        <f t="shared" si="11"/>
        <v>-</v>
      </c>
      <c r="Z52" s="33" t="str">
        <f t="shared" si="12"/>
        <v>-</v>
      </c>
      <c r="AB52" s="33" t="str">
        <f t="shared" si="0"/>
        <v>-</v>
      </c>
      <c r="AC52" s="38" t="str">
        <f t="shared" si="16"/>
        <v>×</v>
      </c>
      <c r="AD52" s="38" t="str">
        <f t="shared" si="17"/>
        <v>×</v>
      </c>
      <c r="AF52" s="21">
        <f t="shared" si="13"/>
        <v>0</v>
      </c>
      <c r="AH52" s="4" t="str">
        <f t="shared" si="18"/>
        <v>×</v>
      </c>
      <c r="AI52" s="4" t="str">
        <f t="shared" si="19"/>
        <v>×</v>
      </c>
    </row>
    <row r="53" spans="1:35" ht="17.399999999999999" customHeight="1" x14ac:dyDescent="0.45">
      <c r="A53" s="3" t="s">
        <v>2</v>
      </c>
      <c r="B53" s="2">
        <f t="shared" si="14"/>
        <v>45</v>
      </c>
      <c r="C53" s="7"/>
      <c r="D53" s="7"/>
      <c r="E53" s="1"/>
      <c r="F53" s="1"/>
      <c r="G53" s="12"/>
      <c r="H53" s="42"/>
      <c r="I53" s="9"/>
      <c r="J53" s="9"/>
      <c r="K53" s="42"/>
      <c r="L53" s="1"/>
      <c r="M53" s="20"/>
      <c r="N53" s="39" t="str">
        <f t="shared" si="5"/>
        <v/>
      </c>
      <c r="O53" s="20"/>
      <c r="P53" s="43" t="str">
        <f t="shared" si="6"/>
        <v/>
      </c>
      <c r="Q53" s="32" t="str">
        <f t="shared" si="7"/>
        <v/>
      </c>
      <c r="R53" s="8"/>
      <c r="S53" s="39" t="str">
        <f t="shared" si="8"/>
        <v/>
      </c>
      <c r="T53" s="8"/>
      <c r="U53" s="43" t="str">
        <f t="shared" si="9"/>
        <v/>
      </c>
      <c r="V53" s="32" t="str">
        <f t="shared" si="10"/>
        <v/>
      </c>
      <c r="X53" s="33" t="str">
        <f t="shared" si="15"/>
        <v>-</v>
      </c>
      <c r="Y53" s="33" t="str">
        <f t="shared" si="11"/>
        <v>-</v>
      </c>
      <c r="Z53" s="33" t="str">
        <f t="shared" si="12"/>
        <v>-</v>
      </c>
      <c r="AB53" s="33" t="str">
        <f t="shared" si="0"/>
        <v>-</v>
      </c>
      <c r="AC53" s="38" t="str">
        <f t="shared" si="16"/>
        <v>×</v>
      </c>
      <c r="AD53" s="38" t="str">
        <f t="shared" si="17"/>
        <v>×</v>
      </c>
      <c r="AF53" s="21">
        <f t="shared" si="13"/>
        <v>0</v>
      </c>
      <c r="AH53" s="4" t="str">
        <f t="shared" si="18"/>
        <v>×</v>
      </c>
      <c r="AI53" s="4" t="str">
        <f t="shared" si="19"/>
        <v>×</v>
      </c>
    </row>
    <row r="54" spans="1:35" ht="17.399999999999999" customHeight="1" x14ac:dyDescent="0.45">
      <c r="A54" s="3" t="s">
        <v>2</v>
      </c>
      <c r="B54" s="2">
        <f t="shared" si="14"/>
        <v>46</v>
      </c>
      <c r="C54" s="7"/>
      <c r="D54" s="7"/>
      <c r="E54" s="1"/>
      <c r="F54" s="1"/>
      <c r="G54" s="7"/>
      <c r="H54" s="42"/>
      <c r="I54" s="9"/>
      <c r="J54" s="9"/>
      <c r="K54" s="42"/>
      <c r="L54" s="1"/>
      <c r="M54" s="20"/>
      <c r="N54" s="39" t="str">
        <f t="shared" si="5"/>
        <v/>
      </c>
      <c r="O54" s="20"/>
      <c r="P54" s="43" t="str">
        <f t="shared" si="6"/>
        <v/>
      </c>
      <c r="Q54" s="32" t="str">
        <f t="shared" si="7"/>
        <v/>
      </c>
      <c r="R54" s="8"/>
      <c r="S54" s="39" t="str">
        <f t="shared" si="8"/>
        <v/>
      </c>
      <c r="T54" s="8"/>
      <c r="U54" s="43" t="str">
        <f t="shared" si="9"/>
        <v/>
      </c>
      <c r="V54" s="32" t="str">
        <f t="shared" si="10"/>
        <v/>
      </c>
      <c r="X54" s="33" t="str">
        <f t="shared" si="15"/>
        <v>-</v>
      </c>
      <c r="Y54" s="33" t="str">
        <f t="shared" si="11"/>
        <v>-</v>
      </c>
      <c r="Z54" s="33" t="str">
        <f t="shared" si="12"/>
        <v>-</v>
      </c>
      <c r="AB54" s="33" t="str">
        <f t="shared" si="0"/>
        <v>-</v>
      </c>
      <c r="AC54" s="38" t="str">
        <f t="shared" si="16"/>
        <v>×</v>
      </c>
      <c r="AD54" s="38" t="str">
        <f t="shared" si="17"/>
        <v>×</v>
      </c>
      <c r="AF54" s="21">
        <f t="shared" si="13"/>
        <v>0</v>
      </c>
      <c r="AH54" s="4" t="str">
        <f t="shared" si="18"/>
        <v>×</v>
      </c>
      <c r="AI54" s="4" t="str">
        <f t="shared" si="19"/>
        <v>×</v>
      </c>
    </row>
    <row r="55" spans="1:35" ht="17.399999999999999" customHeight="1" x14ac:dyDescent="0.45">
      <c r="A55" s="3" t="s">
        <v>2</v>
      </c>
      <c r="B55" s="2">
        <f t="shared" si="14"/>
        <v>47</v>
      </c>
      <c r="C55" s="7"/>
      <c r="D55" s="7"/>
      <c r="E55" s="1"/>
      <c r="F55" s="1"/>
      <c r="G55" s="7"/>
      <c r="H55" s="42"/>
      <c r="I55" s="9"/>
      <c r="J55" s="9"/>
      <c r="K55" s="42"/>
      <c r="L55" s="1"/>
      <c r="M55" s="20"/>
      <c r="N55" s="39" t="str">
        <f t="shared" si="5"/>
        <v/>
      </c>
      <c r="O55" s="20"/>
      <c r="P55" s="43" t="str">
        <f t="shared" si="6"/>
        <v/>
      </c>
      <c r="Q55" s="32" t="str">
        <f t="shared" si="7"/>
        <v/>
      </c>
      <c r="R55" s="8"/>
      <c r="S55" s="39" t="str">
        <f t="shared" si="8"/>
        <v/>
      </c>
      <c r="T55" s="8"/>
      <c r="U55" s="43" t="str">
        <f t="shared" si="9"/>
        <v/>
      </c>
      <c r="V55" s="32" t="str">
        <f t="shared" si="10"/>
        <v/>
      </c>
      <c r="X55" s="33" t="str">
        <f t="shared" si="15"/>
        <v>-</v>
      </c>
      <c r="Y55" s="33" t="str">
        <f t="shared" si="11"/>
        <v>-</v>
      </c>
      <c r="Z55" s="33" t="str">
        <f t="shared" si="12"/>
        <v>-</v>
      </c>
      <c r="AB55" s="33" t="str">
        <f t="shared" si="0"/>
        <v>-</v>
      </c>
      <c r="AC55" s="38" t="str">
        <f t="shared" si="16"/>
        <v>×</v>
      </c>
      <c r="AD55" s="38" t="str">
        <f t="shared" si="17"/>
        <v>×</v>
      </c>
      <c r="AF55" s="21">
        <f t="shared" si="13"/>
        <v>0</v>
      </c>
      <c r="AH55" s="4" t="str">
        <f t="shared" si="18"/>
        <v>×</v>
      </c>
      <c r="AI55" s="4" t="str">
        <f t="shared" si="19"/>
        <v>×</v>
      </c>
    </row>
    <row r="56" spans="1:35" ht="17.399999999999999" customHeight="1" x14ac:dyDescent="0.45">
      <c r="A56" s="3" t="s">
        <v>2</v>
      </c>
      <c r="B56" s="2">
        <f t="shared" si="14"/>
        <v>48</v>
      </c>
      <c r="C56" s="7"/>
      <c r="D56" s="7"/>
      <c r="E56" s="1"/>
      <c r="F56" s="1"/>
      <c r="G56" s="7"/>
      <c r="H56" s="42"/>
      <c r="I56" s="9"/>
      <c r="J56" s="9"/>
      <c r="K56" s="42"/>
      <c r="L56" s="1"/>
      <c r="M56" s="20"/>
      <c r="N56" s="39" t="str">
        <f t="shared" si="5"/>
        <v/>
      </c>
      <c r="O56" s="20"/>
      <c r="P56" s="43" t="str">
        <f t="shared" si="6"/>
        <v/>
      </c>
      <c r="Q56" s="32" t="str">
        <f t="shared" si="7"/>
        <v/>
      </c>
      <c r="R56" s="8"/>
      <c r="S56" s="39" t="str">
        <f t="shared" si="8"/>
        <v/>
      </c>
      <c r="T56" s="8"/>
      <c r="U56" s="43" t="str">
        <f t="shared" si="9"/>
        <v/>
      </c>
      <c r="V56" s="32" t="str">
        <f t="shared" si="10"/>
        <v/>
      </c>
      <c r="X56" s="33" t="str">
        <f t="shared" si="15"/>
        <v>-</v>
      </c>
      <c r="Y56" s="33" t="str">
        <f t="shared" si="11"/>
        <v>-</v>
      </c>
      <c r="Z56" s="33" t="str">
        <f t="shared" si="12"/>
        <v>-</v>
      </c>
      <c r="AB56" s="33" t="str">
        <f t="shared" si="0"/>
        <v>-</v>
      </c>
      <c r="AC56" s="38" t="str">
        <f t="shared" si="16"/>
        <v>×</v>
      </c>
      <c r="AD56" s="38" t="str">
        <f t="shared" si="17"/>
        <v>×</v>
      </c>
      <c r="AF56" s="21">
        <f t="shared" si="13"/>
        <v>0</v>
      </c>
      <c r="AH56" s="4" t="str">
        <f t="shared" si="18"/>
        <v>×</v>
      </c>
      <c r="AI56" s="4" t="str">
        <f t="shared" si="19"/>
        <v>×</v>
      </c>
    </row>
    <row r="57" spans="1:35" ht="17.399999999999999" customHeight="1" x14ac:dyDescent="0.45">
      <c r="A57" s="3" t="s">
        <v>2</v>
      </c>
      <c r="B57" s="2">
        <f t="shared" si="14"/>
        <v>49</v>
      </c>
      <c r="C57" s="7"/>
      <c r="D57" s="7"/>
      <c r="E57" s="1"/>
      <c r="F57" s="1"/>
      <c r="G57" s="7"/>
      <c r="H57" s="42"/>
      <c r="I57" s="9"/>
      <c r="J57" s="9"/>
      <c r="K57" s="42"/>
      <c r="L57" s="1"/>
      <c r="M57" s="20"/>
      <c r="N57" s="39" t="str">
        <f t="shared" si="5"/>
        <v/>
      </c>
      <c r="O57" s="20"/>
      <c r="P57" s="43" t="str">
        <f t="shared" si="6"/>
        <v/>
      </c>
      <c r="Q57" s="32" t="str">
        <f t="shared" si="7"/>
        <v/>
      </c>
      <c r="R57" s="8"/>
      <c r="S57" s="39" t="str">
        <f t="shared" si="8"/>
        <v/>
      </c>
      <c r="T57" s="8"/>
      <c r="U57" s="43" t="str">
        <f t="shared" si="9"/>
        <v/>
      </c>
      <c r="V57" s="32" t="str">
        <f t="shared" si="10"/>
        <v/>
      </c>
      <c r="X57" s="33" t="str">
        <f t="shared" si="15"/>
        <v>-</v>
      </c>
      <c r="Y57" s="33" t="str">
        <f t="shared" si="11"/>
        <v>-</v>
      </c>
      <c r="Z57" s="33" t="str">
        <f t="shared" si="12"/>
        <v>-</v>
      </c>
      <c r="AB57" s="33" t="str">
        <f t="shared" si="0"/>
        <v>-</v>
      </c>
      <c r="AC57" s="38" t="str">
        <f t="shared" si="16"/>
        <v>×</v>
      </c>
      <c r="AD57" s="38" t="str">
        <f t="shared" si="17"/>
        <v>×</v>
      </c>
      <c r="AF57" s="21">
        <f t="shared" si="13"/>
        <v>0</v>
      </c>
      <c r="AH57" s="4" t="str">
        <f t="shared" si="18"/>
        <v>×</v>
      </c>
      <c r="AI57" s="4" t="str">
        <f t="shared" si="19"/>
        <v>×</v>
      </c>
    </row>
    <row r="58" spans="1:35" ht="17.399999999999999" customHeight="1" x14ac:dyDescent="0.45">
      <c r="A58" s="3" t="s">
        <v>2</v>
      </c>
      <c r="B58" s="2">
        <f t="shared" si="14"/>
        <v>50</v>
      </c>
      <c r="C58" s="7"/>
      <c r="D58" s="7"/>
      <c r="E58" s="1"/>
      <c r="F58" s="1"/>
      <c r="G58" s="7"/>
      <c r="H58" s="42"/>
      <c r="I58" s="9"/>
      <c r="J58" s="9"/>
      <c r="K58" s="42"/>
      <c r="L58" s="1"/>
      <c r="M58" s="20"/>
      <c r="N58" s="39" t="str">
        <f t="shared" si="5"/>
        <v/>
      </c>
      <c r="O58" s="20"/>
      <c r="P58" s="43" t="str">
        <f t="shared" si="6"/>
        <v/>
      </c>
      <c r="Q58" s="32" t="str">
        <f t="shared" si="7"/>
        <v/>
      </c>
      <c r="R58" s="8"/>
      <c r="S58" s="39" t="str">
        <f t="shared" si="8"/>
        <v/>
      </c>
      <c r="T58" s="8"/>
      <c r="U58" s="43" t="str">
        <f t="shared" si="9"/>
        <v/>
      </c>
      <c r="V58" s="32" t="str">
        <f t="shared" si="10"/>
        <v/>
      </c>
      <c r="X58" s="33" t="str">
        <f t="shared" si="15"/>
        <v>-</v>
      </c>
      <c r="Y58" s="33" t="str">
        <f t="shared" si="11"/>
        <v>-</v>
      </c>
      <c r="Z58" s="33" t="str">
        <f t="shared" si="12"/>
        <v>-</v>
      </c>
      <c r="AB58" s="33" t="str">
        <f t="shared" si="0"/>
        <v>-</v>
      </c>
      <c r="AC58" s="38" t="str">
        <f t="shared" si="16"/>
        <v>×</v>
      </c>
      <c r="AD58" s="38" t="str">
        <f t="shared" si="17"/>
        <v>×</v>
      </c>
      <c r="AF58" s="21">
        <f t="shared" si="13"/>
        <v>0</v>
      </c>
      <c r="AH58" s="4" t="str">
        <f t="shared" si="18"/>
        <v>×</v>
      </c>
      <c r="AI58" s="4" t="str">
        <f t="shared" si="19"/>
        <v>×</v>
      </c>
    </row>
    <row r="60" spans="1:35" x14ac:dyDescent="0.45">
      <c r="E60" s="2">
        <f>COUNTIF(E9:E58,"教員")</f>
        <v>0</v>
      </c>
      <c r="F60" s="15"/>
      <c r="I60" s="11">
        <f>SUMIF(F9:F58,"",I9:I58)</f>
        <v>0</v>
      </c>
      <c r="J60" s="11"/>
      <c r="L60" s="11">
        <f t="shared" ref="L60" si="20">SUM(L9:L58)</f>
        <v>0</v>
      </c>
      <c r="M60" s="11"/>
      <c r="N60" s="11"/>
      <c r="O60" s="11"/>
      <c r="P60" s="11"/>
      <c r="Q60" s="11"/>
      <c r="R60" s="11">
        <f>SUM(R9:R58)*12</f>
        <v>0</v>
      </c>
      <c r="S60" s="11"/>
      <c r="T60" s="11"/>
      <c r="U60" s="11"/>
      <c r="V60" s="11">
        <f>SUM(V9:V58)</f>
        <v>0</v>
      </c>
    </row>
  </sheetData>
  <sheetProtection algorithmName="SHA-512" hashValue="MzZ84GIMIm432lFcBQ8T2j6Gz+3htGDn7d+GTY/ISs1SqM0mpBhiRpgUOn+mOA636h76TRvwLzHEk7uI0L++bA==" saltValue="aB9csiF3hJCLKHrJDr+Gdg==" spinCount="100000" sheet="1" objects="1" scenarios="1"/>
  <mergeCells count="36">
    <mergeCell ref="C4:D4"/>
    <mergeCell ref="E4:G4"/>
    <mergeCell ref="C5:D5"/>
    <mergeCell ref="E5:G5"/>
    <mergeCell ref="I5:J5"/>
    <mergeCell ref="AF5:AF8"/>
    <mergeCell ref="C6:E6"/>
    <mergeCell ref="F6:F8"/>
    <mergeCell ref="G6:G8"/>
    <mergeCell ref="C7:C8"/>
    <mergeCell ref="D7:D8"/>
    <mergeCell ref="E7:E8"/>
    <mergeCell ref="M7:M8"/>
    <mergeCell ref="N7:N8"/>
    <mergeCell ref="L6:L8"/>
    <mergeCell ref="M6:Q6"/>
    <mergeCell ref="V7:V8"/>
    <mergeCell ref="I8:J8"/>
    <mergeCell ref="I6:I7"/>
    <mergeCell ref="J6:J7"/>
    <mergeCell ref="X4:AD4"/>
    <mergeCell ref="Z6:Z8"/>
    <mergeCell ref="AB6:AB8"/>
    <mergeCell ref="O7:O8"/>
    <mergeCell ref="P7:P8"/>
    <mergeCell ref="Q7:Q8"/>
    <mergeCell ref="R6:V6"/>
    <mergeCell ref="X6:X8"/>
    <mergeCell ref="Y6:Y8"/>
    <mergeCell ref="R7:R8"/>
    <mergeCell ref="S7:S8"/>
    <mergeCell ref="T7:T8"/>
    <mergeCell ref="U7:U8"/>
    <mergeCell ref="L5:V5"/>
    <mergeCell ref="X5:Z5"/>
    <mergeCell ref="AB5:AD5"/>
  </mergeCells>
  <phoneticPr fontId="2"/>
  <conditionalFormatting sqref="I27:J58 C9:G58">
    <cfRule type="containsBlanks" dxfId="28" priority="21">
      <formula>LEN(TRIM(C9))=0</formula>
    </cfRule>
  </conditionalFormatting>
  <conditionalFormatting sqref="L27:M58 O9:O58">
    <cfRule type="containsBlanks" dxfId="27" priority="16">
      <formula>LEN(TRIM(L9))=0</formula>
    </cfRule>
  </conditionalFormatting>
  <conditionalFormatting sqref="M43:M44 O43:O44">
    <cfRule type="expression" dxfId="26" priority="15">
      <formula>#REF!="‐"</formula>
    </cfRule>
  </conditionalFormatting>
  <conditionalFormatting sqref="R22:R58">
    <cfRule type="containsBlanks" dxfId="25" priority="13">
      <formula>LEN(TRIM(R22))=0</formula>
    </cfRule>
  </conditionalFormatting>
  <conditionalFormatting sqref="T9:T58">
    <cfRule type="containsBlanks" dxfId="24" priority="14">
      <formula>LEN(TRIM(T9))=0</formula>
    </cfRule>
  </conditionalFormatting>
  <conditionalFormatting sqref="I9:J26">
    <cfRule type="containsBlanks" dxfId="23" priority="4">
      <formula>LEN(TRIM(I9))=0</formula>
    </cfRule>
  </conditionalFormatting>
  <conditionalFormatting sqref="L9:L26">
    <cfRule type="containsBlanks" dxfId="22" priority="3">
      <formula>LEN(TRIM(L9))=0</formula>
    </cfRule>
  </conditionalFormatting>
  <conditionalFormatting sqref="M9:M26">
    <cfRule type="containsBlanks" dxfId="21" priority="2">
      <formula>LEN(TRIM(M9))=0</formula>
    </cfRule>
  </conditionalFormatting>
  <conditionalFormatting sqref="R9:R21">
    <cfRule type="containsBlanks" dxfId="20" priority="1">
      <formula>LEN(TRIM(R9))=0</formula>
    </cfRule>
  </conditionalFormatting>
  <dataValidations count="3">
    <dataValidation type="list" allowBlank="1" showInputMessage="1" showErrorMessage="1" sqref="E9:E58" xr:uid="{891FD123-6B93-4F59-AD69-B0FC44B1A6C1}">
      <formula1>"教員,職員"</formula1>
    </dataValidation>
    <dataValidation type="list" allowBlank="1" showInputMessage="1" showErrorMessage="1" sqref="L9:L58" xr:uid="{AD70C6E7-CF12-4011-A1B4-37EE6A2F768B}">
      <formula1>"基本給増額,手当支給（毎月）,時給単価増額"</formula1>
    </dataValidation>
    <dataValidation type="list" allowBlank="1" showInputMessage="1" showErrorMessage="1" sqref="F9:F58" xr:uid="{D7B7A686-6467-429A-80E0-841F1B763E91}">
      <formula1>"R7新規採用,R6途中採用,R6・7転出,R6・7転入,R6・7休職,R6・7退職"</formula1>
    </dataValidation>
  </dataValidations>
  <pageMargins left="0.70866141732283472" right="0.70866141732283472" top="0.74803149606299213" bottom="0.74803149606299213" header="0.31496062992125984" footer="0.31496062992125984"/>
  <pageSetup paperSize="8" scale="5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C2E49-14EF-4083-929E-2E00B324D46E}">
  <sheetPr>
    <tabColor rgb="FFFFFF00"/>
    <pageSetUpPr fitToPage="1"/>
  </sheetPr>
  <dimension ref="A1:AH60"/>
  <sheetViews>
    <sheetView showGridLines="0" view="pageBreakPreview" zoomScale="55" zoomScaleNormal="100" zoomScaleSheetLayoutView="55" workbookViewId="0">
      <pane xSplit="10" ySplit="8" topLeftCell="K9" activePane="bottomRight" state="frozen"/>
      <selection pane="topRight" activeCell="I1" sqref="I1"/>
      <selection pane="bottomLeft" activeCell="A12" sqref="A12"/>
      <selection pane="bottomRight" activeCell="P50" sqref="P50:Q50"/>
    </sheetView>
  </sheetViews>
  <sheetFormatPr defaultColWidth="9" defaultRowHeight="15" x14ac:dyDescent="0.45"/>
  <cols>
    <col min="1" max="1" width="8.69921875" style="42" customWidth="1"/>
    <col min="2" max="2" width="3.59765625" style="42" customWidth="1"/>
    <col min="3" max="3" width="8.5" style="42" customWidth="1"/>
    <col min="4" max="4" width="13.19921875" style="42" customWidth="1"/>
    <col min="5" max="5" width="7.59765625" style="42" customWidth="1"/>
    <col min="6" max="6" width="11.19921875" style="42" customWidth="1"/>
    <col min="7" max="8" width="6.19921875" style="42" customWidth="1"/>
    <col min="9" max="9" width="25.59765625" style="42" customWidth="1"/>
    <col min="10" max="10" width="1.59765625" style="42" customWidth="1"/>
    <col min="11" max="12" width="17.3984375" style="42" bestFit="1" customWidth="1"/>
    <col min="13" max="13" width="1.59765625" style="42" customWidth="1"/>
    <col min="14" max="14" width="17.59765625" style="42" bestFit="1" customWidth="1"/>
    <col min="15" max="24" width="12.59765625" style="42" customWidth="1"/>
    <col min="25" max="25" width="1.59765625" style="42" customWidth="1"/>
    <col min="26" max="27" width="12.5" style="42" customWidth="1"/>
    <col min="28" max="28" width="1.59765625" style="42" customWidth="1"/>
    <col min="29" max="29" width="12.5" style="42" customWidth="1"/>
    <col min="30" max="30" width="10.8984375" style="42" customWidth="1"/>
    <col min="31" max="31" width="5.3984375" style="42" customWidth="1"/>
    <col min="32" max="32" width="12.296875" style="42" customWidth="1"/>
    <col min="33" max="33" width="13.5" style="44" customWidth="1"/>
    <col min="34" max="34" width="13.19921875" style="42" customWidth="1"/>
    <col min="35" max="16384" width="9" style="42"/>
  </cols>
  <sheetData>
    <row r="1" spans="1:34" s="2" customFormat="1" ht="21" customHeight="1" x14ac:dyDescent="0.45">
      <c r="A1" s="10" t="s">
        <v>122</v>
      </c>
      <c r="T1" s="13"/>
      <c r="V1" s="13"/>
      <c r="W1" s="13"/>
      <c r="AG1" s="4"/>
    </row>
    <row r="2" spans="1:34" s="2" customFormat="1" ht="22.8" x14ac:dyDescent="0.45">
      <c r="A2" s="10"/>
      <c r="K2"/>
      <c r="T2" s="13"/>
      <c r="V2" s="13"/>
      <c r="W2" s="13"/>
      <c r="AG2" s="4"/>
    </row>
    <row r="3" spans="1:34" s="2" customFormat="1" ht="15" customHeight="1" x14ac:dyDescent="0.45">
      <c r="A3" s="10"/>
      <c r="AC3" s="18" t="s">
        <v>38</v>
      </c>
      <c r="AD3" s="48" t="e">
        <f>ROUNDDOWN(MIN(SUMIFS(X9:X58, E9:E58, "教員", G9:G58, "") / AD4, 115000), -3)</f>
        <v>#DIV/0!</v>
      </c>
      <c r="AG3" s="4"/>
    </row>
    <row r="4" spans="1:34" s="2" customFormat="1" ht="33.6" customHeight="1" x14ac:dyDescent="0.45">
      <c r="A4" s="10"/>
      <c r="C4" s="90" t="s">
        <v>13</v>
      </c>
      <c r="D4" s="90"/>
      <c r="E4" s="90">
        <f>調査書!H7</f>
        <v>0</v>
      </c>
      <c r="F4" s="90"/>
      <c r="G4" s="90"/>
      <c r="H4" s="90"/>
      <c r="I4" s="90"/>
      <c r="K4" s="41" t="s">
        <v>100</v>
      </c>
      <c r="AC4" s="18" t="s">
        <v>88</v>
      </c>
      <c r="AD4" s="2">
        <f>COUNTIFS(E9:E58,"教員",G9:G58,"",X9:X58,"&lt;&gt;0")-COUNTIFS(E9:E58,"教員",G9:G58,"",X9:X58,"")</f>
        <v>0</v>
      </c>
      <c r="AG4" s="4"/>
    </row>
    <row r="5" spans="1:34" s="2" customFormat="1" ht="49.2" customHeight="1" x14ac:dyDescent="0.45">
      <c r="C5" s="89" t="s">
        <v>6</v>
      </c>
      <c r="D5" s="89"/>
      <c r="E5" s="89">
        <f>調査書!H8</f>
        <v>0</v>
      </c>
      <c r="F5" s="89"/>
      <c r="G5" s="89"/>
      <c r="H5" s="89"/>
      <c r="I5" s="89"/>
      <c r="K5" s="92" t="s">
        <v>28</v>
      </c>
      <c r="L5" s="92"/>
      <c r="M5" s="19"/>
      <c r="N5" s="76" t="s">
        <v>29</v>
      </c>
      <c r="O5" s="77"/>
      <c r="P5" s="77"/>
      <c r="Q5" s="77"/>
      <c r="R5" s="77"/>
      <c r="S5" s="77"/>
      <c r="T5" s="77"/>
      <c r="U5" s="77"/>
      <c r="V5" s="77"/>
      <c r="W5" s="77"/>
      <c r="X5" s="78"/>
      <c r="Z5" s="79" t="s">
        <v>92</v>
      </c>
      <c r="AA5" s="79"/>
      <c r="AB5" s="26"/>
      <c r="AC5" s="80" t="s">
        <v>37</v>
      </c>
      <c r="AD5" s="82"/>
      <c r="AF5" s="83" t="s">
        <v>79</v>
      </c>
      <c r="AG5" s="30" t="s">
        <v>86</v>
      </c>
      <c r="AH5" s="17" t="s">
        <v>118</v>
      </c>
    </row>
    <row r="6" spans="1:34" s="2" customFormat="1" ht="51" customHeight="1" x14ac:dyDescent="0.45">
      <c r="C6" s="70" t="s">
        <v>34</v>
      </c>
      <c r="D6" s="71"/>
      <c r="E6" s="72"/>
      <c r="F6" s="84" t="s">
        <v>116</v>
      </c>
      <c r="G6" s="84" t="s">
        <v>89</v>
      </c>
      <c r="H6" s="84" t="s">
        <v>98</v>
      </c>
      <c r="I6" s="73" t="s">
        <v>24</v>
      </c>
      <c r="K6" s="68" t="s">
        <v>93</v>
      </c>
      <c r="L6" s="68" t="s">
        <v>94</v>
      </c>
      <c r="N6" s="68" t="s">
        <v>16</v>
      </c>
      <c r="O6" s="70" t="s">
        <v>97</v>
      </c>
      <c r="P6" s="71"/>
      <c r="Q6" s="71"/>
      <c r="R6" s="71"/>
      <c r="S6" s="72"/>
      <c r="T6" s="70" t="s">
        <v>96</v>
      </c>
      <c r="U6" s="71"/>
      <c r="V6" s="71"/>
      <c r="W6" s="71"/>
      <c r="X6" s="72"/>
      <c r="Z6" s="65" t="s">
        <v>33</v>
      </c>
      <c r="AA6" s="65" t="s">
        <v>36</v>
      </c>
      <c r="AC6" s="65" t="s">
        <v>37</v>
      </c>
      <c r="AD6" s="65" t="s">
        <v>117</v>
      </c>
      <c r="AF6" s="83"/>
      <c r="AG6" s="49" t="e">
        <f>COUNTIFS(E9:E58,"教員",G9:G58,"&lt;&gt;★",F9:F58,"&lt;&gt;R6・7退職",F9:F58,"&lt;&gt;R6・7転出",F9:F58,"&lt;&gt;R6・7休職") *AD3</f>
        <v>#DIV/0!</v>
      </c>
      <c r="AH6" s="50" t="e">
        <f>AH8*AD3</f>
        <v>#DIV/0!</v>
      </c>
    </row>
    <row r="7" spans="1:34" s="2" customFormat="1" ht="67.2" customHeight="1" x14ac:dyDescent="0.45">
      <c r="C7" s="87" t="s">
        <v>3</v>
      </c>
      <c r="D7" s="89" t="s">
        <v>0</v>
      </c>
      <c r="E7" s="89" t="s">
        <v>1</v>
      </c>
      <c r="F7" s="85"/>
      <c r="G7" s="85"/>
      <c r="H7" s="85"/>
      <c r="I7" s="68"/>
      <c r="J7" s="18"/>
      <c r="K7" s="69"/>
      <c r="L7" s="69"/>
      <c r="N7" s="68"/>
      <c r="O7" s="73" t="s">
        <v>17</v>
      </c>
      <c r="P7" s="74" t="s">
        <v>41</v>
      </c>
      <c r="Q7" s="68" t="s">
        <v>40</v>
      </c>
      <c r="R7" s="65" t="s">
        <v>76</v>
      </c>
      <c r="S7" s="65" t="s">
        <v>77</v>
      </c>
      <c r="T7" s="73" t="s">
        <v>35</v>
      </c>
      <c r="U7" s="74" t="s">
        <v>42</v>
      </c>
      <c r="V7" s="68" t="s">
        <v>39</v>
      </c>
      <c r="W7" s="65" t="s">
        <v>78</v>
      </c>
      <c r="X7" s="65" t="s">
        <v>91</v>
      </c>
      <c r="Z7" s="66"/>
      <c r="AA7" s="66"/>
      <c r="AC7" s="66"/>
      <c r="AD7" s="67"/>
      <c r="AF7" s="83"/>
      <c r="AG7" s="54" t="s">
        <v>85</v>
      </c>
      <c r="AH7" s="54" t="s">
        <v>23</v>
      </c>
    </row>
    <row r="8" spans="1:34" s="2" customFormat="1" ht="49.95" customHeight="1" x14ac:dyDescent="0.45">
      <c r="C8" s="88"/>
      <c r="D8" s="90"/>
      <c r="E8" s="90"/>
      <c r="F8" s="86"/>
      <c r="G8" s="86"/>
      <c r="H8" s="86"/>
      <c r="I8" s="69"/>
      <c r="J8" s="18"/>
      <c r="K8" s="93" t="s">
        <v>32</v>
      </c>
      <c r="L8" s="94"/>
      <c r="N8" s="69"/>
      <c r="O8" s="69"/>
      <c r="P8" s="75"/>
      <c r="Q8" s="69"/>
      <c r="R8" s="67"/>
      <c r="S8" s="67"/>
      <c r="T8" s="69"/>
      <c r="U8" s="75"/>
      <c r="V8" s="69"/>
      <c r="W8" s="67"/>
      <c r="X8" s="67"/>
      <c r="Z8" s="67"/>
      <c r="AA8" s="67"/>
      <c r="AC8" s="67"/>
      <c r="AD8" s="37">
        <f>COUNTIF(AD9:AD58,"○")</f>
        <v>0</v>
      </c>
      <c r="AF8" s="83"/>
      <c r="AG8" s="49">
        <f>SUMIFS(X9:X58, Z9:Z58, "○", AA9:AA58, "○")</f>
        <v>0</v>
      </c>
      <c r="AH8" s="23">
        <f>COUNTIF(AH9:AH58,"○")</f>
        <v>0</v>
      </c>
    </row>
    <row r="9" spans="1:34" ht="17.399999999999999" customHeight="1" x14ac:dyDescent="0.45">
      <c r="A9" s="45" t="s">
        <v>18</v>
      </c>
      <c r="B9" s="42">
        <v>1</v>
      </c>
      <c r="C9" s="7"/>
      <c r="D9" s="7"/>
      <c r="E9" s="1"/>
      <c r="F9" s="1"/>
      <c r="G9" s="1"/>
      <c r="H9" s="1"/>
      <c r="I9" s="7"/>
      <c r="K9" s="9"/>
      <c r="L9" s="9"/>
      <c r="N9" s="1"/>
      <c r="O9" s="20"/>
      <c r="P9" s="39" t="str">
        <f>IF(O9="", "", O9*12)</f>
        <v/>
      </c>
      <c r="Q9" s="20"/>
      <c r="R9" s="43" t="str">
        <f>IF(H9="", "0", IFERROR((P9*(0.09021+0.15589+0.012))/2, ""))</f>
        <v>0</v>
      </c>
      <c r="S9" s="32" t="str">
        <f>IFERROR(P9 + IF(N(Q9+R9)&lt;&gt;0, MIN(P9/2, N(Q9+R9)), 0), "")</f>
        <v/>
      </c>
      <c r="T9" s="8"/>
      <c r="U9" s="39" t="str">
        <f>IF(T9="", "", T9*12)</f>
        <v/>
      </c>
      <c r="V9" s="8"/>
      <c r="W9" s="40">
        <f>IF(H9="", 0, IFERROR((U9*(0.09021+0.15943+0.012))/2, ""))</f>
        <v>0</v>
      </c>
      <c r="X9" s="32" t="str">
        <f>IFERROR(U9 + IF(N(V9+W9)&lt;&gt;0, MIN(U9/2, N(V9+W9)), 0), "")</f>
        <v/>
      </c>
      <c r="Y9" s="2"/>
      <c r="Z9" s="33" t="str">
        <f t="shared" ref="Z9:Z40" si="0">IFERROR(IF(G9="★","-",IF(AND(O9="",Q9="",T9="",V9=""),"-",IF(S9="",IF(X9="", "-", IF(X9=0,"×","○")), IF(X9&gt;=S9,"○","×")))),"-")</f>
        <v>-</v>
      </c>
      <c r="AA9" s="33" t="str">
        <f t="shared" ref="AA9:AA40" si="1">IFERROR(IF(G9="★", "-", IF(OR(U9=0, X9=0), "-", IF(U9 &gt;= X9*2/3, "○", "×"))), "-")</f>
        <v>-</v>
      </c>
      <c r="AB9" s="2"/>
      <c r="AC9" s="33" t="str">
        <f>IFERROR(IF(OR(X9=0,X9=""),"-",IF(X9&gt;=$AD$3,"○","×")),"-")</f>
        <v>-</v>
      </c>
      <c r="AD9" s="38" t="str">
        <f>IF(E9="職員","‐",IF(AND(Z9="○",AA9="○",AC9="○"),"○","×"))</f>
        <v>×</v>
      </c>
      <c r="AE9" s="2"/>
      <c r="AF9" s="50">
        <f t="shared" ref="AF9:AF58" si="2">IFERROR(IF((V9+W9)-(U9-((U9)/2))&lt;0,0,(V9+W9)-(U9-((U9)/2))),0)</f>
        <v>0</v>
      </c>
      <c r="AG9" s="27"/>
      <c r="AH9" s="4" t="str">
        <f>IF(E9="職員","‐",IF(AND(Z9="○",AA9="○",AC9="○"),"○","×"))</f>
        <v>×</v>
      </c>
    </row>
    <row r="10" spans="1:34" ht="17.399999999999999" customHeight="1" x14ac:dyDescent="0.45">
      <c r="A10" s="45" t="s">
        <v>18</v>
      </c>
      <c r="B10" s="42">
        <f>B9+1</f>
        <v>2</v>
      </c>
      <c r="C10" s="7"/>
      <c r="D10" s="7"/>
      <c r="E10" s="1"/>
      <c r="F10" s="1"/>
      <c r="G10" s="1"/>
      <c r="H10" s="1"/>
      <c r="I10" s="7"/>
      <c r="K10" s="9"/>
      <c r="L10" s="9"/>
      <c r="N10" s="1"/>
      <c r="O10" s="20"/>
      <c r="P10" s="39" t="str">
        <f t="shared" ref="P10:P58" si="3">IF(O10="", "", O10*12)</f>
        <v/>
      </c>
      <c r="Q10" s="20"/>
      <c r="R10" s="43" t="str">
        <f t="shared" ref="R10:R58" si="4">IF(H10="", "0", IFERROR((P10*(0.09021+0.15589+0.012))/2, ""))</f>
        <v>0</v>
      </c>
      <c r="S10" s="32" t="str">
        <f t="shared" ref="S10:S31" si="5">IFERROR(P10 + IF(N(Q10+R10)&lt;&gt;0, MIN(P10/2, N(Q10+R10)), 0), "")</f>
        <v/>
      </c>
      <c r="T10" s="8"/>
      <c r="U10" s="39" t="str">
        <f t="shared" ref="U10:U58" si="6">IF(T10="", "", T10*12)</f>
        <v/>
      </c>
      <c r="V10" s="8"/>
      <c r="W10" s="40">
        <f t="shared" ref="W10:W58" si="7">IF(H10="", 0, IFERROR((U10*(0.09021+0.15943+0.012))/2, ""))</f>
        <v>0</v>
      </c>
      <c r="X10" s="32" t="str">
        <f t="shared" ref="X10:X58" si="8">IFERROR(U10 + IF(N(V10+W10)&lt;&gt;0, MIN(U10/2, N(V10+W10)), 0), "")</f>
        <v/>
      </c>
      <c r="Y10" s="2"/>
      <c r="Z10" s="33" t="str">
        <f t="shared" si="0"/>
        <v>-</v>
      </c>
      <c r="AA10" s="33" t="str">
        <f t="shared" si="1"/>
        <v>-</v>
      </c>
      <c r="AB10" s="2"/>
      <c r="AC10" s="33" t="str">
        <f t="shared" ref="AC10:AC58" si="9">IFERROR(IF(OR(X10=0,X10=""),"-",IF(X10&gt;=$AD$3,"○","×")),"-")</f>
        <v>-</v>
      </c>
      <c r="AD10" s="38" t="str">
        <f t="shared" ref="AD10:AD40" si="10">IF(E10="職員","‐",IF(AND(Z10="○",AA10="○",AC10="○"),"○","×"))</f>
        <v>×</v>
      </c>
      <c r="AE10" s="2"/>
      <c r="AF10" s="50">
        <f t="shared" si="2"/>
        <v>0</v>
      </c>
      <c r="AG10" s="4"/>
      <c r="AH10" s="4" t="str">
        <f>IF(E10="職員","‐",IF(AND(Z10="○",AA10="○",AC10="○"),"○","×"))</f>
        <v>×</v>
      </c>
    </row>
    <row r="11" spans="1:34" ht="17.399999999999999" customHeight="1" x14ac:dyDescent="0.45">
      <c r="A11" s="45" t="s">
        <v>18</v>
      </c>
      <c r="B11" s="42">
        <f t="shared" ref="B11:B58" si="11">B10+1</f>
        <v>3</v>
      </c>
      <c r="C11" s="7"/>
      <c r="D11" s="7"/>
      <c r="E11" s="1"/>
      <c r="F11" s="1"/>
      <c r="G11" s="1"/>
      <c r="H11" s="1"/>
      <c r="I11" s="7"/>
      <c r="K11" s="9"/>
      <c r="L11" s="9"/>
      <c r="N11" s="1"/>
      <c r="O11" s="20"/>
      <c r="P11" s="39" t="str">
        <f t="shared" si="3"/>
        <v/>
      </c>
      <c r="Q11" s="20"/>
      <c r="R11" s="43" t="str">
        <f t="shared" si="4"/>
        <v>0</v>
      </c>
      <c r="S11" s="32" t="str">
        <f t="shared" si="5"/>
        <v/>
      </c>
      <c r="T11" s="8"/>
      <c r="U11" s="39" t="str">
        <f t="shared" si="6"/>
        <v/>
      </c>
      <c r="V11" s="8"/>
      <c r="W11" s="40">
        <f t="shared" si="7"/>
        <v>0</v>
      </c>
      <c r="X11" s="32" t="str">
        <f t="shared" si="8"/>
        <v/>
      </c>
      <c r="Y11" s="2"/>
      <c r="Z11" s="33" t="str">
        <f t="shared" si="0"/>
        <v>-</v>
      </c>
      <c r="AA11" s="33" t="str">
        <f t="shared" si="1"/>
        <v>-</v>
      </c>
      <c r="AB11" s="2"/>
      <c r="AC11" s="33" t="str">
        <f t="shared" si="9"/>
        <v>-</v>
      </c>
      <c r="AD11" s="38" t="str">
        <f t="shared" si="10"/>
        <v>×</v>
      </c>
      <c r="AE11" s="2"/>
      <c r="AF11" s="50">
        <f t="shared" si="2"/>
        <v>0</v>
      </c>
      <c r="AG11" s="4"/>
      <c r="AH11" s="4" t="str">
        <f t="shared" ref="AH11:AH40" si="12">IF(E11="職員","‐",IF(AND(Z11="○",AA11="○",AC11="○"),"○","×"))</f>
        <v>×</v>
      </c>
    </row>
    <row r="12" spans="1:34" ht="17.399999999999999" customHeight="1" x14ac:dyDescent="0.45">
      <c r="A12" s="45" t="s">
        <v>18</v>
      </c>
      <c r="B12" s="42">
        <f t="shared" si="11"/>
        <v>4</v>
      </c>
      <c r="C12" s="7"/>
      <c r="D12" s="7"/>
      <c r="E12" s="1"/>
      <c r="F12" s="1"/>
      <c r="G12" s="1"/>
      <c r="H12" s="1"/>
      <c r="I12" s="24"/>
      <c r="K12" s="9"/>
      <c r="L12" s="9"/>
      <c r="N12" s="1"/>
      <c r="O12" s="20"/>
      <c r="P12" s="39" t="str">
        <f t="shared" si="3"/>
        <v/>
      </c>
      <c r="Q12" s="20"/>
      <c r="R12" s="43" t="str">
        <f t="shared" si="4"/>
        <v>0</v>
      </c>
      <c r="S12" s="32" t="str">
        <f t="shared" si="5"/>
        <v/>
      </c>
      <c r="T12" s="8"/>
      <c r="U12" s="39" t="str">
        <f t="shared" si="6"/>
        <v/>
      </c>
      <c r="V12" s="8"/>
      <c r="W12" s="40">
        <f t="shared" si="7"/>
        <v>0</v>
      </c>
      <c r="X12" s="32" t="str">
        <f t="shared" si="8"/>
        <v/>
      </c>
      <c r="Y12" s="2"/>
      <c r="Z12" s="33" t="str">
        <f t="shared" si="0"/>
        <v>-</v>
      </c>
      <c r="AA12" s="33" t="str">
        <f t="shared" si="1"/>
        <v>-</v>
      </c>
      <c r="AB12" s="2"/>
      <c r="AC12" s="33" t="str">
        <f t="shared" si="9"/>
        <v>-</v>
      </c>
      <c r="AD12" s="38" t="str">
        <f t="shared" si="10"/>
        <v>×</v>
      </c>
      <c r="AE12" s="2"/>
      <c r="AF12" s="50">
        <f t="shared" si="2"/>
        <v>0</v>
      </c>
      <c r="AG12" s="4"/>
      <c r="AH12" s="4" t="str">
        <f t="shared" si="12"/>
        <v>×</v>
      </c>
    </row>
    <row r="13" spans="1:34" ht="17.399999999999999" customHeight="1" x14ac:dyDescent="0.45">
      <c r="A13" s="45" t="s">
        <v>18</v>
      </c>
      <c r="B13" s="42">
        <f t="shared" si="11"/>
        <v>5</v>
      </c>
      <c r="C13" s="7"/>
      <c r="D13" s="7"/>
      <c r="E13" s="1"/>
      <c r="F13" s="1"/>
      <c r="G13" s="1"/>
      <c r="H13" s="1"/>
      <c r="I13" s="7"/>
      <c r="K13" s="9"/>
      <c r="L13" s="9"/>
      <c r="N13" s="1"/>
      <c r="O13" s="20"/>
      <c r="P13" s="39" t="str">
        <f t="shared" si="3"/>
        <v/>
      </c>
      <c r="Q13" s="20"/>
      <c r="R13" s="43" t="str">
        <f t="shared" si="4"/>
        <v>0</v>
      </c>
      <c r="S13" s="32" t="str">
        <f t="shared" si="5"/>
        <v/>
      </c>
      <c r="T13" s="8"/>
      <c r="U13" s="39" t="str">
        <f t="shared" si="6"/>
        <v/>
      </c>
      <c r="V13" s="8"/>
      <c r="W13" s="40">
        <f t="shared" si="7"/>
        <v>0</v>
      </c>
      <c r="X13" s="32" t="str">
        <f t="shared" si="8"/>
        <v/>
      </c>
      <c r="Y13" s="2"/>
      <c r="Z13" s="33" t="str">
        <f t="shared" si="0"/>
        <v>-</v>
      </c>
      <c r="AA13" s="33" t="str">
        <f t="shared" si="1"/>
        <v>-</v>
      </c>
      <c r="AB13" s="2"/>
      <c r="AC13" s="33" t="str">
        <f t="shared" si="9"/>
        <v>-</v>
      </c>
      <c r="AD13" s="38" t="str">
        <f t="shared" si="10"/>
        <v>×</v>
      </c>
      <c r="AE13" s="2"/>
      <c r="AF13" s="50">
        <f t="shared" si="2"/>
        <v>0</v>
      </c>
      <c r="AG13" s="4"/>
      <c r="AH13" s="4" t="str">
        <f t="shared" si="12"/>
        <v>×</v>
      </c>
    </row>
    <row r="14" spans="1:34" ht="17.399999999999999" customHeight="1" x14ac:dyDescent="0.45">
      <c r="A14" s="45" t="s">
        <v>18</v>
      </c>
      <c r="B14" s="42">
        <f t="shared" si="11"/>
        <v>6</v>
      </c>
      <c r="C14" s="7"/>
      <c r="D14" s="7"/>
      <c r="E14" s="1"/>
      <c r="F14" s="1"/>
      <c r="G14" s="1"/>
      <c r="H14" s="1"/>
      <c r="I14" s="7"/>
      <c r="K14" s="9"/>
      <c r="L14" s="9"/>
      <c r="N14" s="1"/>
      <c r="O14" s="20"/>
      <c r="P14" s="39" t="str">
        <f t="shared" si="3"/>
        <v/>
      </c>
      <c r="Q14" s="20"/>
      <c r="R14" s="43" t="str">
        <f t="shared" si="4"/>
        <v>0</v>
      </c>
      <c r="S14" s="32" t="str">
        <f t="shared" si="5"/>
        <v/>
      </c>
      <c r="T14" s="8"/>
      <c r="U14" s="39" t="str">
        <f t="shared" si="6"/>
        <v/>
      </c>
      <c r="V14" s="8"/>
      <c r="W14" s="40">
        <f t="shared" si="7"/>
        <v>0</v>
      </c>
      <c r="X14" s="32" t="str">
        <f t="shared" si="8"/>
        <v/>
      </c>
      <c r="Y14" s="2"/>
      <c r="Z14" s="33" t="str">
        <f t="shared" si="0"/>
        <v>-</v>
      </c>
      <c r="AA14" s="33" t="str">
        <f t="shared" si="1"/>
        <v>-</v>
      </c>
      <c r="AB14" s="2"/>
      <c r="AC14" s="33" t="str">
        <f t="shared" si="9"/>
        <v>-</v>
      </c>
      <c r="AD14" s="38" t="str">
        <f t="shared" si="10"/>
        <v>×</v>
      </c>
      <c r="AE14" s="2"/>
      <c r="AF14" s="50">
        <f t="shared" si="2"/>
        <v>0</v>
      </c>
      <c r="AG14" s="4"/>
      <c r="AH14" s="4" t="str">
        <f t="shared" si="12"/>
        <v>×</v>
      </c>
    </row>
    <row r="15" spans="1:34" ht="17.399999999999999" customHeight="1" x14ac:dyDescent="0.45">
      <c r="A15" s="45" t="s">
        <v>18</v>
      </c>
      <c r="B15" s="42">
        <f t="shared" si="11"/>
        <v>7</v>
      </c>
      <c r="C15" s="7"/>
      <c r="D15" s="7"/>
      <c r="E15" s="1"/>
      <c r="F15" s="1"/>
      <c r="G15" s="1"/>
      <c r="H15" s="1"/>
      <c r="I15" s="7"/>
      <c r="K15" s="9"/>
      <c r="L15" s="9"/>
      <c r="N15" s="1"/>
      <c r="O15" s="20"/>
      <c r="P15" s="39" t="str">
        <f t="shared" si="3"/>
        <v/>
      </c>
      <c r="Q15" s="20"/>
      <c r="R15" s="43" t="str">
        <f t="shared" si="4"/>
        <v>0</v>
      </c>
      <c r="S15" s="32" t="str">
        <f t="shared" si="5"/>
        <v/>
      </c>
      <c r="T15" s="8"/>
      <c r="U15" s="39" t="str">
        <f t="shared" si="6"/>
        <v/>
      </c>
      <c r="V15" s="8"/>
      <c r="W15" s="40">
        <f t="shared" si="7"/>
        <v>0</v>
      </c>
      <c r="X15" s="32" t="str">
        <f t="shared" si="8"/>
        <v/>
      </c>
      <c r="Y15" s="2"/>
      <c r="Z15" s="33" t="str">
        <f t="shared" si="0"/>
        <v>-</v>
      </c>
      <c r="AA15" s="33" t="str">
        <f t="shared" si="1"/>
        <v>-</v>
      </c>
      <c r="AB15" s="2"/>
      <c r="AC15" s="33" t="str">
        <f t="shared" si="9"/>
        <v>-</v>
      </c>
      <c r="AD15" s="38" t="str">
        <f t="shared" si="10"/>
        <v>×</v>
      </c>
      <c r="AE15" s="2"/>
      <c r="AF15" s="50">
        <f t="shared" si="2"/>
        <v>0</v>
      </c>
      <c r="AG15" s="4"/>
      <c r="AH15" s="4" t="str">
        <f t="shared" si="12"/>
        <v>×</v>
      </c>
    </row>
    <row r="16" spans="1:34" ht="17.399999999999999" customHeight="1" x14ac:dyDescent="0.45">
      <c r="A16" s="45" t="s">
        <v>18</v>
      </c>
      <c r="B16" s="42">
        <f t="shared" si="11"/>
        <v>8</v>
      </c>
      <c r="C16" s="7"/>
      <c r="D16" s="7"/>
      <c r="E16" s="1"/>
      <c r="F16" s="1"/>
      <c r="G16" s="1"/>
      <c r="H16" s="1"/>
      <c r="I16" s="7"/>
      <c r="K16" s="9"/>
      <c r="L16" s="9"/>
      <c r="N16" s="1"/>
      <c r="O16" s="20"/>
      <c r="P16" s="39" t="str">
        <f t="shared" si="3"/>
        <v/>
      </c>
      <c r="Q16" s="20"/>
      <c r="R16" s="43" t="str">
        <f t="shared" si="4"/>
        <v>0</v>
      </c>
      <c r="S16" s="32" t="str">
        <f t="shared" si="5"/>
        <v/>
      </c>
      <c r="T16" s="8"/>
      <c r="U16" s="39" t="str">
        <f t="shared" si="6"/>
        <v/>
      </c>
      <c r="V16" s="8"/>
      <c r="W16" s="40">
        <f t="shared" si="7"/>
        <v>0</v>
      </c>
      <c r="X16" s="32" t="str">
        <f t="shared" si="8"/>
        <v/>
      </c>
      <c r="Y16" s="2"/>
      <c r="Z16" s="33" t="str">
        <f t="shared" si="0"/>
        <v>-</v>
      </c>
      <c r="AA16" s="33" t="str">
        <f t="shared" si="1"/>
        <v>-</v>
      </c>
      <c r="AB16" s="2"/>
      <c r="AC16" s="33" t="str">
        <f t="shared" si="9"/>
        <v>-</v>
      </c>
      <c r="AD16" s="38" t="str">
        <f t="shared" si="10"/>
        <v>×</v>
      </c>
      <c r="AE16" s="2"/>
      <c r="AF16" s="50">
        <f t="shared" si="2"/>
        <v>0</v>
      </c>
      <c r="AG16" s="4"/>
      <c r="AH16" s="4" t="str">
        <f t="shared" si="12"/>
        <v>×</v>
      </c>
    </row>
    <row r="17" spans="1:34" ht="17.399999999999999" customHeight="1" x14ac:dyDescent="0.45">
      <c r="A17" s="45" t="s">
        <v>18</v>
      </c>
      <c r="B17" s="42">
        <f t="shared" si="11"/>
        <v>9</v>
      </c>
      <c r="C17" s="7"/>
      <c r="D17" s="7"/>
      <c r="E17" s="1"/>
      <c r="F17" s="1"/>
      <c r="G17" s="1"/>
      <c r="H17" s="1"/>
      <c r="I17" s="7"/>
      <c r="K17" s="9"/>
      <c r="L17" s="9"/>
      <c r="N17" s="1"/>
      <c r="O17" s="20"/>
      <c r="P17" s="39" t="str">
        <f t="shared" si="3"/>
        <v/>
      </c>
      <c r="Q17" s="20"/>
      <c r="R17" s="43" t="str">
        <f t="shared" si="4"/>
        <v>0</v>
      </c>
      <c r="S17" s="32" t="str">
        <f t="shared" si="5"/>
        <v/>
      </c>
      <c r="T17" s="8"/>
      <c r="U17" s="39" t="str">
        <f t="shared" si="6"/>
        <v/>
      </c>
      <c r="V17" s="8"/>
      <c r="W17" s="40">
        <f t="shared" si="7"/>
        <v>0</v>
      </c>
      <c r="X17" s="32" t="str">
        <f t="shared" si="8"/>
        <v/>
      </c>
      <c r="Y17" s="2"/>
      <c r="Z17" s="33" t="str">
        <f t="shared" si="0"/>
        <v>-</v>
      </c>
      <c r="AA17" s="33" t="str">
        <f t="shared" si="1"/>
        <v>-</v>
      </c>
      <c r="AB17" s="2"/>
      <c r="AC17" s="33" t="str">
        <f t="shared" si="9"/>
        <v>-</v>
      </c>
      <c r="AD17" s="38" t="str">
        <f t="shared" si="10"/>
        <v>×</v>
      </c>
      <c r="AE17" s="2"/>
      <c r="AF17" s="50">
        <f t="shared" si="2"/>
        <v>0</v>
      </c>
      <c r="AG17" s="4"/>
      <c r="AH17" s="4" t="str">
        <f t="shared" si="12"/>
        <v>×</v>
      </c>
    </row>
    <row r="18" spans="1:34" ht="17.399999999999999" customHeight="1" x14ac:dyDescent="0.45">
      <c r="A18" s="45" t="s">
        <v>18</v>
      </c>
      <c r="B18" s="42">
        <f t="shared" si="11"/>
        <v>10</v>
      </c>
      <c r="C18" s="7"/>
      <c r="D18" s="7"/>
      <c r="E18" s="1"/>
      <c r="F18" s="1"/>
      <c r="G18" s="1"/>
      <c r="H18" s="1"/>
      <c r="I18" s="7"/>
      <c r="K18" s="9"/>
      <c r="L18" s="9"/>
      <c r="N18" s="1"/>
      <c r="O18" s="20"/>
      <c r="P18" s="39" t="str">
        <f t="shared" si="3"/>
        <v/>
      </c>
      <c r="Q18" s="20"/>
      <c r="R18" s="43" t="str">
        <f t="shared" si="4"/>
        <v>0</v>
      </c>
      <c r="S18" s="32" t="str">
        <f t="shared" si="5"/>
        <v/>
      </c>
      <c r="T18" s="8"/>
      <c r="U18" s="39" t="str">
        <f t="shared" si="6"/>
        <v/>
      </c>
      <c r="V18" s="8"/>
      <c r="W18" s="40">
        <f t="shared" si="7"/>
        <v>0</v>
      </c>
      <c r="X18" s="32" t="str">
        <f t="shared" si="8"/>
        <v/>
      </c>
      <c r="Y18" s="2"/>
      <c r="Z18" s="33" t="str">
        <f t="shared" si="0"/>
        <v>-</v>
      </c>
      <c r="AA18" s="33" t="str">
        <f t="shared" si="1"/>
        <v>-</v>
      </c>
      <c r="AB18" s="2"/>
      <c r="AC18" s="33" t="str">
        <f t="shared" si="9"/>
        <v>-</v>
      </c>
      <c r="AD18" s="38" t="str">
        <f t="shared" si="10"/>
        <v>×</v>
      </c>
      <c r="AE18" s="2"/>
      <c r="AF18" s="50">
        <f t="shared" si="2"/>
        <v>0</v>
      </c>
      <c r="AG18" s="4"/>
      <c r="AH18" s="4" t="str">
        <f t="shared" si="12"/>
        <v>×</v>
      </c>
    </row>
    <row r="19" spans="1:34" ht="17.399999999999999" customHeight="1" x14ac:dyDescent="0.45">
      <c r="A19" s="45" t="s">
        <v>18</v>
      </c>
      <c r="B19" s="42">
        <f t="shared" si="11"/>
        <v>11</v>
      </c>
      <c r="C19" s="7"/>
      <c r="D19" s="7"/>
      <c r="E19" s="1"/>
      <c r="F19" s="1"/>
      <c r="G19" s="1"/>
      <c r="H19" s="1"/>
      <c r="I19" s="7"/>
      <c r="K19" s="9"/>
      <c r="L19" s="9"/>
      <c r="N19" s="1"/>
      <c r="O19" s="20"/>
      <c r="P19" s="39" t="str">
        <f t="shared" si="3"/>
        <v/>
      </c>
      <c r="Q19" s="20"/>
      <c r="R19" s="43" t="str">
        <f t="shared" si="4"/>
        <v>0</v>
      </c>
      <c r="S19" s="32" t="str">
        <f t="shared" si="5"/>
        <v/>
      </c>
      <c r="T19" s="8"/>
      <c r="U19" s="39" t="str">
        <f t="shared" si="6"/>
        <v/>
      </c>
      <c r="V19" s="8"/>
      <c r="W19" s="40">
        <f t="shared" si="7"/>
        <v>0</v>
      </c>
      <c r="X19" s="32" t="str">
        <f t="shared" si="8"/>
        <v/>
      </c>
      <c r="Y19" s="2"/>
      <c r="Z19" s="33" t="str">
        <f t="shared" si="0"/>
        <v>-</v>
      </c>
      <c r="AA19" s="33" t="str">
        <f t="shared" si="1"/>
        <v>-</v>
      </c>
      <c r="AB19" s="2"/>
      <c r="AC19" s="33" t="str">
        <f t="shared" si="9"/>
        <v>-</v>
      </c>
      <c r="AD19" s="38" t="str">
        <f t="shared" si="10"/>
        <v>×</v>
      </c>
      <c r="AE19" s="2"/>
      <c r="AF19" s="50">
        <f t="shared" si="2"/>
        <v>0</v>
      </c>
      <c r="AG19" s="4"/>
      <c r="AH19" s="4" t="str">
        <f t="shared" si="12"/>
        <v>×</v>
      </c>
    </row>
    <row r="20" spans="1:34" ht="17.399999999999999" customHeight="1" x14ac:dyDescent="0.45">
      <c r="A20" s="45" t="s">
        <v>18</v>
      </c>
      <c r="B20" s="42">
        <f t="shared" si="11"/>
        <v>12</v>
      </c>
      <c r="C20" s="7"/>
      <c r="D20" s="7"/>
      <c r="E20" s="1"/>
      <c r="F20" s="1"/>
      <c r="G20" s="1"/>
      <c r="H20" s="1"/>
      <c r="I20" s="7"/>
      <c r="K20" s="9"/>
      <c r="L20" s="9"/>
      <c r="N20" s="1"/>
      <c r="O20" s="20"/>
      <c r="P20" s="39" t="str">
        <f t="shared" si="3"/>
        <v/>
      </c>
      <c r="Q20" s="20"/>
      <c r="R20" s="43" t="str">
        <f t="shared" si="4"/>
        <v>0</v>
      </c>
      <c r="S20" s="32" t="str">
        <f t="shared" si="5"/>
        <v/>
      </c>
      <c r="T20" s="8"/>
      <c r="U20" s="39" t="str">
        <f t="shared" si="6"/>
        <v/>
      </c>
      <c r="V20" s="8"/>
      <c r="W20" s="40">
        <f t="shared" si="7"/>
        <v>0</v>
      </c>
      <c r="X20" s="32" t="str">
        <f t="shared" si="8"/>
        <v/>
      </c>
      <c r="Y20" s="2"/>
      <c r="Z20" s="33" t="str">
        <f t="shared" si="0"/>
        <v>-</v>
      </c>
      <c r="AA20" s="33" t="str">
        <f t="shared" si="1"/>
        <v>-</v>
      </c>
      <c r="AB20" s="2"/>
      <c r="AC20" s="33" t="str">
        <f t="shared" si="9"/>
        <v>-</v>
      </c>
      <c r="AD20" s="38" t="str">
        <f t="shared" si="10"/>
        <v>×</v>
      </c>
      <c r="AE20" s="2"/>
      <c r="AF20" s="50">
        <f t="shared" si="2"/>
        <v>0</v>
      </c>
      <c r="AG20" s="4"/>
      <c r="AH20" s="4" t="str">
        <f t="shared" si="12"/>
        <v>×</v>
      </c>
    </row>
    <row r="21" spans="1:34" ht="17.399999999999999" customHeight="1" x14ac:dyDescent="0.45">
      <c r="A21" s="45" t="s">
        <v>18</v>
      </c>
      <c r="B21" s="42">
        <f t="shared" si="11"/>
        <v>13</v>
      </c>
      <c r="C21" s="7"/>
      <c r="D21" s="7"/>
      <c r="E21" s="1"/>
      <c r="F21" s="1"/>
      <c r="G21" s="1"/>
      <c r="H21" s="1"/>
      <c r="I21" s="7"/>
      <c r="K21" s="9"/>
      <c r="L21" s="9"/>
      <c r="N21" s="1"/>
      <c r="O21" s="20"/>
      <c r="P21" s="39" t="str">
        <f t="shared" si="3"/>
        <v/>
      </c>
      <c r="Q21" s="20"/>
      <c r="R21" s="43" t="str">
        <f t="shared" si="4"/>
        <v>0</v>
      </c>
      <c r="S21" s="32" t="str">
        <f t="shared" si="5"/>
        <v/>
      </c>
      <c r="T21" s="8"/>
      <c r="U21" s="39" t="str">
        <f t="shared" si="6"/>
        <v/>
      </c>
      <c r="V21" s="8"/>
      <c r="W21" s="40">
        <f t="shared" si="7"/>
        <v>0</v>
      </c>
      <c r="X21" s="32" t="str">
        <f t="shared" si="8"/>
        <v/>
      </c>
      <c r="Y21" s="2"/>
      <c r="Z21" s="33" t="str">
        <f t="shared" si="0"/>
        <v>-</v>
      </c>
      <c r="AA21" s="33" t="str">
        <f t="shared" si="1"/>
        <v>-</v>
      </c>
      <c r="AB21" s="2"/>
      <c r="AC21" s="33" t="str">
        <f t="shared" si="9"/>
        <v>-</v>
      </c>
      <c r="AD21" s="38" t="str">
        <f t="shared" si="10"/>
        <v>×</v>
      </c>
      <c r="AE21" s="2"/>
      <c r="AF21" s="50">
        <f t="shared" si="2"/>
        <v>0</v>
      </c>
      <c r="AG21" s="4"/>
      <c r="AH21" s="4" t="str">
        <f t="shared" si="12"/>
        <v>×</v>
      </c>
    </row>
    <row r="22" spans="1:34" ht="17.399999999999999" customHeight="1" x14ac:dyDescent="0.45">
      <c r="A22" s="45" t="s">
        <v>18</v>
      </c>
      <c r="B22" s="42">
        <f t="shared" si="11"/>
        <v>14</v>
      </c>
      <c r="C22" s="7"/>
      <c r="D22" s="7"/>
      <c r="E22" s="1"/>
      <c r="F22" s="1"/>
      <c r="G22" s="1"/>
      <c r="H22" s="1"/>
      <c r="I22" s="7"/>
      <c r="K22" s="9"/>
      <c r="L22" s="9"/>
      <c r="N22" s="1"/>
      <c r="O22" s="20"/>
      <c r="P22" s="39" t="str">
        <f t="shared" si="3"/>
        <v/>
      </c>
      <c r="Q22" s="20"/>
      <c r="R22" s="43" t="str">
        <f t="shared" si="4"/>
        <v>0</v>
      </c>
      <c r="S22" s="32" t="str">
        <f t="shared" si="5"/>
        <v/>
      </c>
      <c r="T22" s="8"/>
      <c r="U22" s="39" t="str">
        <f t="shared" si="6"/>
        <v/>
      </c>
      <c r="V22" s="8"/>
      <c r="W22" s="40">
        <f t="shared" si="7"/>
        <v>0</v>
      </c>
      <c r="X22" s="32" t="str">
        <f t="shared" si="8"/>
        <v/>
      </c>
      <c r="Y22" s="2"/>
      <c r="Z22" s="33" t="str">
        <f t="shared" si="0"/>
        <v>-</v>
      </c>
      <c r="AA22" s="33" t="str">
        <f t="shared" si="1"/>
        <v>-</v>
      </c>
      <c r="AB22" s="2"/>
      <c r="AC22" s="33" t="str">
        <f t="shared" si="9"/>
        <v>-</v>
      </c>
      <c r="AD22" s="38" t="str">
        <f t="shared" si="10"/>
        <v>×</v>
      </c>
      <c r="AE22" s="2"/>
      <c r="AF22" s="50">
        <f t="shared" si="2"/>
        <v>0</v>
      </c>
      <c r="AG22" s="4"/>
      <c r="AH22" s="4" t="str">
        <f t="shared" si="12"/>
        <v>×</v>
      </c>
    </row>
    <row r="23" spans="1:34" ht="17.399999999999999" customHeight="1" x14ac:dyDescent="0.45">
      <c r="A23" s="45" t="s">
        <v>18</v>
      </c>
      <c r="B23" s="42">
        <f t="shared" si="11"/>
        <v>15</v>
      </c>
      <c r="C23" s="7"/>
      <c r="D23" s="7"/>
      <c r="E23" s="1"/>
      <c r="F23" s="1"/>
      <c r="G23" s="1"/>
      <c r="H23" s="1"/>
      <c r="I23" s="7"/>
      <c r="K23" s="9"/>
      <c r="L23" s="9"/>
      <c r="N23" s="1"/>
      <c r="O23" s="20"/>
      <c r="P23" s="39" t="str">
        <f t="shared" si="3"/>
        <v/>
      </c>
      <c r="Q23" s="20"/>
      <c r="R23" s="43" t="str">
        <f t="shared" si="4"/>
        <v>0</v>
      </c>
      <c r="S23" s="32" t="str">
        <f t="shared" si="5"/>
        <v/>
      </c>
      <c r="T23" s="8"/>
      <c r="U23" s="39" t="str">
        <f t="shared" si="6"/>
        <v/>
      </c>
      <c r="V23" s="8"/>
      <c r="W23" s="40">
        <f t="shared" si="7"/>
        <v>0</v>
      </c>
      <c r="X23" s="32" t="str">
        <f t="shared" si="8"/>
        <v/>
      </c>
      <c r="Y23" s="2"/>
      <c r="Z23" s="33" t="str">
        <f t="shared" si="0"/>
        <v>-</v>
      </c>
      <c r="AA23" s="33" t="str">
        <f t="shared" si="1"/>
        <v>-</v>
      </c>
      <c r="AB23" s="2"/>
      <c r="AC23" s="33" t="str">
        <f t="shared" si="9"/>
        <v>-</v>
      </c>
      <c r="AD23" s="38" t="str">
        <f t="shared" si="10"/>
        <v>×</v>
      </c>
      <c r="AE23" s="2"/>
      <c r="AF23" s="50">
        <f t="shared" si="2"/>
        <v>0</v>
      </c>
      <c r="AG23" s="4"/>
      <c r="AH23" s="4" t="str">
        <f t="shared" si="12"/>
        <v>×</v>
      </c>
    </row>
    <row r="24" spans="1:34" ht="17.399999999999999" customHeight="1" x14ac:dyDescent="0.45">
      <c r="A24" s="45" t="s">
        <v>18</v>
      </c>
      <c r="B24" s="42">
        <f t="shared" si="11"/>
        <v>16</v>
      </c>
      <c r="C24" s="7"/>
      <c r="D24" s="7"/>
      <c r="E24" s="1"/>
      <c r="F24" s="1"/>
      <c r="G24" s="1"/>
      <c r="H24" s="1"/>
      <c r="I24" s="7"/>
      <c r="K24" s="9"/>
      <c r="L24" s="9"/>
      <c r="N24" s="1"/>
      <c r="O24" s="20"/>
      <c r="P24" s="39" t="str">
        <f t="shared" si="3"/>
        <v/>
      </c>
      <c r="Q24" s="20"/>
      <c r="R24" s="43" t="str">
        <f t="shared" si="4"/>
        <v>0</v>
      </c>
      <c r="S24" s="32" t="str">
        <f t="shared" si="5"/>
        <v/>
      </c>
      <c r="T24" s="8"/>
      <c r="U24" s="39" t="str">
        <f t="shared" si="6"/>
        <v/>
      </c>
      <c r="V24" s="8"/>
      <c r="W24" s="40">
        <f t="shared" si="7"/>
        <v>0</v>
      </c>
      <c r="X24" s="32" t="str">
        <f t="shared" si="8"/>
        <v/>
      </c>
      <c r="Y24" s="2"/>
      <c r="Z24" s="33" t="str">
        <f t="shared" si="0"/>
        <v>-</v>
      </c>
      <c r="AA24" s="33" t="str">
        <f t="shared" si="1"/>
        <v>-</v>
      </c>
      <c r="AB24" s="2"/>
      <c r="AC24" s="33" t="str">
        <f t="shared" si="9"/>
        <v>-</v>
      </c>
      <c r="AD24" s="38" t="str">
        <f t="shared" si="10"/>
        <v>×</v>
      </c>
      <c r="AE24" s="2"/>
      <c r="AF24" s="50">
        <f t="shared" si="2"/>
        <v>0</v>
      </c>
      <c r="AG24" s="4"/>
      <c r="AH24" s="4" t="str">
        <f t="shared" si="12"/>
        <v>×</v>
      </c>
    </row>
    <row r="25" spans="1:34" ht="17.399999999999999" customHeight="1" x14ac:dyDescent="0.45">
      <c r="A25" s="45" t="s">
        <v>18</v>
      </c>
      <c r="B25" s="42">
        <f t="shared" si="11"/>
        <v>17</v>
      </c>
      <c r="C25" s="7"/>
      <c r="D25" s="7"/>
      <c r="E25" s="1"/>
      <c r="F25" s="1"/>
      <c r="G25" s="1"/>
      <c r="H25" s="1"/>
      <c r="I25" s="7"/>
      <c r="K25" s="9"/>
      <c r="L25" s="9"/>
      <c r="N25" s="1"/>
      <c r="O25" s="20"/>
      <c r="P25" s="39" t="str">
        <f t="shared" si="3"/>
        <v/>
      </c>
      <c r="Q25" s="20"/>
      <c r="R25" s="43" t="str">
        <f t="shared" si="4"/>
        <v>0</v>
      </c>
      <c r="S25" s="32" t="str">
        <f t="shared" si="5"/>
        <v/>
      </c>
      <c r="T25" s="8"/>
      <c r="U25" s="39" t="str">
        <f t="shared" si="6"/>
        <v/>
      </c>
      <c r="V25" s="8"/>
      <c r="W25" s="40">
        <f t="shared" si="7"/>
        <v>0</v>
      </c>
      <c r="X25" s="32" t="str">
        <f t="shared" si="8"/>
        <v/>
      </c>
      <c r="Y25" s="2"/>
      <c r="Z25" s="33" t="str">
        <f t="shared" si="0"/>
        <v>-</v>
      </c>
      <c r="AA25" s="33" t="str">
        <f t="shared" si="1"/>
        <v>-</v>
      </c>
      <c r="AB25" s="2"/>
      <c r="AC25" s="33" t="str">
        <f t="shared" si="9"/>
        <v>-</v>
      </c>
      <c r="AD25" s="38" t="str">
        <f t="shared" si="10"/>
        <v>×</v>
      </c>
      <c r="AE25" s="2"/>
      <c r="AF25" s="50">
        <f t="shared" si="2"/>
        <v>0</v>
      </c>
      <c r="AG25" s="4"/>
      <c r="AH25" s="4" t="str">
        <f t="shared" si="12"/>
        <v>×</v>
      </c>
    </row>
    <row r="26" spans="1:34" ht="17.399999999999999" customHeight="1" x14ac:dyDescent="0.45">
      <c r="A26" s="45" t="s">
        <v>18</v>
      </c>
      <c r="B26" s="42">
        <f t="shared" si="11"/>
        <v>18</v>
      </c>
      <c r="C26" s="7"/>
      <c r="D26" s="7"/>
      <c r="E26" s="1"/>
      <c r="F26" s="1"/>
      <c r="G26" s="1"/>
      <c r="H26" s="1"/>
      <c r="I26" s="7"/>
      <c r="K26" s="9"/>
      <c r="L26" s="9"/>
      <c r="N26" s="1"/>
      <c r="O26" s="20"/>
      <c r="P26" s="39" t="str">
        <f t="shared" si="3"/>
        <v/>
      </c>
      <c r="Q26" s="20"/>
      <c r="R26" s="43" t="str">
        <f t="shared" si="4"/>
        <v>0</v>
      </c>
      <c r="S26" s="32" t="str">
        <f t="shared" si="5"/>
        <v/>
      </c>
      <c r="T26" s="8"/>
      <c r="U26" s="39" t="str">
        <f t="shared" si="6"/>
        <v/>
      </c>
      <c r="V26" s="8"/>
      <c r="W26" s="40">
        <f t="shared" si="7"/>
        <v>0</v>
      </c>
      <c r="X26" s="32" t="str">
        <f t="shared" si="8"/>
        <v/>
      </c>
      <c r="Y26" s="2"/>
      <c r="Z26" s="33" t="str">
        <f t="shared" si="0"/>
        <v>-</v>
      </c>
      <c r="AA26" s="33" t="str">
        <f t="shared" si="1"/>
        <v>-</v>
      </c>
      <c r="AB26" s="2"/>
      <c r="AC26" s="33" t="str">
        <f t="shared" si="9"/>
        <v>-</v>
      </c>
      <c r="AD26" s="38" t="str">
        <f t="shared" si="10"/>
        <v>×</v>
      </c>
      <c r="AE26" s="2"/>
      <c r="AF26" s="50">
        <f t="shared" si="2"/>
        <v>0</v>
      </c>
      <c r="AG26" s="4"/>
      <c r="AH26" s="4" t="str">
        <f t="shared" si="12"/>
        <v>×</v>
      </c>
    </row>
    <row r="27" spans="1:34" ht="17.399999999999999" customHeight="1" x14ac:dyDescent="0.45">
      <c r="A27" s="45" t="s">
        <v>18</v>
      </c>
      <c r="B27" s="42">
        <f t="shared" si="11"/>
        <v>19</v>
      </c>
      <c r="C27" s="7"/>
      <c r="D27" s="7"/>
      <c r="E27" s="1"/>
      <c r="F27" s="1"/>
      <c r="G27" s="1"/>
      <c r="H27" s="1"/>
      <c r="I27" s="7"/>
      <c r="K27" s="9"/>
      <c r="L27" s="9"/>
      <c r="N27" s="1"/>
      <c r="O27" s="20"/>
      <c r="P27" s="39" t="str">
        <f t="shared" si="3"/>
        <v/>
      </c>
      <c r="Q27" s="20"/>
      <c r="R27" s="43" t="str">
        <f t="shared" si="4"/>
        <v>0</v>
      </c>
      <c r="S27" s="32" t="str">
        <f t="shared" si="5"/>
        <v/>
      </c>
      <c r="T27" s="8"/>
      <c r="U27" s="39" t="str">
        <f t="shared" si="6"/>
        <v/>
      </c>
      <c r="V27" s="8"/>
      <c r="W27" s="40">
        <f t="shared" si="7"/>
        <v>0</v>
      </c>
      <c r="X27" s="32" t="str">
        <f t="shared" si="8"/>
        <v/>
      </c>
      <c r="Y27" s="2"/>
      <c r="Z27" s="33" t="str">
        <f t="shared" si="0"/>
        <v>-</v>
      </c>
      <c r="AA27" s="33" t="str">
        <f t="shared" si="1"/>
        <v>-</v>
      </c>
      <c r="AB27" s="2"/>
      <c r="AC27" s="33" t="str">
        <f t="shared" si="9"/>
        <v>-</v>
      </c>
      <c r="AD27" s="38" t="str">
        <f t="shared" si="10"/>
        <v>×</v>
      </c>
      <c r="AE27" s="2"/>
      <c r="AF27" s="50">
        <f t="shared" si="2"/>
        <v>0</v>
      </c>
      <c r="AG27" s="4"/>
      <c r="AH27" s="4" t="str">
        <f t="shared" si="12"/>
        <v>×</v>
      </c>
    </row>
    <row r="28" spans="1:34" ht="17.399999999999999" customHeight="1" x14ac:dyDescent="0.45">
      <c r="A28" s="45" t="s">
        <v>18</v>
      </c>
      <c r="B28" s="42">
        <f t="shared" si="11"/>
        <v>20</v>
      </c>
      <c r="C28" s="7"/>
      <c r="D28" s="7"/>
      <c r="E28" s="1"/>
      <c r="F28" s="1"/>
      <c r="G28" s="1"/>
      <c r="H28" s="1"/>
      <c r="I28" s="7"/>
      <c r="K28" s="9"/>
      <c r="L28" s="9"/>
      <c r="N28" s="1"/>
      <c r="O28" s="20"/>
      <c r="P28" s="39" t="str">
        <f t="shared" si="3"/>
        <v/>
      </c>
      <c r="Q28" s="20"/>
      <c r="R28" s="43" t="str">
        <f t="shared" si="4"/>
        <v>0</v>
      </c>
      <c r="S28" s="32" t="str">
        <f t="shared" si="5"/>
        <v/>
      </c>
      <c r="T28" s="8"/>
      <c r="U28" s="39" t="str">
        <f t="shared" si="6"/>
        <v/>
      </c>
      <c r="V28" s="8"/>
      <c r="W28" s="40">
        <f t="shared" si="7"/>
        <v>0</v>
      </c>
      <c r="X28" s="32" t="str">
        <f t="shared" si="8"/>
        <v/>
      </c>
      <c r="Y28" s="2"/>
      <c r="Z28" s="33" t="str">
        <f t="shared" si="0"/>
        <v>-</v>
      </c>
      <c r="AA28" s="33" t="str">
        <f t="shared" si="1"/>
        <v>-</v>
      </c>
      <c r="AB28" s="2"/>
      <c r="AC28" s="33" t="str">
        <f t="shared" si="9"/>
        <v>-</v>
      </c>
      <c r="AD28" s="38" t="str">
        <f t="shared" si="10"/>
        <v>×</v>
      </c>
      <c r="AE28" s="2"/>
      <c r="AF28" s="50">
        <f t="shared" si="2"/>
        <v>0</v>
      </c>
      <c r="AG28" s="4"/>
      <c r="AH28" s="4" t="str">
        <f t="shared" si="12"/>
        <v>×</v>
      </c>
    </row>
    <row r="29" spans="1:34" ht="17.399999999999999" customHeight="1" x14ac:dyDescent="0.45">
      <c r="A29" s="45" t="s">
        <v>18</v>
      </c>
      <c r="B29" s="42">
        <f t="shared" si="11"/>
        <v>21</v>
      </c>
      <c r="C29" s="7"/>
      <c r="D29" s="7"/>
      <c r="E29" s="1"/>
      <c r="F29" s="1"/>
      <c r="G29" s="1"/>
      <c r="H29" s="1"/>
      <c r="I29" s="7"/>
      <c r="K29" s="9"/>
      <c r="L29" s="9"/>
      <c r="N29" s="1"/>
      <c r="O29" s="20"/>
      <c r="P29" s="39" t="str">
        <f t="shared" si="3"/>
        <v/>
      </c>
      <c r="Q29" s="20"/>
      <c r="R29" s="43" t="str">
        <f t="shared" si="4"/>
        <v>0</v>
      </c>
      <c r="S29" s="32" t="str">
        <f t="shared" si="5"/>
        <v/>
      </c>
      <c r="T29" s="8"/>
      <c r="U29" s="39" t="str">
        <f t="shared" si="6"/>
        <v/>
      </c>
      <c r="V29" s="8"/>
      <c r="W29" s="40">
        <f t="shared" si="7"/>
        <v>0</v>
      </c>
      <c r="X29" s="32" t="str">
        <f t="shared" si="8"/>
        <v/>
      </c>
      <c r="Y29" s="2"/>
      <c r="Z29" s="33" t="str">
        <f t="shared" si="0"/>
        <v>-</v>
      </c>
      <c r="AA29" s="33" t="str">
        <f t="shared" si="1"/>
        <v>-</v>
      </c>
      <c r="AB29" s="2"/>
      <c r="AC29" s="33" t="str">
        <f t="shared" si="9"/>
        <v>-</v>
      </c>
      <c r="AD29" s="38" t="str">
        <f t="shared" si="10"/>
        <v>×</v>
      </c>
      <c r="AE29" s="2"/>
      <c r="AF29" s="50">
        <f t="shared" si="2"/>
        <v>0</v>
      </c>
      <c r="AG29" s="4"/>
      <c r="AH29" s="4" t="str">
        <f t="shared" si="12"/>
        <v>×</v>
      </c>
    </row>
    <row r="30" spans="1:34" ht="17.399999999999999" customHeight="1" x14ac:dyDescent="0.45">
      <c r="A30" s="45" t="s">
        <v>18</v>
      </c>
      <c r="B30" s="42">
        <f t="shared" si="11"/>
        <v>22</v>
      </c>
      <c r="C30" s="7"/>
      <c r="D30" s="7"/>
      <c r="E30" s="1"/>
      <c r="F30" s="1"/>
      <c r="G30" s="1"/>
      <c r="H30" s="1"/>
      <c r="I30" s="7"/>
      <c r="K30" s="9"/>
      <c r="L30" s="9"/>
      <c r="N30" s="1"/>
      <c r="O30" s="20"/>
      <c r="P30" s="39" t="str">
        <f t="shared" si="3"/>
        <v/>
      </c>
      <c r="Q30" s="20"/>
      <c r="R30" s="43" t="str">
        <f t="shared" si="4"/>
        <v>0</v>
      </c>
      <c r="S30" s="32" t="str">
        <f t="shared" si="5"/>
        <v/>
      </c>
      <c r="T30" s="8"/>
      <c r="U30" s="39" t="str">
        <f t="shared" si="6"/>
        <v/>
      </c>
      <c r="V30" s="8"/>
      <c r="W30" s="40">
        <f t="shared" si="7"/>
        <v>0</v>
      </c>
      <c r="X30" s="32" t="str">
        <f t="shared" si="8"/>
        <v/>
      </c>
      <c r="Y30" s="2"/>
      <c r="Z30" s="33" t="str">
        <f t="shared" si="0"/>
        <v>-</v>
      </c>
      <c r="AA30" s="33" t="str">
        <f t="shared" si="1"/>
        <v>-</v>
      </c>
      <c r="AB30" s="2"/>
      <c r="AC30" s="33" t="str">
        <f t="shared" si="9"/>
        <v>-</v>
      </c>
      <c r="AD30" s="38" t="str">
        <f t="shared" si="10"/>
        <v>×</v>
      </c>
      <c r="AE30" s="2"/>
      <c r="AF30" s="50">
        <f t="shared" si="2"/>
        <v>0</v>
      </c>
      <c r="AG30" s="4"/>
      <c r="AH30" s="4" t="str">
        <f t="shared" si="12"/>
        <v>×</v>
      </c>
    </row>
    <row r="31" spans="1:34" ht="17.399999999999999" customHeight="1" x14ac:dyDescent="0.45">
      <c r="A31" s="45" t="s">
        <v>18</v>
      </c>
      <c r="B31" s="42">
        <f t="shared" si="11"/>
        <v>23</v>
      </c>
      <c r="C31" s="7"/>
      <c r="D31" s="7"/>
      <c r="E31" s="1"/>
      <c r="F31" s="1"/>
      <c r="G31" s="1"/>
      <c r="H31" s="1"/>
      <c r="I31" s="7"/>
      <c r="K31" s="9"/>
      <c r="L31" s="9"/>
      <c r="N31" s="1"/>
      <c r="O31" s="20"/>
      <c r="P31" s="39" t="str">
        <f t="shared" si="3"/>
        <v/>
      </c>
      <c r="Q31" s="20"/>
      <c r="R31" s="43" t="str">
        <f t="shared" si="4"/>
        <v>0</v>
      </c>
      <c r="S31" s="32" t="str">
        <f t="shared" si="5"/>
        <v/>
      </c>
      <c r="T31" s="8"/>
      <c r="U31" s="39" t="str">
        <f t="shared" si="6"/>
        <v/>
      </c>
      <c r="V31" s="8"/>
      <c r="W31" s="40">
        <f t="shared" si="7"/>
        <v>0</v>
      </c>
      <c r="X31" s="32" t="str">
        <f t="shared" si="8"/>
        <v/>
      </c>
      <c r="Y31" s="2"/>
      <c r="Z31" s="33" t="str">
        <f t="shared" si="0"/>
        <v>-</v>
      </c>
      <c r="AA31" s="33" t="str">
        <f t="shared" si="1"/>
        <v>-</v>
      </c>
      <c r="AB31" s="2"/>
      <c r="AC31" s="33" t="str">
        <f t="shared" si="9"/>
        <v>-</v>
      </c>
      <c r="AD31" s="38" t="str">
        <f t="shared" si="10"/>
        <v>×</v>
      </c>
      <c r="AE31" s="2"/>
      <c r="AF31" s="50">
        <f t="shared" si="2"/>
        <v>0</v>
      </c>
      <c r="AG31" s="4"/>
      <c r="AH31" s="4" t="str">
        <f t="shared" si="12"/>
        <v>×</v>
      </c>
    </row>
    <row r="32" spans="1:34" ht="17.399999999999999" customHeight="1" x14ac:dyDescent="0.45">
      <c r="A32" s="45" t="s">
        <v>18</v>
      </c>
      <c r="B32" s="42">
        <f t="shared" si="11"/>
        <v>24</v>
      </c>
      <c r="C32" s="7"/>
      <c r="D32" s="7"/>
      <c r="E32" s="1"/>
      <c r="F32" s="1"/>
      <c r="G32" s="1"/>
      <c r="H32" s="1"/>
      <c r="I32" s="12"/>
      <c r="K32" s="9"/>
      <c r="L32" s="9"/>
      <c r="N32" s="1"/>
      <c r="O32" s="20"/>
      <c r="P32" s="39" t="str">
        <f t="shared" si="3"/>
        <v/>
      </c>
      <c r="Q32" s="20"/>
      <c r="R32" s="43" t="str">
        <f t="shared" si="4"/>
        <v>0</v>
      </c>
      <c r="S32" s="32" t="str">
        <f t="shared" ref="S32:S58" si="13">IFERROR(P32 + IF(N(Q32)&lt;&gt;0, MIN(P32/2, N(Q32)), 0), "")</f>
        <v/>
      </c>
      <c r="T32" s="8"/>
      <c r="U32" s="39" t="str">
        <f t="shared" si="6"/>
        <v/>
      </c>
      <c r="V32" s="8"/>
      <c r="W32" s="40">
        <f t="shared" si="7"/>
        <v>0</v>
      </c>
      <c r="X32" s="32" t="str">
        <f t="shared" si="8"/>
        <v/>
      </c>
      <c r="Y32" s="2"/>
      <c r="Z32" s="33" t="str">
        <f t="shared" si="0"/>
        <v>-</v>
      </c>
      <c r="AA32" s="33" t="str">
        <f t="shared" si="1"/>
        <v>-</v>
      </c>
      <c r="AB32" s="2"/>
      <c r="AC32" s="33" t="str">
        <f t="shared" si="9"/>
        <v>-</v>
      </c>
      <c r="AD32" s="38" t="str">
        <f t="shared" si="10"/>
        <v>×</v>
      </c>
      <c r="AE32" s="2"/>
      <c r="AF32" s="50">
        <f t="shared" si="2"/>
        <v>0</v>
      </c>
      <c r="AG32" s="4"/>
      <c r="AH32" s="4" t="str">
        <f t="shared" si="12"/>
        <v>×</v>
      </c>
    </row>
    <row r="33" spans="1:34" ht="17.399999999999999" customHeight="1" x14ac:dyDescent="0.45">
      <c r="A33" s="45" t="s">
        <v>18</v>
      </c>
      <c r="B33" s="42">
        <f t="shared" si="11"/>
        <v>25</v>
      </c>
      <c r="C33" s="7"/>
      <c r="D33" s="7"/>
      <c r="E33" s="1"/>
      <c r="F33" s="1"/>
      <c r="G33" s="1"/>
      <c r="H33" s="1"/>
      <c r="I33" s="12"/>
      <c r="K33" s="9"/>
      <c r="L33" s="9"/>
      <c r="N33" s="1"/>
      <c r="O33" s="20"/>
      <c r="P33" s="39" t="str">
        <f t="shared" si="3"/>
        <v/>
      </c>
      <c r="Q33" s="20"/>
      <c r="R33" s="43" t="str">
        <f t="shared" si="4"/>
        <v>0</v>
      </c>
      <c r="S33" s="32" t="str">
        <f t="shared" si="13"/>
        <v/>
      </c>
      <c r="T33" s="8"/>
      <c r="U33" s="39" t="str">
        <f t="shared" si="6"/>
        <v/>
      </c>
      <c r="V33" s="8"/>
      <c r="W33" s="40">
        <f t="shared" si="7"/>
        <v>0</v>
      </c>
      <c r="X33" s="32" t="str">
        <f t="shared" si="8"/>
        <v/>
      </c>
      <c r="Y33" s="2"/>
      <c r="Z33" s="33" t="str">
        <f t="shared" si="0"/>
        <v>-</v>
      </c>
      <c r="AA33" s="33" t="str">
        <f t="shared" si="1"/>
        <v>-</v>
      </c>
      <c r="AB33" s="2"/>
      <c r="AC33" s="33" t="str">
        <f t="shared" si="9"/>
        <v>-</v>
      </c>
      <c r="AD33" s="38" t="str">
        <f t="shared" si="10"/>
        <v>×</v>
      </c>
      <c r="AE33" s="2"/>
      <c r="AF33" s="50">
        <f t="shared" si="2"/>
        <v>0</v>
      </c>
      <c r="AG33" s="4"/>
      <c r="AH33" s="4" t="str">
        <f t="shared" si="12"/>
        <v>×</v>
      </c>
    </row>
    <row r="34" spans="1:34" ht="17.399999999999999" customHeight="1" x14ac:dyDescent="0.45">
      <c r="A34" s="45" t="s">
        <v>18</v>
      </c>
      <c r="B34" s="42">
        <f t="shared" si="11"/>
        <v>26</v>
      </c>
      <c r="C34" s="7"/>
      <c r="D34" s="7"/>
      <c r="E34" s="1"/>
      <c r="F34" s="1"/>
      <c r="G34" s="1"/>
      <c r="H34" s="1"/>
      <c r="I34" s="7"/>
      <c r="K34" s="9"/>
      <c r="L34" s="9"/>
      <c r="N34" s="1"/>
      <c r="O34" s="20"/>
      <c r="P34" s="39" t="str">
        <f t="shared" si="3"/>
        <v/>
      </c>
      <c r="Q34" s="20"/>
      <c r="R34" s="43" t="str">
        <f t="shared" si="4"/>
        <v>0</v>
      </c>
      <c r="S34" s="32" t="str">
        <f t="shared" si="13"/>
        <v/>
      </c>
      <c r="T34" s="8"/>
      <c r="U34" s="39" t="str">
        <f t="shared" si="6"/>
        <v/>
      </c>
      <c r="V34" s="8"/>
      <c r="W34" s="40">
        <f t="shared" si="7"/>
        <v>0</v>
      </c>
      <c r="X34" s="32" t="str">
        <f t="shared" si="8"/>
        <v/>
      </c>
      <c r="Y34" s="2"/>
      <c r="Z34" s="33" t="str">
        <f t="shared" si="0"/>
        <v>-</v>
      </c>
      <c r="AA34" s="33" t="str">
        <f t="shared" si="1"/>
        <v>-</v>
      </c>
      <c r="AB34" s="2"/>
      <c r="AC34" s="33" t="str">
        <f t="shared" si="9"/>
        <v>-</v>
      </c>
      <c r="AD34" s="38" t="str">
        <f t="shared" si="10"/>
        <v>×</v>
      </c>
      <c r="AE34" s="2"/>
      <c r="AF34" s="50">
        <f t="shared" si="2"/>
        <v>0</v>
      </c>
      <c r="AG34" s="4"/>
      <c r="AH34" s="4" t="str">
        <f t="shared" si="12"/>
        <v>×</v>
      </c>
    </row>
    <row r="35" spans="1:34" ht="17.399999999999999" customHeight="1" x14ac:dyDescent="0.45">
      <c r="A35" s="45" t="s">
        <v>18</v>
      </c>
      <c r="B35" s="42">
        <f t="shared" si="11"/>
        <v>27</v>
      </c>
      <c r="C35" s="7"/>
      <c r="D35" s="7"/>
      <c r="E35" s="1"/>
      <c r="F35" s="1"/>
      <c r="G35" s="1"/>
      <c r="H35" s="1"/>
      <c r="I35" s="7"/>
      <c r="K35" s="9"/>
      <c r="L35" s="9"/>
      <c r="N35" s="1"/>
      <c r="O35" s="20"/>
      <c r="P35" s="39" t="str">
        <f t="shared" si="3"/>
        <v/>
      </c>
      <c r="Q35" s="20"/>
      <c r="R35" s="43" t="str">
        <f t="shared" si="4"/>
        <v>0</v>
      </c>
      <c r="S35" s="32" t="str">
        <f t="shared" si="13"/>
        <v/>
      </c>
      <c r="T35" s="8"/>
      <c r="U35" s="39" t="str">
        <f t="shared" si="6"/>
        <v/>
      </c>
      <c r="V35" s="8"/>
      <c r="W35" s="40">
        <f t="shared" si="7"/>
        <v>0</v>
      </c>
      <c r="X35" s="32" t="str">
        <f t="shared" si="8"/>
        <v/>
      </c>
      <c r="Y35" s="2"/>
      <c r="Z35" s="33" t="str">
        <f t="shared" si="0"/>
        <v>-</v>
      </c>
      <c r="AA35" s="33" t="str">
        <f t="shared" si="1"/>
        <v>-</v>
      </c>
      <c r="AB35" s="2"/>
      <c r="AC35" s="33" t="str">
        <f t="shared" si="9"/>
        <v>-</v>
      </c>
      <c r="AD35" s="38" t="str">
        <f t="shared" si="10"/>
        <v>×</v>
      </c>
      <c r="AE35" s="2"/>
      <c r="AF35" s="50">
        <f t="shared" si="2"/>
        <v>0</v>
      </c>
      <c r="AG35" s="4"/>
      <c r="AH35" s="4" t="str">
        <f t="shared" si="12"/>
        <v>×</v>
      </c>
    </row>
    <row r="36" spans="1:34" ht="17.399999999999999" customHeight="1" x14ac:dyDescent="0.45">
      <c r="A36" s="45" t="s">
        <v>18</v>
      </c>
      <c r="B36" s="42">
        <f t="shared" si="11"/>
        <v>28</v>
      </c>
      <c r="C36" s="7"/>
      <c r="D36" s="7"/>
      <c r="E36" s="1"/>
      <c r="F36" s="1"/>
      <c r="G36" s="1"/>
      <c r="H36" s="1"/>
      <c r="I36" s="7"/>
      <c r="K36" s="9"/>
      <c r="L36" s="9"/>
      <c r="N36" s="1"/>
      <c r="O36" s="20"/>
      <c r="P36" s="39" t="str">
        <f t="shared" si="3"/>
        <v/>
      </c>
      <c r="Q36" s="20"/>
      <c r="R36" s="43" t="str">
        <f t="shared" si="4"/>
        <v>0</v>
      </c>
      <c r="S36" s="32" t="str">
        <f t="shared" si="13"/>
        <v/>
      </c>
      <c r="T36" s="8"/>
      <c r="U36" s="39" t="str">
        <f t="shared" si="6"/>
        <v/>
      </c>
      <c r="V36" s="8"/>
      <c r="W36" s="40">
        <f t="shared" si="7"/>
        <v>0</v>
      </c>
      <c r="X36" s="32" t="str">
        <f t="shared" si="8"/>
        <v/>
      </c>
      <c r="Y36" s="2"/>
      <c r="Z36" s="33" t="str">
        <f t="shared" si="0"/>
        <v>-</v>
      </c>
      <c r="AA36" s="33" t="str">
        <f t="shared" si="1"/>
        <v>-</v>
      </c>
      <c r="AB36" s="2"/>
      <c r="AC36" s="33" t="str">
        <f t="shared" si="9"/>
        <v>-</v>
      </c>
      <c r="AD36" s="38" t="str">
        <f t="shared" si="10"/>
        <v>×</v>
      </c>
      <c r="AE36" s="2"/>
      <c r="AF36" s="50">
        <f t="shared" si="2"/>
        <v>0</v>
      </c>
      <c r="AG36" s="4"/>
      <c r="AH36" s="4" t="str">
        <f t="shared" si="12"/>
        <v>×</v>
      </c>
    </row>
    <row r="37" spans="1:34" ht="17.399999999999999" customHeight="1" x14ac:dyDescent="0.45">
      <c r="A37" s="45" t="s">
        <v>18</v>
      </c>
      <c r="B37" s="42">
        <f t="shared" si="11"/>
        <v>29</v>
      </c>
      <c r="C37" s="7"/>
      <c r="D37" s="7"/>
      <c r="E37" s="1"/>
      <c r="F37" s="1"/>
      <c r="G37" s="1"/>
      <c r="H37" s="1"/>
      <c r="I37" s="7"/>
      <c r="K37" s="9"/>
      <c r="L37" s="9"/>
      <c r="N37" s="1"/>
      <c r="O37" s="20"/>
      <c r="P37" s="39" t="str">
        <f t="shared" si="3"/>
        <v/>
      </c>
      <c r="Q37" s="20"/>
      <c r="R37" s="43" t="str">
        <f t="shared" si="4"/>
        <v>0</v>
      </c>
      <c r="S37" s="32" t="str">
        <f t="shared" si="13"/>
        <v/>
      </c>
      <c r="T37" s="8"/>
      <c r="U37" s="39" t="str">
        <f t="shared" si="6"/>
        <v/>
      </c>
      <c r="V37" s="8"/>
      <c r="W37" s="40">
        <f t="shared" si="7"/>
        <v>0</v>
      </c>
      <c r="X37" s="32" t="str">
        <f t="shared" si="8"/>
        <v/>
      </c>
      <c r="Y37" s="2"/>
      <c r="Z37" s="33" t="str">
        <f t="shared" si="0"/>
        <v>-</v>
      </c>
      <c r="AA37" s="33" t="str">
        <f t="shared" si="1"/>
        <v>-</v>
      </c>
      <c r="AB37" s="2"/>
      <c r="AC37" s="33" t="str">
        <f t="shared" si="9"/>
        <v>-</v>
      </c>
      <c r="AD37" s="38" t="str">
        <f t="shared" si="10"/>
        <v>×</v>
      </c>
      <c r="AE37" s="2"/>
      <c r="AF37" s="50">
        <f t="shared" si="2"/>
        <v>0</v>
      </c>
      <c r="AG37" s="4"/>
      <c r="AH37" s="4" t="str">
        <f t="shared" si="12"/>
        <v>×</v>
      </c>
    </row>
    <row r="38" spans="1:34" ht="17.399999999999999" customHeight="1" x14ac:dyDescent="0.45">
      <c r="A38" s="45" t="s">
        <v>18</v>
      </c>
      <c r="B38" s="42">
        <f t="shared" si="11"/>
        <v>30</v>
      </c>
      <c r="C38" s="7"/>
      <c r="D38" s="7"/>
      <c r="E38" s="1"/>
      <c r="F38" s="1"/>
      <c r="G38" s="1"/>
      <c r="H38" s="1"/>
      <c r="I38" s="7"/>
      <c r="K38" s="9"/>
      <c r="L38" s="9"/>
      <c r="N38" s="1"/>
      <c r="O38" s="20"/>
      <c r="P38" s="39" t="str">
        <f t="shared" si="3"/>
        <v/>
      </c>
      <c r="Q38" s="20"/>
      <c r="R38" s="43" t="str">
        <f t="shared" si="4"/>
        <v>0</v>
      </c>
      <c r="S38" s="32" t="str">
        <f t="shared" si="13"/>
        <v/>
      </c>
      <c r="T38" s="8"/>
      <c r="U38" s="39" t="str">
        <f t="shared" si="6"/>
        <v/>
      </c>
      <c r="V38" s="8"/>
      <c r="W38" s="40">
        <f t="shared" si="7"/>
        <v>0</v>
      </c>
      <c r="X38" s="32" t="str">
        <f t="shared" si="8"/>
        <v/>
      </c>
      <c r="Y38" s="2"/>
      <c r="Z38" s="33" t="str">
        <f t="shared" si="0"/>
        <v>-</v>
      </c>
      <c r="AA38" s="33" t="str">
        <f t="shared" si="1"/>
        <v>-</v>
      </c>
      <c r="AB38" s="2"/>
      <c r="AC38" s="33" t="str">
        <f t="shared" si="9"/>
        <v>-</v>
      </c>
      <c r="AD38" s="38" t="str">
        <f t="shared" si="10"/>
        <v>×</v>
      </c>
      <c r="AE38" s="2"/>
      <c r="AF38" s="50">
        <f t="shared" si="2"/>
        <v>0</v>
      </c>
      <c r="AG38" s="4"/>
      <c r="AH38" s="4" t="str">
        <f t="shared" si="12"/>
        <v>×</v>
      </c>
    </row>
    <row r="39" spans="1:34" ht="17.399999999999999" customHeight="1" x14ac:dyDescent="0.45">
      <c r="A39" s="45" t="s">
        <v>18</v>
      </c>
      <c r="B39" s="42">
        <f t="shared" si="11"/>
        <v>31</v>
      </c>
      <c r="C39" s="7"/>
      <c r="D39" s="7"/>
      <c r="E39" s="1"/>
      <c r="F39" s="1"/>
      <c r="G39" s="1"/>
      <c r="H39" s="1"/>
      <c r="I39" s="7"/>
      <c r="K39" s="9"/>
      <c r="L39" s="9"/>
      <c r="N39" s="1"/>
      <c r="O39" s="20"/>
      <c r="P39" s="39" t="str">
        <f t="shared" si="3"/>
        <v/>
      </c>
      <c r="Q39" s="20"/>
      <c r="R39" s="43" t="str">
        <f t="shared" si="4"/>
        <v>0</v>
      </c>
      <c r="S39" s="32" t="str">
        <f t="shared" si="13"/>
        <v/>
      </c>
      <c r="T39" s="8"/>
      <c r="U39" s="39" t="str">
        <f t="shared" si="6"/>
        <v/>
      </c>
      <c r="V39" s="8"/>
      <c r="W39" s="40">
        <f t="shared" si="7"/>
        <v>0</v>
      </c>
      <c r="X39" s="32" t="str">
        <f t="shared" si="8"/>
        <v/>
      </c>
      <c r="Y39" s="2"/>
      <c r="Z39" s="33" t="str">
        <f t="shared" si="0"/>
        <v>-</v>
      </c>
      <c r="AA39" s="33" t="str">
        <f t="shared" si="1"/>
        <v>-</v>
      </c>
      <c r="AB39" s="2"/>
      <c r="AC39" s="33" t="str">
        <f t="shared" si="9"/>
        <v>-</v>
      </c>
      <c r="AD39" s="38" t="str">
        <f t="shared" si="10"/>
        <v>×</v>
      </c>
      <c r="AE39" s="2"/>
      <c r="AF39" s="50">
        <f t="shared" si="2"/>
        <v>0</v>
      </c>
      <c r="AG39" s="4"/>
      <c r="AH39" s="4" t="str">
        <f t="shared" si="12"/>
        <v>×</v>
      </c>
    </row>
    <row r="40" spans="1:34" ht="17.399999999999999" customHeight="1" x14ac:dyDescent="0.45">
      <c r="A40" s="45" t="s">
        <v>18</v>
      </c>
      <c r="B40" s="42">
        <f t="shared" si="11"/>
        <v>32</v>
      </c>
      <c r="C40" s="7"/>
      <c r="D40" s="7"/>
      <c r="E40" s="1"/>
      <c r="F40" s="1"/>
      <c r="G40" s="1"/>
      <c r="H40" s="1"/>
      <c r="I40" s="7"/>
      <c r="K40" s="9"/>
      <c r="L40" s="9"/>
      <c r="N40" s="1"/>
      <c r="O40" s="20"/>
      <c r="P40" s="39" t="str">
        <f t="shared" si="3"/>
        <v/>
      </c>
      <c r="Q40" s="20"/>
      <c r="R40" s="43" t="str">
        <f t="shared" si="4"/>
        <v>0</v>
      </c>
      <c r="S40" s="32" t="str">
        <f t="shared" si="13"/>
        <v/>
      </c>
      <c r="T40" s="8"/>
      <c r="U40" s="39" t="str">
        <f t="shared" si="6"/>
        <v/>
      </c>
      <c r="V40" s="8"/>
      <c r="W40" s="40">
        <f t="shared" si="7"/>
        <v>0</v>
      </c>
      <c r="X40" s="32" t="str">
        <f t="shared" si="8"/>
        <v/>
      </c>
      <c r="Y40" s="2"/>
      <c r="Z40" s="33" t="str">
        <f t="shared" si="0"/>
        <v>-</v>
      </c>
      <c r="AA40" s="33" t="str">
        <f t="shared" si="1"/>
        <v>-</v>
      </c>
      <c r="AB40" s="2"/>
      <c r="AC40" s="33" t="str">
        <f t="shared" si="9"/>
        <v>-</v>
      </c>
      <c r="AD40" s="38" t="str">
        <f t="shared" si="10"/>
        <v>×</v>
      </c>
      <c r="AE40" s="2"/>
      <c r="AF40" s="50">
        <f t="shared" si="2"/>
        <v>0</v>
      </c>
      <c r="AG40" s="4"/>
      <c r="AH40" s="4" t="str">
        <f t="shared" si="12"/>
        <v>×</v>
      </c>
    </row>
    <row r="41" spans="1:34" ht="17.399999999999999" customHeight="1" x14ac:dyDescent="0.45">
      <c r="A41" s="45" t="s">
        <v>18</v>
      </c>
      <c r="B41" s="42">
        <f t="shared" si="11"/>
        <v>33</v>
      </c>
      <c r="C41" s="7"/>
      <c r="D41" s="7"/>
      <c r="E41" s="1"/>
      <c r="F41" s="1"/>
      <c r="G41" s="1"/>
      <c r="H41" s="1"/>
      <c r="I41" s="7"/>
      <c r="K41" s="9"/>
      <c r="L41" s="9"/>
      <c r="N41" s="1"/>
      <c r="O41" s="20"/>
      <c r="P41" s="39" t="str">
        <f t="shared" si="3"/>
        <v/>
      </c>
      <c r="Q41" s="20"/>
      <c r="R41" s="43" t="str">
        <f t="shared" si="4"/>
        <v>0</v>
      </c>
      <c r="S41" s="32" t="str">
        <f t="shared" si="13"/>
        <v/>
      </c>
      <c r="T41" s="8"/>
      <c r="U41" s="39" t="str">
        <f t="shared" si="6"/>
        <v/>
      </c>
      <c r="V41" s="8"/>
      <c r="W41" s="40">
        <f t="shared" si="7"/>
        <v>0</v>
      </c>
      <c r="X41" s="32" t="str">
        <f t="shared" si="8"/>
        <v/>
      </c>
      <c r="Y41" s="2"/>
      <c r="Z41" s="33" t="str">
        <f t="shared" ref="Z41:Z58" si="14">IFERROR(IF(G41="★","-",IF(AND(O41="",Q41="",T41="",V41=""),"-",IF(S41="",IF(X41="", "-", IF(X41=0,"×","○")), IF(X41&gt;=S41,"○","×")))),"-")</f>
        <v>-</v>
      </c>
      <c r="AA41" s="33" t="str">
        <f t="shared" ref="AA41:AA58" si="15">IFERROR(IF(G41="★", "-", IF(OR(U41=0, X41=0), "-", IF(U41 &gt;= X41*2/3, "○", "×"))), "-")</f>
        <v>-</v>
      </c>
      <c r="AB41" s="2"/>
      <c r="AC41" s="33" t="str">
        <f t="shared" si="9"/>
        <v>-</v>
      </c>
      <c r="AD41" s="38" t="str">
        <f t="shared" ref="AD41:AD58" si="16">IF(E41="職員","‐",IF(AND(Z41="○",AA41="○",AC41="○"),"○","×"))</f>
        <v>×</v>
      </c>
      <c r="AE41" s="2"/>
      <c r="AF41" s="50">
        <f t="shared" si="2"/>
        <v>0</v>
      </c>
      <c r="AG41" s="4"/>
      <c r="AH41" s="4" t="str">
        <f t="shared" ref="AH41:AH58" si="17">IF(E41="職員","‐",IF(AND(Z41="○",AA41="○",AC41="○"),"○","×"))</f>
        <v>×</v>
      </c>
    </row>
    <row r="42" spans="1:34" ht="17.399999999999999" customHeight="1" x14ac:dyDescent="0.45">
      <c r="A42" s="45" t="s">
        <v>18</v>
      </c>
      <c r="B42" s="42">
        <f t="shared" si="11"/>
        <v>34</v>
      </c>
      <c r="C42" s="7"/>
      <c r="D42" s="7"/>
      <c r="E42" s="1"/>
      <c r="F42" s="1"/>
      <c r="G42" s="1"/>
      <c r="H42" s="1"/>
      <c r="I42" s="7"/>
      <c r="K42" s="9"/>
      <c r="L42" s="9"/>
      <c r="N42" s="1"/>
      <c r="O42" s="20"/>
      <c r="P42" s="39" t="str">
        <f t="shared" si="3"/>
        <v/>
      </c>
      <c r="Q42" s="20"/>
      <c r="R42" s="43" t="str">
        <f t="shared" si="4"/>
        <v>0</v>
      </c>
      <c r="S42" s="32" t="str">
        <f t="shared" si="13"/>
        <v/>
      </c>
      <c r="T42" s="8"/>
      <c r="U42" s="39" t="str">
        <f t="shared" si="6"/>
        <v/>
      </c>
      <c r="V42" s="8"/>
      <c r="W42" s="40">
        <f t="shared" si="7"/>
        <v>0</v>
      </c>
      <c r="X42" s="32" t="str">
        <f t="shared" si="8"/>
        <v/>
      </c>
      <c r="Y42" s="2"/>
      <c r="Z42" s="33" t="str">
        <f t="shared" si="14"/>
        <v>-</v>
      </c>
      <c r="AA42" s="33" t="str">
        <f t="shared" si="15"/>
        <v>-</v>
      </c>
      <c r="AB42" s="2"/>
      <c r="AC42" s="33" t="str">
        <f t="shared" si="9"/>
        <v>-</v>
      </c>
      <c r="AD42" s="38" t="str">
        <f t="shared" si="16"/>
        <v>×</v>
      </c>
      <c r="AE42" s="2"/>
      <c r="AF42" s="50">
        <f t="shared" si="2"/>
        <v>0</v>
      </c>
      <c r="AG42" s="4"/>
      <c r="AH42" s="4" t="str">
        <f t="shared" si="17"/>
        <v>×</v>
      </c>
    </row>
    <row r="43" spans="1:34" ht="17.399999999999999" customHeight="1" x14ac:dyDescent="0.45">
      <c r="A43" s="45" t="s">
        <v>18</v>
      </c>
      <c r="B43" s="42">
        <f t="shared" si="11"/>
        <v>35</v>
      </c>
      <c r="C43" s="7"/>
      <c r="D43" s="7"/>
      <c r="E43" s="1"/>
      <c r="F43" s="1"/>
      <c r="G43" s="1"/>
      <c r="H43" s="1"/>
      <c r="I43" s="7"/>
      <c r="K43" s="9"/>
      <c r="L43" s="9"/>
      <c r="N43" s="1"/>
      <c r="O43" s="20"/>
      <c r="P43" s="39" t="str">
        <f t="shared" si="3"/>
        <v/>
      </c>
      <c r="Q43" s="20"/>
      <c r="R43" s="43" t="str">
        <f t="shared" si="4"/>
        <v>0</v>
      </c>
      <c r="S43" s="32" t="str">
        <f t="shared" si="13"/>
        <v/>
      </c>
      <c r="T43" s="8"/>
      <c r="U43" s="39" t="str">
        <f t="shared" si="6"/>
        <v/>
      </c>
      <c r="V43" s="8"/>
      <c r="W43" s="40">
        <f t="shared" si="7"/>
        <v>0</v>
      </c>
      <c r="X43" s="32" t="str">
        <f t="shared" si="8"/>
        <v/>
      </c>
      <c r="Y43" s="2"/>
      <c r="Z43" s="33" t="str">
        <f t="shared" si="14"/>
        <v>-</v>
      </c>
      <c r="AA43" s="33" t="str">
        <f t="shared" si="15"/>
        <v>-</v>
      </c>
      <c r="AB43" s="2"/>
      <c r="AC43" s="33" t="str">
        <f t="shared" si="9"/>
        <v>-</v>
      </c>
      <c r="AD43" s="38" t="str">
        <f t="shared" si="16"/>
        <v>×</v>
      </c>
      <c r="AE43" s="2"/>
      <c r="AF43" s="50">
        <f t="shared" si="2"/>
        <v>0</v>
      </c>
      <c r="AG43" s="4"/>
      <c r="AH43" s="4" t="str">
        <f t="shared" si="17"/>
        <v>×</v>
      </c>
    </row>
    <row r="44" spans="1:34" ht="17.399999999999999" customHeight="1" x14ac:dyDescent="0.45">
      <c r="A44" s="45" t="s">
        <v>18</v>
      </c>
      <c r="B44" s="42">
        <f t="shared" si="11"/>
        <v>36</v>
      </c>
      <c r="C44" s="7"/>
      <c r="D44" s="7"/>
      <c r="E44" s="1"/>
      <c r="F44" s="1"/>
      <c r="G44" s="1"/>
      <c r="H44" s="1"/>
      <c r="I44" s="7"/>
      <c r="K44" s="9"/>
      <c r="L44" s="9"/>
      <c r="N44" s="1"/>
      <c r="O44" s="20"/>
      <c r="P44" s="39" t="str">
        <f t="shared" si="3"/>
        <v/>
      </c>
      <c r="Q44" s="20"/>
      <c r="R44" s="43" t="str">
        <f t="shared" si="4"/>
        <v>0</v>
      </c>
      <c r="S44" s="32" t="str">
        <f t="shared" si="13"/>
        <v/>
      </c>
      <c r="T44" s="8"/>
      <c r="U44" s="39" t="str">
        <f t="shared" si="6"/>
        <v/>
      </c>
      <c r="V44" s="8"/>
      <c r="W44" s="40">
        <f t="shared" si="7"/>
        <v>0</v>
      </c>
      <c r="X44" s="32" t="str">
        <f t="shared" si="8"/>
        <v/>
      </c>
      <c r="Y44" s="2"/>
      <c r="Z44" s="33" t="str">
        <f t="shared" si="14"/>
        <v>-</v>
      </c>
      <c r="AA44" s="33" t="str">
        <f t="shared" si="15"/>
        <v>-</v>
      </c>
      <c r="AB44" s="2"/>
      <c r="AC44" s="33" t="str">
        <f t="shared" si="9"/>
        <v>-</v>
      </c>
      <c r="AD44" s="38" t="str">
        <f t="shared" si="16"/>
        <v>×</v>
      </c>
      <c r="AE44" s="2"/>
      <c r="AF44" s="50">
        <f t="shared" si="2"/>
        <v>0</v>
      </c>
      <c r="AG44" s="4"/>
      <c r="AH44" s="4" t="str">
        <f t="shared" si="17"/>
        <v>×</v>
      </c>
    </row>
    <row r="45" spans="1:34" ht="17.399999999999999" customHeight="1" x14ac:dyDescent="0.45">
      <c r="A45" s="45" t="s">
        <v>18</v>
      </c>
      <c r="B45" s="42">
        <f t="shared" si="11"/>
        <v>37</v>
      </c>
      <c r="C45" s="7"/>
      <c r="D45" s="7"/>
      <c r="E45" s="1"/>
      <c r="F45" s="1"/>
      <c r="G45" s="1"/>
      <c r="H45" s="1"/>
      <c r="I45" s="7"/>
      <c r="K45" s="9"/>
      <c r="L45" s="9"/>
      <c r="N45" s="1"/>
      <c r="O45" s="20"/>
      <c r="P45" s="39" t="str">
        <f t="shared" si="3"/>
        <v/>
      </c>
      <c r="Q45" s="20"/>
      <c r="R45" s="43" t="str">
        <f t="shared" si="4"/>
        <v>0</v>
      </c>
      <c r="S45" s="32" t="str">
        <f t="shared" si="13"/>
        <v/>
      </c>
      <c r="T45" s="8"/>
      <c r="U45" s="39" t="str">
        <f t="shared" si="6"/>
        <v/>
      </c>
      <c r="V45" s="8"/>
      <c r="W45" s="40">
        <f t="shared" si="7"/>
        <v>0</v>
      </c>
      <c r="X45" s="32" t="str">
        <f t="shared" si="8"/>
        <v/>
      </c>
      <c r="Y45" s="2"/>
      <c r="Z45" s="33" t="str">
        <f t="shared" si="14"/>
        <v>-</v>
      </c>
      <c r="AA45" s="33" t="str">
        <f t="shared" si="15"/>
        <v>-</v>
      </c>
      <c r="AB45" s="2"/>
      <c r="AC45" s="33" t="str">
        <f t="shared" si="9"/>
        <v>-</v>
      </c>
      <c r="AD45" s="38" t="str">
        <f t="shared" si="16"/>
        <v>×</v>
      </c>
      <c r="AE45" s="2"/>
      <c r="AF45" s="50">
        <f t="shared" si="2"/>
        <v>0</v>
      </c>
      <c r="AG45" s="4"/>
      <c r="AH45" s="4" t="str">
        <f t="shared" si="17"/>
        <v>×</v>
      </c>
    </row>
    <row r="46" spans="1:34" ht="17.399999999999999" customHeight="1" x14ac:dyDescent="0.45">
      <c r="A46" s="45" t="s">
        <v>18</v>
      </c>
      <c r="B46" s="42">
        <f t="shared" si="11"/>
        <v>38</v>
      </c>
      <c r="C46" s="7"/>
      <c r="D46" s="7"/>
      <c r="E46" s="1"/>
      <c r="F46" s="1"/>
      <c r="G46" s="1"/>
      <c r="H46" s="1"/>
      <c r="I46" s="12"/>
      <c r="K46" s="9"/>
      <c r="L46" s="9"/>
      <c r="N46" s="1"/>
      <c r="O46" s="20"/>
      <c r="P46" s="39" t="str">
        <f t="shared" si="3"/>
        <v/>
      </c>
      <c r="Q46" s="20"/>
      <c r="R46" s="43" t="str">
        <f t="shared" si="4"/>
        <v>0</v>
      </c>
      <c r="S46" s="32" t="str">
        <f t="shared" si="13"/>
        <v/>
      </c>
      <c r="T46" s="8"/>
      <c r="U46" s="39" t="str">
        <f t="shared" si="6"/>
        <v/>
      </c>
      <c r="V46" s="8"/>
      <c r="W46" s="40">
        <f t="shared" si="7"/>
        <v>0</v>
      </c>
      <c r="X46" s="32" t="str">
        <f t="shared" si="8"/>
        <v/>
      </c>
      <c r="Y46" s="2"/>
      <c r="Z46" s="33" t="str">
        <f t="shared" si="14"/>
        <v>-</v>
      </c>
      <c r="AA46" s="33" t="str">
        <f t="shared" si="15"/>
        <v>-</v>
      </c>
      <c r="AB46" s="2"/>
      <c r="AC46" s="33" t="str">
        <f t="shared" si="9"/>
        <v>-</v>
      </c>
      <c r="AD46" s="38" t="str">
        <f t="shared" si="16"/>
        <v>×</v>
      </c>
      <c r="AE46" s="2"/>
      <c r="AF46" s="50">
        <f t="shared" si="2"/>
        <v>0</v>
      </c>
      <c r="AG46" s="4"/>
      <c r="AH46" s="4" t="str">
        <f t="shared" si="17"/>
        <v>×</v>
      </c>
    </row>
    <row r="47" spans="1:34" ht="17.399999999999999" customHeight="1" x14ac:dyDescent="0.45">
      <c r="A47" s="45" t="s">
        <v>18</v>
      </c>
      <c r="B47" s="42">
        <f t="shared" si="11"/>
        <v>39</v>
      </c>
      <c r="C47" s="7"/>
      <c r="D47" s="7"/>
      <c r="E47" s="1"/>
      <c r="F47" s="1"/>
      <c r="G47" s="1"/>
      <c r="H47" s="1"/>
      <c r="I47" s="12"/>
      <c r="K47" s="9"/>
      <c r="L47" s="9"/>
      <c r="N47" s="1"/>
      <c r="O47" s="20"/>
      <c r="P47" s="39" t="str">
        <f t="shared" si="3"/>
        <v/>
      </c>
      <c r="Q47" s="20"/>
      <c r="R47" s="43" t="str">
        <f t="shared" si="4"/>
        <v>0</v>
      </c>
      <c r="S47" s="32" t="str">
        <f t="shared" si="13"/>
        <v/>
      </c>
      <c r="T47" s="8"/>
      <c r="U47" s="39" t="str">
        <f t="shared" si="6"/>
        <v/>
      </c>
      <c r="V47" s="8"/>
      <c r="W47" s="40">
        <f t="shared" si="7"/>
        <v>0</v>
      </c>
      <c r="X47" s="32" t="str">
        <f t="shared" si="8"/>
        <v/>
      </c>
      <c r="Y47" s="2"/>
      <c r="Z47" s="33" t="str">
        <f t="shared" si="14"/>
        <v>-</v>
      </c>
      <c r="AA47" s="33" t="str">
        <f t="shared" si="15"/>
        <v>-</v>
      </c>
      <c r="AB47" s="2"/>
      <c r="AC47" s="33" t="str">
        <f t="shared" si="9"/>
        <v>-</v>
      </c>
      <c r="AD47" s="38" t="str">
        <f t="shared" si="16"/>
        <v>×</v>
      </c>
      <c r="AE47" s="2"/>
      <c r="AF47" s="50">
        <f t="shared" si="2"/>
        <v>0</v>
      </c>
      <c r="AG47" s="4"/>
      <c r="AH47" s="4" t="str">
        <f t="shared" si="17"/>
        <v>×</v>
      </c>
    </row>
    <row r="48" spans="1:34" ht="17.399999999999999" customHeight="1" x14ac:dyDescent="0.45">
      <c r="A48" s="45" t="s">
        <v>18</v>
      </c>
      <c r="B48" s="42">
        <f t="shared" si="11"/>
        <v>40</v>
      </c>
      <c r="C48" s="7"/>
      <c r="D48" s="7"/>
      <c r="E48" s="1"/>
      <c r="F48" s="1"/>
      <c r="G48" s="1"/>
      <c r="H48" s="1"/>
      <c r="I48" s="12"/>
      <c r="K48" s="9"/>
      <c r="L48" s="9"/>
      <c r="N48" s="1"/>
      <c r="O48" s="20"/>
      <c r="P48" s="39" t="str">
        <f t="shared" si="3"/>
        <v/>
      </c>
      <c r="Q48" s="20"/>
      <c r="R48" s="43" t="str">
        <f t="shared" si="4"/>
        <v>0</v>
      </c>
      <c r="S48" s="32" t="str">
        <f t="shared" si="13"/>
        <v/>
      </c>
      <c r="T48" s="8"/>
      <c r="U48" s="39" t="str">
        <f t="shared" si="6"/>
        <v/>
      </c>
      <c r="V48" s="8"/>
      <c r="W48" s="40">
        <f t="shared" si="7"/>
        <v>0</v>
      </c>
      <c r="X48" s="32" t="str">
        <f t="shared" si="8"/>
        <v/>
      </c>
      <c r="Y48" s="2"/>
      <c r="Z48" s="33" t="str">
        <f t="shared" si="14"/>
        <v>-</v>
      </c>
      <c r="AA48" s="33" t="str">
        <f t="shared" si="15"/>
        <v>-</v>
      </c>
      <c r="AB48" s="2"/>
      <c r="AC48" s="33" t="str">
        <f t="shared" si="9"/>
        <v>-</v>
      </c>
      <c r="AD48" s="38" t="str">
        <f t="shared" si="16"/>
        <v>×</v>
      </c>
      <c r="AE48" s="2"/>
      <c r="AF48" s="50">
        <f t="shared" si="2"/>
        <v>0</v>
      </c>
      <c r="AG48" s="4"/>
      <c r="AH48" s="4" t="str">
        <f t="shared" si="17"/>
        <v>×</v>
      </c>
    </row>
    <row r="49" spans="1:34" ht="17.399999999999999" customHeight="1" x14ac:dyDescent="0.45">
      <c r="A49" s="45" t="s">
        <v>18</v>
      </c>
      <c r="B49" s="42">
        <f t="shared" si="11"/>
        <v>41</v>
      </c>
      <c r="C49" s="7"/>
      <c r="D49" s="7"/>
      <c r="E49" s="1"/>
      <c r="F49" s="1"/>
      <c r="G49" s="1"/>
      <c r="H49" s="1"/>
      <c r="I49" s="12"/>
      <c r="K49" s="9"/>
      <c r="L49" s="9"/>
      <c r="N49" s="1"/>
      <c r="O49" s="20"/>
      <c r="P49" s="39" t="str">
        <f t="shared" si="3"/>
        <v/>
      </c>
      <c r="Q49" s="20"/>
      <c r="R49" s="43" t="str">
        <f t="shared" si="4"/>
        <v>0</v>
      </c>
      <c r="S49" s="32" t="str">
        <f t="shared" si="13"/>
        <v/>
      </c>
      <c r="T49" s="8"/>
      <c r="U49" s="39" t="str">
        <f t="shared" si="6"/>
        <v/>
      </c>
      <c r="V49" s="8"/>
      <c r="W49" s="40">
        <f t="shared" si="7"/>
        <v>0</v>
      </c>
      <c r="X49" s="32" t="str">
        <f t="shared" si="8"/>
        <v/>
      </c>
      <c r="Y49" s="2"/>
      <c r="Z49" s="33" t="str">
        <f t="shared" si="14"/>
        <v>-</v>
      </c>
      <c r="AA49" s="33" t="str">
        <f t="shared" si="15"/>
        <v>-</v>
      </c>
      <c r="AB49" s="2"/>
      <c r="AC49" s="33" t="str">
        <f t="shared" si="9"/>
        <v>-</v>
      </c>
      <c r="AD49" s="38" t="str">
        <f t="shared" si="16"/>
        <v>×</v>
      </c>
      <c r="AE49" s="2"/>
      <c r="AF49" s="50">
        <f t="shared" si="2"/>
        <v>0</v>
      </c>
      <c r="AG49" s="4"/>
      <c r="AH49" s="4" t="str">
        <f t="shared" si="17"/>
        <v>×</v>
      </c>
    </row>
    <row r="50" spans="1:34" ht="17.399999999999999" customHeight="1" x14ac:dyDescent="0.45">
      <c r="A50" s="45" t="s">
        <v>18</v>
      </c>
      <c r="B50" s="42">
        <f t="shared" si="11"/>
        <v>42</v>
      </c>
      <c r="C50" s="7"/>
      <c r="D50" s="7"/>
      <c r="E50" s="1"/>
      <c r="F50" s="1"/>
      <c r="G50" s="1"/>
      <c r="H50" s="1"/>
      <c r="I50" s="12"/>
      <c r="K50" s="9"/>
      <c r="L50" s="9"/>
      <c r="N50" s="1"/>
      <c r="O50" s="20"/>
      <c r="P50" s="39" t="str">
        <f t="shared" si="3"/>
        <v/>
      </c>
      <c r="Q50" s="20"/>
      <c r="R50" s="43" t="str">
        <f t="shared" si="4"/>
        <v>0</v>
      </c>
      <c r="S50" s="32" t="str">
        <f t="shared" si="13"/>
        <v/>
      </c>
      <c r="T50" s="8"/>
      <c r="U50" s="39" t="str">
        <f t="shared" si="6"/>
        <v/>
      </c>
      <c r="V50" s="8"/>
      <c r="W50" s="40">
        <f t="shared" si="7"/>
        <v>0</v>
      </c>
      <c r="X50" s="32" t="str">
        <f t="shared" si="8"/>
        <v/>
      </c>
      <c r="Y50" s="2"/>
      <c r="Z50" s="33" t="str">
        <f t="shared" si="14"/>
        <v>-</v>
      </c>
      <c r="AA50" s="33" t="str">
        <f t="shared" si="15"/>
        <v>-</v>
      </c>
      <c r="AB50" s="2"/>
      <c r="AC50" s="33" t="str">
        <f t="shared" si="9"/>
        <v>-</v>
      </c>
      <c r="AD50" s="38" t="str">
        <f t="shared" si="16"/>
        <v>×</v>
      </c>
      <c r="AE50" s="2"/>
      <c r="AF50" s="50">
        <f t="shared" si="2"/>
        <v>0</v>
      </c>
      <c r="AG50" s="4"/>
      <c r="AH50" s="4" t="str">
        <f t="shared" si="17"/>
        <v>×</v>
      </c>
    </row>
    <row r="51" spans="1:34" ht="17.399999999999999" customHeight="1" x14ac:dyDescent="0.45">
      <c r="A51" s="45" t="s">
        <v>18</v>
      </c>
      <c r="B51" s="42">
        <f t="shared" si="11"/>
        <v>43</v>
      </c>
      <c r="C51" s="7"/>
      <c r="D51" s="7"/>
      <c r="E51" s="1"/>
      <c r="F51" s="1"/>
      <c r="G51" s="1"/>
      <c r="H51" s="1"/>
      <c r="I51" s="12"/>
      <c r="K51" s="9"/>
      <c r="L51" s="9"/>
      <c r="N51" s="1"/>
      <c r="O51" s="20"/>
      <c r="P51" s="39" t="str">
        <f t="shared" si="3"/>
        <v/>
      </c>
      <c r="Q51" s="20"/>
      <c r="R51" s="43" t="str">
        <f t="shared" si="4"/>
        <v>0</v>
      </c>
      <c r="S51" s="32" t="str">
        <f t="shared" si="13"/>
        <v/>
      </c>
      <c r="T51" s="8"/>
      <c r="U51" s="39" t="str">
        <f t="shared" si="6"/>
        <v/>
      </c>
      <c r="V51" s="8"/>
      <c r="W51" s="40">
        <f t="shared" si="7"/>
        <v>0</v>
      </c>
      <c r="X51" s="32" t="str">
        <f t="shared" si="8"/>
        <v/>
      </c>
      <c r="Y51" s="2"/>
      <c r="Z51" s="33" t="str">
        <f t="shared" si="14"/>
        <v>-</v>
      </c>
      <c r="AA51" s="33" t="str">
        <f t="shared" si="15"/>
        <v>-</v>
      </c>
      <c r="AB51" s="2"/>
      <c r="AC51" s="33" t="str">
        <f t="shared" si="9"/>
        <v>-</v>
      </c>
      <c r="AD51" s="38" t="str">
        <f t="shared" si="16"/>
        <v>×</v>
      </c>
      <c r="AE51" s="2"/>
      <c r="AF51" s="50">
        <f t="shared" si="2"/>
        <v>0</v>
      </c>
      <c r="AG51" s="4"/>
      <c r="AH51" s="4" t="str">
        <f t="shared" si="17"/>
        <v>×</v>
      </c>
    </row>
    <row r="52" spans="1:34" ht="17.399999999999999" customHeight="1" x14ac:dyDescent="0.45">
      <c r="A52" s="45" t="s">
        <v>18</v>
      </c>
      <c r="B52" s="42">
        <f t="shared" si="11"/>
        <v>44</v>
      </c>
      <c r="C52" s="7"/>
      <c r="D52" s="7"/>
      <c r="E52" s="1"/>
      <c r="F52" s="1"/>
      <c r="G52" s="1"/>
      <c r="H52" s="1"/>
      <c r="I52" s="12"/>
      <c r="K52" s="9"/>
      <c r="L52" s="9"/>
      <c r="N52" s="1"/>
      <c r="O52" s="20"/>
      <c r="P52" s="39" t="str">
        <f t="shared" si="3"/>
        <v/>
      </c>
      <c r="Q52" s="20"/>
      <c r="R52" s="43" t="str">
        <f t="shared" si="4"/>
        <v>0</v>
      </c>
      <c r="S52" s="32" t="str">
        <f t="shared" si="13"/>
        <v/>
      </c>
      <c r="T52" s="8"/>
      <c r="U52" s="39" t="str">
        <f t="shared" si="6"/>
        <v/>
      </c>
      <c r="V52" s="8"/>
      <c r="W52" s="40">
        <f t="shared" si="7"/>
        <v>0</v>
      </c>
      <c r="X52" s="32" t="str">
        <f t="shared" si="8"/>
        <v/>
      </c>
      <c r="Y52" s="2"/>
      <c r="Z52" s="33" t="str">
        <f t="shared" si="14"/>
        <v>-</v>
      </c>
      <c r="AA52" s="33" t="str">
        <f t="shared" si="15"/>
        <v>-</v>
      </c>
      <c r="AB52" s="2"/>
      <c r="AC52" s="33" t="str">
        <f t="shared" si="9"/>
        <v>-</v>
      </c>
      <c r="AD52" s="38" t="str">
        <f t="shared" si="16"/>
        <v>×</v>
      </c>
      <c r="AE52" s="2"/>
      <c r="AF52" s="50">
        <f t="shared" si="2"/>
        <v>0</v>
      </c>
      <c r="AG52" s="4"/>
      <c r="AH52" s="4" t="str">
        <f t="shared" si="17"/>
        <v>×</v>
      </c>
    </row>
    <row r="53" spans="1:34" ht="17.399999999999999" customHeight="1" x14ac:dyDescent="0.45">
      <c r="A53" s="45" t="s">
        <v>18</v>
      </c>
      <c r="B53" s="42">
        <f t="shared" si="11"/>
        <v>45</v>
      </c>
      <c r="C53" s="7"/>
      <c r="D53" s="7"/>
      <c r="E53" s="1"/>
      <c r="F53" s="1"/>
      <c r="G53" s="1"/>
      <c r="H53" s="1"/>
      <c r="I53" s="12"/>
      <c r="K53" s="9"/>
      <c r="L53" s="9"/>
      <c r="N53" s="1"/>
      <c r="O53" s="20"/>
      <c r="P53" s="39" t="str">
        <f t="shared" si="3"/>
        <v/>
      </c>
      <c r="Q53" s="20"/>
      <c r="R53" s="43" t="str">
        <f t="shared" si="4"/>
        <v>0</v>
      </c>
      <c r="S53" s="32" t="str">
        <f t="shared" si="13"/>
        <v/>
      </c>
      <c r="T53" s="8"/>
      <c r="U53" s="39" t="str">
        <f t="shared" si="6"/>
        <v/>
      </c>
      <c r="V53" s="8"/>
      <c r="W53" s="40">
        <f t="shared" si="7"/>
        <v>0</v>
      </c>
      <c r="X53" s="32" t="str">
        <f t="shared" si="8"/>
        <v/>
      </c>
      <c r="Y53" s="2"/>
      <c r="Z53" s="33" t="str">
        <f t="shared" si="14"/>
        <v>-</v>
      </c>
      <c r="AA53" s="33" t="str">
        <f t="shared" si="15"/>
        <v>-</v>
      </c>
      <c r="AB53" s="2"/>
      <c r="AC53" s="33" t="str">
        <f t="shared" si="9"/>
        <v>-</v>
      </c>
      <c r="AD53" s="38" t="str">
        <f t="shared" si="16"/>
        <v>×</v>
      </c>
      <c r="AE53" s="2"/>
      <c r="AF53" s="50">
        <f t="shared" si="2"/>
        <v>0</v>
      </c>
      <c r="AG53" s="4"/>
      <c r="AH53" s="4" t="str">
        <f t="shared" si="17"/>
        <v>×</v>
      </c>
    </row>
    <row r="54" spans="1:34" ht="17.399999999999999" customHeight="1" x14ac:dyDescent="0.45">
      <c r="A54" s="45" t="s">
        <v>18</v>
      </c>
      <c r="B54" s="42">
        <f t="shared" si="11"/>
        <v>46</v>
      </c>
      <c r="C54" s="7"/>
      <c r="D54" s="7"/>
      <c r="E54" s="1"/>
      <c r="F54" s="1"/>
      <c r="G54" s="1"/>
      <c r="H54" s="1"/>
      <c r="I54" s="7"/>
      <c r="K54" s="9"/>
      <c r="L54" s="9"/>
      <c r="N54" s="1"/>
      <c r="O54" s="20"/>
      <c r="P54" s="39" t="str">
        <f t="shared" si="3"/>
        <v/>
      </c>
      <c r="Q54" s="20"/>
      <c r="R54" s="43" t="str">
        <f t="shared" si="4"/>
        <v>0</v>
      </c>
      <c r="S54" s="32" t="str">
        <f t="shared" si="13"/>
        <v/>
      </c>
      <c r="T54" s="8"/>
      <c r="U54" s="39" t="str">
        <f t="shared" si="6"/>
        <v/>
      </c>
      <c r="V54" s="8"/>
      <c r="W54" s="40">
        <f t="shared" si="7"/>
        <v>0</v>
      </c>
      <c r="X54" s="32" t="str">
        <f t="shared" si="8"/>
        <v/>
      </c>
      <c r="Y54" s="2"/>
      <c r="Z54" s="33" t="str">
        <f t="shared" si="14"/>
        <v>-</v>
      </c>
      <c r="AA54" s="33" t="str">
        <f t="shared" si="15"/>
        <v>-</v>
      </c>
      <c r="AB54" s="2"/>
      <c r="AC54" s="33" t="str">
        <f t="shared" si="9"/>
        <v>-</v>
      </c>
      <c r="AD54" s="38" t="str">
        <f t="shared" si="16"/>
        <v>×</v>
      </c>
      <c r="AE54" s="2"/>
      <c r="AF54" s="50">
        <f t="shared" si="2"/>
        <v>0</v>
      </c>
      <c r="AG54" s="4"/>
      <c r="AH54" s="4" t="str">
        <f t="shared" si="17"/>
        <v>×</v>
      </c>
    </row>
    <row r="55" spans="1:34" ht="17.399999999999999" customHeight="1" x14ac:dyDescent="0.45">
      <c r="A55" s="45" t="s">
        <v>18</v>
      </c>
      <c r="B55" s="42">
        <f t="shared" si="11"/>
        <v>47</v>
      </c>
      <c r="C55" s="7"/>
      <c r="D55" s="7"/>
      <c r="E55" s="1"/>
      <c r="F55" s="1"/>
      <c r="G55" s="1"/>
      <c r="H55" s="1"/>
      <c r="I55" s="7"/>
      <c r="K55" s="9"/>
      <c r="L55" s="9"/>
      <c r="N55" s="1"/>
      <c r="O55" s="20"/>
      <c r="P55" s="39" t="str">
        <f t="shared" si="3"/>
        <v/>
      </c>
      <c r="Q55" s="20"/>
      <c r="R55" s="43" t="str">
        <f t="shared" si="4"/>
        <v>0</v>
      </c>
      <c r="S55" s="32" t="str">
        <f t="shared" si="13"/>
        <v/>
      </c>
      <c r="T55" s="8"/>
      <c r="U55" s="39" t="str">
        <f t="shared" si="6"/>
        <v/>
      </c>
      <c r="V55" s="8"/>
      <c r="W55" s="40">
        <f t="shared" si="7"/>
        <v>0</v>
      </c>
      <c r="X55" s="32" t="str">
        <f t="shared" si="8"/>
        <v/>
      </c>
      <c r="Y55" s="2"/>
      <c r="Z55" s="33" t="str">
        <f t="shared" si="14"/>
        <v>-</v>
      </c>
      <c r="AA55" s="33" t="str">
        <f t="shared" si="15"/>
        <v>-</v>
      </c>
      <c r="AB55" s="2"/>
      <c r="AC55" s="33" t="str">
        <f t="shared" si="9"/>
        <v>-</v>
      </c>
      <c r="AD55" s="38" t="str">
        <f t="shared" si="16"/>
        <v>×</v>
      </c>
      <c r="AE55" s="2"/>
      <c r="AF55" s="50">
        <f t="shared" si="2"/>
        <v>0</v>
      </c>
      <c r="AG55" s="4"/>
      <c r="AH55" s="4" t="str">
        <f t="shared" si="17"/>
        <v>×</v>
      </c>
    </row>
    <row r="56" spans="1:34" ht="17.399999999999999" customHeight="1" x14ac:dyDescent="0.45">
      <c r="A56" s="45" t="s">
        <v>18</v>
      </c>
      <c r="B56" s="42">
        <f t="shared" si="11"/>
        <v>48</v>
      </c>
      <c r="C56" s="7"/>
      <c r="D56" s="7"/>
      <c r="E56" s="1"/>
      <c r="F56" s="1"/>
      <c r="G56" s="1"/>
      <c r="H56" s="1"/>
      <c r="I56" s="7"/>
      <c r="K56" s="9"/>
      <c r="L56" s="9"/>
      <c r="N56" s="1"/>
      <c r="O56" s="20"/>
      <c r="P56" s="39" t="str">
        <f t="shared" si="3"/>
        <v/>
      </c>
      <c r="Q56" s="20"/>
      <c r="R56" s="43" t="str">
        <f t="shared" si="4"/>
        <v>0</v>
      </c>
      <c r="S56" s="32" t="str">
        <f t="shared" si="13"/>
        <v/>
      </c>
      <c r="T56" s="8"/>
      <c r="U56" s="39" t="str">
        <f t="shared" si="6"/>
        <v/>
      </c>
      <c r="V56" s="8"/>
      <c r="W56" s="40">
        <f t="shared" si="7"/>
        <v>0</v>
      </c>
      <c r="X56" s="32" t="str">
        <f t="shared" si="8"/>
        <v/>
      </c>
      <c r="Y56" s="2"/>
      <c r="Z56" s="33" t="str">
        <f t="shared" si="14"/>
        <v>-</v>
      </c>
      <c r="AA56" s="33" t="str">
        <f t="shared" si="15"/>
        <v>-</v>
      </c>
      <c r="AB56" s="2"/>
      <c r="AC56" s="33" t="str">
        <f t="shared" si="9"/>
        <v>-</v>
      </c>
      <c r="AD56" s="38" t="str">
        <f t="shared" si="16"/>
        <v>×</v>
      </c>
      <c r="AE56" s="2"/>
      <c r="AF56" s="50">
        <f t="shared" si="2"/>
        <v>0</v>
      </c>
      <c r="AG56" s="4"/>
      <c r="AH56" s="4" t="str">
        <f t="shared" si="17"/>
        <v>×</v>
      </c>
    </row>
    <row r="57" spans="1:34" ht="17.399999999999999" customHeight="1" x14ac:dyDescent="0.45">
      <c r="A57" s="45" t="s">
        <v>18</v>
      </c>
      <c r="B57" s="42">
        <f t="shared" si="11"/>
        <v>49</v>
      </c>
      <c r="C57" s="7"/>
      <c r="D57" s="7"/>
      <c r="E57" s="1"/>
      <c r="F57" s="1"/>
      <c r="G57" s="1"/>
      <c r="H57" s="1"/>
      <c r="I57" s="7"/>
      <c r="K57" s="9"/>
      <c r="L57" s="9"/>
      <c r="N57" s="1"/>
      <c r="O57" s="20"/>
      <c r="P57" s="39" t="str">
        <f t="shared" si="3"/>
        <v/>
      </c>
      <c r="Q57" s="20"/>
      <c r="R57" s="43" t="str">
        <f t="shared" si="4"/>
        <v>0</v>
      </c>
      <c r="S57" s="32" t="str">
        <f t="shared" si="13"/>
        <v/>
      </c>
      <c r="T57" s="8"/>
      <c r="U57" s="39" t="str">
        <f t="shared" si="6"/>
        <v/>
      </c>
      <c r="V57" s="8"/>
      <c r="W57" s="40">
        <f t="shared" si="7"/>
        <v>0</v>
      </c>
      <c r="X57" s="32" t="str">
        <f t="shared" si="8"/>
        <v/>
      </c>
      <c r="Y57" s="2"/>
      <c r="Z57" s="33" t="str">
        <f t="shared" si="14"/>
        <v>-</v>
      </c>
      <c r="AA57" s="33" t="str">
        <f t="shared" si="15"/>
        <v>-</v>
      </c>
      <c r="AB57" s="2"/>
      <c r="AC57" s="33" t="str">
        <f t="shared" si="9"/>
        <v>-</v>
      </c>
      <c r="AD57" s="38" t="str">
        <f t="shared" si="16"/>
        <v>×</v>
      </c>
      <c r="AE57" s="2"/>
      <c r="AF57" s="50">
        <f t="shared" si="2"/>
        <v>0</v>
      </c>
      <c r="AG57" s="4"/>
      <c r="AH57" s="4" t="str">
        <f t="shared" si="17"/>
        <v>×</v>
      </c>
    </row>
    <row r="58" spans="1:34" ht="17.399999999999999" customHeight="1" x14ac:dyDescent="0.45">
      <c r="A58" s="45" t="s">
        <v>18</v>
      </c>
      <c r="B58" s="42">
        <f t="shared" si="11"/>
        <v>50</v>
      </c>
      <c r="C58" s="7"/>
      <c r="D58" s="7"/>
      <c r="E58" s="1"/>
      <c r="F58" s="1"/>
      <c r="G58" s="1"/>
      <c r="H58" s="1"/>
      <c r="I58" s="7"/>
      <c r="K58" s="9"/>
      <c r="L58" s="9"/>
      <c r="N58" s="1"/>
      <c r="O58" s="20"/>
      <c r="P58" s="39" t="str">
        <f t="shared" si="3"/>
        <v/>
      </c>
      <c r="Q58" s="20"/>
      <c r="R58" s="43" t="str">
        <f t="shared" si="4"/>
        <v>0</v>
      </c>
      <c r="S58" s="32" t="str">
        <f t="shared" si="13"/>
        <v/>
      </c>
      <c r="T58" s="8"/>
      <c r="U58" s="39" t="str">
        <f t="shared" si="6"/>
        <v/>
      </c>
      <c r="V58" s="8"/>
      <c r="W58" s="40">
        <f t="shared" si="7"/>
        <v>0</v>
      </c>
      <c r="X58" s="32" t="str">
        <f t="shared" si="8"/>
        <v/>
      </c>
      <c r="Y58" s="2"/>
      <c r="Z58" s="33" t="str">
        <f t="shared" si="14"/>
        <v>-</v>
      </c>
      <c r="AA58" s="33" t="str">
        <f t="shared" si="15"/>
        <v>-</v>
      </c>
      <c r="AB58" s="2"/>
      <c r="AC58" s="33" t="str">
        <f t="shared" si="9"/>
        <v>-</v>
      </c>
      <c r="AD58" s="38" t="str">
        <f t="shared" si="16"/>
        <v>×</v>
      </c>
      <c r="AE58" s="2"/>
      <c r="AF58" s="50">
        <f t="shared" si="2"/>
        <v>0</v>
      </c>
      <c r="AG58" s="4"/>
      <c r="AH58" s="4" t="str">
        <f t="shared" si="17"/>
        <v>×</v>
      </c>
    </row>
    <row r="60" spans="1:34" x14ac:dyDescent="0.45">
      <c r="E60" s="42">
        <f>COUNTIF(E9:E58,"教員")</f>
        <v>0</v>
      </c>
      <c r="F60" s="46"/>
      <c r="G60" s="46"/>
      <c r="H60" s="46"/>
      <c r="K60" s="47">
        <f>SUMIF(G9:G58,"",K9:K58)</f>
        <v>0</v>
      </c>
      <c r="L60" s="47">
        <f>SUMIF(G9:G58,"",L9:L58)</f>
        <v>0</v>
      </c>
      <c r="N60" s="47">
        <f t="shared" ref="N60" si="18">SUM(N9:N58)</f>
        <v>0</v>
      </c>
      <c r="O60" s="47"/>
      <c r="P60" s="47"/>
      <c r="Q60" s="47"/>
      <c r="R60" s="47"/>
      <c r="S60" s="47"/>
      <c r="T60" s="47">
        <f>SUM(T9:T58)*12</f>
        <v>0</v>
      </c>
      <c r="U60" s="47"/>
      <c r="V60" s="47"/>
      <c r="W60" s="47"/>
      <c r="X60" s="47">
        <f>SUM(X9:X58)</f>
        <v>0</v>
      </c>
    </row>
  </sheetData>
  <sheetProtection algorithmName="SHA-512" hashValue="J04DAfbt8cjuvlnBURAk1WoVXQDGakUfauAYlqhokj6tEOHY71pCbEuRdrTQWVdn9h7wVGWC2HSiGXMXq8GfvA==" saltValue="Si69yliaJ15GhcpYwld58g==" spinCount="100000" sheet="1" objects="1" scenarios="1"/>
  <mergeCells count="37">
    <mergeCell ref="AD6:AD7"/>
    <mergeCell ref="C4:D4"/>
    <mergeCell ref="E4:I4"/>
    <mergeCell ref="C5:D5"/>
    <mergeCell ref="E5:I5"/>
    <mergeCell ref="K5:L5"/>
    <mergeCell ref="Z5:AA5"/>
    <mergeCell ref="AC5:AD5"/>
    <mergeCell ref="E7:E8"/>
    <mergeCell ref="O7:O8"/>
    <mergeCell ref="P7:P8"/>
    <mergeCell ref="N6:N8"/>
    <mergeCell ref="O6:S6"/>
    <mergeCell ref="V7:V8"/>
    <mergeCell ref="W7:W8"/>
    <mergeCell ref="X7:X8"/>
    <mergeCell ref="AF5:AF8"/>
    <mergeCell ref="C6:E6"/>
    <mergeCell ref="F6:F8"/>
    <mergeCell ref="G6:G8"/>
    <mergeCell ref="I6:I8"/>
    <mergeCell ref="K6:K7"/>
    <mergeCell ref="L6:L7"/>
    <mergeCell ref="N5:X5"/>
    <mergeCell ref="Z6:Z8"/>
    <mergeCell ref="AA6:AA8"/>
    <mergeCell ref="AC6:AC8"/>
    <mergeCell ref="R7:R8"/>
    <mergeCell ref="S7:S8"/>
    <mergeCell ref="T7:T8"/>
    <mergeCell ref="C7:C8"/>
    <mergeCell ref="D7:D8"/>
    <mergeCell ref="K8:L8"/>
    <mergeCell ref="H6:H8"/>
    <mergeCell ref="Q7:Q8"/>
    <mergeCell ref="T6:X6"/>
    <mergeCell ref="U7:U8"/>
  </mergeCells>
  <phoneticPr fontId="2"/>
  <conditionalFormatting sqref="C9:I58">
    <cfRule type="containsBlanks" dxfId="19" priority="19">
      <formula>LEN(TRIM(C9))=0</formula>
    </cfRule>
  </conditionalFormatting>
  <conditionalFormatting sqref="K13:L58 N13:O58 Z9:AA58 AC9:AD58 P9:S9 Q10:S12 Q13:T58 P10:P58 U9:X58">
    <cfRule type="expression" dxfId="18" priority="7">
      <formula>$G9="★"</formula>
    </cfRule>
  </conditionalFormatting>
  <conditionalFormatting sqref="K13:L58">
    <cfRule type="containsBlanks" dxfId="17" priority="12">
      <formula>LEN(TRIM(K13))=0</formula>
    </cfRule>
  </conditionalFormatting>
  <conditionalFormatting sqref="N13:O58 Q9:Q58 T13:T58 V9:V58">
    <cfRule type="containsBlanks" dxfId="16" priority="14">
      <formula>LEN(TRIM(N9))=0</formula>
    </cfRule>
  </conditionalFormatting>
  <conditionalFormatting sqref="K9:L12">
    <cfRule type="expression" dxfId="15" priority="5">
      <formula>$G9="★"</formula>
    </cfRule>
  </conditionalFormatting>
  <conditionalFormatting sqref="K9:L12">
    <cfRule type="containsBlanks" dxfId="14" priority="6">
      <formula>LEN(TRIM(K9))=0</formula>
    </cfRule>
  </conditionalFormatting>
  <conditionalFormatting sqref="N9:O12">
    <cfRule type="expression" dxfId="13" priority="3">
      <formula>$G9="★"</formula>
    </cfRule>
  </conditionalFormatting>
  <conditionalFormatting sqref="N9:O12">
    <cfRule type="containsBlanks" dxfId="12" priority="4">
      <formula>LEN(TRIM(N9))=0</formula>
    </cfRule>
  </conditionalFormatting>
  <conditionalFormatting sqref="T9:T12">
    <cfRule type="expression" dxfId="11" priority="1">
      <formula>$G9="★"</formula>
    </cfRule>
  </conditionalFormatting>
  <conditionalFormatting sqref="T9:T12">
    <cfRule type="containsBlanks" dxfId="10" priority="2">
      <formula>LEN(TRIM(T9))=0</formula>
    </cfRule>
  </conditionalFormatting>
  <dataValidations count="6">
    <dataValidation type="list" allowBlank="1" showInputMessage="1" showErrorMessage="1" sqref="G9:G58" xr:uid="{917F951C-67E6-4E97-9114-D9D71B55CB40}">
      <formula1>"★"</formula1>
    </dataValidation>
    <dataValidation type="list" allowBlank="1" showInputMessage="1" showErrorMessage="1" sqref="N9:N58" xr:uid="{31294F97-FC9E-41C5-B279-4CADEE4BA6FD}">
      <formula1>"基本給増額,手当支給（毎月）,時給単価増額"</formula1>
    </dataValidation>
    <dataValidation type="list" allowBlank="1" showInputMessage="1" showErrorMessage="1" sqref="E9:E58" xr:uid="{1A15F772-69D5-4216-8EC3-05F522536316}">
      <formula1>"教員,職員"</formula1>
    </dataValidation>
    <dataValidation type="list" allowBlank="1" showInputMessage="1" showErrorMessage="1" sqref="F10:F58" xr:uid="{9C18D424-8768-4FE1-829D-E9A82D029AE2}">
      <formula1>"R7新規採用,R6途中採用,R6・7転出入,R6・7休職,R6・R7退職"</formula1>
    </dataValidation>
    <dataValidation type="list" allowBlank="1" showInputMessage="1" showErrorMessage="1" sqref="H9:H58" xr:uid="{75ED89C3-51C0-4DCA-8AB5-9EB50710EE4D}">
      <formula1>"☆"</formula1>
    </dataValidation>
    <dataValidation type="list" allowBlank="1" showInputMessage="1" showErrorMessage="1" sqref="F9" xr:uid="{9E0094EA-0E3B-452D-BEB7-EE3EE5250DDC}">
      <formula1>"R7新規採用,R6途中採用,R6・7転出,R6・7転入,R6・7休職,R6・7退職"</formula1>
    </dataValidation>
  </dataValidations>
  <pageMargins left="0.25" right="0.25" top="0.75" bottom="0.75" header="0.3" footer="0.3"/>
  <pageSetup paperSize="8" scale="5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B13EE-FA18-4CE7-8FD5-444FDE3F9194}">
  <sheetPr>
    <tabColor rgb="FF0070C0"/>
    <pageSetUpPr fitToPage="1"/>
  </sheetPr>
  <dimension ref="A1:AI60"/>
  <sheetViews>
    <sheetView showGridLines="0" view="pageBreakPreview" zoomScale="55" zoomScaleNormal="100" zoomScaleSheetLayoutView="55" workbookViewId="0">
      <pane xSplit="8" ySplit="8" topLeftCell="I9" activePane="bottomRight" state="frozen"/>
      <selection pane="topRight" activeCell="I1" sqref="I1"/>
      <selection pane="bottomLeft" activeCell="A12" sqref="A12"/>
      <selection pane="bottomRight" activeCell="L26" sqref="L26"/>
    </sheetView>
  </sheetViews>
  <sheetFormatPr defaultColWidth="9" defaultRowHeight="15" x14ac:dyDescent="0.45"/>
  <cols>
    <col min="1" max="1" width="5.59765625" style="2" customWidth="1"/>
    <col min="2" max="2" width="3.59765625" style="2" customWidth="1"/>
    <col min="3" max="3" width="8.5" style="2" customWidth="1"/>
    <col min="4" max="4" width="13.19921875" style="2" customWidth="1"/>
    <col min="5" max="5" width="7.59765625" style="2" customWidth="1"/>
    <col min="6" max="6" width="11.19921875" style="2" customWidth="1"/>
    <col min="7" max="7" width="25.59765625" style="2" customWidth="1"/>
    <col min="8" max="8" width="1.59765625" style="2" customWidth="1"/>
    <col min="9" max="10" width="17.3984375" style="2" bestFit="1" customWidth="1"/>
    <col min="11" max="11" width="1.59765625" style="2" customWidth="1"/>
    <col min="12" max="12" width="17.59765625" style="2" bestFit="1" customWidth="1"/>
    <col min="13" max="22" width="12.59765625" style="2" customWidth="1"/>
    <col min="23" max="23" width="1.59765625" style="2" customWidth="1"/>
    <col min="24" max="24" width="10.8984375" style="2" bestFit="1" customWidth="1"/>
    <col min="25" max="26" width="12.5" style="2" customWidth="1"/>
    <col min="27" max="27" width="1.59765625" style="2" customWidth="1"/>
    <col min="28" max="29" width="12.5" style="2" customWidth="1"/>
    <col min="30" max="30" width="10.8984375" style="2" customWidth="1"/>
    <col min="31" max="31" width="1.59765625" style="2" customWidth="1"/>
    <col min="32" max="32" width="12.296875" style="2" customWidth="1"/>
    <col min="33" max="33" width="13.5" style="4" customWidth="1"/>
    <col min="34" max="34" width="13.3984375" style="2" customWidth="1"/>
    <col min="35" max="35" width="13.19921875" style="2" customWidth="1"/>
    <col min="36" max="16384" width="9" style="2"/>
  </cols>
  <sheetData>
    <row r="1" spans="1:35" ht="21" customHeight="1" x14ac:dyDescent="0.45">
      <c r="A1" s="10" t="s">
        <v>123</v>
      </c>
      <c r="R1" s="13"/>
      <c r="T1" s="13"/>
      <c r="U1" s="13"/>
    </row>
    <row r="2" spans="1:35" ht="22.8" x14ac:dyDescent="0.45">
      <c r="A2" s="10"/>
      <c r="I2"/>
      <c r="R2" s="13"/>
      <c r="T2" s="13"/>
      <c r="U2" s="13"/>
      <c r="X2" s="22"/>
    </row>
    <row r="3" spans="1:35" ht="15" customHeight="1" x14ac:dyDescent="0.45">
      <c r="A3" s="10"/>
    </row>
    <row r="4" spans="1:35" ht="34.049999999999997" customHeight="1" x14ac:dyDescent="0.45">
      <c r="A4" s="10"/>
      <c r="C4" s="90" t="s">
        <v>13</v>
      </c>
      <c r="D4" s="90"/>
      <c r="E4" s="90">
        <f>調査書!H7</f>
        <v>0</v>
      </c>
      <c r="F4" s="90"/>
      <c r="G4" s="90"/>
      <c r="I4" s="41" t="s">
        <v>100</v>
      </c>
      <c r="X4" s="64"/>
      <c r="Y4" s="64"/>
      <c r="Z4" s="64"/>
      <c r="AA4" s="64"/>
      <c r="AB4" s="64"/>
      <c r="AC4" s="64"/>
      <c r="AD4" s="64"/>
    </row>
    <row r="5" spans="1:35" ht="49.2" customHeight="1" x14ac:dyDescent="0.45">
      <c r="C5" s="89" t="s">
        <v>6</v>
      </c>
      <c r="D5" s="89"/>
      <c r="E5" s="89">
        <f>調査書!H8</f>
        <v>0</v>
      </c>
      <c r="F5" s="89"/>
      <c r="G5" s="89"/>
      <c r="I5" s="92" t="s">
        <v>28</v>
      </c>
      <c r="J5" s="92"/>
      <c r="K5" s="19"/>
      <c r="L5" s="76" t="s">
        <v>29</v>
      </c>
      <c r="M5" s="77"/>
      <c r="N5" s="77"/>
      <c r="O5" s="77"/>
      <c r="P5" s="77"/>
      <c r="Q5" s="77"/>
      <c r="R5" s="77"/>
      <c r="S5" s="77"/>
      <c r="T5" s="77"/>
      <c r="U5" s="77"/>
      <c r="V5" s="78"/>
      <c r="X5" s="79" t="s">
        <v>30</v>
      </c>
      <c r="Y5" s="79"/>
      <c r="Z5" s="79"/>
      <c r="AA5" s="26"/>
      <c r="AB5" s="80" t="s">
        <v>37</v>
      </c>
      <c r="AC5" s="81"/>
      <c r="AD5" s="82"/>
      <c r="AF5" s="83" t="s">
        <v>79</v>
      </c>
      <c r="AG5" s="30" t="s">
        <v>86</v>
      </c>
      <c r="AH5" s="17" t="s">
        <v>82</v>
      </c>
      <c r="AI5" s="17" t="s">
        <v>81</v>
      </c>
    </row>
    <row r="6" spans="1:35" ht="47.4" customHeight="1" x14ac:dyDescent="0.45">
      <c r="C6" s="70" t="s">
        <v>34</v>
      </c>
      <c r="D6" s="71"/>
      <c r="E6" s="72"/>
      <c r="F6" s="84" t="s">
        <v>27</v>
      </c>
      <c r="G6" s="73" t="s">
        <v>24</v>
      </c>
      <c r="I6" s="68" t="s">
        <v>93</v>
      </c>
      <c r="J6" s="68" t="s">
        <v>94</v>
      </c>
      <c r="L6" s="68" t="s">
        <v>16</v>
      </c>
      <c r="M6" s="70" t="s">
        <v>95</v>
      </c>
      <c r="N6" s="71"/>
      <c r="O6" s="71"/>
      <c r="P6" s="71"/>
      <c r="Q6" s="72"/>
      <c r="R6" s="70" t="s">
        <v>96</v>
      </c>
      <c r="S6" s="71"/>
      <c r="T6" s="71"/>
      <c r="U6" s="71"/>
      <c r="V6" s="72"/>
      <c r="X6" s="65" t="s">
        <v>31</v>
      </c>
      <c r="Y6" s="65" t="s">
        <v>33</v>
      </c>
      <c r="Z6" s="65" t="s">
        <v>36</v>
      </c>
      <c r="AB6" s="65" t="s">
        <v>37</v>
      </c>
      <c r="AC6" s="34" t="s">
        <v>80</v>
      </c>
      <c r="AD6" s="34" t="s">
        <v>84</v>
      </c>
      <c r="AF6" s="83"/>
      <c r="AG6" s="28">
        <f>COUNTIFS(E9:E58,"教員",F9:F58,"&lt;&gt;R6・7退職",F9:F58,"&lt;&gt;R6・7転出",F9:F58,"&lt;&gt;R6・7休職")*115000</f>
        <v>2070000</v>
      </c>
      <c r="AH6" s="21">
        <f>AH8*115000</f>
        <v>1840000</v>
      </c>
      <c r="AI6" s="21">
        <f>AI8*115000</f>
        <v>1495000</v>
      </c>
    </row>
    <row r="7" spans="1:35" ht="53.4" customHeight="1" x14ac:dyDescent="0.45">
      <c r="C7" s="87" t="s">
        <v>3</v>
      </c>
      <c r="D7" s="89" t="s">
        <v>0</v>
      </c>
      <c r="E7" s="89" t="s">
        <v>1</v>
      </c>
      <c r="F7" s="85"/>
      <c r="G7" s="68"/>
      <c r="H7" s="18"/>
      <c r="I7" s="69"/>
      <c r="J7" s="69"/>
      <c r="L7" s="68"/>
      <c r="M7" s="73" t="s">
        <v>17</v>
      </c>
      <c r="N7" s="74" t="s">
        <v>41</v>
      </c>
      <c r="O7" s="68" t="s">
        <v>40</v>
      </c>
      <c r="P7" s="65" t="s">
        <v>76</v>
      </c>
      <c r="Q7" s="65" t="s">
        <v>77</v>
      </c>
      <c r="R7" s="73" t="s">
        <v>35</v>
      </c>
      <c r="S7" s="74" t="s">
        <v>42</v>
      </c>
      <c r="T7" s="68" t="s">
        <v>39</v>
      </c>
      <c r="U7" s="65" t="s">
        <v>78</v>
      </c>
      <c r="V7" s="65" t="s">
        <v>91</v>
      </c>
      <c r="X7" s="66"/>
      <c r="Y7" s="66"/>
      <c r="Z7" s="66"/>
      <c r="AB7" s="66"/>
      <c r="AC7" s="35" t="str">
        <f>IF(AG8&gt;AH6,"○","×")</f>
        <v>○</v>
      </c>
      <c r="AD7" s="36" t="s">
        <v>87</v>
      </c>
      <c r="AF7" s="83"/>
      <c r="AG7" s="30" t="s">
        <v>85</v>
      </c>
      <c r="AH7" s="17" t="s">
        <v>83</v>
      </c>
      <c r="AI7" s="25" t="s">
        <v>23</v>
      </c>
    </row>
    <row r="8" spans="1:35" ht="48.6" customHeight="1" x14ac:dyDescent="0.45">
      <c r="C8" s="88"/>
      <c r="D8" s="90"/>
      <c r="E8" s="90"/>
      <c r="F8" s="86"/>
      <c r="G8" s="69"/>
      <c r="H8" s="18"/>
      <c r="I8" s="93" t="s">
        <v>32</v>
      </c>
      <c r="J8" s="94"/>
      <c r="L8" s="69"/>
      <c r="M8" s="69"/>
      <c r="N8" s="75"/>
      <c r="O8" s="69"/>
      <c r="P8" s="67"/>
      <c r="Q8" s="67"/>
      <c r="R8" s="69"/>
      <c r="S8" s="75"/>
      <c r="T8" s="69"/>
      <c r="U8" s="67"/>
      <c r="V8" s="67"/>
      <c r="X8" s="67"/>
      <c r="Y8" s="67"/>
      <c r="Z8" s="67"/>
      <c r="AB8" s="67"/>
      <c r="AC8" s="37">
        <f>COUNTIF(AC9:AC58,"○")</f>
        <v>16</v>
      </c>
      <c r="AD8" s="37">
        <f>COUNTIF(AD9:AD58,"○")</f>
        <v>13</v>
      </c>
      <c r="AF8" s="83"/>
      <c r="AG8" s="28">
        <f>V60</f>
        <v>2585054.5200000009</v>
      </c>
      <c r="AH8" s="23">
        <f>COUNTIF(AH9:AH58,"○")</f>
        <v>16</v>
      </c>
      <c r="AI8" s="23">
        <f>COUNTIF(AI9:AI58,"○")</f>
        <v>13</v>
      </c>
    </row>
    <row r="9" spans="1:35" ht="17.399999999999999" customHeight="1" x14ac:dyDescent="0.45">
      <c r="A9" s="3" t="s">
        <v>2</v>
      </c>
      <c r="B9" s="2">
        <v>1</v>
      </c>
      <c r="C9" s="16">
        <v>201</v>
      </c>
      <c r="D9" s="16" t="s">
        <v>43</v>
      </c>
      <c r="E9" s="17" t="s">
        <v>14</v>
      </c>
      <c r="F9" s="1"/>
      <c r="G9" s="7"/>
      <c r="I9" s="9">
        <v>4350000</v>
      </c>
      <c r="J9" s="9">
        <v>4420000</v>
      </c>
      <c r="L9" s="1" t="s">
        <v>20</v>
      </c>
      <c r="M9" s="20">
        <v>9000</v>
      </c>
      <c r="N9" s="39">
        <f>IF(M9="", "", M9*12)</f>
        <v>108000</v>
      </c>
      <c r="O9" s="20"/>
      <c r="P9" s="31">
        <f>IFERROR((N9*(0.09021+0.15589+0.012))/2,"")</f>
        <v>13937.4</v>
      </c>
      <c r="Q9" s="32">
        <f>IFERROR(N9 + IF(N(O9+P9)&lt;&gt;0, MIN(N9/2, N(O9+P9)), 0), "")</f>
        <v>121937.4</v>
      </c>
      <c r="R9" s="8">
        <v>10000</v>
      </c>
      <c r="S9" s="39">
        <f>IF(R9="", "", R9*12)</f>
        <v>120000</v>
      </c>
      <c r="T9" s="14"/>
      <c r="U9" s="31">
        <f>IFERROR((S9*(0.09021+0.15943+0.012))/2,"")</f>
        <v>15698.4</v>
      </c>
      <c r="V9" s="32">
        <f>IFERROR(S9 + IF(N(T9+U9)&lt;&gt;0, MIN(S9/2, N(T9+U9)), 0), "")</f>
        <v>135698.4</v>
      </c>
      <c r="X9" s="33" t="str">
        <f t="shared" ref="X9:X58" si="0">IFERROR(IF(OR(J9="", I9=""), "-", IF(J9&gt;=I9, "○", "×")),"-")</f>
        <v>○</v>
      </c>
      <c r="Y9" s="33" t="str">
        <f>IFERROR(IF(AND(M9="",O9="",R9="",T9=""),"-",IF(Q9="",IF(V9="", "-", IF(V9=0,"×","○")), IF(V9&gt;=Q9,"○","×"))),"-")</f>
        <v>○</v>
      </c>
      <c r="Z9" s="33" t="str">
        <f>IFERROR(IF(OR(S9=0, V9=0), "-", IF(S9 &gt;= V9*2/3, "○", "×")), "-")</f>
        <v>○</v>
      </c>
      <c r="AB9" s="33" t="str">
        <f t="shared" ref="AB9:AB58" si="1">IFERROR(IF(OR(V9=0,V9=""),"-",IF(V9&gt;=115000,"○","×")),"-")</f>
        <v>○</v>
      </c>
      <c r="AC9" s="38" t="str">
        <f t="shared" ref="AC9:AC58" si="2">IF(E9="職員","‐",IF(AND(X9="○",Y9="○",Z9="○"),"○","×"))</f>
        <v>○</v>
      </c>
      <c r="AD9" s="38" t="str">
        <f t="shared" ref="AD9:AD58" si="3">IF(E9="職員","‐",IF(AND(X9="○",Y9="○",Z9="○",AB9="○"),"○","×"))</f>
        <v>○</v>
      </c>
      <c r="AF9" s="21">
        <f>IFERROR(IF((T9+U9)-(S9-((S9)/2))&lt;0,0,(T9+U9)-(S9-((S9)/2))),0)</f>
        <v>0</v>
      </c>
      <c r="AG9" s="27"/>
      <c r="AH9" s="4" t="str">
        <f t="shared" ref="AH9:AH58" si="4">IF(E9="職員","‐",IF(AND(X9="○",Y9="○",Z9="○"),"○","×"))</f>
        <v>○</v>
      </c>
      <c r="AI9" s="4" t="str">
        <f t="shared" ref="AI9:AI58" si="5">IF(E9="職員","‐",IF(AND(X9="○",Y9="○",Z9="○",AB9="○"),"○","×"))</f>
        <v>○</v>
      </c>
    </row>
    <row r="10" spans="1:35" ht="17.399999999999999" customHeight="1" x14ac:dyDescent="0.45">
      <c r="A10" s="3" t="s">
        <v>2</v>
      </c>
      <c r="B10" s="2">
        <f>B9+1</f>
        <v>2</v>
      </c>
      <c r="C10" s="16">
        <v>202</v>
      </c>
      <c r="D10" s="16" t="s">
        <v>44</v>
      </c>
      <c r="E10" s="17" t="s">
        <v>14</v>
      </c>
      <c r="F10" s="1" t="s">
        <v>68</v>
      </c>
      <c r="G10" s="7" t="s">
        <v>69</v>
      </c>
      <c r="I10" s="9">
        <v>4200000</v>
      </c>
      <c r="J10" s="9">
        <v>350000</v>
      </c>
      <c r="L10" s="1" t="s">
        <v>20</v>
      </c>
      <c r="M10" s="20">
        <v>9000</v>
      </c>
      <c r="N10" s="39">
        <f t="shared" ref="N10:N58" si="6">IF(M10="", "", M10*12)</f>
        <v>108000</v>
      </c>
      <c r="O10" s="20"/>
      <c r="P10" s="31">
        <f t="shared" ref="P10:P58" si="7">IFERROR((N10*(0.09021+0.15589+0.012))/2,"")</f>
        <v>13937.4</v>
      </c>
      <c r="Q10" s="32">
        <f t="shared" ref="Q10:Q32" si="8">IFERROR(N10 + IF(N(O10+P10)&lt;&gt;0, MIN(N10/2, N(O10+P10)), 0), "")</f>
        <v>121937.4</v>
      </c>
      <c r="R10" s="8">
        <v>9000</v>
      </c>
      <c r="S10" s="39">
        <f t="shared" ref="S10:S58" si="9">IF(R10="", "", R10*12)</f>
        <v>108000</v>
      </c>
      <c r="T10" s="8"/>
      <c r="U10" s="31">
        <f t="shared" ref="U10:U58" si="10">IFERROR((S10*(0.09021+0.15943+0.012))/2,"")</f>
        <v>14128.56</v>
      </c>
      <c r="V10" s="32">
        <f t="shared" ref="V10:V58" si="11">IFERROR(S10 + IF(N(T10+U10)&lt;&gt;0, MIN(S10/2, N(T10+U10)), 0), "")</f>
        <v>122128.56</v>
      </c>
      <c r="X10" s="33" t="str">
        <f t="shared" si="0"/>
        <v>×</v>
      </c>
      <c r="Y10" s="33" t="str">
        <f t="shared" ref="Y10:Y58" si="12">IFERROR(IF(AND(M10="",O10="",R10="",T10=""),"-",IF(Q10="",IF(V10="", "-", IF(V10=0,"×","○")), IF(V10&gt;=Q10,"○","×"))),"-")</f>
        <v>○</v>
      </c>
      <c r="Z10" s="33" t="str">
        <f t="shared" ref="Z10:Z58" si="13">IFERROR(IF(OR(S10=0, V10=0), "-", IF(S10 &gt;= V10*2/3, "○", "×")), "-")</f>
        <v>○</v>
      </c>
      <c r="AB10" s="33" t="str">
        <f t="shared" si="1"/>
        <v>○</v>
      </c>
      <c r="AC10" s="38" t="str">
        <f t="shared" si="2"/>
        <v>×</v>
      </c>
      <c r="AD10" s="38" t="str">
        <f t="shared" si="3"/>
        <v>×</v>
      </c>
      <c r="AF10" s="21">
        <f t="shared" ref="AF10:AF58" si="14">IFERROR(IF((T10+U10)-(S10-((S10)/2))&lt;0,0,(T10+U10)-(S10-((S10)/2))),0)</f>
        <v>0</v>
      </c>
      <c r="AH10" s="4" t="str">
        <f t="shared" si="4"/>
        <v>×</v>
      </c>
      <c r="AI10" s="4" t="str">
        <f t="shared" si="5"/>
        <v>×</v>
      </c>
    </row>
    <row r="11" spans="1:35" ht="17.399999999999999" customHeight="1" x14ac:dyDescent="0.45">
      <c r="A11" s="3" t="s">
        <v>2</v>
      </c>
      <c r="B11" s="2">
        <f t="shared" ref="B11:B58" si="15">B10+1</f>
        <v>3</v>
      </c>
      <c r="C11" s="16">
        <v>203</v>
      </c>
      <c r="D11" s="16" t="s">
        <v>45</v>
      </c>
      <c r="E11" s="17" t="s">
        <v>14</v>
      </c>
      <c r="F11" s="1" t="s">
        <v>66</v>
      </c>
      <c r="G11" s="7" t="s">
        <v>67</v>
      </c>
      <c r="I11" s="9">
        <v>3600000</v>
      </c>
      <c r="J11" s="9">
        <v>1200000</v>
      </c>
      <c r="L11" s="1" t="s">
        <v>20</v>
      </c>
      <c r="M11" s="20">
        <v>9000</v>
      </c>
      <c r="N11" s="39">
        <f t="shared" si="6"/>
        <v>108000</v>
      </c>
      <c r="O11" s="20"/>
      <c r="P11" s="31">
        <f t="shared" si="7"/>
        <v>13937.4</v>
      </c>
      <c r="Q11" s="32">
        <f t="shared" si="8"/>
        <v>121937.4</v>
      </c>
      <c r="R11" s="8">
        <v>9000</v>
      </c>
      <c r="S11" s="39">
        <f t="shared" si="9"/>
        <v>108000</v>
      </c>
      <c r="T11" s="8"/>
      <c r="U11" s="31">
        <f t="shared" si="10"/>
        <v>14128.56</v>
      </c>
      <c r="V11" s="32">
        <f t="shared" si="11"/>
        <v>122128.56</v>
      </c>
      <c r="X11" s="33" t="str">
        <f t="shared" si="0"/>
        <v>×</v>
      </c>
      <c r="Y11" s="33" t="str">
        <f t="shared" si="12"/>
        <v>○</v>
      </c>
      <c r="Z11" s="33" t="str">
        <f t="shared" si="13"/>
        <v>○</v>
      </c>
      <c r="AB11" s="33" t="str">
        <f t="shared" si="1"/>
        <v>○</v>
      </c>
      <c r="AC11" s="38" t="str">
        <f t="shared" si="2"/>
        <v>×</v>
      </c>
      <c r="AD11" s="38" t="str">
        <f t="shared" si="3"/>
        <v>×</v>
      </c>
      <c r="AF11" s="21">
        <f t="shared" si="14"/>
        <v>0</v>
      </c>
      <c r="AH11" s="4" t="str">
        <f t="shared" si="4"/>
        <v>×</v>
      </c>
      <c r="AI11" s="4" t="str">
        <f t="shared" si="5"/>
        <v>×</v>
      </c>
    </row>
    <row r="12" spans="1:35" ht="17.399999999999999" customHeight="1" x14ac:dyDescent="0.45">
      <c r="A12" s="3" t="s">
        <v>2</v>
      </c>
      <c r="B12" s="2">
        <f t="shared" si="15"/>
        <v>4</v>
      </c>
      <c r="C12" s="16">
        <v>204</v>
      </c>
      <c r="D12" s="16" t="s">
        <v>46</v>
      </c>
      <c r="E12" s="17" t="s">
        <v>14</v>
      </c>
      <c r="F12" s="1"/>
      <c r="G12" s="24"/>
      <c r="I12" s="9">
        <v>3950000</v>
      </c>
      <c r="J12" s="9">
        <v>4100000</v>
      </c>
      <c r="L12" s="1" t="s">
        <v>20</v>
      </c>
      <c r="M12" s="20">
        <v>9000</v>
      </c>
      <c r="N12" s="39">
        <f t="shared" si="6"/>
        <v>108000</v>
      </c>
      <c r="O12" s="20"/>
      <c r="P12" s="31">
        <f t="shared" si="7"/>
        <v>13937.4</v>
      </c>
      <c r="Q12" s="32">
        <f t="shared" si="8"/>
        <v>121937.4</v>
      </c>
      <c r="R12" s="8">
        <v>9000</v>
      </c>
      <c r="S12" s="39">
        <f t="shared" si="9"/>
        <v>108000</v>
      </c>
      <c r="T12" s="8"/>
      <c r="U12" s="31">
        <f t="shared" si="10"/>
        <v>14128.56</v>
      </c>
      <c r="V12" s="32">
        <f t="shared" si="11"/>
        <v>122128.56</v>
      </c>
      <c r="X12" s="33" t="str">
        <f t="shared" si="0"/>
        <v>○</v>
      </c>
      <c r="Y12" s="33" t="str">
        <f t="shared" si="12"/>
        <v>○</v>
      </c>
      <c r="Z12" s="33" t="str">
        <f t="shared" si="13"/>
        <v>○</v>
      </c>
      <c r="AB12" s="33" t="str">
        <f t="shared" si="1"/>
        <v>○</v>
      </c>
      <c r="AC12" s="38" t="str">
        <f t="shared" si="2"/>
        <v>○</v>
      </c>
      <c r="AD12" s="38" t="str">
        <f t="shared" si="3"/>
        <v>○</v>
      </c>
      <c r="AF12" s="21">
        <f t="shared" si="14"/>
        <v>0</v>
      </c>
      <c r="AH12" s="4" t="str">
        <f t="shared" si="4"/>
        <v>○</v>
      </c>
      <c r="AI12" s="4" t="str">
        <f t="shared" si="5"/>
        <v>○</v>
      </c>
    </row>
    <row r="13" spans="1:35" ht="17.399999999999999" customHeight="1" x14ac:dyDescent="0.45">
      <c r="A13" s="3" t="s">
        <v>2</v>
      </c>
      <c r="B13" s="2">
        <f t="shared" si="15"/>
        <v>5</v>
      </c>
      <c r="C13" s="16">
        <v>205</v>
      </c>
      <c r="D13" s="16" t="s">
        <v>47</v>
      </c>
      <c r="E13" s="17" t="s">
        <v>14</v>
      </c>
      <c r="F13" s="1"/>
      <c r="G13" s="7"/>
      <c r="I13" s="9">
        <v>3770000</v>
      </c>
      <c r="J13" s="9">
        <v>3890000</v>
      </c>
      <c r="L13" s="1" t="s">
        <v>20</v>
      </c>
      <c r="M13" s="20">
        <v>9000</v>
      </c>
      <c r="N13" s="39">
        <f t="shared" si="6"/>
        <v>108000</v>
      </c>
      <c r="O13" s="20"/>
      <c r="P13" s="31">
        <f t="shared" si="7"/>
        <v>13937.4</v>
      </c>
      <c r="Q13" s="32">
        <f t="shared" si="8"/>
        <v>121937.4</v>
      </c>
      <c r="R13" s="8">
        <v>9000</v>
      </c>
      <c r="S13" s="39">
        <f t="shared" si="9"/>
        <v>108000</v>
      </c>
      <c r="T13" s="8"/>
      <c r="U13" s="31">
        <f t="shared" si="10"/>
        <v>14128.56</v>
      </c>
      <c r="V13" s="32">
        <f t="shared" si="11"/>
        <v>122128.56</v>
      </c>
      <c r="X13" s="33" t="str">
        <f t="shared" si="0"/>
        <v>○</v>
      </c>
      <c r="Y13" s="33" t="str">
        <f t="shared" si="12"/>
        <v>○</v>
      </c>
      <c r="Z13" s="33" t="str">
        <f t="shared" si="13"/>
        <v>○</v>
      </c>
      <c r="AB13" s="33" t="str">
        <f t="shared" si="1"/>
        <v>○</v>
      </c>
      <c r="AC13" s="38" t="str">
        <f t="shared" si="2"/>
        <v>○</v>
      </c>
      <c r="AD13" s="38" t="str">
        <f t="shared" si="3"/>
        <v>○</v>
      </c>
      <c r="AF13" s="21">
        <f t="shared" si="14"/>
        <v>0</v>
      </c>
      <c r="AH13" s="4" t="str">
        <f t="shared" si="4"/>
        <v>○</v>
      </c>
      <c r="AI13" s="4" t="str">
        <f t="shared" si="5"/>
        <v>○</v>
      </c>
    </row>
    <row r="14" spans="1:35" ht="17.399999999999999" customHeight="1" x14ac:dyDescent="0.45">
      <c r="A14" s="3" t="s">
        <v>2</v>
      </c>
      <c r="B14" s="2">
        <f t="shared" si="15"/>
        <v>6</v>
      </c>
      <c r="C14" s="16">
        <v>206</v>
      </c>
      <c r="D14" s="16" t="s">
        <v>48</v>
      </c>
      <c r="E14" s="17" t="s">
        <v>14</v>
      </c>
      <c r="F14" s="1"/>
      <c r="G14" s="7"/>
      <c r="I14" s="9">
        <v>3770000</v>
      </c>
      <c r="J14" s="9">
        <v>3890000</v>
      </c>
      <c r="L14" s="1" t="s">
        <v>20</v>
      </c>
      <c r="M14" s="20">
        <v>9000</v>
      </c>
      <c r="N14" s="39">
        <f t="shared" si="6"/>
        <v>108000</v>
      </c>
      <c r="O14" s="20"/>
      <c r="P14" s="31">
        <f t="shared" si="7"/>
        <v>13937.4</v>
      </c>
      <c r="Q14" s="32">
        <f t="shared" si="8"/>
        <v>121937.4</v>
      </c>
      <c r="R14" s="8">
        <v>9000</v>
      </c>
      <c r="S14" s="39">
        <f t="shared" si="9"/>
        <v>108000</v>
      </c>
      <c r="T14" s="8"/>
      <c r="U14" s="31">
        <f t="shared" si="10"/>
        <v>14128.56</v>
      </c>
      <c r="V14" s="32">
        <f t="shared" si="11"/>
        <v>122128.56</v>
      </c>
      <c r="X14" s="33" t="str">
        <f t="shared" si="0"/>
        <v>○</v>
      </c>
      <c r="Y14" s="33" t="str">
        <f t="shared" si="12"/>
        <v>○</v>
      </c>
      <c r="Z14" s="33" t="str">
        <f t="shared" si="13"/>
        <v>○</v>
      </c>
      <c r="AB14" s="33" t="str">
        <f t="shared" si="1"/>
        <v>○</v>
      </c>
      <c r="AC14" s="38" t="str">
        <f t="shared" si="2"/>
        <v>○</v>
      </c>
      <c r="AD14" s="38" t="str">
        <f t="shared" si="3"/>
        <v>○</v>
      </c>
      <c r="AF14" s="21">
        <f t="shared" si="14"/>
        <v>0</v>
      </c>
      <c r="AH14" s="4" t="str">
        <f t="shared" si="4"/>
        <v>○</v>
      </c>
      <c r="AI14" s="4" t="str">
        <f t="shared" si="5"/>
        <v>○</v>
      </c>
    </row>
    <row r="15" spans="1:35" ht="17.399999999999999" customHeight="1" x14ac:dyDescent="0.45">
      <c r="A15" s="3" t="s">
        <v>2</v>
      </c>
      <c r="B15" s="2">
        <f t="shared" si="15"/>
        <v>7</v>
      </c>
      <c r="C15" s="16">
        <v>207</v>
      </c>
      <c r="D15" s="16" t="s">
        <v>49</v>
      </c>
      <c r="E15" s="17" t="s">
        <v>14</v>
      </c>
      <c r="F15" s="1"/>
      <c r="G15" s="7"/>
      <c r="I15" s="9">
        <v>3700000</v>
      </c>
      <c r="J15" s="9">
        <v>3850000</v>
      </c>
      <c r="L15" s="1" t="s">
        <v>20</v>
      </c>
      <c r="M15" s="20">
        <v>9000</v>
      </c>
      <c r="N15" s="39">
        <f t="shared" si="6"/>
        <v>108000</v>
      </c>
      <c r="O15" s="20"/>
      <c r="P15" s="31">
        <f t="shared" si="7"/>
        <v>13937.4</v>
      </c>
      <c r="Q15" s="32">
        <f t="shared" si="8"/>
        <v>121937.4</v>
      </c>
      <c r="R15" s="8">
        <v>9000</v>
      </c>
      <c r="S15" s="39">
        <f t="shared" si="9"/>
        <v>108000</v>
      </c>
      <c r="T15" s="8"/>
      <c r="U15" s="31">
        <f t="shared" si="10"/>
        <v>14128.56</v>
      </c>
      <c r="V15" s="32">
        <f t="shared" si="11"/>
        <v>122128.56</v>
      </c>
      <c r="X15" s="33" t="str">
        <f t="shared" si="0"/>
        <v>○</v>
      </c>
      <c r="Y15" s="33" t="str">
        <f t="shared" si="12"/>
        <v>○</v>
      </c>
      <c r="Z15" s="33" t="str">
        <f t="shared" si="13"/>
        <v>○</v>
      </c>
      <c r="AB15" s="33" t="str">
        <f t="shared" si="1"/>
        <v>○</v>
      </c>
      <c r="AC15" s="38" t="str">
        <f t="shared" si="2"/>
        <v>○</v>
      </c>
      <c r="AD15" s="38" t="str">
        <f t="shared" si="3"/>
        <v>○</v>
      </c>
      <c r="AF15" s="21">
        <f t="shared" si="14"/>
        <v>0</v>
      </c>
      <c r="AH15" s="4" t="str">
        <f t="shared" si="4"/>
        <v>○</v>
      </c>
      <c r="AI15" s="4" t="str">
        <f t="shared" si="5"/>
        <v>○</v>
      </c>
    </row>
    <row r="16" spans="1:35" ht="17.399999999999999" customHeight="1" x14ac:dyDescent="0.45">
      <c r="A16" s="3" t="s">
        <v>2</v>
      </c>
      <c r="B16" s="2">
        <f t="shared" si="15"/>
        <v>8</v>
      </c>
      <c r="C16" s="16">
        <v>208</v>
      </c>
      <c r="D16" s="16" t="s">
        <v>50</v>
      </c>
      <c r="E16" s="17" t="s">
        <v>14</v>
      </c>
      <c r="F16" s="1"/>
      <c r="G16" s="7"/>
      <c r="I16" s="9">
        <v>3650000</v>
      </c>
      <c r="J16" s="9">
        <v>3770000</v>
      </c>
      <c r="L16" s="1" t="s">
        <v>20</v>
      </c>
      <c r="M16" s="20">
        <v>9000</v>
      </c>
      <c r="N16" s="39">
        <f t="shared" si="6"/>
        <v>108000</v>
      </c>
      <c r="O16" s="20"/>
      <c r="P16" s="31">
        <f t="shared" si="7"/>
        <v>13937.4</v>
      </c>
      <c r="Q16" s="32">
        <f t="shared" si="8"/>
        <v>121937.4</v>
      </c>
      <c r="R16" s="8">
        <v>9000</v>
      </c>
      <c r="S16" s="39">
        <f t="shared" si="9"/>
        <v>108000</v>
      </c>
      <c r="T16" s="8"/>
      <c r="U16" s="31">
        <f t="shared" si="10"/>
        <v>14128.56</v>
      </c>
      <c r="V16" s="32">
        <f t="shared" si="11"/>
        <v>122128.56</v>
      </c>
      <c r="X16" s="33" t="str">
        <f t="shared" si="0"/>
        <v>○</v>
      </c>
      <c r="Y16" s="33" t="str">
        <f t="shared" si="12"/>
        <v>○</v>
      </c>
      <c r="Z16" s="33" t="str">
        <f t="shared" si="13"/>
        <v>○</v>
      </c>
      <c r="AB16" s="33" t="str">
        <f t="shared" si="1"/>
        <v>○</v>
      </c>
      <c r="AC16" s="38" t="str">
        <f t="shared" si="2"/>
        <v>○</v>
      </c>
      <c r="AD16" s="38" t="str">
        <f t="shared" si="3"/>
        <v>○</v>
      </c>
      <c r="AF16" s="21">
        <f t="shared" si="14"/>
        <v>0</v>
      </c>
      <c r="AH16" s="4" t="str">
        <f t="shared" si="4"/>
        <v>○</v>
      </c>
      <c r="AI16" s="4" t="str">
        <f t="shared" si="5"/>
        <v>○</v>
      </c>
    </row>
    <row r="17" spans="1:35" ht="17.399999999999999" customHeight="1" x14ac:dyDescent="0.45">
      <c r="A17" s="3" t="s">
        <v>2</v>
      </c>
      <c r="B17" s="2">
        <f t="shared" si="15"/>
        <v>9</v>
      </c>
      <c r="C17" s="16">
        <v>209</v>
      </c>
      <c r="D17" s="16" t="s">
        <v>51</v>
      </c>
      <c r="E17" s="17" t="s">
        <v>14</v>
      </c>
      <c r="F17" s="1"/>
      <c r="G17" s="7"/>
      <c r="I17" s="9">
        <v>3580000</v>
      </c>
      <c r="J17" s="9">
        <v>3770000</v>
      </c>
      <c r="L17" s="1" t="s">
        <v>20</v>
      </c>
      <c r="M17" s="20">
        <v>9000</v>
      </c>
      <c r="N17" s="39">
        <f t="shared" si="6"/>
        <v>108000</v>
      </c>
      <c r="O17" s="20"/>
      <c r="P17" s="31">
        <f t="shared" si="7"/>
        <v>13937.4</v>
      </c>
      <c r="Q17" s="32">
        <f t="shared" si="8"/>
        <v>121937.4</v>
      </c>
      <c r="R17" s="8">
        <v>9000</v>
      </c>
      <c r="S17" s="39">
        <f t="shared" si="9"/>
        <v>108000</v>
      </c>
      <c r="T17" s="8"/>
      <c r="U17" s="31">
        <f t="shared" si="10"/>
        <v>14128.56</v>
      </c>
      <c r="V17" s="32">
        <f t="shared" si="11"/>
        <v>122128.56</v>
      </c>
      <c r="X17" s="33" t="str">
        <f t="shared" si="0"/>
        <v>○</v>
      </c>
      <c r="Y17" s="33" t="str">
        <f t="shared" si="12"/>
        <v>○</v>
      </c>
      <c r="Z17" s="33" t="str">
        <f t="shared" si="13"/>
        <v>○</v>
      </c>
      <c r="AB17" s="33" t="str">
        <f t="shared" si="1"/>
        <v>○</v>
      </c>
      <c r="AC17" s="38" t="str">
        <f t="shared" si="2"/>
        <v>○</v>
      </c>
      <c r="AD17" s="38" t="str">
        <f t="shared" si="3"/>
        <v>○</v>
      </c>
      <c r="AF17" s="21">
        <f t="shared" si="14"/>
        <v>0</v>
      </c>
      <c r="AH17" s="4" t="str">
        <f t="shared" si="4"/>
        <v>○</v>
      </c>
      <c r="AI17" s="4" t="str">
        <f t="shared" si="5"/>
        <v>○</v>
      </c>
    </row>
    <row r="18" spans="1:35" ht="17.399999999999999" customHeight="1" x14ac:dyDescent="0.45">
      <c r="A18" s="3" t="s">
        <v>2</v>
      </c>
      <c r="B18" s="2">
        <f t="shared" si="15"/>
        <v>10</v>
      </c>
      <c r="C18" s="16">
        <v>210</v>
      </c>
      <c r="D18" s="16" t="s">
        <v>52</v>
      </c>
      <c r="E18" s="17" t="s">
        <v>14</v>
      </c>
      <c r="F18" s="1"/>
      <c r="G18" s="7"/>
      <c r="I18" s="9">
        <v>3600000</v>
      </c>
      <c r="J18" s="9">
        <v>3840000</v>
      </c>
      <c r="L18" s="1" t="s">
        <v>20</v>
      </c>
      <c r="M18" s="20">
        <v>9000</v>
      </c>
      <c r="N18" s="39">
        <f t="shared" si="6"/>
        <v>108000</v>
      </c>
      <c r="O18" s="20"/>
      <c r="P18" s="31">
        <f t="shared" si="7"/>
        <v>13937.4</v>
      </c>
      <c r="Q18" s="32">
        <f t="shared" si="8"/>
        <v>121937.4</v>
      </c>
      <c r="R18" s="8">
        <v>9000</v>
      </c>
      <c r="S18" s="39">
        <f t="shared" si="9"/>
        <v>108000</v>
      </c>
      <c r="T18" s="8"/>
      <c r="U18" s="31">
        <f t="shared" si="10"/>
        <v>14128.56</v>
      </c>
      <c r="V18" s="32">
        <f t="shared" si="11"/>
        <v>122128.56</v>
      </c>
      <c r="X18" s="33" t="str">
        <f t="shared" si="0"/>
        <v>○</v>
      </c>
      <c r="Y18" s="33" t="str">
        <f t="shared" si="12"/>
        <v>○</v>
      </c>
      <c r="Z18" s="33" t="str">
        <f t="shared" si="13"/>
        <v>○</v>
      </c>
      <c r="AB18" s="33" t="str">
        <f t="shared" si="1"/>
        <v>○</v>
      </c>
      <c r="AC18" s="38" t="str">
        <f t="shared" si="2"/>
        <v>○</v>
      </c>
      <c r="AD18" s="38" t="str">
        <f t="shared" si="3"/>
        <v>○</v>
      </c>
      <c r="AF18" s="21">
        <f t="shared" si="14"/>
        <v>0</v>
      </c>
      <c r="AH18" s="4" t="str">
        <f t="shared" si="4"/>
        <v>○</v>
      </c>
      <c r="AI18" s="4" t="str">
        <f t="shared" si="5"/>
        <v>○</v>
      </c>
    </row>
    <row r="19" spans="1:35" ht="17.399999999999999" customHeight="1" x14ac:dyDescent="0.45">
      <c r="A19" s="3" t="s">
        <v>2</v>
      </c>
      <c r="B19" s="2">
        <f t="shared" si="15"/>
        <v>11</v>
      </c>
      <c r="C19" s="16">
        <v>211</v>
      </c>
      <c r="D19" s="16" t="s">
        <v>53</v>
      </c>
      <c r="E19" s="17" t="s">
        <v>14</v>
      </c>
      <c r="F19" s="1"/>
      <c r="G19" s="7"/>
      <c r="I19" s="9">
        <v>3450000</v>
      </c>
      <c r="J19" s="9">
        <v>3580000</v>
      </c>
      <c r="L19" s="1" t="s">
        <v>20</v>
      </c>
      <c r="M19" s="20">
        <v>9000</v>
      </c>
      <c r="N19" s="39">
        <f t="shared" si="6"/>
        <v>108000</v>
      </c>
      <c r="O19" s="20"/>
      <c r="P19" s="31">
        <f t="shared" si="7"/>
        <v>13937.4</v>
      </c>
      <c r="Q19" s="32">
        <f t="shared" si="8"/>
        <v>121937.4</v>
      </c>
      <c r="R19" s="8">
        <v>9000</v>
      </c>
      <c r="S19" s="39">
        <f t="shared" si="9"/>
        <v>108000</v>
      </c>
      <c r="T19" s="8"/>
      <c r="U19" s="31">
        <f t="shared" si="10"/>
        <v>14128.56</v>
      </c>
      <c r="V19" s="32">
        <f t="shared" si="11"/>
        <v>122128.56</v>
      </c>
      <c r="X19" s="33" t="str">
        <f t="shared" si="0"/>
        <v>○</v>
      </c>
      <c r="Y19" s="33" t="str">
        <f t="shared" si="12"/>
        <v>○</v>
      </c>
      <c r="Z19" s="33" t="str">
        <f t="shared" si="13"/>
        <v>○</v>
      </c>
      <c r="AB19" s="33" t="str">
        <f t="shared" si="1"/>
        <v>○</v>
      </c>
      <c r="AC19" s="38" t="str">
        <f t="shared" si="2"/>
        <v>○</v>
      </c>
      <c r="AD19" s="38" t="str">
        <f t="shared" si="3"/>
        <v>○</v>
      </c>
      <c r="AF19" s="21">
        <f t="shared" si="14"/>
        <v>0</v>
      </c>
      <c r="AH19" s="4" t="str">
        <f t="shared" si="4"/>
        <v>○</v>
      </c>
      <c r="AI19" s="4" t="str">
        <f t="shared" si="5"/>
        <v>○</v>
      </c>
    </row>
    <row r="20" spans="1:35" ht="17.399999999999999" customHeight="1" x14ac:dyDescent="0.45">
      <c r="A20" s="3" t="s">
        <v>2</v>
      </c>
      <c r="B20" s="2">
        <f t="shared" si="15"/>
        <v>12</v>
      </c>
      <c r="C20" s="16">
        <v>212</v>
      </c>
      <c r="D20" s="16" t="s">
        <v>54</v>
      </c>
      <c r="E20" s="17" t="s">
        <v>14</v>
      </c>
      <c r="F20" s="1"/>
      <c r="G20" s="7"/>
      <c r="I20" s="9">
        <v>3300000</v>
      </c>
      <c r="J20" s="9">
        <v>3300000</v>
      </c>
      <c r="L20" s="1" t="s">
        <v>20</v>
      </c>
      <c r="M20" s="20">
        <v>9000</v>
      </c>
      <c r="N20" s="39">
        <f t="shared" si="6"/>
        <v>108000</v>
      </c>
      <c r="O20" s="20"/>
      <c r="P20" s="31">
        <f t="shared" si="7"/>
        <v>13937.4</v>
      </c>
      <c r="Q20" s="32">
        <f t="shared" si="8"/>
        <v>121937.4</v>
      </c>
      <c r="R20" s="8">
        <v>9000</v>
      </c>
      <c r="S20" s="39">
        <f t="shared" si="9"/>
        <v>108000</v>
      </c>
      <c r="T20" s="8"/>
      <c r="U20" s="31">
        <f t="shared" si="10"/>
        <v>14128.56</v>
      </c>
      <c r="V20" s="32">
        <f t="shared" si="11"/>
        <v>122128.56</v>
      </c>
      <c r="X20" s="33" t="str">
        <f t="shared" si="0"/>
        <v>○</v>
      </c>
      <c r="Y20" s="33" t="str">
        <f t="shared" si="12"/>
        <v>○</v>
      </c>
      <c r="Z20" s="33" t="str">
        <f t="shared" si="13"/>
        <v>○</v>
      </c>
      <c r="AB20" s="33" t="str">
        <f t="shared" si="1"/>
        <v>○</v>
      </c>
      <c r="AC20" s="38" t="str">
        <f t="shared" si="2"/>
        <v>○</v>
      </c>
      <c r="AD20" s="38" t="str">
        <f t="shared" si="3"/>
        <v>○</v>
      </c>
      <c r="AF20" s="21">
        <f t="shared" si="14"/>
        <v>0</v>
      </c>
      <c r="AH20" s="4" t="str">
        <f t="shared" si="4"/>
        <v>○</v>
      </c>
      <c r="AI20" s="4" t="str">
        <f t="shared" si="5"/>
        <v>○</v>
      </c>
    </row>
    <row r="21" spans="1:35" ht="17.399999999999999" customHeight="1" x14ac:dyDescent="0.45">
      <c r="A21" s="3" t="s">
        <v>2</v>
      </c>
      <c r="B21" s="2">
        <f t="shared" si="15"/>
        <v>13</v>
      </c>
      <c r="C21" s="16">
        <v>213</v>
      </c>
      <c r="D21" s="16" t="s">
        <v>55</v>
      </c>
      <c r="E21" s="17" t="s">
        <v>14</v>
      </c>
      <c r="F21" s="1"/>
      <c r="G21" s="7"/>
      <c r="I21" s="9">
        <v>3100000</v>
      </c>
      <c r="J21" s="9">
        <v>3300000</v>
      </c>
      <c r="L21" s="1" t="s">
        <v>20</v>
      </c>
      <c r="M21" s="20">
        <v>9000</v>
      </c>
      <c r="N21" s="39">
        <f t="shared" si="6"/>
        <v>108000</v>
      </c>
      <c r="O21" s="20"/>
      <c r="P21" s="31">
        <f t="shared" si="7"/>
        <v>13937.4</v>
      </c>
      <c r="Q21" s="32">
        <f t="shared" si="8"/>
        <v>121937.4</v>
      </c>
      <c r="R21" s="8">
        <v>9000</v>
      </c>
      <c r="S21" s="39">
        <f t="shared" si="9"/>
        <v>108000</v>
      </c>
      <c r="T21" s="8"/>
      <c r="U21" s="31">
        <f t="shared" si="10"/>
        <v>14128.56</v>
      </c>
      <c r="V21" s="32">
        <f t="shared" si="11"/>
        <v>122128.56</v>
      </c>
      <c r="X21" s="33" t="str">
        <f t="shared" si="0"/>
        <v>○</v>
      </c>
      <c r="Y21" s="33" t="str">
        <f t="shared" si="12"/>
        <v>○</v>
      </c>
      <c r="Z21" s="33" t="str">
        <f t="shared" si="13"/>
        <v>○</v>
      </c>
      <c r="AB21" s="33" t="str">
        <f t="shared" si="1"/>
        <v>○</v>
      </c>
      <c r="AC21" s="38" t="str">
        <f t="shared" si="2"/>
        <v>○</v>
      </c>
      <c r="AD21" s="38" t="str">
        <f t="shared" si="3"/>
        <v>○</v>
      </c>
      <c r="AF21" s="21">
        <f t="shared" si="14"/>
        <v>0</v>
      </c>
      <c r="AH21" s="4" t="str">
        <f t="shared" si="4"/>
        <v>○</v>
      </c>
      <c r="AI21" s="4" t="str">
        <f t="shared" si="5"/>
        <v>○</v>
      </c>
    </row>
    <row r="22" spans="1:35" ht="17.399999999999999" customHeight="1" x14ac:dyDescent="0.45">
      <c r="A22" s="3" t="s">
        <v>2</v>
      </c>
      <c r="B22" s="2">
        <f t="shared" si="15"/>
        <v>14</v>
      </c>
      <c r="C22" s="16">
        <v>214</v>
      </c>
      <c r="D22" s="16" t="s">
        <v>56</v>
      </c>
      <c r="E22" s="17" t="s">
        <v>14</v>
      </c>
      <c r="F22" s="1"/>
      <c r="G22" s="7"/>
      <c r="I22" s="9">
        <v>3100000</v>
      </c>
      <c r="J22" s="9">
        <v>3200000</v>
      </c>
      <c r="L22" s="1" t="s">
        <v>20</v>
      </c>
      <c r="M22" s="20">
        <v>9000</v>
      </c>
      <c r="N22" s="39">
        <f t="shared" si="6"/>
        <v>108000</v>
      </c>
      <c r="O22" s="20"/>
      <c r="P22" s="31">
        <f t="shared" si="7"/>
        <v>13937.4</v>
      </c>
      <c r="Q22" s="32">
        <f t="shared" si="8"/>
        <v>121937.4</v>
      </c>
      <c r="R22" s="8">
        <v>9000</v>
      </c>
      <c r="S22" s="39">
        <f t="shared" si="9"/>
        <v>108000</v>
      </c>
      <c r="T22" s="8"/>
      <c r="U22" s="31">
        <f t="shared" si="10"/>
        <v>14128.56</v>
      </c>
      <c r="V22" s="32">
        <f t="shared" si="11"/>
        <v>122128.56</v>
      </c>
      <c r="X22" s="33" t="str">
        <f t="shared" si="0"/>
        <v>○</v>
      </c>
      <c r="Y22" s="33" t="str">
        <f t="shared" si="12"/>
        <v>○</v>
      </c>
      <c r="Z22" s="33" t="str">
        <f t="shared" si="13"/>
        <v>○</v>
      </c>
      <c r="AB22" s="33" t="str">
        <f t="shared" si="1"/>
        <v>○</v>
      </c>
      <c r="AC22" s="38" t="str">
        <f t="shared" si="2"/>
        <v>○</v>
      </c>
      <c r="AD22" s="38" t="str">
        <f t="shared" si="3"/>
        <v>○</v>
      </c>
      <c r="AF22" s="21">
        <f t="shared" si="14"/>
        <v>0</v>
      </c>
      <c r="AH22" s="4" t="str">
        <f t="shared" si="4"/>
        <v>○</v>
      </c>
      <c r="AI22" s="4" t="str">
        <f t="shared" si="5"/>
        <v>○</v>
      </c>
    </row>
    <row r="23" spans="1:35" ht="17.399999999999999" customHeight="1" x14ac:dyDescent="0.45">
      <c r="A23" s="3" t="s">
        <v>2</v>
      </c>
      <c r="B23" s="2">
        <f t="shared" si="15"/>
        <v>15</v>
      </c>
      <c r="C23" s="16">
        <v>215</v>
      </c>
      <c r="D23" s="16" t="s">
        <v>57</v>
      </c>
      <c r="E23" s="17" t="s">
        <v>14</v>
      </c>
      <c r="F23" s="1"/>
      <c r="G23" s="7"/>
      <c r="I23" s="9">
        <v>2950000</v>
      </c>
      <c r="J23" s="9">
        <v>3280000</v>
      </c>
      <c r="L23" s="1" t="s">
        <v>20</v>
      </c>
      <c r="M23" s="20">
        <v>9000</v>
      </c>
      <c r="N23" s="39">
        <f t="shared" si="6"/>
        <v>108000</v>
      </c>
      <c r="O23" s="20"/>
      <c r="P23" s="31">
        <f t="shared" si="7"/>
        <v>13937.4</v>
      </c>
      <c r="Q23" s="32">
        <f t="shared" si="8"/>
        <v>121937.4</v>
      </c>
      <c r="R23" s="8">
        <v>9000</v>
      </c>
      <c r="S23" s="39">
        <f t="shared" si="9"/>
        <v>108000</v>
      </c>
      <c r="T23" s="8"/>
      <c r="U23" s="31">
        <f t="shared" si="10"/>
        <v>14128.56</v>
      </c>
      <c r="V23" s="32">
        <f t="shared" si="11"/>
        <v>122128.56</v>
      </c>
      <c r="X23" s="33" t="str">
        <f t="shared" si="0"/>
        <v>○</v>
      </c>
      <c r="Y23" s="33" t="str">
        <f t="shared" si="12"/>
        <v>○</v>
      </c>
      <c r="Z23" s="33" t="str">
        <f t="shared" si="13"/>
        <v>○</v>
      </c>
      <c r="AB23" s="33" t="str">
        <f t="shared" si="1"/>
        <v>○</v>
      </c>
      <c r="AC23" s="38" t="str">
        <f t="shared" si="2"/>
        <v>○</v>
      </c>
      <c r="AD23" s="38" t="str">
        <f t="shared" si="3"/>
        <v>○</v>
      </c>
      <c r="AF23" s="21">
        <f t="shared" si="14"/>
        <v>0</v>
      </c>
      <c r="AH23" s="4" t="str">
        <f t="shared" si="4"/>
        <v>○</v>
      </c>
      <c r="AI23" s="4" t="str">
        <f t="shared" si="5"/>
        <v>○</v>
      </c>
    </row>
    <row r="24" spans="1:35" ht="17.399999999999999" customHeight="1" x14ac:dyDescent="0.45">
      <c r="A24" s="3" t="s">
        <v>2</v>
      </c>
      <c r="B24" s="2">
        <f t="shared" si="15"/>
        <v>16</v>
      </c>
      <c r="C24" s="16">
        <v>216</v>
      </c>
      <c r="D24" s="16" t="s">
        <v>58</v>
      </c>
      <c r="E24" s="17" t="s">
        <v>14</v>
      </c>
      <c r="F24" s="1" t="s">
        <v>68</v>
      </c>
      <c r="G24" s="7" t="s">
        <v>120</v>
      </c>
      <c r="I24" s="9">
        <v>1500000</v>
      </c>
      <c r="J24" s="9">
        <v>3000000</v>
      </c>
      <c r="L24" s="1" t="s">
        <v>20</v>
      </c>
      <c r="M24" s="20">
        <v>9000</v>
      </c>
      <c r="N24" s="39">
        <f t="shared" si="6"/>
        <v>108000</v>
      </c>
      <c r="O24" s="20"/>
      <c r="P24" s="31">
        <f t="shared" si="7"/>
        <v>13937.4</v>
      </c>
      <c r="Q24" s="32">
        <f t="shared" si="8"/>
        <v>121937.4</v>
      </c>
      <c r="R24" s="8">
        <v>9000</v>
      </c>
      <c r="S24" s="39">
        <v>54000</v>
      </c>
      <c r="T24" s="8"/>
      <c r="U24" s="31">
        <f t="shared" si="10"/>
        <v>7064.28</v>
      </c>
      <c r="V24" s="32">
        <f t="shared" si="11"/>
        <v>61064.28</v>
      </c>
      <c r="X24" s="33" t="str">
        <f t="shared" si="0"/>
        <v>○</v>
      </c>
      <c r="Y24" s="33" t="str">
        <f t="shared" si="12"/>
        <v>×</v>
      </c>
      <c r="Z24" s="33" t="str">
        <f t="shared" si="13"/>
        <v>○</v>
      </c>
      <c r="AB24" s="33" t="str">
        <f t="shared" si="1"/>
        <v>×</v>
      </c>
      <c r="AC24" s="38" t="str">
        <f t="shared" si="2"/>
        <v>×</v>
      </c>
      <c r="AD24" s="38" t="str">
        <f t="shared" si="3"/>
        <v>×</v>
      </c>
      <c r="AF24" s="21">
        <f t="shared" si="14"/>
        <v>0</v>
      </c>
      <c r="AH24" s="4" t="str">
        <f t="shared" si="4"/>
        <v>×</v>
      </c>
      <c r="AI24" s="4" t="str">
        <f t="shared" si="5"/>
        <v>×</v>
      </c>
    </row>
    <row r="25" spans="1:35" ht="17.399999999999999" customHeight="1" x14ac:dyDescent="0.45">
      <c r="A25" s="3" t="s">
        <v>2</v>
      </c>
      <c r="B25" s="2">
        <f t="shared" si="15"/>
        <v>17</v>
      </c>
      <c r="C25" s="16">
        <v>217</v>
      </c>
      <c r="D25" s="16" t="s">
        <v>59</v>
      </c>
      <c r="E25" s="17" t="s">
        <v>14</v>
      </c>
      <c r="F25" s="1" t="s">
        <v>25</v>
      </c>
      <c r="G25" s="7" t="s">
        <v>74</v>
      </c>
      <c r="I25" s="9">
        <v>0</v>
      </c>
      <c r="J25" s="9">
        <v>2000000</v>
      </c>
      <c r="L25" s="1" t="s">
        <v>20</v>
      </c>
      <c r="M25" s="20">
        <v>0</v>
      </c>
      <c r="N25" s="39">
        <f t="shared" si="6"/>
        <v>0</v>
      </c>
      <c r="O25" s="20"/>
      <c r="P25" s="31">
        <f t="shared" si="7"/>
        <v>0</v>
      </c>
      <c r="Q25" s="32">
        <f t="shared" si="8"/>
        <v>0</v>
      </c>
      <c r="R25" s="8">
        <v>0</v>
      </c>
      <c r="S25" s="39">
        <f t="shared" si="9"/>
        <v>0</v>
      </c>
      <c r="T25" s="8"/>
      <c r="U25" s="31">
        <f t="shared" si="10"/>
        <v>0</v>
      </c>
      <c r="V25" s="32">
        <f t="shared" si="11"/>
        <v>0</v>
      </c>
      <c r="X25" s="33" t="str">
        <f t="shared" si="0"/>
        <v>○</v>
      </c>
      <c r="Y25" s="33" t="str">
        <f t="shared" si="12"/>
        <v>○</v>
      </c>
      <c r="Z25" s="33" t="str">
        <f t="shared" si="13"/>
        <v>-</v>
      </c>
      <c r="AB25" s="33" t="str">
        <f t="shared" si="1"/>
        <v>-</v>
      </c>
      <c r="AC25" s="38" t="str">
        <f t="shared" si="2"/>
        <v>×</v>
      </c>
      <c r="AD25" s="38" t="str">
        <f t="shared" si="3"/>
        <v>×</v>
      </c>
      <c r="AF25" s="21">
        <f t="shared" si="14"/>
        <v>0</v>
      </c>
      <c r="AH25" s="4" t="str">
        <f t="shared" si="4"/>
        <v>×</v>
      </c>
      <c r="AI25" s="4" t="str">
        <f t="shared" si="5"/>
        <v>×</v>
      </c>
    </row>
    <row r="26" spans="1:35" ht="17.399999999999999" customHeight="1" x14ac:dyDescent="0.45">
      <c r="A26" s="3" t="s">
        <v>2</v>
      </c>
      <c r="B26" s="2">
        <f t="shared" si="15"/>
        <v>18</v>
      </c>
      <c r="C26" s="16">
        <v>218</v>
      </c>
      <c r="D26" s="16" t="s">
        <v>60</v>
      </c>
      <c r="E26" s="17" t="s">
        <v>14</v>
      </c>
      <c r="F26" s="1" t="s">
        <v>70</v>
      </c>
      <c r="G26" s="7" t="s">
        <v>71</v>
      </c>
      <c r="I26" s="9">
        <v>0</v>
      </c>
      <c r="J26" s="9">
        <v>2400000</v>
      </c>
      <c r="L26" s="1" t="s">
        <v>20</v>
      </c>
      <c r="M26" s="20">
        <v>0</v>
      </c>
      <c r="N26" s="39">
        <f t="shared" si="6"/>
        <v>0</v>
      </c>
      <c r="O26" s="20"/>
      <c r="P26" s="31">
        <f t="shared" si="7"/>
        <v>0</v>
      </c>
      <c r="Q26" s="32">
        <f t="shared" si="8"/>
        <v>0</v>
      </c>
      <c r="R26" s="8">
        <v>8000</v>
      </c>
      <c r="S26" s="39">
        <f t="shared" si="9"/>
        <v>96000</v>
      </c>
      <c r="T26" s="8"/>
      <c r="U26" s="31">
        <f t="shared" si="10"/>
        <v>12558.72</v>
      </c>
      <c r="V26" s="32">
        <f t="shared" si="11"/>
        <v>108558.72</v>
      </c>
      <c r="X26" s="33" t="str">
        <f t="shared" si="0"/>
        <v>○</v>
      </c>
      <c r="Y26" s="33" t="str">
        <f t="shared" si="12"/>
        <v>○</v>
      </c>
      <c r="Z26" s="33" t="str">
        <f t="shared" si="13"/>
        <v>○</v>
      </c>
      <c r="AB26" s="33" t="str">
        <f t="shared" si="1"/>
        <v>×</v>
      </c>
      <c r="AC26" s="38" t="str">
        <f t="shared" si="2"/>
        <v>○</v>
      </c>
      <c r="AD26" s="38" t="str">
        <f t="shared" si="3"/>
        <v>×</v>
      </c>
      <c r="AF26" s="21">
        <f t="shared" si="14"/>
        <v>0</v>
      </c>
      <c r="AH26" s="4" t="str">
        <f t="shared" si="4"/>
        <v>○</v>
      </c>
      <c r="AI26" s="4" t="str">
        <f t="shared" si="5"/>
        <v>×</v>
      </c>
    </row>
    <row r="27" spans="1:35" ht="17.399999999999999" customHeight="1" x14ac:dyDescent="0.45">
      <c r="A27" s="3" t="s">
        <v>2</v>
      </c>
      <c r="B27" s="2">
        <f t="shared" si="15"/>
        <v>19</v>
      </c>
      <c r="C27" s="16">
        <v>219</v>
      </c>
      <c r="D27" s="16" t="s">
        <v>61</v>
      </c>
      <c r="E27" s="17" t="s">
        <v>14</v>
      </c>
      <c r="F27" s="1" t="s">
        <v>70</v>
      </c>
      <c r="G27" s="7" t="s">
        <v>71</v>
      </c>
      <c r="I27" s="9">
        <v>0</v>
      </c>
      <c r="J27" s="9">
        <v>2400000</v>
      </c>
      <c r="L27" s="1" t="s">
        <v>20</v>
      </c>
      <c r="M27" s="20">
        <v>0</v>
      </c>
      <c r="N27" s="39">
        <f t="shared" si="6"/>
        <v>0</v>
      </c>
      <c r="O27" s="20"/>
      <c r="P27" s="31">
        <f t="shared" si="7"/>
        <v>0</v>
      </c>
      <c r="Q27" s="32">
        <f t="shared" si="8"/>
        <v>0</v>
      </c>
      <c r="R27" s="8">
        <v>8000</v>
      </c>
      <c r="S27" s="39">
        <f t="shared" si="9"/>
        <v>96000</v>
      </c>
      <c r="T27" s="8"/>
      <c r="U27" s="31">
        <f t="shared" si="10"/>
        <v>12558.72</v>
      </c>
      <c r="V27" s="32">
        <f t="shared" si="11"/>
        <v>108558.72</v>
      </c>
      <c r="X27" s="33" t="str">
        <f t="shared" si="0"/>
        <v>○</v>
      </c>
      <c r="Y27" s="33" t="str">
        <f t="shared" si="12"/>
        <v>○</v>
      </c>
      <c r="Z27" s="33" t="str">
        <f t="shared" si="13"/>
        <v>○</v>
      </c>
      <c r="AB27" s="33" t="str">
        <f t="shared" si="1"/>
        <v>×</v>
      </c>
      <c r="AC27" s="38" t="str">
        <f t="shared" si="2"/>
        <v>○</v>
      </c>
      <c r="AD27" s="38" t="str">
        <f t="shared" si="3"/>
        <v>×</v>
      </c>
      <c r="AF27" s="21">
        <f t="shared" si="14"/>
        <v>0</v>
      </c>
      <c r="AH27" s="4" t="str">
        <f t="shared" si="4"/>
        <v>○</v>
      </c>
      <c r="AI27" s="4" t="str">
        <f t="shared" si="5"/>
        <v>×</v>
      </c>
    </row>
    <row r="28" spans="1:35" ht="17.399999999999999" customHeight="1" x14ac:dyDescent="0.45">
      <c r="A28" s="3" t="s">
        <v>2</v>
      </c>
      <c r="B28" s="2">
        <f t="shared" si="15"/>
        <v>20</v>
      </c>
      <c r="C28" s="16">
        <v>220</v>
      </c>
      <c r="D28" s="16" t="s">
        <v>62</v>
      </c>
      <c r="E28" s="17" t="s">
        <v>14</v>
      </c>
      <c r="F28" s="1" t="s">
        <v>72</v>
      </c>
      <c r="G28" s="7" t="s">
        <v>73</v>
      </c>
      <c r="I28" s="9">
        <v>1800000</v>
      </c>
      <c r="J28" s="9">
        <v>2400000</v>
      </c>
      <c r="L28" s="1" t="s">
        <v>20</v>
      </c>
      <c r="M28" s="20">
        <v>5000</v>
      </c>
      <c r="N28" s="39">
        <f t="shared" si="6"/>
        <v>60000</v>
      </c>
      <c r="O28" s="20"/>
      <c r="P28" s="31">
        <f t="shared" si="7"/>
        <v>7743</v>
      </c>
      <c r="Q28" s="32">
        <f t="shared" si="8"/>
        <v>67743</v>
      </c>
      <c r="R28" s="8">
        <v>8000</v>
      </c>
      <c r="S28" s="39">
        <f t="shared" si="9"/>
        <v>96000</v>
      </c>
      <c r="T28" s="8"/>
      <c r="U28" s="31">
        <f t="shared" si="10"/>
        <v>12558.72</v>
      </c>
      <c r="V28" s="32">
        <f t="shared" si="11"/>
        <v>108558.72</v>
      </c>
      <c r="X28" s="33" t="str">
        <f t="shared" si="0"/>
        <v>○</v>
      </c>
      <c r="Y28" s="33" t="str">
        <f t="shared" si="12"/>
        <v>○</v>
      </c>
      <c r="Z28" s="33" t="str">
        <f t="shared" si="13"/>
        <v>○</v>
      </c>
      <c r="AB28" s="33" t="str">
        <f t="shared" si="1"/>
        <v>×</v>
      </c>
      <c r="AC28" s="38" t="str">
        <f t="shared" si="2"/>
        <v>○</v>
      </c>
      <c r="AD28" s="38" t="str">
        <f t="shared" si="3"/>
        <v>×</v>
      </c>
      <c r="AF28" s="21">
        <f t="shared" si="14"/>
        <v>0</v>
      </c>
      <c r="AH28" s="4" t="str">
        <f t="shared" si="4"/>
        <v>○</v>
      </c>
      <c r="AI28" s="4" t="str">
        <f t="shared" si="5"/>
        <v>×</v>
      </c>
    </row>
    <row r="29" spans="1:35" ht="17.399999999999999" customHeight="1" x14ac:dyDescent="0.45">
      <c r="A29" s="3" t="s">
        <v>2</v>
      </c>
      <c r="B29" s="2">
        <f t="shared" si="15"/>
        <v>21</v>
      </c>
      <c r="C29" s="16">
        <v>401</v>
      </c>
      <c r="D29" s="16" t="s">
        <v>63</v>
      </c>
      <c r="E29" s="17" t="s">
        <v>15</v>
      </c>
      <c r="F29" s="1"/>
      <c r="G29" s="7"/>
      <c r="I29" s="9">
        <v>3200000</v>
      </c>
      <c r="J29" s="9">
        <v>3300000</v>
      </c>
      <c r="L29" s="1" t="s">
        <v>20</v>
      </c>
      <c r="M29" s="20">
        <v>9000</v>
      </c>
      <c r="N29" s="39">
        <f t="shared" si="6"/>
        <v>108000</v>
      </c>
      <c r="O29" s="20"/>
      <c r="P29" s="31">
        <f t="shared" si="7"/>
        <v>13937.4</v>
      </c>
      <c r="Q29" s="32">
        <f t="shared" si="8"/>
        <v>121937.4</v>
      </c>
      <c r="R29" s="8">
        <v>9000</v>
      </c>
      <c r="S29" s="39">
        <f t="shared" si="9"/>
        <v>108000</v>
      </c>
      <c r="T29" s="8"/>
      <c r="U29" s="31">
        <f t="shared" si="10"/>
        <v>14128.56</v>
      </c>
      <c r="V29" s="32">
        <f t="shared" si="11"/>
        <v>122128.56</v>
      </c>
      <c r="X29" s="33" t="str">
        <f t="shared" si="0"/>
        <v>○</v>
      </c>
      <c r="Y29" s="33" t="str">
        <f t="shared" si="12"/>
        <v>○</v>
      </c>
      <c r="Z29" s="33" t="str">
        <f t="shared" si="13"/>
        <v>○</v>
      </c>
      <c r="AB29" s="33" t="str">
        <f t="shared" si="1"/>
        <v>○</v>
      </c>
      <c r="AC29" s="38" t="str">
        <f t="shared" si="2"/>
        <v>‐</v>
      </c>
      <c r="AD29" s="38" t="str">
        <f t="shared" si="3"/>
        <v>‐</v>
      </c>
      <c r="AF29" s="21">
        <f t="shared" si="14"/>
        <v>0</v>
      </c>
      <c r="AH29" s="4" t="str">
        <f t="shared" si="4"/>
        <v>‐</v>
      </c>
      <c r="AI29" s="4" t="str">
        <f t="shared" si="5"/>
        <v>‐</v>
      </c>
    </row>
    <row r="30" spans="1:35" ht="17.399999999999999" customHeight="1" x14ac:dyDescent="0.45">
      <c r="A30" s="3" t="s">
        <v>2</v>
      </c>
      <c r="B30" s="2">
        <f t="shared" si="15"/>
        <v>22</v>
      </c>
      <c r="C30" s="16">
        <v>402</v>
      </c>
      <c r="D30" s="16" t="s">
        <v>64</v>
      </c>
      <c r="E30" s="17" t="s">
        <v>15</v>
      </c>
      <c r="F30" s="1"/>
      <c r="G30" s="7"/>
      <c r="I30" s="9">
        <v>3100000</v>
      </c>
      <c r="J30" s="9">
        <v>3200000</v>
      </c>
      <c r="L30" s="1" t="s">
        <v>20</v>
      </c>
      <c r="M30" s="20">
        <v>9000</v>
      </c>
      <c r="N30" s="39">
        <f t="shared" si="6"/>
        <v>108000</v>
      </c>
      <c r="O30" s="20"/>
      <c r="P30" s="31">
        <f t="shared" si="7"/>
        <v>13937.4</v>
      </c>
      <c r="Q30" s="32">
        <f t="shared" si="8"/>
        <v>121937.4</v>
      </c>
      <c r="R30" s="8">
        <v>9000</v>
      </c>
      <c r="S30" s="39">
        <f t="shared" si="9"/>
        <v>108000</v>
      </c>
      <c r="T30" s="8"/>
      <c r="U30" s="31">
        <f t="shared" si="10"/>
        <v>14128.56</v>
      </c>
      <c r="V30" s="32">
        <f t="shared" si="11"/>
        <v>122128.56</v>
      </c>
      <c r="X30" s="33" t="str">
        <f t="shared" si="0"/>
        <v>○</v>
      </c>
      <c r="Y30" s="33" t="str">
        <f t="shared" si="12"/>
        <v>○</v>
      </c>
      <c r="Z30" s="33" t="str">
        <f t="shared" si="13"/>
        <v>○</v>
      </c>
      <c r="AB30" s="33" t="str">
        <f t="shared" si="1"/>
        <v>○</v>
      </c>
      <c r="AC30" s="38" t="str">
        <f t="shared" si="2"/>
        <v>‐</v>
      </c>
      <c r="AD30" s="38" t="str">
        <f t="shared" si="3"/>
        <v>‐</v>
      </c>
      <c r="AF30" s="21">
        <f t="shared" si="14"/>
        <v>0</v>
      </c>
      <c r="AH30" s="4" t="str">
        <f t="shared" si="4"/>
        <v>‐</v>
      </c>
      <c r="AI30" s="4" t="str">
        <f t="shared" si="5"/>
        <v>‐</v>
      </c>
    </row>
    <row r="31" spans="1:35" ht="17.399999999999999" customHeight="1" x14ac:dyDescent="0.45">
      <c r="A31" s="3" t="s">
        <v>2</v>
      </c>
      <c r="B31" s="2">
        <f t="shared" si="15"/>
        <v>23</v>
      </c>
      <c r="C31" s="16">
        <v>403</v>
      </c>
      <c r="D31" s="16" t="s">
        <v>65</v>
      </c>
      <c r="E31" s="17" t="s">
        <v>15</v>
      </c>
      <c r="F31" s="1" t="s">
        <v>72</v>
      </c>
      <c r="G31" s="7" t="s">
        <v>75</v>
      </c>
      <c r="I31" s="9">
        <v>0</v>
      </c>
      <c r="J31" s="9">
        <v>2400000</v>
      </c>
      <c r="L31" s="1" t="s">
        <v>20</v>
      </c>
      <c r="M31" s="20">
        <v>0</v>
      </c>
      <c r="N31" s="39">
        <f t="shared" si="6"/>
        <v>0</v>
      </c>
      <c r="O31" s="20"/>
      <c r="P31" s="31">
        <f t="shared" si="7"/>
        <v>0</v>
      </c>
      <c r="Q31" s="32">
        <f t="shared" si="8"/>
        <v>0</v>
      </c>
      <c r="R31" s="8">
        <v>8000</v>
      </c>
      <c r="S31" s="39">
        <f t="shared" si="9"/>
        <v>96000</v>
      </c>
      <c r="T31" s="8"/>
      <c r="U31" s="31">
        <f t="shared" si="10"/>
        <v>12558.72</v>
      </c>
      <c r="V31" s="32">
        <f t="shared" si="11"/>
        <v>108558.72</v>
      </c>
      <c r="X31" s="33" t="str">
        <f t="shared" si="0"/>
        <v>○</v>
      </c>
      <c r="Y31" s="33" t="str">
        <f t="shared" si="12"/>
        <v>○</v>
      </c>
      <c r="Z31" s="33" t="str">
        <f t="shared" si="13"/>
        <v>○</v>
      </c>
      <c r="AB31" s="33" t="str">
        <f t="shared" si="1"/>
        <v>×</v>
      </c>
      <c r="AC31" s="38" t="str">
        <f t="shared" si="2"/>
        <v>‐</v>
      </c>
      <c r="AD31" s="38" t="str">
        <f t="shared" si="3"/>
        <v>‐</v>
      </c>
      <c r="AF31" s="21">
        <f t="shared" si="14"/>
        <v>0</v>
      </c>
      <c r="AH31" s="4" t="str">
        <f t="shared" si="4"/>
        <v>‐</v>
      </c>
      <c r="AI31" s="4" t="str">
        <f t="shared" si="5"/>
        <v>‐</v>
      </c>
    </row>
    <row r="32" spans="1:35" ht="17.399999999999999" customHeight="1" x14ac:dyDescent="0.45">
      <c r="A32" s="3" t="s">
        <v>2</v>
      </c>
      <c r="B32" s="2">
        <f t="shared" si="15"/>
        <v>24</v>
      </c>
      <c r="C32" s="16" t="str">
        <f>IFERROR(VLOOKUP($E$4&amp;"-"&amp;$B32,#REF!,2,0),"")</f>
        <v/>
      </c>
      <c r="D32" s="16" t="str">
        <f>IFERROR(VLOOKUP($E$4&amp;"-"&amp;$B32,#REF!,3,0),"")</f>
        <v/>
      </c>
      <c r="E32" s="17" t="str">
        <f>IFERROR(VLOOKUP($E$4&amp;"-"&amp;$B32,#REF!,4,0),"")</f>
        <v/>
      </c>
      <c r="F32" s="1"/>
      <c r="G32" s="12"/>
      <c r="I32" s="9"/>
      <c r="J32" s="9"/>
      <c r="L32" s="1"/>
      <c r="M32" s="20"/>
      <c r="N32" s="39" t="str">
        <f t="shared" si="6"/>
        <v/>
      </c>
      <c r="O32" s="20"/>
      <c r="P32" s="31" t="str">
        <f t="shared" si="7"/>
        <v/>
      </c>
      <c r="Q32" s="32" t="str">
        <f t="shared" si="8"/>
        <v/>
      </c>
      <c r="R32" s="8"/>
      <c r="S32" s="39" t="str">
        <f t="shared" si="9"/>
        <v/>
      </c>
      <c r="T32" s="8"/>
      <c r="U32" s="31" t="str">
        <f t="shared" si="10"/>
        <v/>
      </c>
      <c r="V32" s="32" t="str">
        <f t="shared" si="11"/>
        <v/>
      </c>
      <c r="X32" s="33" t="str">
        <f t="shared" si="0"/>
        <v>-</v>
      </c>
      <c r="Y32" s="33" t="str">
        <f t="shared" si="12"/>
        <v>-</v>
      </c>
      <c r="Z32" s="33" t="str">
        <f t="shared" si="13"/>
        <v>-</v>
      </c>
      <c r="AB32" s="33" t="str">
        <f t="shared" si="1"/>
        <v>-</v>
      </c>
      <c r="AC32" s="38" t="str">
        <f t="shared" si="2"/>
        <v>×</v>
      </c>
      <c r="AD32" s="38" t="str">
        <f t="shared" si="3"/>
        <v>×</v>
      </c>
      <c r="AF32" s="21">
        <f t="shared" si="14"/>
        <v>0</v>
      </c>
      <c r="AH32" s="4" t="str">
        <f t="shared" si="4"/>
        <v>×</v>
      </c>
      <c r="AI32" s="4" t="str">
        <f t="shared" si="5"/>
        <v>×</v>
      </c>
    </row>
    <row r="33" spans="1:35" ht="17.399999999999999" customHeight="1" x14ac:dyDescent="0.45">
      <c r="A33" s="3" t="s">
        <v>2</v>
      </c>
      <c r="B33" s="2">
        <f t="shared" si="15"/>
        <v>25</v>
      </c>
      <c r="C33" s="16" t="str">
        <f>IFERROR(VLOOKUP($E$4&amp;"-"&amp;$B33,#REF!,2,0),"")</f>
        <v/>
      </c>
      <c r="D33" s="16" t="str">
        <f>IFERROR(VLOOKUP($E$4&amp;"-"&amp;$B33,#REF!,3,0),"")</f>
        <v/>
      </c>
      <c r="E33" s="17" t="str">
        <f>IFERROR(VLOOKUP($E$4&amp;"-"&amp;$B33,#REF!,4,0),"")</f>
        <v/>
      </c>
      <c r="F33" s="1"/>
      <c r="G33" s="12"/>
      <c r="I33" s="9"/>
      <c r="J33" s="9"/>
      <c r="L33" s="1"/>
      <c r="M33" s="20"/>
      <c r="N33" s="39" t="str">
        <f t="shared" si="6"/>
        <v/>
      </c>
      <c r="O33" s="20"/>
      <c r="P33" s="31" t="str">
        <f t="shared" si="7"/>
        <v/>
      </c>
      <c r="Q33" s="32" t="str">
        <f t="shared" ref="Q33:Q58" si="16">IFERROR(N33 + IF(N(O33)&lt;&gt;0, MIN(N33/2, N(O33)), 0), "")</f>
        <v/>
      </c>
      <c r="R33" s="8"/>
      <c r="S33" s="39" t="str">
        <f t="shared" si="9"/>
        <v/>
      </c>
      <c r="T33" s="8"/>
      <c r="U33" s="31" t="str">
        <f t="shared" si="10"/>
        <v/>
      </c>
      <c r="V33" s="32" t="str">
        <f t="shared" si="11"/>
        <v/>
      </c>
      <c r="X33" s="33" t="str">
        <f t="shared" si="0"/>
        <v>-</v>
      </c>
      <c r="Y33" s="33" t="str">
        <f t="shared" si="12"/>
        <v>-</v>
      </c>
      <c r="Z33" s="33" t="str">
        <f t="shared" si="13"/>
        <v>-</v>
      </c>
      <c r="AB33" s="33" t="str">
        <f t="shared" si="1"/>
        <v>-</v>
      </c>
      <c r="AC33" s="38" t="str">
        <f t="shared" si="2"/>
        <v>×</v>
      </c>
      <c r="AD33" s="38" t="str">
        <f t="shared" si="3"/>
        <v>×</v>
      </c>
      <c r="AF33" s="21">
        <f t="shared" si="14"/>
        <v>0</v>
      </c>
      <c r="AH33" s="4" t="str">
        <f t="shared" si="4"/>
        <v>×</v>
      </c>
      <c r="AI33" s="4" t="str">
        <f t="shared" si="5"/>
        <v>×</v>
      </c>
    </row>
    <row r="34" spans="1:35" ht="17.399999999999999" customHeight="1" x14ac:dyDescent="0.45">
      <c r="A34" s="3" t="s">
        <v>2</v>
      </c>
      <c r="B34" s="2">
        <f t="shared" si="15"/>
        <v>26</v>
      </c>
      <c r="C34" s="16" t="str">
        <f>IFERROR(VLOOKUP($E$4&amp;"-"&amp;$B34,#REF!,2,0),"")</f>
        <v/>
      </c>
      <c r="D34" s="16" t="str">
        <f>IFERROR(VLOOKUP($E$4&amp;"-"&amp;$B34,#REF!,3,0),"")</f>
        <v/>
      </c>
      <c r="E34" s="17" t="str">
        <f>IFERROR(VLOOKUP($E$4&amp;"-"&amp;$B34,#REF!,4,0),"")</f>
        <v/>
      </c>
      <c r="F34" s="1"/>
      <c r="G34" s="7"/>
      <c r="I34" s="9"/>
      <c r="J34" s="9"/>
      <c r="L34" s="1"/>
      <c r="M34" s="20"/>
      <c r="N34" s="39" t="str">
        <f t="shared" si="6"/>
        <v/>
      </c>
      <c r="O34" s="20"/>
      <c r="P34" s="31" t="str">
        <f t="shared" si="7"/>
        <v/>
      </c>
      <c r="Q34" s="32" t="str">
        <f t="shared" si="16"/>
        <v/>
      </c>
      <c r="R34" s="8"/>
      <c r="S34" s="39" t="str">
        <f t="shared" si="9"/>
        <v/>
      </c>
      <c r="T34" s="8"/>
      <c r="U34" s="31" t="str">
        <f t="shared" si="10"/>
        <v/>
      </c>
      <c r="V34" s="32" t="str">
        <f t="shared" si="11"/>
        <v/>
      </c>
      <c r="X34" s="33" t="str">
        <f t="shared" si="0"/>
        <v>-</v>
      </c>
      <c r="Y34" s="33" t="str">
        <f t="shared" si="12"/>
        <v>-</v>
      </c>
      <c r="Z34" s="33" t="str">
        <f t="shared" si="13"/>
        <v>-</v>
      </c>
      <c r="AB34" s="33" t="str">
        <f t="shared" si="1"/>
        <v>-</v>
      </c>
      <c r="AC34" s="38" t="str">
        <f t="shared" si="2"/>
        <v>×</v>
      </c>
      <c r="AD34" s="38" t="str">
        <f t="shared" si="3"/>
        <v>×</v>
      </c>
      <c r="AF34" s="21">
        <f t="shared" si="14"/>
        <v>0</v>
      </c>
      <c r="AH34" s="4" t="str">
        <f t="shared" si="4"/>
        <v>×</v>
      </c>
      <c r="AI34" s="4" t="str">
        <f t="shared" si="5"/>
        <v>×</v>
      </c>
    </row>
    <row r="35" spans="1:35" ht="17.399999999999999" customHeight="1" x14ac:dyDescent="0.45">
      <c r="A35" s="3" t="s">
        <v>2</v>
      </c>
      <c r="B35" s="2">
        <f t="shared" si="15"/>
        <v>27</v>
      </c>
      <c r="C35" s="16" t="str">
        <f>IFERROR(VLOOKUP($E$4&amp;"-"&amp;$B35,#REF!,2,0),"")</f>
        <v/>
      </c>
      <c r="D35" s="16" t="str">
        <f>IFERROR(VLOOKUP($E$4&amp;"-"&amp;$B35,#REF!,3,0),"")</f>
        <v/>
      </c>
      <c r="E35" s="17" t="str">
        <f>IFERROR(VLOOKUP($E$4&amp;"-"&amp;$B35,#REF!,4,0),"")</f>
        <v/>
      </c>
      <c r="F35" s="1"/>
      <c r="G35" s="7"/>
      <c r="I35" s="9"/>
      <c r="J35" s="9"/>
      <c r="L35" s="1"/>
      <c r="M35" s="20"/>
      <c r="N35" s="39" t="str">
        <f t="shared" si="6"/>
        <v/>
      </c>
      <c r="O35" s="20"/>
      <c r="P35" s="31" t="str">
        <f t="shared" si="7"/>
        <v/>
      </c>
      <c r="Q35" s="32" t="str">
        <f t="shared" si="16"/>
        <v/>
      </c>
      <c r="R35" s="8"/>
      <c r="S35" s="39" t="str">
        <f t="shared" si="9"/>
        <v/>
      </c>
      <c r="T35" s="8"/>
      <c r="U35" s="31" t="str">
        <f t="shared" si="10"/>
        <v/>
      </c>
      <c r="V35" s="32" t="str">
        <f t="shared" si="11"/>
        <v/>
      </c>
      <c r="X35" s="33" t="str">
        <f t="shared" si="0"/>
        <v>-</v>
      </c>
      <c r="Y35" s="33" t="str">
        <f t="shared" si="12"/>
        <v>-</v>
      </c>
      <c r="Z35" s="33" t="str">
        <f t="shared" si="13"/>
        <v>-</v>
      </c>
      <c r="AB35" s="33" t="str">
        <f t="shared" si="1"/>
        <v>-</v>
      </c>
      <c r="AC35" s="38" t="str">
        <f t="shared" si="2"/>
        <v>×</v>
      </c>
      <c r="AD35" s="38" t="str">
        <f t="shared" si="3"/>
        <v>×</v>
      </c>
      <c r="AF35" s="21">
        <f t="shared" si="14"/>
        <v>0</v>
      </c>
      <c r="AH35" s="4" t="str">
        <f t="shared" si="4"/>
        <v>×</v>
      </c>
      <c r="AI35" s="4" t="str">
        <f t="shared" si="5"/>
        <v>×</v>
      </c>
    </row>
    <row r="36" spans="1:35" ht="17.399999999999999" customHeight="1" x14ac:dyDescent="0.45">
      <c r="A36" s="3" t="s">
        <v>2</v>
      </c>
      <c r="B36" s="2">
        <f t="shared" si="15"/>
        <v>28</v>
      </c>
      <c r="C36" s="16" t="str">
        <f>IFERROR(VLOOKUP($E$4&amp;"-"&amp;$B36,#REF!,2,0),"")</f>
        <v/>
      </c>
      <c r="D36" s="16" t="str">
        <f>IFERROR(VLOOKUP($E$4&amp;"-"&amp;$B36,#REF!,3,0),"")</f>
        <v/>
      </c>
      <c r="E36" s="17" t="str">
        <f>IFERROR(VLOOKUP($E$4&amp;"-"&amp;$B36,#REF!,4,0),"")</f>
        <v/>
      </c>
      <c r="F36" s="1"/>
      <c r="G36" s="7"/>
      <c r="I36" s="9"/>
      <c r="J36" s="9"/>
      <c r="L36" s="1"/>
      <c r="M36" s="20"/>
      <c r="N36" s="39" t="str">
        <f t="shared" si="6"/>
        <v/>
      </c>
      <c r="O36" s="20"/>
      <c r="P36" s="31" t="str">
        <f t="shared" si="7"/>
        <v/>
      </c>
      <c r="Q36" s="32" t="str">
        <f t="shared" si="16"/>
        <v/>
      </c>
      <c r="R36" s="8"/>
      <c r="S36" s="39" t="str">
        <f t="shared" si="9"/>
        <v/>
      </c>
      <c r="T36" s="8"/>
      <c r="U36" s="31" t="str">
        <f t="shared" si="10"/>
        <v/>
      </c>
      <c r="V36" s="32" t="str">
        <f t="shared" si="11"/>
        <v/>
      </c>
      <c r="X36" s="33" t="str">
        <f t="shared" si="0"/>
        <v>-</v>
      </c>
      <c r="Y36" s="33" t="str">
        <f t="shared" si="12"/>
        <v>-</v>
      </c>
      <c r="Z36" s="33" t="str">
        <f t="shared" si="13"/>
        <v>-</v>
      </c>
      <c r="AB36" s="33" t="str">
        <f t="shared" si="1"/>
        <v>-</v>
      </c>
      <c r="AC36" s="38" t="str">
        <f t="shared" si="2"/>
        <v>×</v>
      </c>
      <c r="AD36" s="38" t="str">
        <f t="shared" si="3"/>
        <v>×</v>
      </c>
      <c r="AF36" s="21">
        <f t="shared" si="14"/>
        <v>0</v>
      </c>
      <c r="AH36" s="4" t="str">
        <f t="shared" si="4"/>
        <v>×</v>
      </c>
      <c r="AI36" s="4" t="str">
        <f t="shared" si="5"/>
        <v>×</v>
      </c>
    </row>
    <row r="37" spans="1:35" ht="17.399999999999999" customHeight="1" x14ac:dyDescent="0.45">
      <c r="A37" s="3" t="s">
        <v>2</v>
      </c>
      <c r="B37" s="2">
        <f t="shared" si="15"/>
        <v>29</v>
      </c>
      <c r="C37" s="16" t="str">
        <f>IFERROR(VLOOKUP($E$4&amp;"-"&amp;$B37,#REF!,2,0),"")</f>
        <v/>
      </c>
      <c r="D37" s="16" t="str">
        <f>IFERROR(VLOOKUP($E$4&amp;"-"&amp;$B37,#REF!,3,0),"")</f>
        <v/>
      </c>
      <c r="E37" s="17" t="str">
        <f>IFERROR(VLOOKUP($E$4&amp;"-"&amp;$B37,#REF!,4,0),"")</f>
        <v/>
      </c>
      <c r="F37" s="1"/>
      <c r="G37" s="7"/>
      <c r="I37" s="9"/>
      <c r="J37" s="9"/>
      <c r="L37" s="1"/>
      <c r="M37" s="20"/>
      <c r="N37" s="39" t="str">
        <f t="shared" si="6"/>
        <v/>
      </c>
      <c r="O37" s="20"/>
      <c r="P37" s="31" t="str">
        <f t="shared" si="7"/>
        <v/>
      </c>
      <c r="Q37" s="32" t="str">
        <f t="shared" si="16"/>
        <v/>
      </c>
      <c r="R37" s="8"/>
      <c r="S37" s="39" t="str">
        <f t="shared" si="9"/>
        <v/>
      </c>
      <c r="T37" s="8"/>
      <c r="U37" s="31" t="str">
        <f t="shared" si="10"/>
        <v/>
      </c>
      <c r="V37" s="32" t="str">
        <f t="shared" si="11"/>
        <v/>
      </c>
      <c r="X37" s="33" t="str">
        <f t="shared" si="0"/>
        <v>-</v>
      </c>
      <c r="Y37" s="33" t="str">
        <f t="shared" si="12"/>
        <v>-</v>
      </c>
      <c r="Z37" s="33" t="str">
        <f t="shared" si="13"/>
        <v>-</v>
      </c>
      <c r="AB37" s="33" t="str">
        <f t="shared" si="1"/>
        <v>-</v>
      </c>
      <c r="AC37" s="38" t="str">
        <f t="shared" si="2"/>
        <v>×</v>
      </c>
      <c r="AD37" s="38" t="str">
        <f t="shared" si="3"/>
        <v>×</v>
      </c>
      <c r="AF37" s="21">
        <f t="shared" si="14"/>
        <v>0</v>
      </c>
      <c r="AH37" s="4" t="str">
        <f t="shared" si="4"/>
        <v>×</v>
      </c>
      <c r="AI37" s="4" t="str">
        <f t="shared" si="5"/>
        <v>×</v>
      </c>
    </row>
    <row r="38" spans="1:35" ht="17.399999999999999" customHeight="1" x14ac:dyDescent="0.45">
      <c r="A38" s="3" t="s">
        <v>2</v>
      </c>
      <c r="B38" s="2">
        <f t="shared" si="15"/>
        <v>30</v>
      </c>
      <c r="C38" s="16" t="str">
        <f>IFERROR(VLOOKUP($E$4&amp;"-"&amp;$B38,#REF!,2,0),"")</f>
        <v/>
      </c>
      <c r="D38" s="16" t="str">
        <f>IFERROR(VLOOKUP($E$4&amp;"-"&amp;$B38,#REF!,3,0),"")</f>
        <v/>
      </c>
      <c r="E38" s="17" t="str">
        <f>IFERROR(VLOOKUP($E$4&amp;"-"&amp;$B38,#REF!,4,0),"")</f>
        <v/>
      </c>
      <c r="F38" s="1"/>
      <c r="G38" s="7"/>
      <c r="I38" s="9"/>
      <c r="J38" s="9"/>
      <c r="L38" s="1"/>
      <c r="M38" s="20"/>
      <c r="N38" s="39" t="str">
        <f t="shared" si="6"/>
        <v/>
      </c>
      <c r="O38" s="20"/>
      <c r="P38" s="31" t="str">
        <f t="shared" si="7"/>
        <v/>
      </c>
      <c r="Q38" s="32" t="str">
        <f t="shared" si="16"/>
        <v/>
      </c>
      <c r="R38" s="8"/>
      <c r="S38" s="39" t="str">
        <f t="shared" si="9"/>
        <v/>
      </c>
      <c r="T38" s="8"/>
      <c r="U38" s="31" t="str">
        <f t="shared" si="10"/>
        <v/>
      </c>
      <c r="V38" s="32" t="str">
        <f t="shared" si="11"/>
        <v/>
      </c>
      <c r="X38" s="33" t="str">
        <f t="shared" si="0"/>
        <v>-</v>
      </c>
      <c r="Y38" s="33" t="str">
        <f t="shared" si="12"/>
        <v>-</v>
      </c>
      <c r="Z38" s="33" t="str">
        <f t="shared" si="13"/>
        <v>-</v>
      </c>
      <c r="AB38" s="33" t="str">
        <f t="shared" si="1"/>
        <v>-</v>
      </c>
      <c r="AC38" s="38" t="str">
        <f t="shared" si="2"/>
        <v>×</v>
      </c>
      <c r="AD38" s="38" t="str">
        <f t="shared" si="3"/>
        <v>×</v>
      </c>
      <c r="AF38" s="21">
        <f t="shared" si="14"/>
        <v>0</v>
      </c>
      <c r="AH38" s="4" t="str">
        <f t="shared" si="4"/>
        <v>×</v>
      </c>
      <c r="AI38" s="4" t="str">
        <f t="shared" si="5"/>
        <v>×</v>
      </c>
    </row>
    <row r="39" spans="1:35" ht="17.399999999999999" customHeight="1" x14ac:dyDescent="0.45">
      <c r="A39" s="3" t="s">
        <v>2</v>
      </c>
      <c r="B39" s="2">
        <f t="shared" si="15"/>
        <v>31</v>
      </c>
      <c r="C39" s="16" t="str">
        <f>IFERROR(VLOOKUP($E$4&amp;"-"&amp;$B39,#REF!,2,0),"")</f>
        <v/>
      </c>
      <c r="D39" s="16" t="str">
        <f>IFERROR(VLOOKUP($E$4&amp;"-"&amp;$B39,#REF!,3,0),"")</f>
        <v/>
      </c>
      <c r="E39" s="17" t="str">
        <f>IFERROR(VLOOKUP($E$4&amp;"-"&amp;$B39,#REF!,4,0),"")</f>
        <v/>
      </c>
      <c r="F39" s="1"/>
      <c r="G39" s="7"/>
      <c r="I39" s="9"/>
      <c r="J39" s="9"/>
      <c r="L39" s="1"/>
      <c r="M39" s="20"/>
      <c r="N39" s="39" t="str">
        <f t="shared" si="6"/>
        <v/>
      </c>
      <c r="O39" s="20"/>
      <c r="P39" s="31" t="str">
        <f t="shared" si="7"/>
        <v/>
      </c>
      <c r="Q39" s="32" t="str">
        <f t="shared" si="16"/>
        <v/>
      </c>
      <c r="R39" s="8"/>
      <c r="S39" s="39" t="str">
        <f t="shared" si="9"/>
        <v/>
      </c>
      <c r="T39" s="8"/>
      <c r="U39" s="31" t="str">
        <f t="shared" si="10"/>
        <v/>
      </c>
      <c r="V39" s="32" t="str">
        <f t="shared" si="11"/>
        <v/>
      </c>
      <c r="X39" s="33" t="str">
        <f t="shared" si="0"/>
        <v>-</v>
      </c>
      <c r="Y39" s="33" t="str">
        <f t="shared" si="12"/>
        <v>-</v>
      </c>
      <c r="Z39" s="33" t="str">
        <f t="shared" si="13"/>
        <v>-</v>
      </c>
      <c r="AB39" s="33" t="str">
        <f t="shared" si="1"/>
        <v>-</v>
      </c>
      <c r="AC39" s="38" t="str">
        <f t="shared" si="2"/>
        <v>×</v>
      </c>
      <c r="AD39" s="38" t="str">
        <f t="shared" si="3"/>
        <v>×</v>
      </c>
      <c r="AF39" s="21">
        <f t="shared" si="14"/>
        <v>0</v>
      </c>
      <c r="AH39" s="4" t="str">
        <f t="shared" si="4"/>
        <v>×</v>
      </c>
      <c r="AI39" s="4" t="str">
        <f t="shared" si="5"/>
        <v>×</v>
      </c>
    </row>
    <row r="40" spans="1:35" ht="17.399999999999999" customHeight="1" x14ac:dyDescent="0.45">
      <c r="A40" s="3" t="s">
        <v>2</v>
      </c>
      <c r="B40" s="2">
        <f t="shared" si="15"/>
        <v>32</v>
      </c>
      <c r="C40" s="16" t="str">
        <f>IFERROR(VLOOKUP($E$4&amp;"-"&amp;$B40,#REF!,2,0),"")</f>
        <v/>
      </c>
      <c r="D40" s="16" t="str">
        <f>IFERROR(VLOOKUP($E$4&amp;"-"&amp;$B40,#REF!,3,0),"")</f>
        <v/>
      </c>
      <c r="E40" s="17" t="str">
        <f>IFERROR(VLOOKUP($E$4&amp;"-"&amp;$B40,#REF!,4,0),"")</f>
        <v/>
      </c>
      <c r="F40" s="1"/>
      <c r="G40" s="7"/>
      <c r="I40" s="9"/>
      <c r="J40" s="9"/>
      <c r="L40" s="1"/>
      <c r="M40" s="20"/>
      <c r="N40" s="39" t="str">
        <f t="shared" si="6"/>
        <v/>
      </c>
      <c r="O40" s="20"/>
      <c r="P40" s="31" t="str">
        <f t="shared" si="7"/>
        <v/>
      </c>
      <c r="Q40" s="32" t="str">
        <f t="shared" si="16"/>
        <v/>
      </c>
      <c r="R40" s="8"/>
      <c r="S40" s="39" t="str">
        <f t="shared" si="9"/>
        <v/>
      </c>
      <c r="T40" s="8"/>
      <c r="U40" s="31" t="str">
        <f t="shared" si="10"/>
        <v/>
      </c>
      <c r="V40" s="32" t="str">
        <f t="shared" si="11"/>
        <v/>
      </c>
      <c r="X40" s="33" t="str">
        <f t="shared" si="0"/>
        <v>-</v>
      </c>
      <c r="Y40" s="33" t="str">
        <f t="shared" si="12"/>
        <v>-</v>
      </c>
      <c r="Z40" s="33" t="str">
        <f t="shared" si="13"/>
        <v>-</v>
      </c>
      <c r="AB40" s="33" t="str">
        <f t="shared" si="1"/>
        <v>-</v>
      </c>
      <c r="AC40" s="38" t="str">
        <f t="shared" si="2"/>
        <v>×</v>
      </c>
      <c r="AD40" s="38" t="str">
        <f t="shared" si="3"/>
        <v>×</v>
      </c>
      <c r="AF40" s="21">
        <f t="shared" si="14"/>
        <v>0</v>
      </c>
      <c r="AH40" s="4" t="str">
        <f t="shared" si="4"/>
        <v>×</v>
      </c>
      <c r="AI40" s="4" t="str">
        <f t="shared" si="5"/>
        <v>×</v>
      </c>
    </row>
    <row r="41" spans="1:35" ht="17.399999999999999" customHeight="1" x14ac:dyDescent="0.45">
      <c r="A41" s="3" t="s">
        <v>2</v>
      </c>
      <c r="B41" s="2">
        <f t="shared" si="15"/>
        <v>33</v>
      </c>
      <c r="C41" s="16" t="str">
        <f>IFERROR(VLOOKUP($E$4&amp;"-"&amp;$B41,#REF!,2,0),"")</f>
        <v/>
      </c>
      <c r="D41" s="16" t="str">
        <f>IFERROR(VLOOKUP($E$4&amp;"-"&amp;$B41,#REF!,3,0),"")</f>
        <v/>
      </c>
      <c r="E41" s="17" t="str">
        <f>IFERROR(VLOOKUP($E$4&amp;"-"&amp;$B41,#REF!,4,0),"")</f>
        <v/>
      </c>
      <c r="F41" s="1"/>
      <c r="G41" s="7"/>
      <c r="I41" s="9"/>
      <c r="J41" s="9"/>
      <c r="L41" s="1"/>
      <c r="M41" s="20"/>
      <c r="N41" s="39" t="str">
        <f t="shared" si="6"/>
        <v/>
      </c>
      <c r="O41" s="20"/>
      <c r="P41" s="31" t="str">
        <f t="shared" si="7"/>
        <v/>
      </c>
      <c r="Q41" s="32" t="str">
        <f t="shared" si="16"/>
        <v/>
      </c>
      <c r="R41" s="8"/>
      <c r="S41" s="39" t="str">
        <f t="shared" si="9"/>
        <v/>
      </c>
      <c r="T41" s="8"/>
      <c r="U41" s="31" t="str">
        <f t="shared" si="10"/>
        <v/>
      </c>
      <c r="V41" s="32" t="str">
        <f t="shared" si="11"/>
        <v/>
      </c>
      <c r="X41" s="33" t="str">
        <f t="shared" si="0"/>
        <v>-</v>
      </c>
      <c r="Y41" s="33" t="str">
        <f t="shared" si="12"/>
        <v>-</v>
      </c>
      <c r="Z41" s="33" t="str">
        <f t="shared" si="13"/>
        <v>-</v>
      </c>
      <c r="AB41" s="33" t="str">
        <f t="shared" si="1"/>
        <v>-</v>
      </c>
      <c r="AC41" s="38" t="str">
        <f t="shared" si="2"/>
        <v>×</v>
      </c>
      <c r="AD41" s="38" t="str">
        <f t="shared" si="3"/>
        <v>×</v>
      </c>
      <c r="AF41" s="21">
        <f t="shared" si="14"/>
        <v>0</v>
      </c>
      <c r="AH41" s="4" t="str">
        <f t="shared" si="4"/>
        <v>×</v>
      </c>
      <c r="AI41" s="4" t="str">
        <f t="shared" si="5"/>
        <v>×</v>
      </c>
    </row>
    <row r="42" spans="1:35" ht="17.399999999999999" customHeight="1" x14ac:dyDescent="0.45">
      <c r="A42" s="3" t="s">
        <v>2</v>
      </c>
      <c r="B42" s="2">
        <f t="shared" si="15"/>
        <v>34</v>
      </c>
      <c r="C42" s="16" t="str">
        <f>IFERROR(VLOOKUP($E$4&amp;"-"&amp;$B42,#REF!,2,0),"")</f>
        <v/>
      </c>
      <c r="D42" s="16" t="str">
        <f>IFERROR(VLOOKUP($E$4&amp;"-"&amp;$B42,#REF!,3,0),"")</f>
        <v/>
      </c>
      <c r="E42" s="17" t="str">
        <f>IFERROR(VLOOKUP($E$4&amp;"-"&amp;$B42,#REF!,4,0),"")</f>
        <v/>
      </c>
      <c r="F42" s="1"/>
      <c r="G42" s="7"/>
      <c r="I42" s="9"/>
      <c r="J42" s="9"/>
      <c r="L42" s="1"/>
      <c r="M42" s="20"/>
      <c r="N42" s="39" t="str">
        <f t="shared" si="6"/>
        <v/>
      </c>
      <c r="O42" s="20"/>
      <c r="P42" s="31" t="str">
        <f t="shared" si="7"/>
        <v/>
      </c>
      <c r="Q42" s="32" t="str">
        <f t="shared" si="16"/>
        <v/>
      </c>
      <c r="R42" s="8"/>
      <c r="S42" s="39" t="str">
        <f t="shared" si="9"/>
        <v/>
      </c>
      <c r="T42" s="8"/>
      <c r="U42" s="31" t="str">
        <f t="shared" si="10"/>
        <v/>
      </c>
      <c r="V42" s="32" t="str">
        <f t="shared" si="11"/>
        <v/>
      </c>
      <c r="X42" s="33" t="str">
        <f t="shared" si="0"/>
        <v>-</v>
      </c>
      <c r="Y42" s="33" t="str">
        <f t="shared" si="12"/>
        <v>-</v>
      </c>
      <c r="Z42" s="33" t="str">
        <f t="shared" si="13"/>
        <v>-</v>
      </c>
      <c r="AB42" s="33" t="str">
        <f t="shared" si="1"/>
        <v>-</v>
      </c>
      <c r="AC42" s="38" t="str">
        <f t="shared" si="2"/>
        <v>×</v>
      </c>
      <c r="AD42" s="38" t="str">
        <f t="shared" si="3"/>
        <v>×</v>
      </c>
      <c r="AF42" s="21">
        <f t="shared" si="14"/>
        <v>0</v>
      </c>
      <c r="AH42" s="4" t="str">
        <f t="shared" si="4"/>
        <v>×</v>
      </c>
      <c r="AI42" s="4" t="str">
        <f t="shared" si="5"/>
        <v>×</v>
      </c>
    </row>
    <row r="43" spans="1:35" ht="17.399999999999999" customHeight="1" x14ac:dyDescent="0.45">
      <c r="A43" s="3" t="s">
        <v>2</v>
      </c>
      <c r="B43" s="2">
        <f t="shared" si="15"/>
        <v>35</v>
      </c>
      <c r="C43" s="16" t="str">
        <f>IFERROR(VLOOKUP($E$4&amp;"-"&amp;$B43,#REF!,2,0),"")</f>
        <v/>
      </c>
      <c r="D43" s="16" t="str">
        <f>IFERROR(VLOOKUP($E$4&amp;"-"&amp;$B43,#REF!,3,0),"")</f>
        <v/>
      </c>
      <c r="E43" s="17" t="str">
        <f>IFERROR(VLOOKUP($E$4&amp;"-"&amp;$B43,#REF!,4,0),"")</f>
        <v/>
      </c>
      <c r="F43" s="1"/>
      <c r="G43" s="7"/>
      <c r="I43" s="9"/>
      <c r="J43" s="9"/>
      <c r="L43" s="1"/>
      <c r="M43" s="20"/>
      <c r="N43" s="39" t="str">
        <f t="shared" si="6"/>
        <v/>
      </c>
      <c r="O43" s="20"/>
      <c r="P43" s="31" t="str">
        <f t="shared" si="7"/>
        <v/>
      </c>
      <c r="Q43" s="32" t="str">
        <f t="shared" si="16"/>
        <v/>
      </c>
      <c r="R43" s="8"/>
      <c r="S43" s="39" t="str">
        <f t="shared" si="9"/>
        <v/>
      </c>
      <c r="T43" s="8"/>
      <c r="U43" s="31" t="str">
        <f t="shared" si="10"/>
        <v/>
      </c>
      <c r="V43" s="32" t="str">
        <f t="shared" si="11"/>
        <v/>
      </c>
      <c r="X43" s="33" t="str">
        <f t="shared" si="0"/>
        <v>-</v>
      </c>
      <c r="Y43" s="33" t="str">
        <f t="shared" si="12"/>
        <v>-</v>
      </c>
      <c r="Z43" s="33" t="str">
        <f t="shared" si="13"/>
        <v>-</v>
      </c>
      <c r="AB43" s="33" t="str">
        <f t="shared" si="1"/>
        <v>-</v>
      </c>
      <c r="AC43" s="38" t="str">
        <f t="shared" si="2"/>
        <v>×</v>
      </c>
      <c r="AD43" s="38" t="str">
        <f t="shared" si="3"/>
        <v>×</v>
      </c>
      <c r="AF43" s="21">
        <f t="shared" si="14"/>
        <v>0</v>
      </c>
      <c r="AH43" s="4" t="str">
        <f t="shared" si="4"/>
        <v>×</v>
      </c>
      <c r="AI43" s="4" t="str">
        <f t="shared" si="5"/>
        <v>×</v>
      </c>
    </row>
    <row r="44" spans="1:35" ht="17.399999999999999" customHeight="1" x14ac:dyDescent="0.45">
      <c r="A44" s="3" t="s">
        <v>2</v>
      </c>
      <c r="B44" s="2">
        <f t="shared" si="15"/>
        <v>36</v>
      </c>
      <c r="C44" s="16" t="str">
        <f>IFERROR(VLOOKUP($E$4&amp;"-"&amp;$B44,#REF!,2,0),"")</f>
        <v/>
      </c>
      <c r="D44" s="16" t="str">
        <f>IFERROR(VLOOKUP($E$4&amp;"-"&amp;$B44,#REF!,3,0),"")</f>
        <v/>
      </c>
      <c r="E44" s="17" t="str">
        <f>IFERROR(VLOOKUP($E$4&amp;"-"&amp;$B44,#REF!,4,0),"")</f>
        <v/>
      </c>
      <c r="F44" s="1"/>
      <c r="G44" s="7"/>
      <c r="I44" s="9"/>
      <c r="J44" s="9"/>
      <c r="L44" s="1"/>
      <c r="M44" s="20"/>
      <c r="N44" s="39" t="str">
        <f t="shared" si="6"/>
        <v/>
      </c>
      <c r="O44" s="20"/>
      <c r="P44" s="31" t="str">
        <f t="shared" si="7"/>
        <v/>
      </c>
      <c r="Q44" s="32" t="str">
        <f t="shared" si="16"/>
        <v/>
      </c>
      <c r="R44" s="8"/>
      <c r="S44" s="39" t="str">
        <f t="shared" si="9"/>
        <v/>
      </c>
      <c r="T44" s="8"/>
      <c r="U44" s="31" t="str">
        <f t="shared" si="10"/>
        <v/>
      </c>
      <c r="V44" s="32" t="str">
        <f t="shared" si="11"/>
        <v/>
      </c>
      <c r="X44" s="33" t="str">
        <f t="shared" si="0"/>
        <v>-</v>
      </c>
      <c r="Y44" s="33" t="str">
        <f t="shared" si="12"/>
        <v>-</v>
      </c>
      <c r="Z44" s="33" t="str">
        <f t="shared" si="13"/>
        <v>-</v>
      </c>
      <c r="AB44" s="33" t="str">
        <f t="shared" si="1"/>
        <v>-</v>
      </c>
      <c r="AC44" s="38" t="str">
        <f t="shared" si="2"/>
        <v>×</v>
      </c>
      <c r="AD44" s="38" t="str">
        <f t="shared" si="3"/>
        <v>×</v>
      </c>
      <c r="AF44" s="21">
        <f t="shared" si="14"/>
        <v>0</v>
      </c>
      <c r="AH44" s="4" t="str">
        <f t="shared" si="4"/>
        <v>×</v>
      </c>
      <c r="AI44" s="4" t="str">
        <f t="shared" si="5"/>
        <v>×</v>
      </c>
    </row>
    <row r="45" spans="1:35" ht="17.399999999999999" customHeight="1" x14ac:dyDescent="0.45">
      <c r="A45" s="3" t="s">
        <v>2</v>
      </c>
      <c r="B45" s="2">
        <f t="shared" si="15"/>
        <v>37</v>
      </c>
      <c r="C45" s="16" t="str">
        <f>IFERROR(VLOOKUP($E$4&amp;"-"&amp;$B45,#REF!,2,0),"")</f>
        <v/>
      </c>
      <c r="D45" s="16" t="str">
        <f>IFERROR(VLOOKUP($E$4&amp;"-"&amp;$B45,#REF!,3,0),"")</f>
        <v/>
      </c>
      <c r="E45" s="17" t="str">
        <f>IFERROR(VLOOKUP($E$4&amp;"-"&amp;$B45,#REF!,4,0),"")</f>
        <v/>
      </c>
      <c r="F45" s="1"/>
      <c r="G45" s="7"/>
      <c r="I45" s="9"/>
      <c r="J45" s="9"/>
      <c r="L45" s="1"/>
      <c r="M45" s="20"/>
      <c r="N45" s="39" t="str">
        <f t="shared" si="6"/>
        <v/>
      </c>
      <c r="O45" s="20"/>
      <c r="P45" s="31" t="str">
        <f t="shared" si="7"/>
        <v/>
      </c>
      <c r="Q45" s="32" t="str">
        <f t="shared" si="16"/>
        <v/>
      </c>
      <c r="R45" s="8"/>
      <c r="S45" s="39" t="str">
        <f t="shared" si="9"/>
        <v/>
      </c>
      <c r="T45" s="8"/>
      <c r="U45" s="31" t="str">
        <f t="shared" si="10"/>
        <v/>
      </c>
      <c r="V45" s="32" t="str">
        <f t="shared" si="11"/>
        <v/>
      </c>
      <c r="X45" s="33" t="str">
        <f t="shared" si="0"/>
        <v>-</v>
      </c>
      <c r="Y45" s="33" t="str">
        <f t="shared" si="12"/>
        <v>-</v>
      </c>
      <c r="Z45" s="33" t="str">
        <f t="shared" si="13"/>
        <v>-</v>
      </c>
      <c r="AB45" s="33" t="str">
        <f t="shared" si="1"/>
        <v>-</v>
      </c>
      <c r="AC45" s="38" t="str">
        <f t="shared" si="2"/>
        <v>×</v>
      </c>
      <c r="AD45" s="38" t="str">
        <f t="shared" si="3"/>
        <v>×</v>
      </c>
      <c r="AF45" s="21">
        <f t="shared" si="14"/>
        <v>0</v>
      </c>
      <c r="AH45" s="4" t="str">
        <f t="shared" si="4"/>
        <v>×</v>
      </c>
      <c r="AI45" s="4" t="str">
        <f t="shared" si="5"/>
        <v>×</v>
      </c>
    </row>
    <row r="46" spans="1:35" ht="17.399999999999999" customHeight="1" x14ac:dyDescent="0.45">
      <c r="A46" s="3" t="s">
        <v>2</v>
      </c>
      <c r="B46" s="2">
        <f t="shared" si="15"/>
        <v>38</v>
      </c>
      <c r="C46" s="16" t="str">
        <f>IFERROR(VLOOKUP($E$4&amp;"-"&amp;$B46,#REF!,2,0),"")</f>
        <v/>
      </c>
      <c r="D46" s="16" t="str">
        <f>IFERROR(VLOOKUP($E$4&amp;"-"&amp;$B46,#REF!,3,0),"")</f>
        <v/>
      </c>
      <c r="E46" s="17" t="str">
        <f>IFERROR(VLOOKUP($E$4&amp;"-"&amp;$B46,#REF!,4,0),"")</f>
        <v/>
      </c>
      <c r="F46" s="1"/>
      <c r="G46" s="12"/>
      <c r="I46" s="9"/>
      <c r="J46" s="9"/>
      <c r="L46" s="1"/>
      <c r="M46" s="20"/>
      <c r="N46" s="39" t="str">
        <f t="shared" si="6"/>
        <v/>
      </c>
      <c r="O46" s="20"/>
      <c r="P46" s="31" t="str">
        <f t="shared" si="7"/>
        <v/>
      </c>
      <c r="Q46" s="32" t="str">
        <f t="shared" si="16"/>
        <v/>
      </c>
      <c r="R46" s="8"/>
      <c r="S46" s="39" t="str">
        <f t="shared" si="9"/>
        <v/>
      </c>
      <c r="T46" s="8"/>
      <c r="U46" s="31" t="str">
        <f t="shared" si="10"/>
        <v/>
      </c>
      <c r="V46" s="32" t="str">
        <f t="shared" si="11"/>
        <v/>
      </c>
      <c r="X46" s="33" t="str">
        <f t="shared" si="0"/>
        <v>-</v>
      </c>
      <c r="Y46" s="33" t="str">
        <f t="shared" si="12"/>
        <v>-</v>
      </c>
      <c r="Z46" s="33" t="str">
        <f t="shared" si="13"/>
        <v>-</v>
      </c>
      <c r="AB46" s="33" t="str">
        <f t="shared" si="1"/>
        <v>-</v>
      </c>
      <c r="AC46" s="38" t="str">
        <f t="shared" si="2"/>
        <v>×</v>
      </c>
      <c r="AD46" s="38" t="str">
        <f t="shared" si="3"/>
        <v>×</v>
      </c>
      <c r="AF46" s="21">
        <f t="shared" si="14"/>
        <v>0</v>
      </c>
      <c r="AH46" s="4" t="str">
        <f t="shared" si="4"/>
        <v>×</v>
      </c>
      <c r="AI46" s="4" t="str">
        <f t="shared" si="5"/>
        <v>×</v>
      </c>
    </row>
    <row r="47" spans="1:35" ht="17.399999999999999" customHeight="1" x14ac:dyDescent="0.45">
      <c r="A47" s="3" t="s">
        <v>2</v>
      </c>
      <c r="B47" s="2">
        <f t="shared" si="15"/>
        <v>39</v>
      </c>
      <c r="C47" s="16" t="str">
        <f>IFERROR(VLOOKUP($E$4&amp;"-"&amp;$B47,#REF!,2,0),"")</f>
        <v/>
      </c>
      <c r="D47" s="16" t="str">
        <f>IFERROR(VLOOKUP($E$4&amp;"-"&amp;$B47,#REF!,3,0),"")</f>
        <v/>
      </c>
      <c r="E47" s="17" t="str">
        <f>IFERROR(VLOOKUP($E$4&amp;"-"&amp;$B47,#REF!,4,0),"")</f>
        <v/>
      </c>
      <c r="F47" s="1"/>
      <c r="G47" s="12"/>
      <c r="I47" s="9"/>
      <c r="J47" s="9"/>
      <c r="L47" s="1"/>
      <c r="M47" s="20"/>
      <c r="N47" s="39" t="str">
        <f t="shared" si="6"/>
        <v/>
      </c>
      <c r="O47" s="20"/>
      <c r="P47" s="31" t="str">
        <f t="shared" si="7"/>
        <v/>
      </c>
      <c r="Q47" s="32" t="str">
        <f t="shared" si="16"/>
        <v/>
      </c>
      <c r="R47" s="8"/>
      <c r="S47" s="39" t="str">
        <f t="shared" si="9"/>
        <v/>
      </c>
      <c r="T47" s="8"/>
      <c r="U47" s="31" t="str">
        <f t="shared" si="10"/>
        <v/>
      </c>
      <c r="V47" s="32" t="str">
        <f t="shared" si="11"/>
        <v/>
      </c>
      <c r="X47" s="33" t="str">
        <f t="shared" si="0"/>
        <v>-</v>
      </c>
      <c r="Y47" s="33" t="str">
        <f t="shared" si="12"/>
        <v>-</v>
      </c>
      <c r="Z47" s="33" t="str">
        <f t="shared" si="13"/>
        <v>-</v>
      </c>
      <c r="AB47" s="33" t="str">
        <f t="shared" si="1"/>
        <v>-</v>
      </c>
      <c r="AC47" s="38" t="str">
        <f t="shared" si="2"/>
        <v>×</v>
      </c>
      <c r="AD47" s="38" t="str">
        <f t="shared" si="3"/>
        <v>×</v>
      </c>
      <c r="AF47" s="21">
        <f t="shared" si="14"/>
        <v>0</v>
      </c>
      <c r="AH47" s="4" t="str">
        <f t="shared" si="4"/>
        <v>×</v>
      </c>
      <c r="AI47" s="4" t="str">
        <f t="shared" si="5"/>
        <v>×</v>
      </c>
    </row>
    <row r="48" spans="1:35" ht="17.399999999999999" customHeight="1" x14ac:dyDescent="0.45">
      <c r="A48" s="3" t="s">
        <v>2</v>
      </c>
      <c r="B48" s="2">
        <f t="shared" si="15"/>
        <v>40</v>
      </c>
      <c r="C48" s="16" t="str">
        <f>IFERROR(VLOOKUP($E$4&amp;"-"&amp;$B48,#REF!,2,0),"")</f>
        <v/>
      </c>
      <c r="D48" s="16" t="str">
        <f>IFERROR(VLOOKUP($E$4&amp;"-"&amp;$B48,#REF!,3,0),"")</f>
        <v/>
      </c>
      <c r="E48" s="17" t="str">
        <f>IFERROR(VLOOKUP($E$4&amp;"-"&amp;$B48,#REF!,4,0),"")</f>
        <v/>
      </c>
      <c r="F48" s="1"/>
      <c r="G48" s="12"/>
      <c r="I48" s="9"/>
      <c r="J48" s="9"/>
      <c r="L48" s="1"/>
      <c r="M48" s="20"/>
      <c r="N48" s="39" t="str">
        <f t="shared" si="6"/>
        <v/>
      </c>
      <c r="O48" s="20"/>
      <c r="P48" s="31" t="str">
        <f t="shared" si="7"/>
        <v/>
      </c>
      <c r="Q48" s="32" t="str">
        <f t="shared" si="16"/>
        <v/>
      </c>
      <c r="R48" s="8"/>
      <c r="S48" s="39" t="str">
        <f t="shared" si="9"/>
        <v/>
      </c>
      <c r="T48" s="8"/>
      <c r="U48" s="31" t="str">
        <f t="shared" si="10"/>
        <v/>
      </c>
      <c r="V48" s="32" t="str">
        <f t="shared" si="11"/>
        <v/>
      </c>
      <c r="X48" s="33" t="str">
        <f t="shared" si="0"/>
        <v>-</v>
      </c>
      <c r="Y48" s="33" t="str">
        <f t="shared" si="12"/>
        <v>-</v>
      </c>
      <c r="Z48" s="33" t="str">
        <f>IFERROR(IF(OR(S48=0, V48=0), "-", IF(S48 &gt;= V48*2/3, "○", "×")), "-")</f>
        <v>-</v>
      </c>
      <c r="AB48" s="33" t="str">
        <f t="shared" si="1"/>
        <v>-</v>
      </c>
      <c r="AC48" s="38" t="str">
        <f t="shared" si="2"/>
        <v>×</v>
      </c>
      <c r="AD48" s="38" t="str">
        <f t="shared" si="3"/>
        <v>×</v>
      </c>
      <c r="AF48" s="21">
        <f t="shared" si="14"/>
        <v>0</v>
      </c>
      <c r="AH48" s="4" t="str">
        <f t="shared" si="4"/>
        <v>×</v>
      </c>
      <c r="AI48" s="4" t="str">
        <f t="shared" si="5"/>
        <v>×</v>
      </c>
    </row>
    <row r="49" spans="1:35" ht="17.399999999999999" customHeight="1" x14ac:dyDescent="0.45">
      <c r="A49" s="3" t="s">
        <v>2</v>
      </c>
      <c r="B49" s="2">
        <f t="shared" si="15"/>
        <v>41</v>
      </c>
      <c r="C49" s="16" t="str">
        <f>IFERROR(VLOOKUP($E$4&amp;"-"&amp;$B49,#REF!,2,0),"")</f>
        <v/>
      </c>
      <c r="D49" s="16" t="str">
        <f>IFERROR(VLOOKUP($E$4&amp;"-"&amp;$B49,#REF!,3,0),"")</f>
        <v/>
      </c>
      <c r="E49" s="17" t="str">
        <f>IFERROR(VLOOKUP($E$4&amp;"-"&amp;$B49,#REF!,4,0),"")</f>
        <v/>
      </c>
      <c r="F49" s="1"/>
      <c r="G49" s="12"/>
      <c r="I49" s="9"/>
      <c r="J49" s="9"/>
      <c r="L49" s="1"/>
      <c r="M49" s="20"/>
      <c r="N49" s="39" t="str">
        <f t="shared" si="6"/>
        <v/>
      </c>
      <c r="O49" s="20"/>
      <c r="P49" s="31" t="str">
        <f t="shared" si="7"/>
        <v/>
      </c>
      <c r="Q49" s="32" t="str">
        <f t="shared" si="16"/>
        <v/>
      </c>
      <c r="R49" s="8"/>
      <c r="S49" s="39" t="str">
        <f t="shared" si="9"/>
        <v/>
      </c>
      <c r="T49" s="8"/>
      <c r="U49" s="31" t="str">
        <f t="shared" si="10"/>
        <v/>
      </c>
      <c r="V49" s="32" t="str">
        <f t="shared" si="11"/>
        <v/>
      </c>
      <c r="X49" s="33" t="str">
        <f t="shared" si="0"/>
        <v>-</v>
      </c>
      <c r="Y49" s="33" t="str">
        <f t="shared" si="12"/>
        <v>-</v>
      </c>
      <c r="Z49" s="33" t="str">
        <f>IFERROR(IF(OR(S49=0, V49=0), "-", IF(S49 &gt;= V49*2/3, "○", "×")), "-")</f>
        <v>-</v>
      </c>
      <c r="AB49" s="33" t="str">
        <f t="shared" si="1"/>
        <v>-</v>
      </c>
      <c r="AC49" s="38" t="str">
        <f t="shared" si="2"/>
        <v>×</v>
      </c>
      <c r="AD49" s="38" t="str">
        <f t="shared" si="3"/>
        <v>×</v>
      </c>
      <c r="AF49" s="21">
        <f t="shared" si="14"/>
        <v>0</v>
      </c>
      <c r="AH49" s="4" t="str">
        <f t="shared" si="4"/>
        <v>×</v>
      </c>
      <c r="AI49" s="4" t="str">
        <f t="shared" si="5"/>
        <v>×</v>
      </c>
    </row>
    <row r="50" spans="1:35" ht="17.399999999999999" customHeight="1" x14ac:dyDescent="0.45">
      <c r="A50" s="3" t="s">
        <v>2</v>
      </c>
      <c r="B50" s="2">
        <f t="shared" si="15"/>
        <v>42</v>
      </c>
      <c r="C50" s="16" t="str">
        <f>IFERROR(VLOOKUP($E$4&amp;"-"&amp;$B50,#REF!,2,0),"")</f>
        <v/>
      </c>
      <c r="D50" s="16" t="str">
        <f>IFERROR(VLOOKUP($E$4&amp;"-"&amp;$B50,#REF!,3,0),"")</f>
        <v/>
      </c>
      <c r="E50" s="17" t="str">
        <f>IFERROR(VLOOKUP($E$4&amp;"-"&amp;$B50,#REF!,4,0),"")</f>
        <v/>
      </c>
      <c r="F50" s="1"/>
      <c r="G50" s="12"/>
      <c r="I50" s="9"/>
      <c r="J50" s="9"/>
      <c r="L50" s="1"/>
      <c r="M50" s="20"/>
      <c r="N50" s="39" t="str">
        <f t="shared" si="6"/>
        <v/>
      </c>
      <c r="O50" s="20"/>
      <c r="P50" s="31" t="str">
        <f t="shared" si="7"/>
        <v/>
      </c>
      <c r="Q50" s="32" t="str">
        <f t="shared" si="16"/>
        <v/>
      </c>
      <c r="R50" s="8"/>
      <c r="S50" s="39" t="str">
        <f t="shared" si="9"/>
        <v/>
      </c>
      <c r="T50" s="8"/>
      <c r="U50" s="31" t="str">
        <f t="shared" si="10"/>
        <v/>
      </c>
      <c r="V50" s="32" t="str">
        <f t="shared" si="11"/>
        <v/>
      </c>
      <c r="X50" s="33" t="str">
        <f t="shared" si="0"/>
        <v>-</v>
      </c>
      <c r="Y50" s="33" t="str">
        <f t="shared" si="12"/>
        <v>-</v>
      </c>
      <c r="Z50" s="33" t="str">
        <f t="shared" si="13"/>
        <v>-</v>
      </c>
      <c r="AB50" s="33" t="str">
        <f t="shared" si="1"/>
        <v>-</v>
      </c>
      <c r="AC50" s="38" t="str">
        <f t="shared" si="2"/>
        <v>×</v>
      </c>
      <c r="AD50" s="38" t="str">
        <f t="shared" si="3"/>
        <v>×</v>
      </c>
      <c r="AF50" s="21">
        <f t="shared" si="14"/>
        <v>0</v>
      </c>
      <c r="AH50" s="4" t="str">
        <f t="shared" si="4"/>
        <v>×</v>
      </c>
      <c r="AI50" s="4" t="str">
        <f t="shared" si="5"/>
        <v>×</v>
      </c>
    </row>
    <row r="51" spans="1:35" ht="17.399999999999999" customHeight="1" x14ac:dyDescent="0.45">
      <c r="A51" s="3" t="s">
        <v>2</v>
      </c>
      <c r="B51" s="2">
        <f t="shared" si="15"/>
        <v>43</v>
      </c>
      <c r="C51" s="16" t="str">
        <f>IFERROR(VLOOKUP($E$4&amp;"-"&amp;$B51,#REF!,2,0),"")</f>
        <v/>
      </c>
      <c r="D51" s="16" t="str">
        <f>IFERROR(VLOOKUP($E$4&amp;"-"&amp;$B51,#REF!,3,0),"")</f>
        <v/>
      </c>
      <c r="E51" s="17" t="str">
        <f>IFERROR(VLOOKUP($E$4&amp;"-"&amp;$B51,#REF!,4,0),"")</f>
        <v/>
      </c>
      <c r="F51" s="1"/>
      <c r="G51" s="12"/>
      <c r="I51" s="9"/>
      <c r="J51" s="9"/>
      <c r="L51" s="1"/>
      <c r="M51" s="20"/>
      <c r="N51" s="39" t="str">
        <f t="shared" si="6"/>
        <v/>
      </c>
      <c r="O51" s="20"/>
      <c r="P51" s="31" t="str">
        <f t="shared" si="7"/>
        <v/>
      </c>
      <c r="Q51" s="32" t="str">
        <f t="shared" si="16"/>
        <v/>
      </c>
      <c r="R51" s="8"/>
      <c r="S51" s="39" t="str">
        <f t="shared" si="9"/>
        <v/>
      </c>
      <c r="T51" s="8"/>
      <c r="U51" s="31" t="str">
        <f t="shared" si="10"/>
        <v/>
      </c>
      <c r="V51" s="32" t="str">
        <f t="shared" si="11"/>
        <v/>
      </c>
      <c r="X51" s="33" t="str">
        <f t="shared" si="0"/>
        <v>-</v>
      </c>
      <c r="Y51" s="33" t="str">
        <f t="shared" si="12"/>
        <v>-</v>
      </c>
      <c r="Z51" s="33" t="str">
        <f t="shared" si="13"/>
        <v>-</v>
      </c>
      <c r="AB51" s="33" t="str">
        <f t="shared" si="1"/>
        <v>-</v>
      </c>
      <c r="AC51" s="38" t="str">
        <f t="shared" si="2"/>
        <v>×</v>
      </c>
      <c r="AD51" s="38" t="str">
        <f t="shared" si="3"/>
        <v>×</v>
      </c>
      <c r="AF51" s="21">
        <f t="shared" si="14"/>
        <v>0</v>
      </c>
      <c r="AH51" s="4" t="str">
        <f t="shared" si="4"/>
        <v>×</v>
      </c>
      <c r="AI51" s="4" t="str">
        <f t="shared" si="5"/>
        <v>×</v>
      </c>
    </row>
    <row r="52" spans="1:35" ht="17.399999999999999" customHeight="1" x14ac:dyDescent="0.45">
      <c r="A52" s="3" t="s">
        <v>2</v>
      </c>
      <c r="B52" s="2">
        <f t="shared" si="15"/>
        <v>44</v>
      </c>
      <c r="C52" s="16" t="str">
        <f>IFERROR(VLOOKUP($E$4&amp;"-"&amp;$B52,#REF!,2,0),"")</f>
        <v/>
      </c>
      <c r="D52" s="16" t="str">
        <f>IFERROR(VLOOKUP($E$4&amp;"-"&amp;$B52,#REF!,3,0),"")</f>
        <v/>
      </c>
      <c r="E52" s="17" t="str">
        <f>IFERROR(VLOOKUP($E$4&amp;"-"&amp;$B52,#REF!,4,0),"")</f>
        <v/>
      </c>
      <c r="F52" s="1"/>
      <c r="G52" s="12"/>
      <c r="I52" s="9"/>
      <c r="J52" s="9"/>
      <c r="L52" s="1"/>
      <c r="M52" s="20"/>
      <c r="N52" s="39" t="str">
        <f t="shared" si="6"/>
        <v/>
      </c>
      <c r="O52" s="20"/>
      <c r="P52" s="31" t="str">
        <f t="shared" si="7"/>
        <v/>
      </c>
      <c r="Q52" s="32" t="str">
        <f t="shared" si="16"/>
        <v/>
      </c>
      <c r="R52" s="8"/>
      <c r="S52" s="39" t="str">
        <f t="shared" si="9"/>
        <v/>
      </c>
      <c r="T52" s="8"/>
      <c r="U52" s="31" t="str">
        <f t="shared" si="10"/>
        <v/>
      </c>
      <c r="V52" s="32" t="str">
        <f t="shared" si="11"/>
        <v/>
      </c>
      <c r="X52" s="33" t="str">
        <f t="shared" si="0"/>
        <v>-</v>
      </c>
      <c r="Y52" s="33" t="str">
        <f t="shared" si="12"/>
        <v>-</v>
      </c>
      <c r="Z52" s="33" t="str">
        <f t="shared" si="13"/>
        <v>-</v>
      </c>
      <c r="AB52" s="33" t="str">
        <f t="shared" si="1"/>
        <v>-</v>
      </c>
      <c r="AC52" s="38" t="str">
        <f t="shared" si="2"/>
        <v>×</v>
      </c>
      <c r="AD52" s="38" t="str">
        <f t="shared" si="3"/>
        <v>×</v>
      </c>
      <c r="AF52" s="21">
        <f t="shared" si="14"/>
        <v>0</v>
      </c>
      <c r="AH52" s="4" t="str">
        <f t="shared" si="4"/>
        <v>×</v>
      </c>
      <c r="AI52" s="4" t="str">
        <f t="shared" si="5"/>
        <v>×</v>
      </c>
    </row>
    <row r="53" spans="1:35" ht="17.399999999999999" customHeight="1" x14ac:dyDescent="0.45">
      <c r="A53" s="3" t="s">
        <v>2</v>
      </c>
      <c r="B53" s="2">
        <f t="shared" si="15"/>
        <v>45</v>
      </c>
      <c r="C53" s="16" t="str">
        <f>IFERROR(VLOOKUP($E$4&amp;"-"&amp;$B53,#REF!,2,0),"")</f>
        <v/>
      </c>
      <c r="D53" s="16" t="str">
        <f>IFERROR(VLOOKUP($E$4&amp;"-"&amp;$B53,#REF!,3,0),"")</f>
        <v/>
      </c>
      <c r="E53" s="17" t="str">
        <f>IFERROR(VLOOKUP($E$4&amp;"-"&amp;$B53,#REF!,4,0),"")</f>
        <v/>
      </c>
      <c r="F53" s="1"/>
      <c r="G53" s="12"/>
      <c r="I53" s="9"/>
      <c r="J53" s="9"/>
      <c r="L53" s="1"/>
      <c r="M53" s="20"/>
      <c r="N53" s="39" t="str">
        <f t="shared" si="6"/>
        <v/>
      </c>
      <c r="O53" s="20"/>
      <c r="P53" s="31" t="str">
        <f t="shared" si="7"/>
        <v/>
      </c>
      <c r="Q53" s="32" t="str">
        <f t="shared" si="16"/>
        <v/>
      </c>
      <c r="R53" s="8"/>
      <c r="S53" s="39" t="str">
        <f t="shared" si="9"/>
        <v/>
      </c>
      <c r="T53" s="8"/>
      <c r="U53" s="31" t="str">
        <f t="shared" si="10"/>
        <v/>
      </c>
      <c r="V53" s="32" t="str">
        <f t="shared" si="11"/>
        <v/>
      </c>
      <c r="X53" s="33" t="str">
        <f t="shared" si="0"/>
        <v>-</v>
      </c>
      <c r="Y53" s="33" t="str">
        <f t="shared" si="12"/>
        <v>-</v>
      </c>
      <c r="Z53" s="33" t="str">
        <f t="shared" si="13"/>
        <v>-</v>
      </c>
      <c r="AB53" s="33" t="str">
        <f t="shared" si="1"/>
        <v>-</v>
      </c>
      <c r="AC53" s="38" t="str">
        <f t="shared" si="2"/>
        <v>×</v>
      </c>
      <c r="AD53" s="38" t="str">
        <f t="shared" si="3"/>
        <v>×</v>
      </c>
      <c r="AF53" s="21">
        <f t="shared" si="14"/>
        <v>0</v>
      </c>
      <c r="AH53" s="4" t="str">
        <f t="shared" si="4"/>
        <v>×</v>
      </c>
      <c r="AI53" s="4" t="str">
        <f t="shared" si="5"/>
        <v>×</v>
      </c>
    </row>
    <row r="54" spans="1:35" ht="17.399999999999999" customHeight="1" x14ac:dyDescent="0.45">
      <c r="A54" s="3" t="s">
        <v>2</v>
      </c>
      <c r="B54" s="2">
        <f t="shared" si="15"/>
        <v>46</v>
      </c>
      <c r="C54" s="16" t="str">
        <f>IFERROR(VLOOKUP($E$4&amp;"-"&amp;$B54,#REF!,2,0),"")</f>
        <v/>
      </c>
      <c r="D54" s="16" t="str">
        <f>IFERROR(VLOOKUP($E$4&amp;"-"&amp;$B54,#REF!,3,0),"")</f>
        <v/>
      </c>
      <c r="E54" s="17" t="str">
        <f>IFERROR(VLOOKUP($E$4&amp;"-"&amp;$B54,#REF!,4,0),"")</f>
        <v/>
      </c>
      <c r="F54" s="1"/>
      <c r="G54" s="7"/>
      <c r="I54" s="9"/>
      <c r="J54" s="9"/>
      <c r="L54" s="1"/>
      <c r="M54" s="20"/>
      <c r="N54" s="39" t="str">
        <f t="shared" si="6"/>
        <v/>
      </c>
      <c r="O54" s="20"/>
      <c r="P54" s="31" t="str">
        <f t="shared" si="7"/>
        <v/>
      </c>
      <c r="Q54" s="32" t="str">
        <f t="shared" si="16"/>
        <v/>
      </c>
      <c r="R54" s="8"/>
      <c r="S54" s="39" t="str">
        <f t="shared" si="9"/>
        <v/>
      </c>
      <c r="T54" s="8"/>
      <c r="U54" s="31" t="str">
        <f t="shared" si="10"/>
        <v/>
      </c>
      <c r="V54" s="32" t="str">
        <f t="shared" si="11"/>
        <v/>
      </c>
      <c r="X54" s="33" t="str">
        <f t="shared" si="0"/>
        <v>-</v>
      </c>
      <c r="Y54" s="33" t="str">
        <f t="shared" si="12"/>
        <v>-</v>
      </c>
      <c r="Z54" s="33" t="str">
        <f t="shared" si="13"/>
        <v>-</v>
      </c>
      <c r="AB54" s="33" t="str">
        <f t="shared" si="1"/>
        <v>-</v>
      </c>
      <c r="AC54" s="38" t="str">
        <f t="shared" si="2"/>
        <v>×</v>
      </c>
      <c r="AD54" s="38" t="str">
        <f t="shared" si="3"/>
        <v>×</v>
      </c>
      <c r="AF54" s="21">
        <f t="shared" si="14"/>
        <v>0</v>
      </c>
      <c r="AH54" s="4" t="str">
        <f t="shared" si="4"/>
        <v>×</v>
      </c>
      <c r="AI54" s="4" t="str">
        <f t="shared" si="5"/>
        <v>×</v>
      </c>
    </row>
    <row r="55" spans="1:35" ht="17.399999999999999" customHeight="1" x14ac:dyDescent="0.45">
      <c r="A55" s="3" t="s">
        <v>2</v>
      </c>
      <c r="B55" s="2">
        <f t="shared" si="15"/>
        <v>47</v>
      </c>
      <c r="C55" s="16" t="str">
        <f>IFERROR(VLOOKUP($E$4&amp;"-"&amp;$B55,#REF!,2,0),"")</f>
        <v/>
      </c>
      <c r="D55" s="16" t="str">
        <f>IFERROR(VLOOKUP($E$4&amp;"-"&amp;$B55,#REF!,3,0),"")</f>
        <v/>
      </c>
      <c r="E55" s="17" t="str">
        <f>IFERROR(VLOOKUP($E$4&amp;"-"&amp;$B55,#REF!,4,0),"")</f>
        <v/>
      </c>
      <c r="F55" s="1"/>
      <c r="G55" s="7"/>
      <c r="I55" s="9"/>
      <c r="J55" s="9"/>
      <c r="L55" s="1"/>
      <c r="M55" s="20"/>
      <c r="N55" s="39" t="str">
        <f t="shared" si="6"/>
        <v/>
      </c>
      <c r="O55" s="20"/>
      <c r="P55" s="31" t="str">
        <f t="shared" si="7"/>
        <v/>
      </c>
      <c r="Q55" s="32" t="str">
        <f t="shared" si="16"/>
        <v/>
      </c>
      <c r="R55" s="8"/>
      <c r="S55" s="39" t="str">
        <f t="shared" si="9"/>
        <v/>
      </c>
      <c r="T55" s="8"/>
      <c r="U55" s="31" t="str">
        <f t="shared" si="10"/>
        <v/>
      </c>
      <c r="V55" s="32" t="str">
        <f t="shared" si="11"/>
        <v/>
      </c>
      <c r="X55" s="33" t="str">
        <f t="shared" si="0"/>
        <v>-</v>
      </c>
      <c r="Y55" s="33" t="str">
        <f t="shared" si="12"/>
        <v>-</v>
      </c>
      <c r="Z55" s="33" t="str">
        <f t="shared" si="13"/>
        <v>-</v>
      </c>
      <c r="AB55" s="33" t="str">
        <f t="shared" si="1"/>
        <v>-</v>
      </c>
      <c r="AC55" s="38" t="str">
        <f t="shared" si="2"/>
        <v>×</v>
      </c>
      <c r="AD55" s="38" t="str">
        <f t="shared" si="3"/>
        <v>×</v>
      </c>
      <c r="AF55" s="21">
        <f t="shared" si="14"/>
        <v>0</v>
      </c>
      <c r="AH55" s="4" t="str">
        <f t="shared" si="4"/>
        <v>×</v>
      </c>
      <c r="AI55" s="4" t="str">
        <f t="shared" si="5"/>
        <v>×</v>
      </c>
    </row>
    <row r="56" spans="1:35" ht="17.399999999999999" customHeight="1" x14ac:dyDescent="0.45">
      <c r="A56" s="3" t="s">
        <v>2</v>
      </c>
      <c r="B56" s="2">
        <f t="shared" si="15"/>
        <v>48</v>
      </c>
      <c r="C56" s="16" t="str">
        <f>IFERROR(VLOOKUP($E$4&amp;"-"&amp;$B56,#REF!,2,0),"")</f>
        <v/>
      </c>
      <c r="D56" s="16" t="str">
        <f>IFERROR(VLOOKUP($E$4&amp;"-"&amp;$B56,#REF!,3,0),"")</f>
        <v/>
      </c>
      <c r="E56" s="17" t="str">
        <f>IFERROR(VLOOKUP($E$4&amp;"-"&amp;$B56,#REF!,4,0),"")</f>
        <v/>
      </c>
      <c r="F56" s="1"/>
      <c r="G56" s="7"/>
      <c r="I56" s="9"/>
      <c r="J56" s="9"/>
      <c r="L56" s="1"/>
      <c r="M56" s="20"/>
      <c r="N56" s="39" t="str">
        <f t="shared" si="6"/>
        <v/>
      </c>
      <c r="O56" s="20"/>
      <c r="P56" s="31" t="str">
        <f t="shared" si="7"/>
        <v/>
      </c>
      <c r="Q56" s="32" t="str">
        <f t="shared" si="16"/>
        <v/>
      </c>
      <c r="R56" s="8"/>
      <c r="S56" s="39" t="str">
        <f t="shared" si="9"/>
        <v/>
      </c>
      <c r="T56" s="8"/>
      <c r="U56" s="31" t="str">
        <f t="shared" si="10"/>
        <v/>
      </c>
      <c r="V56" s="32" t="str">
        <f t="shared" si="11"/>
        <v/>
      </c>
      <c r="X56" s="33" t="str">
        <f t="shared" si="0"/>
        <v>-</v>
      </c>
      <c r="Y56" s="33" t="str">
        <f t="shared" si="12"/>
        <v>-</v>
      </c>
      <c r="Z56" s="33" t="str">
        <f t="shared" si="13"/>
        <v>-</v>
      </c>
      <c r="AB56" s="33" t="str">
        <f t="shared" si="1"/>
        <v>-</v>
      </c>
      <c r="AC56" s="38" t="str">
        <f t="shared" si="2"/>
        <v>×</v>
      </c>
      <c r="AD56" s="38" t="str">
        <f t="shared" si="3"/>
        <v>×</v>
      </c>
      <c r="AF56" s="21">
        <f t="shared" si="14"/>
        <v>0</v>
      </c>
      <c r="AH56" s="4" t="str">
        <f t="shared" si="4"/>
        <v>×</v>
      </c>
      <c r="AI56" s="4" t="str">
        <f t="shared" si="5"/>
        <v>×</v>
      </c>
    </row>
    <row r="57" spans="1:35" ht="17.399999999999999" customHeight="1" x14ac:dyDescent="0.45">
      <c r="A57" s="3" t="s">
        <v>2</v>
      </c>
      <c r="B57" s="2">
        <f t="shared" si="15"/>
        <v>49</v>
      </c>
      <c r="C57" s="16" t="str">
        <f>IFERROR(VLOOKUP($E$4&amp;"-"&amp;$B57,#REF!,2,0),"")</f>
        <v/>
      </c>
      <c r="D57" s="16" t="str">
        <f>IFERROR(VLOOKUP($E$4&amp;"-"&amp;$B57,#REF!,3,0),"")</f>
        <v/>
      </c>
      <c r="E57" s="17" t="str">
        <f>IFERROR(VLOOKUP($E$4&amp;"-"&amp;$B57,#REF!,4,0),"")</f>
        <v/>
      </c>
      <c r="F57" s="1"/>
      <c r="G57" s="7"/>
      <c r="I57" s="9"/>
      <c r="J57" s="9"/>
      <c r="L57" s="1"/>
      <c r="M57" s="20"/>
      <c r="N57" s="39" t="str">
        <f t="shared" si="6"/>
        <v/>
      </c>
      <c r="O57" s="20"/>
      <c r="P57" s="31" t="str">
        <f t="shared" si="7"/>
        <v/>
      </c>
      <c r="Q57" s="32" t="str">
        <f t="shared" si="16"/>
        <v/>
      </c>
      <c r="R57" s="8"/>
      <c r="S57" s="39" t="str">
        <f t="shared" si="9"/>
        <v/>
      </c>
      <c r="T57" s="8"/>
      <c r="U57" s="31" t="str">
        <f t="shared" si="10"/>
        <v/>
      </c>
      <c r="V57" s="32" t="str">
        <f t="shared" si="11"/>
        <v/>
      </c>
      <c r="X57" s="33" t="str">
        <f t="shared" si="0"/>
        <v>-</v>
      </c>
      <c r="Y57" s="33" t="str">
        <f t="shared" si="12"/>
        <v>-</v>
      </c>
      <c r="Z57" s="33" t="str">
        <f t="shared" si="13"/>
        <v>-</v>
      </c>
      <c r="AB57" s="33" t="str">
        <f t="shared" si="1"/>
        <v>-</v>
      </c>
      <c r="AC57" s="38" t="str">
        <f t="shared" si="2"/>
        <v>×</v>
      </c>
      <c r="AD57" s="38" t="str">
        <f t="shared" si="3"/>
        <v>×</v>
      </c>
      <c r="AF57" s="21">
        <f t="shared" si="14"/>
        <v>0</v>
      </c>
      <c r="AH57" s="4" t="str">
        <f t="shared" si="4"/>
        <v>×</v>
      </c>
      <c r="AI57" s="4" t="str">
        <f t="shared" si="5"/>
        <v>×</v>
      </c>
    </row>
    <row r="58" spans="1:35" ht="17.399999999999999" customHeight="1" x14ac:dyDescent="0.45">
      <c r="A58" s="3" t="s">
        <v>2</v>
      </c>
      <c r="B58" s="2">
        <f t="shared" si="15"/>
        <v>50</v>
      </c>
      <c r="C58" s="16" t="str">
        <f>IFERROR(VLOOKUP($E$4&amp;"-"&amp;$B58,#REF!,2,0),"")</f>
        <v/>
      </c>
      <c r="D58" s="16" t="str">
        <f>IFERROR(VLOOKUP($E$4&amp;"-"&amp;$B58,#REF!,3,0),"")</f>
        <v/>
      </c>
      <c r="E58" s="17" t="str">
        <f>IFERROR(VLOOKUP($E$4&amp;"-"&amp;$B58,#REF!,4,0),"")</f>
        <v/>
      </c>
      <c r="F58" s="1"/>
      <c r="G58" s="7"/>
      <c r="I58" s="9"/>
      <c r="J58" s="9"/>
      <c r="L58" s="1"/>
      <c r="M58" s="20"/>
      <c r="N58" s="39" t="str">
        <f t="shared" si="6"/>
        <v/>
      </c>
      <c r="O58" s="20"/>
      <c r="P58" s="31" t="str">
        <f t="shared" si="7"/>
        <v/>
      </c>
      <c r="Q58" s="32" t="str">
        <f t="shared" si="16"/>
        <v/>
      </c>
      <c r="R58" s="8"/>
      <c r="S58" s="39" t="str">
        <f t="shared" si="9"/>
        <v/>
      </c>
      <c r="T58" s="8"/>
      <c r="U58" s="31" t="str">
        <f t="shared" si="10"/>
        <v/>
      </c>
      <c r="V58" s="32" t="str">
        <f t="shared" si="11"/>
        <v/>
      </c>
      <c r="X58" s="33" t="str">
        <f t="shared" si="0"/>
        <v>-</v>
      </c>
      <c r="Y58" s="33" t="str">
        <f t="shared" si="12"/>
        <v>-</v>
      </c>
      <c r="Z58" s="33" t="str">
        <f t="shared" si="13"/>
        <v>-</v>
      </c>
      <c r="AB58" s="33" t="str">
        <f t="shared" si="1"/>
        <v>-</v>
      </c>
      <c r="AC58" s="38" t="str">
        <f t="shared" si="2"/>
        <v>×</v>
      </c>
      <c r="AD58" s="38" t="str">
        <f t="shared" si="3"/>
        <v>×</v>
      </c>
      <c r="AF58" s="21">
        <f t="shared" si="14"/>
        <v>0</v>
      </c>
      <c r="AH58" s="4" t="str">
        <f t="shared" si="4"/>
        <v>×</v>
      </c>
      <c r="AI58" s="4" t="str">
        <f t="shared" si="5"/>
        <v>×</v>
      </c>
    </row>
    <row r="60" spans="1:35" x14ac:dyDescent="0.45">
      <c r="E60" s="2">
        <f>COUNTIF(E9:E58,"教員")</f>
        <v>20</v>
      </c>
      <c r="F60" s="15"/>
      <c r="I60" s="11">
        <f>SUMIF(F9:F58,"",I9:I58)</f>
        <v>52570000</v>
      </c>
      <c r="J60" s="11">
        <f>SUMIF(F9:F58,"",J9:J58)</f>
        <v>54690000</v>
      </c>
      <c r="L60" s="11">
        <f t="shared" ref="L60" si="17">SUM(L9:L58)</f>
        <v>0</v>
      </c>
      <c r="M60" s="11"/>
      <c r="N60" s="11"/>
      <c r="O60" s="11"/>
      <c r="P60" s="11"/>
      <c r="Q60" s="11"/>
      <c r="R60" s="11">
        <f>SUM(R9:R58)*12</f>
        <v>2340000</v>
      </c>
      <c r="S60" s="11"/>
      <c r="T60" s="11"/>
      <c r="U60" s="11"/>
      <c r="V60" s="11">
        <f>SUM(V9:V58)</f>
        <v>2585054.5200000009</v>
      </c>
    </row>
  </sheetData>
  <sheetProtection algorithmName="SHA-512" hashValue="8Ciq+RFMIwmP2zK7edqZw3y7JoA5RLbwJAwSzg0mrSzP3Q9/GbqVnh2nco5gfAmjKyO0giCO9v2xaC6S3r7o9w==" saltValue="iJYW/u47glqRVHe4PDHLgg==" spinCount="100000" sheet="1" objects="1" scenarios="1" selectLockedCells="1" selectUnlockedCells="1"/>
  <mergeCells count="36">
    <mergeCell ref="C4:D4"/>
    <mergeCell ref="E4:G4"/>
    <mergeCell ref="X4:AD4"/>
    <mergeCell ref="C5:D5"/>
    <mergeCell ref="E5:G5"/>
    <mergeCell ref="I5:J5"/>
    <mergeCell ref="L5:V5"/>
    <mergeCell ref="X5:Z5"/>
    <mergeCell ref="AB5:AD5"/>
    <mergeCell ref="AF5:AF8"/>
    <mergeCell ref="C6:E6"/>
    <mergeCell ref="F6:F8"/>
    <mergeCell ref="G6:G8"/>
    <mergeCell ref="I6:I7"/>
    <mergeCell ref="J6:J7"/>
    <mergeCell ref="L6:L8"/>
    <mergeCell ref="M6:Q6"/>
    <mergeCell ref="R6:V6"/>
    <mergeCell ref="X6:X8"/>
    <mergeCell ref="C7:C8"/>
    <mergeCell ref="D7:D8"/>
    <mergeCell ref="E7:E8"/>
    <mergeCell ref="M7:M8"/>
    <mergeCell ref="N7:N8"/>
    <mergeCell ref="U7:U8"/>
    <mergeCell ref="V7:V8"/>
    <mergeCell ref="Y6:Y8"/>
    <mergeCell ref="Z6:Z8"/>
    <mergeCell ref="AB6:AB8"/>
    <mergeCell ref="I8:J8"/>
    <mergeCell ref="Q7:Q8"/>
    <mergeCell ref="R7:R8"/>
    <mergeCell ref="S7:S8"/>
    <mergeCell ref="T7:T8"/>
    <mergeCell ref="O7:O8"/>
    <mergeCell ref="P7:P8"/>
  </mergeCells>
  <phoneticPr fontId="2"/>
  <conditionalFormatting sqref="C9:G58">
    <cfRule type="containsBlanks" dxfId="9" priority="9">
      <formula>LEN(TRIM(C9))=0</formula>
    </cfRule>
  </conditionalFormatting>
  <conditionalFormatting sqref="I9:J58">
    <cfRule type="containsBlanks" dxfId="8" priority="15">
      <formula>LEN(TRIM(I9))=0</formula>
    </cfRule>
  </conditionalFormatting>
  <conditionalFormatting sqref="O9:O58 L9:M58">
    <cfRule type="containsBlanks" dxfId="7" priority="4">
      <formula>LEN(TRIM(L9))=0</formula>
    </cfRule>
  </conditionalFormatting>
  <conditionalFormatting sqref="M43:M44 O43:O44">
    <cfRule type="expression" dxfId="6" priority="3">
      <formula>#REF!="‐"</formula>
    </cfRule>
  </conditionalFormatting>
  <conditionalFormatting sqref="R9:R58">
    <cfRule type="containsBlanks" dxfId="5" priority="1">
      <formula>LEN(TRIM(R9))=0</formula>
    </cfRule>
  </conditionalFormatting>
  <conditionalFormatting sqref="T9:T58">
    <cfRule type="containsBlanks" dxfId="4" priority="2">
      <formula>LEN(TRIM(T9))=0</formula>
    </cfRule>
  </conditionalFormatting>
  <dataValidations count="3">
    <dataValidation type="list" allowBlank="1" showInputMessage="1" showErrorMessage="1" sqref="L9:L58" xr:uid="{2FA92D8E-C557-4C60-8719-1F93AB630F41}">
      <formula1>"基本給増額,手当支給（毎月）,時給単価増額"</formula1>
    </dataValidation>
    <dataValidation type="list" allowBlank="1" showInputMessage="1" showErrorMessage="1" sqref="E9:E58" xr:uid="{14AEB825-EC89-47B8-BFB0-273E76D4E41A}">
      <formula1>"教員,職員"</formula1>
    </dataValidation>
    <dataValidation type="list" allowBlank="1" showInputMessage="1" showErrorMessage="1" sqref="F9:F58" xr:uid="{DB45AEF4-E7D0-4CB7-9310-B6026BE1DA4D}">
      <formula1>"R7新規採用,R6途中採用,R6・7転出入,R6・7休職,R6・R7退職"</formula1>
    </dataValidation>
  </dataValidations>
  <pageMargins left="0.70866141732283472" right="0.70866141732283472" top="0.74803149606299213" bottom="0.74803149606299213" header="0.31496062992125984" footer="0.31496062992125984"/>
  <pageSetup paperSize="8"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17E55-DAE3-465D-8A08-13E3B03CF7EF}">
  <sheetPr>
    <tabColor rgb="FF0070C0"/>
    <pageSetUpPr fitToPage="1"/>
  </sheetPr>
  <dimension ref="A1:AI60"/>
  <sheetViews>
    <sheetView showGridLines="0" view="pageBreakPreview" zoomScale="60" zoomScaleNormal="100" workbookViewId="0">
      <pane xSplit="10" ySplit="8" topLeftCell="K9" activePane="bottomRight" state="frozen"/>
      <selection pane="topRight" activeCell="I1" sqref="I1"/>
      <selection pane="bottomLeft" activeCell="A12" sqref="A12"/>
      <selection pane="bottomRight" activeCell="A2" sqref="A2"/>
    </sheetView>
  </sheetViews>
  <sheetFormatPr defaultColWidth="9" defaultRowHeight="15" x14ac:dyDescent="0.45"/>
  <cols>
    <col min="1" max="1" width="8.69921875" style="2" customWidth="1"/>
    <col min="2" max="2" width="3.59765625" style="2" customWidth="1"/>
    <col min="3" max="3" width="8.5" style="2" customWidth="1"/>
    <col min="4" max="4" width="13.19921875" style="2" customWidth="1"/>
    <col min="5" max="5" width="7.59765625" style="2" customWidth="1"/>
    <col min="6" max="6" width="11.19921875" style="2" customWidth="1"/>
    <col min="7" max="8" width="6.19921875" style="2" customWidth="1"/>
    <col min="9" max="9" width="25.59765625" style="2" customWidth="1"/>
    <col min="10" max="10" width="1.59765625" style="2" customWidth="1"/>
    <col min="11" max="12" width="17.3984375" style="2" bestFit="1" customWidth="1"/>
    <col min="13" max="13" width="1.59765625" style="2" customWidth="1"/>
    <col min="14" max="14" width="17.59765625" style="2" bestFit="1" customWidth="1"/>
    <col min="15" max="24" width="12.59765625" style="2" customWidth="1"/>
    <col min="25" max="25" width="1.59765625" style="2" customWidth="1"/>
    <col min="26" max="27" width="12.5" style="2" customWidth="1"/>
    <col min="28" max="28" width="1.59765625" style="2" customWidth="1"/>
    <col min="29" max="29" width="12.5" style="2" customWidth="1"/>
    <col min="30" max="30" width="10.8984375" style="2" customWidth="1"/>
    <col min="31" max="31" width="1.59765625" style="2" customWidth="1"/>
    <col min="32" max="32" width="12.296875" style="2" customWidth="1"/>
    <col min="33" max="33" width="13.5" style="4" customWidth="1"/>
    <col min="34" max="34" width="13.3984375" style="2" customWidth="1"/>
    <col min="35" max="35" width="13.19921875" style="2" customWidth="1"/>
    <col min="36" max="16384" width="9" style="2"/>
  </cols>
  <sheetData>
    <row r="1" spans="1:35" ht="21" customHeight="1" x14ac:dyDescent="0.45">
      <c r="A1" s="10" t="s">
        <v>122</v>
      </c>
      <c r="T1" s="13"/>
      <c r="V1" s="13"/>
      <c r="W1" s="13"/>
    </row>
    <row r="2" spans="1:35" ht="22.8" x14ac:dyDescent="0.45">
      <c r="A2" s="10"/>
      <c r="K2"/>
      <c r="T2" s="13"/>
      <c r="V2" s="13"/>
      <c r="W2" s="13"/>
    </row>
    <row r="3" spans="1:35" ht="15" customHeight="1" x14ac:dyDescent="0.45">
      <c r="A3" s="10"/>
      <c r="AC3" s="18" t="s">
        <v>38</v>
      </c>
      <c r="AD3" s="29">
        <f>ROUNDDOWN(MIN(SUMIFS(X9:X58, E9:E58, "教員", G9:G58, "") / AD4, 115000), -3)</f>
        <v>63000</v>
      </c>
    </row>
    <row r="4" spans="1:35" ht="33.6" customHeight="1" x14ac:dyDescent="0.45">
      <c r="A4" s="10"/>
      <c r="C4" s="90" t="s">
        <v>13</v>
      </c>
      <c r="D4" s="90"/>
      <c r="E4" s="90">
        <f>調査書!H7</f>
        <v>0</v>
      </c>
      <c r="F4" s="90"/>
      <c r="G4" s="90"/>
      <c r="H4" s="90"/>
      <c r="I4" s="90"/>
      <c r="K4" s="41" t="s">
        <v>100</v>
      </c>
      <c r="AC4" s="18" t="s">
        <v>88</v>
      </c>
      <c r="AD4" s="2">
        <f>COUNTIFS(E9:E58,"教員",G9:G58,"",X9:X58,"&lt;&gt;0")-COUNTIFS(E9:E58,"教員",G9:G58,"",X9:X58,"")</f>
        <v>3</v>
      </c>
    </row>
    <row r="5" spans="1:35" ht="49.2" customHeight="1" x14ac:dyDescent="0.45">
      <c r="C5" s="89" t="s">
        <v>6</v>
      </c>
      <c r="D5" s="89"/>
      <c r="E5" s="89">
        <f>調査書!H8</f>
        <v>0</v>
      </c>
      <c r="F5" s="89"/>
      <c r="G5" s="89"/>
      <c r="H5" s="89"/>
      <c r="I5" s="89"/>
      <c r="K5" s="92" t="s">
        <v>28</v>
      </c>
      <c r="L5" s="92"/>
      <c r="M5" s="19"/>
      <c r="N5" s="76" t="s">
        <v>29</v>
      </c>
      <c r="O5" s="77"/>
      <c r="P5" s="77"/>
      <c r="Q5" s="77"/>
      <c r="R5" s="77"/>
      <c r="S5" s="77"/>
      <c r="T5" s="77"/>
      <c r="U5" s="77"/>
      <c r="V5" s="77"/>
      <c r="W5" s="77"/>
      <c r="X5" s="78"/>
      <c r="Z5" s="79" t="s">
        <v>92</v>
      </c>
      <c r="AA5" s="79"/>
      <c r="AB5" s="26"/>
      <c r="AC5" s="80" t="s">
        <v>37</v>
      </c>
      <c r="AD5" s="82"/>
      <c r="AF5" s="83" t="s">
        <v>79</v>
      </c>
      <c r="AG5" s="30" t="s">
        <v>86</v>
      </c>
      <c r="AH5" s="17" t="s">
        <v>82</v>
      </c>
      <c r="AI5" s="17" t="s">
        <v>81</v>
      </c>
    </row>
    <row r="6" spans="1:35" ht="51" customHeight="1" x14ac:dyDescent="0.45">
      <c r="C6" s="70" t="s">
        <v>34</v>
      </c>
      <c r="D6" s="71"/>
      <c r="E6" s="72"/>
      <c r="F6" s="84" t="s">
        <v>27</v>
      </c>
      <c r="G6" s="84" t="s">
        <v>89</v>
      </c>
      <c r="H6" s="84" t="s">
        <v>98</v>
      </c>
      <c r="I6" s="73" t="s">
        <v>24</v>
      </c>
      <c r="K6" s="68" t="s">
        <v>93</v>
      </c>
      <c r="L6" s="68" t="s">
        <v>94</v>
      </c>
      <c r="N6" s="68" t="s">
        <v>16</v>
      </c>
      <c r="O6" s="70" t="s">
        <v>97</v>
      </c>
      <c r="P6" s="71"/>
      <c r="Q6" s="71"/>
      <c r="R6" s="71"/>
      <c r="S6" s="72"/>
      <c r="T6" s="70" t="s">
        <v>96</v>
      </c>
      <c r="U6" s="71"/>
      <c r="V6" s="71"/>
      <c r="W6" s="71"/>
      <c r="X6" s="72"/>
      <c r="Z6" s="65" t="s">
        <v>33</v>
      </c>
      <c r="AA6" s="65" t="s">
        <v>36</v>
      </c>
      <c r="AC6" s="65" t="s">
        <v>37</v>
      </c>
      <c r="AD6" s="34" t="s">
        <v>84</v>
      </c>
      <c r="AF6" s="83"/>
      <c r="AG6" s="28">
        <f>(COUNTIF(E9:E58,"教員")-COUNTIF(G9:G58,"★"))*AD3</f>
        <v>189000</v>
      </c>
      <c r="AH6" s="21">
        <f>AH8*AD3</f>
        <v>189000</v>
      </c>
      <c r="AI6" s="21">
        <f>AI8*AD3</f>
        <v>126000</v>
      </c>
    </row>
    <row r="7" spans="1:35" ht="53.4" customHeight="1" x14ac:dyDescent="0.45">
      <c r="C7" s="87" t="s">
        <v>3</v>
      </c>
      <c r="D7" s="89" t="s">
        <v>0</v>
      </c>
      <c r="E7" s="89" t="s">
        <v>1</v>
      </c>
      <c r="F7" s="85"/>
      <c r="G7" s="85"/>
      <c r="H7" s="85"/>
      <c r="I7" s="68"/>
      <c r="J7" s="18"/>
      <c r="K7" s="69"/>
      <c r="L7" s="69"/>
      <c r="N7" s="68"/>
      <c r="O7" s="73" t="s">
        <v>17</v>
      </c>
      <c r="P7" s="74" t="s">
        <v>41</v>
      </c>
      <c r="Q7" s="68" t="s">
        <v>40</v>
      </c>
      <c r="R7" s="65" t="s">
        <v>76</v>
      </c>
      <c r="S7" s="65" t="s">
        <v>77</v>
      </c>
      <c r="T7" s="73" t="s">
        <v>35</v>
      </c>
      <c r="U7" s="74" t="s">
        <v>42</v>
      </c>
      <c r="V7" s="68" t="s">
        <v>39</v>
      </c>
      <c r="W7" s="65" t="s">
        <v>78</v>
      </c>
      <c r="X7" s="65" t="s">
        <v>91</v>
      </c>
      <c r="Z7" s="66"/>
      <c r="AA7" s="66"/>
      <c r="AC7" s="66"/>
      <c r="AD7" s="36" t="s">
        <v>87</v>
      </c>
      <c r="AF7" s="83"/>
      <c r="AG7" s="30" t="s">
        <v>85</v>
      </c>
      <c r="AH7" s="17" t="s">
        <v>83</v>
      </c>
      <c r="AI7" s="25" t="s">
        <v>23</v>
      </c>
    </row>
    <row r="8" spans="1:35" ht="49.95" customHeight="1" x14ac:dyDescent="0.45">
      <c r="C8" s="88"/>
      <c r="D8" s="90"/>
      <c r="E8" s="90"/>
      <c r="F8" s="86"/>
      <c r="G8" s="86"/>
      <c r="H8" s="86"/>
      <c r="I8" s="69"/>
      <c r="J8" s="18"/>
      <c r="K8" s="93" t="s">
        <v>32</v>
      </c>
      <c r="L8" s="94"/>
      <c r="N8" s="69"/>
      <c r="O8" s="69"/>
      <c r="P8" s="75"/>
      <c r="Q8" s="69"/>
      <c r="R8" s="67"/>
      <c r="S8" s="67"/>
      <c r="T8" s="69"/>
      <c r="U8" s="75"/>
      <c r="V8" s="69"/>
      <c r="W8" s="67"/>
      <c r="X8" s="67"/>
      <c r="Z8" s="67"/>
      <c r="AA8" s="67"/>
      <c r="AC8" s="67"/>
      <c r="AD8" s="37">
        <f>COUNTIF(AD9:AD58,"○")</f>
        <v>2</v>
      </c>
      <c r="AF8" s="83"/>
      <c r="AG8" s="28">
        <f>SUMIFS(X9:X58, Z9:Z58, "○", AA9:AA58, "○")</f>
        <v>332106.31999999995</v>
      </c>
      <c r="AH8" s="23">
        <f>COUNTIF(AH9:AH58,"○")</f>
        <v>3</v>
      </c>
      <c r="AI8" s="23">
        <f>COUNTIF(AI9:AI58,"○")</f>
        <v>2</v>
      </c>
    </row>
    <row r="9" spans="1:35" ht="17.399999999999999" customHeight="1" x14ac:dyDescent="0.45">
      <c r="A9" s="3" t="s">
        <v>18</v>
      </c>
      <c r="B9" s="2">
        <v>1</v>
      </c>
      <c r="C9" s="16">
        <v>301</v>
      </c>
      <c r="D9" s="16" t="s">
        <v>101</v>
      </c>
      <c r="E9" s="17" t="s">
        <v>14</v>
      </c>
      <c r="F9" s="1"/>
      <c r="G9" s="1"/>
      <c r="H9" s="1" t="s">
        <v>99</v>
      </c>
      <c r="I9" s="7"/>
      <c r="K9" s="9">
        <v>2300000</v>
      </c>
      <c r="L9" s="9">
        <v>2400000</v>
      </c>
      <c r="N9" s="1" t="s">
        <v>19</v>
      </c>
      <c r="O9" s="20">
        <v>2000</v>
      </c>
      <c r="P9" s="39">
        <f>IF(O9="", "", O9*12)</f>
        <v>24000</v>
      </c>
      <c r="Q9" s="20"/>
      <c r="R9" s="31">
        <f>IF(H9="", "0", IFERROR((P9*(0.09021+0.15589+0.012))/2, ""))</f>
        <v>3097.2</v>
      </c>
      <c r="S9" s="32">
        <f>IFERROR(P9 + IF(N(Q9+R9)&lt;&gt;0, MIN(P9/2, N(Q9+R9)), 0), "")</f>
        <v>27097.200000000001</v>
      </c>
      <c r="T9" s="8">
        <v>3000</v>
      </c>
      <c r="U9" s="39">
        <f>IF(T9="", "", T9*12)</f>
        <v>36000</v>
      </c>
      <c r="V9" s="14">
        <v>5000</v>
      </c>
      <c r="W9" s="40">
        <f>IF(H9="", 0, IFERROR((U9*(0.09021+0.15943+0.012))/2, ""))</f>
        <v>4709.5199999999995</v>
      </c>
      <c r="X9" s="32">
        <f>IFERROR(U9 + IF(N(V9+W9)&lt;&gt;0, MIN(U9/2, N(V9+W9)), 0), "")</f>
        <v>45709.520000000004</v>
      </c>
      <c r="Z9" s="33" t="str">
        <f t="shared" ref="Z9:Z58" si="0">IFERROR(IF(G9="★","-",IF(AND(O9="",Q9="",T9="",V9=""),"-",IF(S9="",IF(X9="", "-", IF(X9=0,"×","○")), IF(X9&gt;=S9,"○","×")))),"-")</f>
        <v>○</v>
      </c>
      <c r="AA9" s="33" t="str">
        <f t="shared" ref="AA9:AA58" si="1">IFERROR(IF(G9="★", "-", IF(OR(U9=0, X9=0), "-", IF(U9 &gt;= X9*2/3, "○", "×"))), "-")</f>
        <v>○</v>
      </c>
      <c r="AC9" s="33" t="str">
        <f>IFERROR(IF(OR(X9=0,X9=""),"-",IF(X9&gt;=$AD$3,"○","×")),"-")</f>
        <v>×</v>
      </c>
      <c r="AD9" s="38" t="str">
        <f t="shared" ref="AD9:AD58" si="2">IF(E9="職員","‐",IF(AND(Z9="○",AA9="○",AC9="○"),"○","×"))</f>
        <v>×</v>
      </c>
      <c r="AF9" s="21">
        <f t="shared" ref="AF9:AF58" si="3">IFERROR(IF((V9+W9)-(U9-((U9)/2))&lt;0,0,(V9+W9)-(U9-((U9)/2))),0)</f>
        <v>0</v>
      </c>
      <c r="AG9" s="27"/>
      <c r="AH9" s="4" t="str">
        <f t="shared" ref="AH9:AH58" si="4">IF(E9="職員","‐",IF(AND(Z9="○",AA9="○"),"○","×"))</f>
        <v>○</v>
      </c>
      <c r="AI9" s="4" t="str">
        <f t="shared" ref="AI9:AI58" si="5">IF(E9="職員","‐",IF(AND(Z9="○",AA9="○",AC9="○"),"○","×"))</f>
        <v>×</v>
      </c>
    </row>
    <row r="10" spans="1:35" ht="17.399999999999999" customHeight="1" x14ac:dyDescent="0.45">
      <c r="A10" s="3" t="s">
        <v>18</v>
      </c>
      <c r="B10" s="2">
        <f>B9+1</f>
        <v>2</v>
      </c>
      <c r="C10" s="16">
        <v>302</v>
      </c>
      <c r="D10" s="16" t="s">
        <v>102</v>
      </c>
      <c r="E10" s="17" t="s">
        <v>14</v>
      </c>
      <c r="F10" s="1"/>
      <c r="G10" s="1"/>
      <c r="H10" s="1" t="s">
        <v>99</v>
      </c>
      <c r="I10" s="7"/>
      <c r="K10" s="9">
        <v>2300000</v>
      </c>
      <c r="L10" s="9">
        <v>2400000</v>
      </c>
      <c r="N10" s="1" t="s">
        <v>19</v>
      </c>
      <c r="O10" s="20">
        <v>4000</v>
      </c>
      <c r="P10" s="39">
        <f t="shared" ref="P10:P58" si="6">IF(O10="", "", O10*12)</f>
        <v>48000</v>
      </c>
      <c r="Q10" s="20"/>
      <c r="R10" s="31">
        <f t="shared" ref="R10:R58" si="7">IF(H10="", "0", IFERROR((P10*(0.09021+0.15589+0.012))/2, ""))</f>
        <v>6194.4</v>
      </c>
      <c r="S10" s="32">
        <f t="shared" ref="S10:S31" si="8">IFERROR(P10 + IF(N(Q10+R10)&lt;&gt;0, MIN(P10/2, N(Q10+R10)), 0), "")</f>
        <v>54194.400000000001</v>
      </c>
      <c r="T10" s="8">
        <v>5000</v>
      </c>
      <c r="U10" s="39">
        <f t="shared" ref="U10:U58" si="9">IF(T10="", "", T10*12)</f>
        <v>60000</v>
      </c>
      <c r="V10" s="14">
        <v>5000</v>
      </c>
      <c r="W10" s="40">
        <f t="shared" ref="W10:W58" si="10">IF(H10="", 0, IFERROR((U10*(0.09021+0.15943+0.012))/2, ""))</f>
        <v>7849.2</v>
      </c>
      <c r="X10" s="32">
        <f t="shared" ref="X10:X58" si="11">IFERROR(U10 + IF(N(V10+W10)&lt;&gt;0, MIN(U10/2, N(V10+W10)), 0), "")</f>
        <v>72849.2</v>
      </c>
      <c r="Z10" s="33" t="str">
        <f t="shared" si="0"/>
        <v>○</v>
      </c>
      <c r="AA10" s="33" t="str">
        <f t="shared" si="1"/>
        <v>○</v>
      </c>
      <c r="AC10" s="33" t="str">
        <f t="shared" ref="AC10:AC58" si="12">IFERROR(IF(OR(X10=0,X10=""),"-",IF(X10&gt;=$AD$3,"○","×")),"-")</f>
        <v>○</v>
      </c>
      <c r="AD10" s="38" t="str">
        <f t="shared" si="2"/>
        <v>○</v>
      </c>
      <c r="AF10" s="21">
        <f t="shared" si="3"/>
        <v>0</v>
      </c>
      <c r="AH10" s="4" t="str">
        <f t="shared" si="4"/>
        <v>○</v>
      </c>
      <c r="AI10" s="4" t="str">
        <f t="shared" si="5"/>
        <v>○</v>
      </c>
    </row>
    <row r="11" spans="1:35" ht="17.399999999999999" customHeight="1" x14ac:dyDescent="0.45">
      <c r="A11" s="3" t="s">
        <v>18</v>
      </c>
      <c r="B11" s="2">
        <f t="shared" ref="B11:B58" si="13">B10+1</f>
        <v>3</v>
      </c>
      <c r="C11" s="16">
        <v>303</v>
      </c>
      <c r="D11" s="16" t="s">
        <v>103</v>
      </c>
      <c r="E11" s="17" t="s">
        <v>14</v>
      </c>
      <c r="F11" s="1"/>
      <c r="G11" s="1"/>
      <c r="H11" s="1" t="s">
        <v>99</v>
      </c>
      <c r="I11" s="7"/>
      <c r="K11" s="9">
        <v>2400000</v>
      </c>
      <c r="L11" s="9">
        <v>2500000</v>
      </c>
      <c r="N11" s="1" t="s">
        <v>19</v>
      </c>
      <c r="O11" s="20">
        <v>4000</v>
      </c>
      <c r="P11" s="39">
        <f t="shared" si="6"/>
        <v>48000</v>
      </c>
      <c r="Q11" s="20"/>
      <c r="R11" s="31">
        <f t="shared" si="7"/>
        <v>6194.4</v>
      </c>
      <c r="S11" s="32">
        <f t="shared" si="8"/>
        <v>54194.400000000001</v>
      </c>
      <c r="T11" s="8">
        <v>5000</v>
      </c>
      <c r="U11" s="39">
        <f t="shared" si="9"/>
        <v>60000</v>
      </c>
      <c r="V11" s="14">
        <v>5000</v>
      </c>
      <c r="W11" s="40">
        <f t="shared" si="10"/>
        <v>7849.2</v>
      </c>
      <c r="X11" s="32">
        <f t="shared" si="11"/>
        <v>72849.2</v>
      </c>
      <c r="Z11" s="33" t="str">
        <f t="shared" si="0"/>
        <v>○</v>
      </c>
      <c r="AA11" s="33" t="str">
        <f t="shared" si="1"/>
        <v>○</v>
      </c>
      <c r="AC11" s="33" t="str">
        <f t="shared" si="12"/>
        <v>○</v>
      </c>
      <c r="AD11" s="38" t="str">
        <f t="shared" si="2"/>
        <v>○</v>
      </c>
      <c r="AF11" s="21">
        <f t="shared" si="3"/>
        <v>0</v>
      </c>
      <c r="AH11" s="4" t="str">
        <f t="shared" si="4"/>
        <v>○</v>
      </c>
      <c r="AI11" s="4" t="str">
        <f t="shared" si="5"/>
        <v>○</v>
      </c>
    </row>
    <row r="12" spans="1:35" ht="17.399999999999999" customHeight="1" x14ac:dyDescent="0.45">
      <c r="A12" s="3" t="s">
        <v>18</v>
      </c>
      <c r="B12" s="2">
        <f t="shared" si="13"/>
        <v>4</v>
      </c>
      <c r="C12" s="16" t="str">
        <f>IFERROR(VLOOKUP($E$4&amp;"-"&amp;$B12,#REF!,2,0),"")</f>
        <v/>
      </c>
      <c r="D12" s="16" t="s">
        <v>104</v>
      </c>
      <c r="E12" s="17" t="s">
        <v>14</v>
      </c>
      <c r="F12" s="1" t="s">
        <v>72</v>
      </c>
      <c r="G12" s="1" t="s">
        <v>90</v>
      </c>
      <c r="H12" s="1"/>
      <c r="I12" s="24"/>
      <c r="K12" s="9"/>
      <c r="L12" s="9"/>
      <c r="N12" s="1"/>
      <c r="O12" s="20"/>
      <c r="P12" s="39" t="str">
        <f t="shared" si="6"/>
        <v/>
      </c>
      <c r="Q12" s="20"/>
      <c r="R12" s="31" t="str">
        <f t="shared" si="7"/>
        <v>0</v>
      </c>
      <c r="S12" s="32" t="str">
        <f t="shared" si="8"/>
        <v/>
      </c>
      <c r="T12" s="8"/>
      <c r="U12" s="39" t="str">
        <f t="shared" si="9"/>
        <v/>
      </c>
      <c r="V12" s="14"/>
      <c r="W12" s="40">
        <f t="shared" si="10"/>
        <v>0</v>
      </c>
      <c r="X12" s="32" t="str">
        <f t="shared" si="11"/>
        <v/>
      </c>
      <c r="Z12" s="33" t="str">
        <f t="shared" si="0"/>
        <v>-</v>
      </c>
      <c r="AA12" s="33" t="str">
        <f t="shared" si="1"/>
        <v>-</v>
      </c>
      <c r="AC12" s="33" t="str">
        <f t="shared" si="12"/>
        <v>-</v>
      </c>
      <c r="AD12" s="38" t="str">
        <f t="shared" si="2"/>
        <v>×</v>
      </c>
      <c r="AF12" s="21">
        <f t="shared" si="3"/>
        <v>0</v>
      </c>
      <c r="AH12" s="4" t="str">
        <f t="shared" si="4"/>
        <v>×</v>
      </c>
      <c r="AI12" s="4" t="str">
        <f t="shared" si="5"/>
        <v>×</v>
      </c>
    </row>
    <row r="13" spans="1:35" ht="17.399999999999999" customHeight="1" x14ac:dyDescent="0.45">
      <c r="A13" s="3" t="s">
        <v>18</v>
      </c>
      <c r="B13" s="2">
        <f t="shared" si="13"/>
        <v>5</v>
      </c>
      <c r="C13" s="16">
        <v>304</v>
      </c>
      <c r="D13" s="16" t="s">
        <v>105</v>
      </c>
      <c r="E13" s="17" t="s">
        <v>15</v>
      </c>
      <c r="F13" s="1"/>
      <c r="G13" s="1"/>
      <c r="H13" s="1" t="s">
        <v>99</v>
      </c>
      <c r="I13" s="7"/>
      <c r="K13" s="9">
        <v>2500000</v>
      </c>
      <c r="L13" s="9">
        <v>2600000</v>
      </c>
      <c r="N13" s="1" t="s">
        <v>20</v>
      </c>
      <c r="O13" s="20">
        <v>10000</v>
      </c>
      <c r="P13" s="39">
        <f t="shared" si="6"/>
        <v>120000</v>
      </c>
      <c r="Q13" s="20"/>
      <c r="R13" s="31">
        <f t="shared" si="7"/>
        <v>15486</v>
      </c>
      <c r="S13" s="32">
        <f t="shared" si="8"/>
        <v>135486</v>
      </c>
      <c r="T13" s="8">
        <v>10000</v>
      </c>
      <c r="U13" s="39">
        <f t="shared" si="9"/>
        <v>120000</v>
      </c>
      <c r="V13" s="14">
        <v>5000</v>
      </c>
      <c r="W13" s="40">
        <f t="shared" si="10"/>
        <v>15698.4</v>
      </c>
      <c r="X13" s="32">
        <f t="shared" si="11"/>
        <v>140698.4</v>
      </c>
      <c r="Z13" s="33" t="str">
        <f t="shared" si="0"/>
        <v>○</v>
      </c>
      <c r="AA13" s="33" t="str">
        <f t="shared" si="1"/>
        <v>○</v>
      </c>
      <c r="AC13" s="33" t="str">
        <f t="shared" si="12"/>
        <v>○</v>
      </c>
      <c r="AD13" s="38" t="str">
        <f t="shared" si="2"/>
        <v>‐</v>
      </c>
      <c r="AF13" s="21">
        <f t="shared" si="3"/>
        <v>0</v>
      </c>
      <c r="AH13" s="4" t="str">
        <f t="shared" si="4"/>
        <v>‐</v>
      </c>
      <c r="AI13" s="4" t="str">
        <f t="shared" si="5"/>
        <v>‐</v>
      </c>
    </row>
    <row r="14" spans="1:35" ht="17.399999999999999" customHeight="1" x14ac:dyDescent="0.45">
      <c r="A14" s="3" t="s">
        <v>18</v>
      </c>
      <c r="B14" s="2">
        <f t="shared" si="13"/>
        <v>6</v>
      </c>
      <c r="C14" s="16" t="str">
        <f>IFERROR(VLOOKUP($E$4&amp;"-"&amp;$B14,#REF!,2,0),"")</f>
        <v/>
      </c>
      <c r="D14" s="16" t="str">
        <f>IFERROR(VLOOKUP($E$4&amp;"-"&amp;$B14,#REF!,3,0),"")</f>
        <v/>
      </c>
      <c r="E14" s="17"/>
      <c r="F14" s="1"/>
      <c r="G14" s="1"/>
      <c r="H14" s="1"/>
      <c r="I14" s="7"/>
      <c r="K14" s="9"/>
      <c r="L14" s="9"/>
      <c r="N14" s="1"/>
      <c r="O14" s="20"/>
      <c r="P14" s="39" t="str">
        <f t="shared" si="6"/>
        <v/>
      </c>
      <c r="Q14" s="20"/>
      <c r="R14" s="31" t="str">
        <f t="shared" si="7"/>
        <v>0</v>
      </c>
      <c r="S14" s="32" t="str">
        <f t="shared" si="8"/>
        <v/>
      </c>
      <c r="T14" s="8"/>
      <c r="U14" s="39" t="str">
        <f t="shared" si="9"/>
        <v/>
      </c>
      <c r="V14" s="14"/>
      <c r="W14" s="40">
        <f t="shared" si="10"/>
        <v>0</v>
      </c>
      <c r="X14" s="32" t="str">
        <f t="shared" si="11"/>
        <v/>
      </c>
      <c r="Z14" s="33" t="str">
        <f t="shared" si="0"/>
        <v>-</v>
      </c>
      <c r="AA14" s="33" t="str">
        <f t="shared" si="1"/>
        <v>-</v>
      </c>
      <c r="AC14" s="33" t="str">
        <f t="shared" si="12"/>
        <v>-</v>
      </c>
      <c r="AD14" s="38" t="str">
        <f t="shared" si="2"/>
        <v>×</v>
      </c>
      <c r="AF14" s="21">
        <f t="shared" si="3"/>
        <v>0</v>
      </c>
      <c r="AH14" s="4" t="str">
        <f t="shared" si="4"/>
        <v>×</v>
      </c>
      <c r="AI14" s="4" t="str">
        <f t="shared" si="5"/>
        <v>×</v>
      </c>
    </row>
    <row r="15" spans="1:35" ht="17.399999999999999" customHeight="1" x14ac:dyDescent="0.45">
      <c r="A15" s="3" t="s">
        <v>18</v>
      </c>
      <c r="B15" s="2">
        <f t="shared" si="13"/>
        <v>7</v>
      </c>
      <c r="C15" s="16" t="str">
        <f>IFERROR(VLOOKUP($E$4&amp;"-"&amp;$B15,#REF!,2,0),"")</f>
        <v/>
      </c>
      <c r="D15" s="16" t="str">
        <f>IFERROR(VLOOKUP($E$4&amp;"-"&amp;$B15,#REF!,3,0),"")</f>
        <v/>
      </c>
      <c r="E15" s="17"/>
      <c r="F15" s="1"/>
      <c r="G15" s="1"/>
      <c r="H15" s="1"/>
      <c r="I15" s="7"/>
      <c r="K15" s="9"/>
      <c r="L15" s="9"/>
      <c r="N15" s="1"/>
      <c r="O15" s="20"/>
      <c r="P15" s="39" t="str">
        <f t="shared" si="6"/>
        <v/>
      </c>
      <c r="Q15" s="20"/>
      <c r="R15" s="31" t="str">
        <f t="shared" si="7"/>
        <v>0</v>
      </c>
      <c r="S15" s="32" t="str">
        <f t="shared" si="8"/>
        <v/>
      </c>
      <c r="T15" s="8"/>
      <c r="U15" s="39" t="str">
        <f t="shared" si="9"/>
        <v/>
      </c>
      <c r="V15" s="14"/>
      <c r="W15" s="40">
        <f t="shared" si="10"/>
        <v>0</v>
      </c>
      <c r="X15" s="32" t="str">
        <f t="shared" si="11"/>
        <v/>
      </c>
      <c r="Z15" s="33" t="str">
        <f t="shared" si="0"/>
        <v>-</v>
      </c>
      <c r="AA15" s="33" t="str">
        <f t="shared" si="1"/>
        <v>-</v>
      </c>
      <c r="AC15" s="33" t="str">
        <f t="shared" si="12"/>
        <v>-</v>
      </c>
      <c r="AD15" s="38" t="str">
        <f t="shared" si="2"/>
        <v>×</v>
      </c>
      <c r="AF15" s="21">
        <f t="shared" si="3"/>
        <v>0</v>
      </c>
      <c r="AH15" s="4" t="str">
        <f t="shared" si="4"/>
        <v>×</v>
      </c>
      <c r="AI15" s="4" t="str">
        <f t="shared" si="5"/>
        <v>×</v>
      </c>
    </row>
    <row r="16" spans="1:35" ht="17.399999999999999" customHeight="1" x14ac:dyDescent="0.45">
      <c r="A16" s="3" t="s">
        <v>18</v>
      </c>
      <c r="B16" s="2">
        <f t="shared" si="13"/>
        <v>8</v>
      </c>
      <c r="C16" s="16" t="str">
        <f>IFERROR(VLOOKUP($E$4&amp;"-"&amp;$B16,#REF!,2,0),"")</f>
        <v/>
      </c>
      <c r="D16" s="16" t="str">
        <f>IFERROR(VLOOKUP($E$4&amp;"-"&amp;$B16,#REF!,3,0),"")</f>
        <v/>
      </c>
      <c r="E16" s="17"/>
      <c r="F16" s="1"/>
      <c r="G16" s="1"/>
      <c r="H16" s="1"/>
      <c r="I16" s="7"/>
      <c r="K16" s="9"/>
      <c r="L16" s="9"/>
      <c r="N16" s="1"/>
      <c r="O16" s="20"/>
      <c r="P16" s="39" t="str">
        <f t="shared" si="6"/>
        <v/>
      </c>
      <c r="Q16" s="20"/>
      <c r="R16" s="31" t="str">
        <f t="shared" si="7"/>
        <v>0</v>
      </c>
      <c r="S16" s="32" t="str">
        <f t="shared" si="8"/>
        <v/>
      </c>
      <c r="T16" s="8"/>
      <c r="U16" s="39" t="str">
        <f t="shared" si="9"/>
        <v/>
      </c>
      <c r="V16" s="14"/>
      <c r="W16" s="40">
        <f t="shared" si="10"/>
        <v>0</v>
      </c>
      <c r="X16" s="32" t="str">
        <f t="shared" si="11"/>
        <v/>
      </c>
      <c r="Z16" s="33" t="str">
        <f t="shared" si="0"/>
        <v>-</v>
      </c>
      <c r="AA16" s="33" t="str">
        <f t="shared" si="1"/>
        <v>-</v>
      </c>
      <c r="AC16" s="33" t="str">
        <f t="shared" si="12"/>
        <v>-</v>
      </c>
      <c r="AD16" s="38" t="str">
        <f t="shared" si="2"/>
        <v>×</v>
      </c>
      <c r="AF16" s="21">
        <f t="shared" si="3"/>
        <v>0</v>
      </c>
      <c r="AH16" s="4" t="str">
        <f t="shared" si="4"/>
        <v>×</v>
      </c>
      <c r="AI16" s="4" t="str">
        <f t="shared" si="5"/>
        <v>×</v>
      </c>
    </row>
    <row r="17" spans="1:35" ht="17.399999999999999" customHeight="1" x14ac:dyDescent="0.45">
      <c r="A17" s="3" t="s">
        <v>18</v>
      </c>
      <c r="B17" s="2">
        <f t="shared" si="13"/>
        <v>9</v>
      </c>
      <c r="C17" s="16" t="str">
        <f>IFERROR(VLOOKUP($E$4&amp;"-"&amp;$B17,#REF!,2,0),"")</f>
        <v/>
      </c>
      <c r="D17" s="16" t="str">
        <f>IFERROR(VLOOKUP($E$4&amp;"-"&amp;$B17,#REF!,3,0),"")</f>
        <v/>
      </c>
      <c r="E17" s="17"/>
      <c r="F17" s="1"/>
      <c r="G17" s="1"/>
      <c r="H17" s="1"/>
      <c r="I17" s="7"/>
      <c r="K17" s="9"/>
      <c r="L17" s="9"/>
      <c r="N17" s="1"/>
      <c r="O17" s="20"/>
      <c r="P17" s="39" t="str">
        <f t="shared" si="6"/>
        <v/>
      </c>
      <c r="Q17" s="20"/>
      <c r="R17" s="31" t="str">
        <f t="shared" si="7"/>
        <v>0</v>
      </c>
      <c r="S17" s="32" t="str">
        <f t="shared" si="8"/>
        <v/>
      </c>
      <c r="T17" s="8"/>
      <c r="U17" s="39" t="str">
        <f t="shared" si="9"/>
        <v/>
      </c>
      <c r="V17" s="14"/>
      <c r="W17" s="40">
        <f t="shared" si="10"/>
        <v>0</v>
      </c>
      <c r="X17" s="32" t="str">
        <f t="shared" si="11"/>
        <v/>
      </c>
      <c r="Z17" s="33" t="str">
        <f t="shared" si="0"/>
        <v>-</v>
      </c>
      <c r="AA17" s="33" t="str">
        <f t="shared" si="1"/>
        <v>-</v>
      </c>
      <c r="AC17" s="33" t="str">
        <f t="shared" si="12"/>
        <v>-</v>
      </c>
      <c r="AD17" s="38" t="str">
        <f t="shared" si="2"/>
        <v>×</v>
      </c>
      <c r="AF17" s="21">
        <f t="shared" si="3"/>
        <v>0</v>
      </c>
      <c r="AH17" s="4" t="str">
        <f t="shared" si="4"/>
        <v>×</v>
      </c>
      <c r="AI17" s="4" t="str">
        <f t="shared" si="5"/>
        <v>×</v>
      </c>
    </row>
    <row r="18" spans="1:35" ht="17.399999999999999" customHeight="1" x14ac:dyDescent="0.45">
      <c r="A18" s="3" t="s">
        <v>18</v>
      </c>
      <c r="B18" s="2">
        <f t="shared" si="13"/>
        <v>10</v>
      </c>
      <c r="C18" s="16" t="str">
        <f>IFERROR(VLOOKUP($E$4&amp;"-"&amp;$B18,#REF!,2,0),"")</f>
        <v/>
      </c>
      <c r="D18" s="16" t="str">
        <f>IFERROR(VLOOKUP($E$4&amp;"-"&amp;$B18,#REF!,3,0),"")</f>
        <v/>
      </c>
      <c r="E18" s="17"/>
      <c r="F18" s="1"/>
      <c r="G18" s="1"/>
      <c r="H18" s="1"/>
      <c r="I18" s="7"/>
      <c r="K18" s="9"/>
      <c r="L18" s="9"/>
      <c r="N18" s="1"/>
      <c r="O18" s="20"/>
      <c r="P18" s="39" t="str">
        <f t="shared" si="6"/>
        <v/>
      </c>
      <c r="Q18" s="20"/>
      <c r="R18" s="31" t="str">
        <f t="shared" si="7"/>
        <v>0</v>
      </c>
      <c r="S18" s="32" t="str">
        <f t="shared" si="8"/>
        <v/>
      </c>
      <c r="T18" s="8"/>
      <c r="U18" s="39" t="str">
        <f t="shared" si="9"/>
        <v/>
      </c>
      <c r="V18" s="14"/>
      <c r="W18" s="40">
        <f t="shared" si="10"/>
        <v>0</v>
      </c>
      <c r="X18" s="32" t="str">
        <f t="shared" si="11"/>
        <v/>
      </c>
      <c r="Z18" s="33" t="str">
        <f t="shared" si="0"/>
        <v>-</v>
      </c>
      <c r="AA18" s="33" t="str">
        <f t="shared" si="1"/>
        <v>-</v>
      </c>
      <c r="AC18" s="33" t="str">
        <f t="shared" si="12"/>
        <v>-</v>
      </c>
      <c r="AD18" s="38" t="str">
        <f t="shared" si="2"/>
        <v>×</v>
      </c>
      <c r="AF18" s="21">
        <f t="shared" si="3"/>
        <v>0</v>
      </c>
      <c r="AH18" s="4" t="str">
        <f t="shared" si="4"/>
        <v>×</v>
      </c>
      <c r="AI18" s="4" t="str">
        <f t="shared" si="5"/>
        <v>×</v>
      </c>
    </row>
    <row r="19" spans="1:35" ht="17.399999999999999" customHeight="1" x14ac:dyDescent="0.45">
      <c r="A19" s="3" t="s">
        <v>18</v>
      </c>
      <c r="B19" s="2">
        <f t="shared" si="13"/>
        <v>11</v>
      </c>
      <c r="C19" s="16" t="str">
        <f>IFERROR(VLOOKUP($E$4&amp;"-"&amp;$B19,#REF!,2,0),"")</f>
        <v/>
      </c>
      <c r="D19" s="16" t="str">
        <f>IFERROR(VLOOKUP($E$4&amp;"-"&amp;$B19,#REF!,3,0),"")</f>
        <v/>
      </c>
      <c r="E19" s="17"/>
      <c r="F19" s="1"/>
      <c r="G19" s="1"/>
      <c r="H19" s="1"/>
      <c r="I19" s="7"/>
      <c r="K19" s="9"/>
      <c r="L19" s="9"/>
      <c r="N19" s="1"/>
      <c r="O19" s="20"/>
      <c r="P19" s="39" t="str">
        <f t="shared" si="6"/>
        <v/>
      </c>
      <c r="Q19" s="20"/>
      <c r="R19" s="31" t="str">
        <f t="shared" si="7"/>
        <v>0</v>
      </c>
      <c r="S19" s="32" t="str">
        <f t="shared" si="8"/>
        <v/>
      </c>
      <c r="T19" s="8"/>
      <c r="U19" s="39" t="str">
        <f t="shared" si="9"/>
        <v/>
      </c>
      <c r="V19" s="14"/>
      <c r="W19" s="40">
        <f t="shared" si="10"/>
        <v>0</v>
      </c>
      <c r="X19" s="32" t="str">
        <f t="shared" si="11"/>
        <v/>
      </c>
      <c r="Z19" s="33" t="str">
        <f t="shared" si="0"/>
        <v>-</v>
      </c>
      <c r="AA19" s="33" t="str">
        <f t="shared" si="1"/>
        <v>-</v>
      </c>
      <c r="AC19" s="33" t="str">
        <f t="shared" si="12"/>
        <v>-</v>
      </c>
      <c r="AD19" s="38" t="str">
        <f t="shared" si="2"/>
        <v>×</v>
      </c>
      <c r="AF19" s="21">
        <f t="shared" si="3"/>
        <v>0</v>
      </c>
      <c r="AH19" s="4" t="str">
        <f t="shared" si="4"/>
        <v>×</v>
      </c>
      <c r="AI19" s="4" t="str">
        <f t="shared" si="5"/>
        <v>×</v>
      </c>
    </row>
    <row r="20" spans="1:35" ht="17.399999999999999" customHeight="1" x14ac:dyDescent="0.45">
      <c r="A20" s="3" t="s">
        <v>18</v>
      </c>
      <c r="B20" s="2">
        <f t="shared" si="13"/>
        <v>12</v>
      </c>
      <c r="C20" s="16" t="str">
        <f>IFERROR(VLOOKUP($E$4&amp;"-"&amp;$B20,#REF!,2,0),"")</f>
        <v/>
      </c>
      <c r="D20" s="16" t="str">
        <f>IFERROR(VLOOKUP($E$4&amp;"-"&amp;$B20,#REF!,3,0),"")</f>
        <v/>
      </c>
      <c r="E20" s="17"/>
      <c r="F20" s="1"/>
      <c r="G20" s="1"/>
      <c r="H20" s="1"/>
      <c r="I20" s="7"/>
      <c r="K20" s="9"/>
      <c r="L20" s="9"/>
      <c r="N20" s="1"/>
      <c r="O20" s="20"/>
      <c r="P20" s="39" t="str">
        <f t="shared" si="6"/>
        <v/>
      </c>
      <c r="Q20" s="20"/>
      <c r="R20" s="31" t="str">
        <f t="shared" si="7"/>
        <v>0</v>
      </c>
      <c r="S20" s="32" t="str">
        <f t="shared" si="8"/>
        <v/>
      </c>
      <c r="T20" s="8"/>
      <c r="U20" s="39" t="str">
        <f t="shared" si="9"/>
        <v/>
      </c>
      <c r="V20" s="14"/>
      <c r="W20" s="40">
        <f t="shared" si="10"/>
        <v>0</v>
      </c>
      <c r="X20" s="32" t="str">
        <f t="shared" si="11"/>
        <v/>
      </c>
      <c r="Z20" s="33" t="str">
        <f t="shared" si="0"/>
        <v>-</v>
      </c>
      <c r="AA20" s="33" t="str">
        <f t="shared" si="1"/>
        <v>-</v>
      </c>
      <c r="AC20" s="33" t="str">
        <f t="shared" si="12"/>
        <v>-</v>
      </c>
      <c r="AD20" s="38" t="str">
        <f t="shared" si="2"/>
        <v>×</v>
      </c>
      <c r="AF20" s="21">
        <f t="shared" si="3"/>
        <v>0</v>
      </c>
      <c r="AH20" s="4" t="str">
        <f t="shared" si="4"/>
        <v>×</v>
      </c>
      <c r="AI20" s="4" t="str">
        <f t="shared" si="5"/>
        <v>×</v>
      </c>
    </row>
    <row r="21" spans="1:35" ht="17.399999999999999" customHeight="1" x14ac:dyDescent="0.45">
      <c r="A21" s="3" t="s">
        <v>18</v>
      </c>
      <c r="B21" s="2">
        <f t="shared" si="13"/>
        <v>13</v>
      </c>
      <c r="C21" s="16" t="str">
        <f>IFERROR(VLOOKUP($E$4&amp;"-"&amp;$B21,#REF!,2,0),"")</f>
        <v/>
      </c>
      <c r="D21" s="16" t="str">
        <f>IFERROR(VLOOKUP($E$4&amp;"-"&amp;$B21,#REF!,3,0),"")</f>
        <v/>
      </c>
      <c r="E21" s="17"/>
      <c r="F21" s="1"/>
      <c r="G21" s="1"/>
      <c r="H21" s="1"/>
      <c r="I21" s="7"/>
      <c r="K21" s="9"/>
      <c r="L21" s="9"/>
      <c r="N21" s="1"/>
      <c r="O21" s="20"/>
      <c r="P21" s="39" t="str">
        <f t="shared" si="6"/>
        <v/>
      </c>
      <c r="Q21" s="20"/>
      <c r="R21" s="31" t="str">
        <f t="shared" si="7"/>
        <v>0</v>
      </c>
      <c r="S21" s="32" t="str">
        <f t="shared" si="8"/>
        <v/>
      </c>
      <c r="T21" s="8"/>
      <c r="U21" s="39" t="str">
        <f t="shared" si="9"/>
        <v/>
      </c>
      <c r="V21" s="14"/>
      <c r="W21" s="40">
        <f t="shared" si="10"/>
        <v>0</v>
      </c>
      <c r="X21" s="32" t="str">
        <f t="shared" si="11"/>
        <v/>
      </c>
      <c r="Z21" s="33" t="str">
        <f t="shared" si="0"/>
        <v>-</v>
      </c>
      <c r="AA21" s="33" t="str">
        <f t="shared" si="1"/>
        <v>-</v>
      </c>
      <c r="AC21" s="33" t="str">
        <f t="shared" si="12"/>
        <v>-</v>
      </c>
      <c r="AD21" s="38" t="str">
        <f t="shared" si="2"/>
        <v>×</v>
      </c>
      <c r="AF21" s="21">
        <f t="shared" si="3"/>
        <v>0</v>
      </c>
      <c r="AH21" s="4" t="str">
        <f t="shared" si="4"/>
        <v>×</v>
      </c>
      <c r="AI21" s="4" t="str">
        <f t="shared" si="5"/>
        <v>×</v>
      </c>
    </row>
    <row r="22" spans="1:35" ht="17.399999999999999" customHeight="1" x14ac:dyDescent="0.45">
      <c r="A22" s="3" t="s">
        <v>18</v>
      </c>
      <c r="B22" s="2">
        <f t="shared" si="13"/>
        <v>14</v>
      </c>
      <c r="C22" s="16" t="str">
        <f>IFERROR(VLOOKUP($E$4&amp;"-"&amp;$B22,#REF!,2,0),"")</f>
        <v/>
      </c>
      <c r="D22" s="16" t="str">
        <f>IFERROR(VLOOKUP($E$4&amp;"-"&amp;$B22,#REF!,3,0),"")</f>
        <v/>
      </c>
      <c r="E22" s="17"/>
      <c r="F22" s="1"/>
      <c r="G22" s="1"/>
      <c r="H22" s="1"/>
      <c r="I22" s="7"/>
      <c r="K22" s="9"/>
      <c r="L22" s="9"/>
      <c r="N22" s="1"/>
      <c r="O22" s="20"/>
      <c r="P22" s="39" t="str">
        <f t="shared" si="6"/>
        <v/>
      </c>
      <c r="Q22" s="20"/>
      <c r="R22" s="31" t="str">
        <f t="shared" si="7"/>
        <v>0</v>
      </c>
      <c r="S22" s="32" t="str">
        <f t="shared" si="8"/>
        <v/>
      </c>
      <c r="T22" s="8"/>
      <c r="U22" s="39" t="str">
        <f t="shared" si="9"/>
        <v/>
      </c>
      <c r="V22" s="14"/>
      <c r="W22" s="40">
        <f t="shared" si="10"/>
        <v>0</v>
      </c>
      <c r="X22" s="32" t="str">
        <f t="shared" si="11"/>
        <v/>
      </c>
      <c r="Z22" s="33" t="str">
        <f t="shared" si="0"/>
        <v>-</v>
      </c>
      <c r="AA22" s="33" t="str">
        <f t="shared" si="1"/>
        <v>-</v>
      </c>
      <c r="AC22" s="33" t="str">
        <f t="shared" si="12"/>
        <v>-</v>
      </c>
      <c r="AD22" s="38" t="str">
        <f t="shared" si="2"/>
        <v>×</v>
      </c>
      <c r="AF22" s="21">
        <f t="shared" si="3"/>
        <v>0</v>
      </c>
      <c r="AH22" s="4" t="str">
        <f t="shared" si="4"/>
        <v>×</v>
      </c>
      <c r="AI22" s="4" t="str">
        <f t="shared" si="5"/>
        <v>×</v>
      </c>
    </row>
    <row r="23" spans="1:35" ht="17.399999999999999" customHeight="1" x14ac:dyDescent="0.45">
      <c r="A23" s="3" t="s">
        <v>18</v>
      </c>
      <c r="B23" s="2">
        <f t="shared" si="13"/>
        <v>15</v>
      </c>
      <c r="C23" s="16" t="str">
        <f>IFERROR(VLOOKUP($E$4&amp;"-"&amp;$B23,#REF!,2,0),"")</f>
        <v/>
      </c>
      <c r="D23" s="16" t="str">
        <f>IFERROR(VLOOKUP($E$4&amp;"-"&amp;$B23,#REF!,3,0),"")</f>
        <v/>
      </c>
      <c r="E23" s="17"/>
      <c r="F23" s="1"/>
      <c r="G23" s="1"/>
      <c r="H23" s="1"/>
      <c r="I23" s="7"/>
      <c r="K23" s="9"/>
      <c r="L23" s="9"/>
      <c r="N23" s="1"/>
      <c r="O23" s="20"/>
      <c r="P23" s="39" t="str">
        <f t="shared" si="6"/>
        <v/>
      </c>
      <c r="Q23" s="20"/>
      <c r="R23" s="31" t="str">
        <f t="shared" si="7"/>
        <v>0</v>
      </c>
      <c r="S23" s="32" t="str">
        <f t="shared" si="8"/>
        <v/>
      </c>
      <c r="T23" s="8"/>
      <c r="U23" s="39" t="str">
        <f t="shared" si="9"/>
        <v/>
      </c>
      <c r="V23" s="14"/>
      <c r="W23" s="40">
        <f t="shared" si="10"/>
        <v>0</v>
      </c>
      <c r="X23" s="32" t="str">
        <f t="shared" si="11"/>
        <v/>
      </c>
      <c r="Z23" s="33" t="str">
        <f t="shared" si="0"/>
        <v>-</v>
      </c>
      <c r="AA23" s="33" t="str">
        <f t="shared" si="1"/>
        <v>-</v>
      </c>
      <c r="AC23" s="33" t="str">
        <f t="shared" si="12"/>
        <v>-</v>
      </c>
      <c r="AD23" s="38" t="str">
        <f t="shared" si="2"/>
        <v>×</v>
      </c>
      <c r="AF23" s="21">
        <f t="shared" si="3"/>
        <v>0</v>
      </c>
      <c r="AH23" s="4" t="str">
        <f t="shared" si="4"/>
        <v>×</v>
      </c>
      <c r="AI23" s="4" t="str">
        <f t="shared" si="5"/>
        <v>×</v>
      </c>
    </row>
    <row r="24" spans="1:35" ht="17.399999999999999" customHeight="1" x14ac:dyDescent="0.45">
      <c r="A24" s="3" t="s">
        <v>18</v>
      </c>
      <c r="B24" s="2">
        <f t="shared" si="13"/>
        <v>16</v>
      </c>
      <c r="C24" s="16" t="str">
        <f>IFERROR(VLOOKUP($E$4&amp;"-"&amp;$B24,#REF!,2,0),"")</f>
        <v/>
      </c>
      <c r="D24" s="16" t="str">
        <f>IFERROR(VLOOKUP($E$4&amp;"-"&amp;$B24,#REF!,3,0),"")</f>
        <v/>
      </c>
      <c r="E24" s="17"/>
      <c r="F24" s="1"/>
      <c r="G24" s="1"/>
      <c r="H24" s="1"/>
      <c r="I24" s="7"/>
      <c r="K24" s="9"/>
      <c r="L24" s="9"/>
      <c r="N24" s="1"/>
      <c r="O24" s="20"/>
      <c r="P24" s="39" t="str">
        <f t="shared" si="6"/>
        <v/>
      </c>
      <c r="Q24" s="20"/>
      <c r="R24" s="31" t="str">
        <f t="shared" si="7"/>
        <v>0</v>
      </c>
      <c r="S24" s="32" t="str">
        <f t="shared" si="8"/>
        <v/>
      </c>
      <c r="T24" s="8"/>
      <c r="U24" s="39" t="str">
        <f t="shared" si="9"/>
        <v/>
      </c>
      <c r="V24" s="14"/>
      <c r="W24" s="40">
        <f t="shared" si="10"/>
        <v>0</v>
      </c>
      <c r="X24" s="32" t="str">
        <f t="shared" si="11"/>
        <v/>
      </c>
      <c r="Z24" s="33" t="str">
        <f t="shared" si="0"/>
        <v>-</v>
      </c>
      <c r="AA24" s="33" t="str">
        <f t="shared" si="1"/>
        <v>-</v>
      </c>
      <c r="AC24" s="33" t="str">
        <f t="shared" si="12"/>
        <v>-</v>
      </c>
      <c r="AD24" s="38" t="str">
        <f t="shared" si="2"/>
        <v>×</v>
      </c>
      <c r="AF24" s="21">
        <f t="shared" si="3"/>
        <v>0</v>
      </c>
      <c r="AH24" s="4" t="str">
        <f t="shared" si="4"/>
        <v>×</v>
      </c>
      <c r="AI24" s="4" t="str">
        <f t="shared" si="5"/>
        <v>×</v>
      </c>
    </row>
    <row r="25" spans="1:35" ht="17.399999999999999" customHeight="1" x14ac:dyDescent="0.45">
      <c r="A25" s="3" t="s">
        <v>18</v>
      </c>
      <c r="B25" s="2">
        <f t="shared" si="13"/>
        <v>17</v>
      </c>
      <c r="C25" s="16" t="str">
        <f>IFERROR(VLOOKUP($E$4&amp;"-"&amp;$B25,#REF!,2,0),"")</f>
        <v/>
      </c>
      <c r="D25" s="16" t="str">
        <f>IFERROR(VLOOKUP($E$4&amp;"-"&amp;$B25,#REF!,3,0),"")</f>
        <v/>
      </c>
      <c r="E25" s="17"/>
      <c r="F25" s="1"/>
      <c r="G25" s="1"/>
      <c r="H25" s="1"/>
      <c r="I25" s="7"/>
      <c r="K25" s="9"/>
      <c r="L25" s="9"/>
      <c r="N25" s="1"/>
      <c r="O25" s="20"/>
      <c r="P25" s="39" t="str">
        <f t="shared" si="6"/>
        <v/>
      </c>
      <c r="Q25" s="20"/>
      <c r="R25" s="31" t="str">
        <f t="shared" si="7"/>
        <v>0</v>
      </c>
      <c r="S25" s="32" t="str">
        <f t="shared" si="8"/>
        <v/>
      </c>
      <c r="T25" s="8"/>
      <c r="U25" s="39" t="str">
        <f t="shared" si="9"/>
        <v/>
      </c>
      <c r="V25" s="14"/>
      <c r="W25" s="40">
        <f t="shared" si="10"/>
        <v>0</v>
      </c>
      <c r="X25" s="32" t="str">
        <f t="shared" si="11"/>
        <v/>
      </c>
      <c r="Z25" s="33" t="str">
        <f t="shared" si="0"/>
        <v>-</v>
      </c>
      <c r="AA25" s="33" t="str">
        <f t="shared" si="1"/>
        <v>-</v>
      </c>
      <c r="AC25" s="33" t="str">
        <f t="shared" si="12"/>
        <v>-</v>
      </c>
      <c r="AD25" s="38" t="str">
        <f t="shared" si="2"/>
        <v>×</v>
      </c>
      <c r="AF25" s="21">
        <f t="shared" si="3"/>
        <v>0</v>
      </c>
      <c r="AH25" s="4" t="str">
        <f t="shared" si="4"/>
        <v>×</v>
      </c>
      <c r="AI25" s="4" t="str">
        <f t="shared" si="5"/>
        <v>×</v>
      </c>
    </row>
    <row r="26" spans="1:35" ht="17.399999999999999" customHeight="1" x14ac:dyDescent="0.45">
      <c r="A26" s="3" t="s">
        <v>18</v>
      </c>
      <c r="B26" s="2">
        <f t="shared" si="13"/>
        <v>18</v>
      </c>
      <c r="C26" s="16" t="str">
        <f>IFERROR(VLOOKUP($E$4&amp;"-"&amp;$B26,#REF!,2,0),"")</f>
        <v/>
      </c>
      <c r="D26" s="16" t="str">
        <f>IFERROR(VLOOKUP($E$4&amp;"-"&amp;$B26,#REF!,3,0),"")</f>
        <v/>
      </c>
      <c r="E26" s="17"/>
      <c r="F26" s="1"/>
      <c r="G26" s="1"/>
      <c r="H26" s="1"/>
      <c r="I26" s="7"/>
      <c r="K26" s="9"/>
      <c r="L26" s="9"/>
      <c r="N26" s="1"/>
      <c r="O26" s="20"/>
      <c r="P26" s="39" t="str">
        <f t="shared" si="6"/>
        <v/>
      </c>
      <c r="Q26" s="20"/>
      <c r="R26" s="31" t="str">
        <f t="shared" si="7"/>
        <v>0</v>
      </c>
      <c r="S26" s="32" t="str">
        <f t="shared" si="8"/>
        <v/>
      </c>
      <c r="T26" s="8"/>
      <c r="U26" s="39" t="str">
        <f t="shared" si="9"/>
        <v/>
      </c>
      <c r="V26" s="14"/>
      <c r="W26" s="40">
        <f t="shared" si="10"/>
        <v>0</v>
      </c>
      <c r="X26" s="32" t="str">
        <f t="shared" si="11"/>
        <v/>
      </c>
      <c r="Z26" s="33" t="str">
        <f t="shared" si="0"/>
        <v>-</v>
      </c>
      <c r="AA26" s="33" t="str">
        <f t="shared" si="1"/>
        <v>-</v>
      </c>
      <c r="AC26" s="33" t="str">
        <f t="shared" si="12"/>
        <v>-</v>
      </c>
      <c r="AD26" s="38" t="str">
        <f t="shared" si="2"/>
        <v>×</v>
      </c>
      <c r="AF26" s="21">
        <f t="shared" si="3"/>
        <v>0</v>
      </c>
      <c r="AH26" s="4" t="str">
        <f t="shared" si="4"/>
        <v>×</v>
      </c>
      <c r="AI26" s="4" t="str">
        <f t="shared" si="5"/>
        <v>×</v>
      </c>
    </row>
    <row r="27" spans="1:35" ht="17.399999999999999" customHeight="1" x14ac:dyDescent="0.45">
      <c r="A27" s="3" t="s">
        <v>18</v>
      </c>
      <c r="B27" s="2">
        <f t="shared" si="13"/>
        <v>19</v>
      </c>
      <c r="C27" s="16" t="str">
        <f>IFERROR(VLOOKUP($E$4&amp;"-"&amp;$B27,#REF!,2,0),"")</f>
        <v/>
      </c>
      <c r="D27" s="16" t="str">
        <f>IFERROR(VLOOKUP($E$4&amp;"-"&amp;$B27,#REF!,3,0),"")</f>
        <v/>
      </c>
      <c r="E27" s="17"/>
      <c r="F27" s="1"/>
      <c r="G27" s="1"/>
      <c r="H27" s="1"/>
      <c r="I27" s="7"/>
      <c r="K27" s="9"/>
      <c r="L27" s="9"/>
      <c r="N27" s="1"/>
      <c r="O27" s="20"/>
      <c r="P27" s="39" t="str">
        <f t="shared" si="6"/>
        <v/>
      </c>
      <c r="Q27" s="20"/>
      <c r="R27" s="31" t="str">
        <f t="shared" si="7"/>
        <v>0</v>
      </c>
      <c r="S27" s="32" t="str">
        <f t="shared" si="8"/>
        <v/>
      </c>
      <c r="T27" s="8"/>
      <c r="U27" s="39" t="str">
        <f t="shared" si="9"/>
        <v/>
      </c>
      <c r="V27" s="14"/>
      <c r="W27" s="40">
        <f t="shared" si="10"/>
        <v>0</v>
      </c>
      <c r="X27" s="32" t="str">
        <f t="shared" si="11"/>
        <v/>
      </c>
      <c r="Z27" s="33" t="str">
        <f t="shared" si="0"/>
        <v>-</v>
      </c>
      <c r="AA27" s="33" t="str">
        <f t="shared" si="1"/>
        <v>-</v>
      </c>
      <c r="AC27" s="33" t="str">
        <f t="shared" si="12"/>
        <v>-</v>
      </c>
      <c r="AD27" s="38" t="str">
        <f t="shared" si="2"/>
        <v>×</v>
      </c>
      <c r="AF27" s="21">
        <f t="shared" si="3"/>
        <v>0</v>
      </c>
      <c r="AH27" s="4" t="str">
        <f t="shared" si="4"/>
        <v>×</v>
      </c>
      <c r="AI27" s="4" t="str">
        <f t="shared" si="5"/>
        <v>×</v>
      </c>
    </row>
    <row r="28" spans="1:35" ht="17.399999999999999" customHeight="1" x14ac:dyDescent="0.45">
      <c r="A28" s="3" t="s">
        <v>18</v>
      </c>
      <c r="B28" s="2">
        <f t="shared" si="13"/>
        <v>20</v>
      </c>
      <c r="C28" s="16" t="str">
        <f>IFERROR(VLOOKUP($E$4&amp;"-"&amp;$B28,#REF!,2,0),"")</f>
        <v/>
      </c>
      <c r="D28" s="16" t="str">
        <f>IFERROR(VLOOKUP($E$4&amp;"-"&amp;$B28,#REF!,3,0),"")</f>
        <v/>
      </c>
      <c r="E28" s="17"/>
      <c r="F28" s="1"/>
      <c r="G28" s="1"/>
      <c r="H28" s="1"/>
      <c r="I28" s="7"/>
      <c r="K28" s="9"/>
      <c r="L28" s="9"/>
      <c r="N28" s="1"/>
      <c r="O28" s="20"/>
      <c r="P28" s="39" t="str">
        <f t="shared" si="6"/>
        <v/>
      </c>
      <c r="Q28" s="20"/>
      <c r="R28" s="31" t="str">
        <f t="shared" si="7"/>
        <v>0</v>
      </c>
      <c r="S28" s="32" t="str">
        <f t="shared" si="8"/>
        <v/>
      </c>
      <c r="T28" s="8"/>
      <c r="U28" s="39" t="str">
        <f t="shared" si="9"/>
        <v/>
      </c>
      <c r="V28" s="14"/>
      <c r="W28" s="40">
        <f t="shared" si="10"/>
        <v>0</v>
      </c>
      <c r="X28" s="32" t="str">
        <f t="shared" si="11"/>
        <v/>
      </c>
      <c r="Z28" s="33" t="str">
        <f t="shared" si="0"/>
        <v>-</v>
      </c>
      <c r="AA28" s="33" t="str">
        <f t="shared" si="1"/>
        <v>-</v>
      </c>
      <c r="AC28" s="33" t="str">
        <f t="shared" si="12"/>
        <v>-</v>
      </c>
      <c r="AD28" s="38" t="str">
        <f t="shared" si="2"/>
        <v>×</v>
      </c>
      <c r="AF28" s="21">
        <f t="shared" si="3"/>
        <v>0</v>
      </c>
      <c r="AH28" s="4" t="str">
        <f t="shared" si="4"/>
        <v>×</v>
      </c>
      <c r="AI28" s="4" t="str">
        <f t="shared" si="5"/>
        <v>×</v>
      </c>
    </row>
    <row r="29" spans="1:35" ht="17.399999999999999" customHeight="1" x14ac:dyDescent="0.45">
      <c r="A29" s="3" t="s">
        <v>18</v>
      </c>
      <c r="B29" s="2">
        <f t="shared" si="13"/>
        <v>21</v>
      </c>
      <c r="C29" s="16" t="str">
        <f>IFERROR(VLOOKUP($E$4&amp;"-"&amp;$B29,#REF!,2,0),"")</f>
        <v/>
      </c>
      <c r="D29" s="16" t="str">
        <f>IFERROR(VLOOKUP($E$4&amp;"-"&amp;$B29,#REF!,3,0),"")</f>
        <v/>
      </c>
      <c r="E29" s="17"/>
      <c r="F29" s="1"/>
      <c r="G29" s="1"/>
      <c r="H29" s="1"/>
      <c r="I29" s="7"/>
      <c r="K29" s="9"/>
      <c r="L29" s="9"/>
      <c r="N29" s="1"/>
      <c r="O29" s="20"/>
      <c r="P29" s="39" t="str">
        <f t="shared" si="6"/>
        <v/>
      </c>
      <c r="Q29" s="20"/>
      <c r="R29" s="31" t="str">
        <f t="shared" si="7"/>
        <v>0</v>
      </c>
      <c r="S29" s="32" t="str">
        <f t="shared" si="8"/>
        <v/>
      </c>
      <c r="T29" s="8"/>
      <c r="U29" s="39" t="str">
        <f t="shared" si="9"/>
        <v/>
      </c>
      <c r="V29" s="14"/>
      <c r="W29" s="40">
        <f t="shared" si="10"/>
        <v>0</v>
      </c>
      <c r="X29" s="32" t="str">
        <f t="shared" si="11"/>
        <v/>
      </c>
      <c r="Z29" s="33" t="str">
        <f t="shared" si="0"/>
        <v>-</v>
      </c>
      <c r="AA29" s="33" t="str">
        <f t="shared" si="1"/>
        <v>-</v>
      </c>
      <c r="AC29" s="33" t="str">
        <f t="shared" si="12"/>
        <v>-</v>
      </c>
      <c r="AD29" s="38" t="str">
        <f t="shared" si="2"/>
        <v>×</v>
      </c>
      <c r="AF29" s="21">
        <f t="shared" si="3"/>
        <v>0</v>
      </c>
      <c r="AH29" s="4" t="str">
        <f t="shared" si="4"/>
        <v>×</v>
      </c>
      <c r="AI29" s="4" t="str">
        <f t="shared" si="5"/>
        <v>×</v>
      </c>
    </row>
    <row r="30" spans="1:35" ht="17.399999999999999" customHeight="1" x14ac:dyDescent="0.45">
      <c r="A30" s="3" t="s">
        <v>18</v>
      </c>
      <c r="B30" s="2">
        <f t="shared" si="13"/>
        <v>22</v>
      </c>
      <c r="C30" s="16" t="str">
        <f>IFERROR(VLOOKUP($E$4&amp;"-"&amp;$B30,#REF!,2,0),"")</f>
        <v/>
      </c>
      <c r="D30" s="16" t="str">
        <f>IFERROR(VLOOKUP($E$4&amp;"-"&amp;$B30,#REF!,3,0),"")</f>
        <v/>
      </c>
      <c r="E30" s="17"/>
      <c r="F30" s="1"/>
      <c r="G30" s="1"/>
      <c r="H30" s="1"/>
      <c r="I30" s="7"/>
      <c r="K30" s="9"/>
      <c r="L30" s="9"/>
      <c r="N30" s="1"/>
      <c r="O30" s="20"/>
      <c r="P30" s="39" t="str">
        <f t="shared" si="6"/>
        <v/>
      </c>
      <c r="Q30" s="20"/>
      <c r="R30" s="31" t="str">
        <f t="shared" si="7"/>
        <v>0</v>
      </c>
      <c r="S30" s="32" t="str">
        <f t="shared" si="8"/>
        <v/>
      </c>
      <c r="T30" s="8"/>
      <c r="U30" s="39" t="str">
        <f t="shared" si="9"/>
        <v/>
      </c>
      <c r="V30" s="14"/>
      <c r="W30" s="40">
        <f t="shared" si="10"/>
        <v>0</v>
      </c>
      <c r="X30" s="32" t="str">
        <f t="shared" si="11"/>
        <v/>
      </c>
      <c r="Z30" s="33" t="str">
        <f t="shared" si="0"/>
        <v>-</v>
      </c>
      <c r="AA30" s="33" t="str">
        <f t="shared" si="1"/>
        <v>-</v>
      </c>
      <c r="AC30" s="33" t="str">
        <f t="shared" si="12"/>
        <v>-</v>
      </c>
      <c r="AD30" s="38" t="str">
        <f t="shared" si="2"/>
        <v>×</v>
      </c>
      <c r="AF30" s="21">
        <f t="shared" si="3"/>
        <v>0</v>
      </c>
      <c r="AH30" s="4" t="str">
        <f t="shared" si="4"/>
        <v>×</v>
      </c>
      <c r="AI30" s="4" t="str">
        <f t="shared" si="5"/>
        <v>×</v>
      </c>
    </row>
    <row r="31" spans="1:35" ht="17.399999999999999" customHeight="1" x14ac:dyDescent="0.45">
      <c r="A31" s="3" t="s">
        <v>18</v>
      </c>
      <c r="B31" s="2">
        <f t="shared" si="13"/>
        <v>23</v>
      </c>
      <c r="C31" s="16" t="str">
        <f>IFERROR(VLOOKUP($E$4&amp;"-"&amp;$B31,#REF!,2,0),"")</f>
        <v/>
      </c>
      <c r="D31" s="16" t="str">
        <f>IFERROR(VLOOKUP($E$4&amp;"-"&amp;$B31,#REF!,3,0),"")</f>
        <v/>
      </c>
      <c r="E31" s="17"/>
      <c r="F31" s="1"/>
      <c r="G31" s="1"/>
      <c r="H31" s="1"/>
      <c r="I31" s="7"/>
      <c r="K31" s="9"/>
      <c r="L31" s="9"/>
      <c r="N31" s="1"/>
      <c r="O31" s="20"/>
      <c r="P31" s="39" t="str">
        <f t="shared" si="6"/>
        <v/>
      </c>
      <c r="Q31" s="20"/>
      <c r="R31" s="31" t="str">
        <f t="shared" si="7"/>
        <v>0</v>
      </c>
      <c r="S31" s="32" t="str">
        <f t="shared" si="8"/>
        <v/>
      </c>
      <c r="T31" s="8"/>
      <c r="U31" s="39" t="str">
        <f t="shared" si="9"/>
        <v/>
      </c>
      <c r="V31" s="14"/>
      <c r="W31" s="40">
        <f t="shared" si="10"/>
        <v>0</v>
      </c>
      <c r="X31" s="32" t="str">
        <f t="shared" si="11"/>
        <v/>
      </c>
      <c r="Z31" s="33" t="str">
        <f t="shared" si="0"/>
        <v>-</v>
      </c>
      <c r="AA31" s="33" t="str">
        <f t="shared" si="1"/>
        <v>-</v>
      </c>
      <c r="AC31" s="33" t="str">
        <f t="shared" si="12"/>
        <v>-</v>
      </c>
      <c r="AD31" s="38" t="str">
        <f t="shared" si="2"/>
        <v>×</v>
      </c>
      <c r="AF31" s="21">
        <f t="shared" si="3"/>
        <v>0</v>
      </c>
      <c r="AH31" s="4" t="str">
        <f t="shared" si="4"/>
        <v>×</v>
      </c>
      <c r="AI31" s="4" t="str">
        <f t="shared" si="5"/>
        <v>×</v>
      </c>
    </row>
    <row r="32" spans="1:35" ht="17.399999999999999" customHeight="1" x14ac:dyDescent="0.45">
      <c r="A32" s="3" t="s">
        <v>18</v>
      </c>
      <c r="B32" s="2">
        <f t="shared" si="13"/>
        <v>24</v>
      </c>
      <c r="C32" s="16" t="str">
        <f>IFERROR(VLOOKUP($E$4&amp;"-"&amp;$B32,#REF!,2,0),"")</f>
        <v/>
      </c>
      <c r="D32" s="16" t="str">
        <f>IFERROR(VLOOKUP($E$4&amp;"-"&amp;$B32,#REF!,3,0),"")</f>
        <v/>
      </c>
      <c r="E32" s="17" t="str">
        <f>IFERROR(VLOOKUP($E$4&amp;"-"&amp;$B32,#REF!,4,0),"")</f>
        <v/>
      </c>
      <c r="F32" s="1"/>
      <c r="G32" s="1"/>
      <c r="H32" s="1"/>
      <c r="I32" s="12"/>
      <c r="K32" s="9"/>
      <c r="L32" s="9"/>
      <c r="N32" s="1"/>
      <c r="O32" s="20"/>
      <c r="P32" s="39" t="str">
        <f t="shared" si="6"/>
        <v/>
      </c>
      <c r="Q32" s="20"/>
      <c r="R32" s="31" t="str">
        <f t="shared" si="7"/>
        <v>0</v>
      </c>
      <c r="S32" s="32" t="str">
        <f t="shared" ref="S32:S58" si="14">IFERROR(P32 + IF(N(Q32)&lt;&gt;0, MIN(P32/2, N(Q32)), 0), "")</f>
        <v/>
      </c>
      <c r="T32" s="8"/>
      <c r="U32" s="39" t="str">
        <f t="shared" si="9"/>
        <v/>
      </c>
      <c r="V32" s="14"/>
      <c r="W32" s="40">
        <f t="shared" si="10"/>
        <v>0</v>
      </c>
      <c r="X32" s="32" t="str">
        <f t="shared" si="11"/>
        <v/>
      </c>
      <c r="Z32" s="33" t="str">
        <f t="shared" si="0"/>
        <v>-</v>
      </c>
      <c r="AA32" s="33" t="str">
        <f t="shared" si="1"/>
        <v>-</v>
      </c>
      <c r="AC32" s="33" t="str">
        <f t="shared" si="12"/>
        <v>-</v>
      </c>
      <c r="AD32" s="38" t="str">
        <f t="shared" si="2"/>
        <v>×</v>
      </c>
      <c r="AF32" s="21">
        <f t="shared" si="3"/>
        <v>0</v>
      </c>
      <c r="AH32" s="4" t="str">
        <f t="shared" si="4"/>
        <v>×</v>
      </c>
      <c r="AI32" s="4" t="str">
        <f t="shared" si="5"/>
        <v>×</v>
      </c>
    </row>
    <row r="33" spans="1:35" ht="17.399999999999999" customHeight="1" x14ac:dyDescent="0.45">
      <c r="A33" s="3" t="s">
        <v>18</v>
      </c>
      <c r="B33" s="2">
        <f t="shared" si="13"/>
        <v>25</v>
      </c>
      <c r="C33" s="16" t="str">
        <f>IFERROR(VLOOKUP($E$4&amp;"-"&amp;$B33,#REF!,2,0),"")</f>
        <v/>
      </c>
      <c r="D33" s="16" t="str">
        <f>IFERROR(VLOOKUP($E$4&amp;"-"&amp;$B33,#REF!,3,0),"")</f>
        <v/>
      </c>
      <c r="E33" s="17" t="str">
        <f>IFERROR(VLOOKUP($E$4&amp;"-"&amp;$B33,#REF!,4,0),"")</f>
        <v/>
      </c>
      <c r="F33" s="1"/>
      <c r="G33" s="1"/>
      <c r="H33" s="1"/>
      <c r="I33" s="12"/>
      <c r="K33" s="9"/>
      <c r="L33" s="9"/>
      <c r="N33" s="1"/>
      <c r="O33" s="20"/>
      <c r="P33" s="39" t="str">
        <f t="shared" si="6"/>
        <v/>
      </c>
      <c r="Q33" s="20"/>
      <c r="R33" s="31" t="str">
        <f t="shared" si="7"/>
        <v>0</v>
      </c>
      <c r="S33" s="32" t="str">
        <f t="shared" si="14"/>
        <v/>
      </c>
      <c r="T33" s="8"/>
      <c r="U33" s="39" t="str">
        <f t="shared" si="9"/>
        <v/>
      </c>
      <c r="V33" s="14"/>
      <c r="W33" s="40">
        <f t="shared" si="10"/>
        <v>0</v>
      </c>
      <c r="X33" s="32" t="str">
        <f t="shared" si="11"/>
        <v/>
      </c>
      <c r="Z33" s="33" t="str">
        <f t="shared" si="0"/>
        <v>-</v>
      </c>
      <c r="AA33" s="33" t="str">
        <f t="shared" si="1"/>
        <v>-</v>
      </c>
      <c r="AC33" s="33" t="str">
        <f t="shared" si="12"/>
        <v>-</v>
      </c>
      <c r="AD33" s="38" t="str">
        <f t="shared" si="2"/>
        <v>×</v>
      </c>
      <c r="AF33" s="21">
        <f t="shared" si="3"/>
        <v>0</v>
      </c>
      <c r="AH33" s="4" t="str">
        <f t="shared" si="4"/>
        <v>×</v>
      </c>
      <c r="AI33" s="4" t="str">
        <f t="shared" si="5"/>
        <v>×</v>
      </c>
    </row>
    <row r="34" spans="1:35" ht="17.399999999999999" customHeight="1" x14ac:dyDescent="0.45">
      <c r="A34" s="3" t="s">
        <v>18</v>
      </c>
      <c r="B34" s="2">
        <f t="shared" si="13"/>
        <v>26</v>
      </c>
      <c r="C34" s="16" t="str">
        <f>IFERROR(VLOOKUP($E$4&amp;"-"&amp;$B34,#REF!,2,0),"")</f>
        <v/>
      </c>
      <c r="D34" s="16" t="str">
        <f>IFERROR(VLOOKUP($E$4&amp;"-"&amp;$B34,#REF!,3,0),"")</f>
        <v/>
      </c>
      <c r="E34" s="17" t="str">
        <f>IFERROR(VLOOKUP($E$4&amp;"-"&amp;$B34,#REF!,4,0),"")</f>
        <v/>
      </c>
      <c r="F34" s="1"/>
      <c r="G34" s="1"/>
      <c r="H34" s="1"/>
      <c r="I34" s="7"/>
      <c r="K34" s="9"/>
      <c r="L34" s="9"/>
      <c r="N34" s="1"/>
      <c r="O34" s="20"/>
      <c r="P34" s="39" t="str">
        <f t="shared" si="6"/>
        <v/>
      </c>
      <c r="Q34" s="20"/>
      <c r="R34" s="31" t="str">
        <f t="shared" si="7"/>
        <v>0</v>
      </c>
      <c r="S34" s="32" t="str">
        <f t="shared" si="14"/>
        <v/>
      </c>
      <c r="T34" s="8"/>
      <c r="U34" s="39" t="str">
        <f t="shared" si="9"/>
        <v/>
      </c>
      <c r="V34" s="14"/>
      <c r="W34" s="40">
        <f t="shared" si="10"/>
        <v>0</v>
      </c>
      <c r="X34" s="32" t="str">
        <f t="shared" si="11"/>
        <v/>
      </c>
      <c r="Z34" s="33" t="str">
        <f t="shared" si="0"/>
        <v>-</v>
      </c>
      <c r="AA34" s="33" t="str">
        <f t="shared" si="1"/>
        <v>-</v>
      </c>
      <c r="AC34" s="33" t="str">
        <f t="shared" si="12"/>
        <v>-</v>
      </c>
      <c r="AD34" s="38" t="str">
        <f t="shared" si="2"/>
        <v>×</v>
      </c>
      <c r="AF34" s="21">
        <f t="shared" si="3"/>
        <v>0</v>
      </c>
      <c r="AH34" s="4" t="str">
        <f t="shared" si="4"/>
        <v>×</v>
      </c>
      <c r="AI34" s="4" t="str">
        <f t="shared" si="5"/>
        <v>×</v>
      </c>
    </row>
    <row r="35" spans="1:35" ht="17.399999999999999" customHeight="1" x14ac:dyDescent="0.45">
      <c r="A35" s="3" t="s">
        <v>18</v>
      </c>
      <c r="B35" s="2">
        <f t="shared" si="13"/>
        <v>27</v>
      </c>
      <c r="C35" s="16" t="str">
        <f>IFERROR(VLOOKUP($E$4&amp;"-"&amp;$B35,#REF!,2,0),"")</f>
        <v/>
      </c>
      <c r="D35" s="16" t="str">
        <f>IFERROR(VLOOKUP($E$4&amp;"-"&amp;$B35,#REF!,3,0),"")</f>
        <v/>
      </c>
      <c r="E35" s="17" t="str">
        <f>IFERROR(VLOOKUP($E$4&amp;"-"&amp;$B35,#REF!,4,0),"")</f>
        <v/>
      </c>
      <c r="F35" s="1"/>
      <c r="G35" s="1"/>
      <c r="H35" s="1"/>
      <c r="I35" s="7"/>
      <c r="K35" s="9"/>
      <c r="L35" s="9"/>
      <c r="N35" s="1"/>
      <c r="O35" s="20"/>
      <c r="P35" s="39" t="str">
        <f t="shared" si="6"/>
        <v/>
      </c>
      <c r="Q35" s="20"/>
      <c r="R35" s="31" t="str">
        <f t="shared" si="7"/>
        <v>0</v>
      </c>
      <c r="S35" s="32" t="str">
        <f t="shared" si="14"/>
        <v/>
      </c>
      <c r="T35" s="8"/>
      <c r="U35" s="39" t="str">
        <f t="shared" si="9"/>
        <v/>
      </c>
      <c r="V35" s="14"/>
      <c r="W35" s="40">
        <f t="shared" si="10"/>
        <v>0</v>
      </c>
      <c r="X35" s="32" t="str">
        <f t="shared" si="11"/>
        <v/>
      </c>
      <c r="Z35" s="33" t="str">
        <f t="shared" si="0"/>
        <v>-</v>
      </c>
      <c r="AA35" s="33" t="str">
        <f t="shared" si="1"/>
        <v>-</v>
      </c>
      <c r="AC35" s="33" t="str">
        <f t="shared" si="12"/>
        <v>-</v>
      </c>
      <c r="AD35" s="38" t="str">
        <f t="shared" si="2"/>
        <v>×</v>
      </c>
      <c r="AF35" s="21">
        <f t="shared" si="3"/>
        <v>0</v>
      </c>
      <c r="AH35" s="4" t="str">
        <f t="shared" si="4"/>
        <v>×</v>
      </c>
      <c r="AI35" s="4" t="str">
        <f t="shared" si="5"/>
        <v>×</v>
      </c>
    </row>
    <row r="36" spans="1:35" ht="17.399999999999999" customHeight="1" x14ac:dyDescent="0.45">
      <c r="A36" s="3" t="s">
        <v>18</v>
      </c>
      <c r="B36" s="2">
        <f t="shared" si="13"/>
        <v>28</v>
      </c>
      <c r="C36" s="16" t="str">
        <f>IFERROR(VLOOKUP($E$4&amp;"-"&amp;$B36,#REF!,2,0),"")</f>
        <v/>
      </c>
      <c r="D36" s="16" t="str">
        <f>IFERROR(VLOOKUP($E$4&amp;"-"&amp;$B36,#REF!,3,0),"")</f>
        <v/>
      </c>
      <c r="E36" s="17" t="str">
        <f>IFERROR(VLOOKUP($E$4&amp;"-"&amp;$B36,#REF!,4,0),"")</f>
        <v/>
      </c>
      <c r="F36" s="1"/>
      <c r="G36" s="1"/>
      <c r="H36" s="1"/>
      <c r="I36" s="7"/>
      <c r="K36" s="9"/>
      <c r="L36" s="9"/>
      <c r="N36" s="1"/>
      <c r="O36" s="20"/>
      <c r="P36" s="39" t="str">
        <f t="shared" si="6"/>
        <v/>
      </c>
      <c r="Q36" s="20"/>
      <c r="R36" s="31" t="str">
        <f t="shared" si="7"/>
        <v>0</v>
      </c>
      <c r="S36" s="32" t="str">
        <f t="shared" si="14"/>
        <v/>
      </c>
      <c r="T36" s="8"/>
      <c r="U36" s="39" t="str">
        <f t="shared" si="9"/>
        <v/>
      </c>
      <c r="V36" s="14"/>
      <c r="W36" s="40">
        <f t="shared" si="10"/>
        <v>0</v>
      </c>
      <c r="X36" s="32" t="str">
        <f t="shared" si="11"/>
        <v/>
      </c>
      <c r="Z36" s="33" t="str">
        <f t="shared" si="0"/>
        <v>-</v>
      </c>
      <c r="AA36" s="33" t="str">
        <f t="shared" si="1"/>
        <v>-</v>
      </c>
      <c r="AC36" s="33" t="str">
        <f t="shared" si="12"/>
        <v>-</v>
      </c>
      <c r="AD36" s="38" t="str">
        <f t="shared" si="2"/>
        <v>×</v>
      </c>
      <c r="AF36" s="21">
        <f t="shared" si="3"/>
        <v>0</v>
      </c>
      <c r="AH36" s="4" t="str">
        <f t="shared" si="4"/>
        <v>×</v>
      </c>
      <c r="AI36" s="4" t="str">
        <f t="shared" si="5"/>
        <v>×</v>
      </c>
    </row>
    <row r="37" spans="1:35" ht="17.399999999999999" customHeight="1" x14ac:dyDescent="0.45">
      <c r="A37" s="3" t="s">
        <v>18</v>
      </c>
      <c r="B37" s="2">
        <f t="shared" si="13"/>
        <v>29</v>
      </c>
      <c r="C37" s="16" t="str">
        <f>IFERROR(VLOOKUP($E$4&amp;"-"&amp;$B37,#REF!,2,0),"")</f>
        <v/>
      </c>
      <c r="D37" s="16" t="str">
        <f>IFERROR(VLOOKUP($E$4&amp;"-"&amp;$B37,#REF!,3,0),"")</f>
        <v/>
      </c>
      <c r="E37" s="17" t="str">
        <f>IFERROR(VLOOKUP($E$4&amp;"-"&amp;$B37,#REF!,4,0),"")</f>
        <v/>
      </c>
      <c r="F37" s="1"/>
      <c r="G37" s="1"/>
      <c r="H37" s="1"/>
      <c r="I37" s="7"/>
      <c r="K37" s="9"/>
      <c r="L37" s="9"/>
      <c r="N37" s="1"/>
      <c r="O37" s="20"/>
      <c r="P37" s="39" t="str">
        <f t="shared" si="6"/>
        <v/>
      </c>
      <c r="Q37" s="20"/>
      <c r="R37" s="31" t="str">
        <f t="shared" si="7"/>
        <v>0</v>
      </c>
      <c r="S37" s="32" t="str">
        <f t="shared" si="14"/>
        <v/>
      </c>
      <c r="T37" s="8"/>
      <c r="U37" s="39" t="str">
        <f t="shared" si="9"/>
        <v/>
      </c>
      <c r="V37" s="14"/>
      <c r="W37" s="40">
        <f t="shared" si="10"/>
        <v>0</v>
      </c>
      <c r="X37" s="32" t="str">
        <f t="shared" si="11"/>
        <v/>
      </c>
      <c r="Z37" s="33" t="str">
        <f t="shared" si="0"/>
        <v>-</v>
      </c>
      <c r="AA37" s="33" t="str">
        <f t="shared" si="1"/>
        <v>-</v>
      </c>
      <c r="AC37" s="33" t="str">
        <f t="shared" si="12"/>
        <v>-</v>
      </c>
      <c r="AD37" s="38" t="str">
        <f t="shared" si="2"/>
        <v>×</v>
      </c>
      <c r="AF37" s="21">
        <f t="shared" si="3"/>
        <v>0</v>
      </c>
      <c r="AH37" s="4" t="str">
        <f t="shared" si="4"/>
        <v>×</v>
      </c>
      <c r="AI37" s="4" t="str">
        <f t="shared" si="5"/>
        <v>×</v>
      </c>
    </row>
    <row r="38" spans="1:35" ht="17.399999999999999" customHeight="1" x14ac:dyDescent="0.45">
      <c r="A38" s="3" t="s">
        <v>18</v>
      </c>
      <c r="B38" s="2">
        <f t="shared" si="13"/>
        <v>30</v>
      </c>
      <c r="C38" s="16" t="str">
        <f>IFERROR(VLOOKUP($E$4&amp;"-"&amp;$B38,#REF!,2,0),"")</f>
        <v/>
      </c>
      <c r="D38" s="16" t="str">
        <f>IFERROR(VLOOKUP($E$4&amp;"-"&amp;$B38,#REF!,3,0),"")</f>
        <v/>
      </c>
      <c r="E38" s="17" t="str">
        <f>IFERROR(VLOOKUP($E$4&amp;"-"&amp;$B38,#REF!,4,0),"")</f>
        <v/>
      </c>
      <c r="F38" s="1"/>
      <c r="G38" s="1"/>
      <c r="H38" s="1"/>
      <c r="I38" s="7"/>
      <c r="K38" s="9"/>
      <c r="L38" s="9"/>
      <c r="N38" s="1"/>
      <c r="O38" s="20"/>
      <c r="P38" s="39" t="str">
        <f t="shared" si="6"/>
        <v/>
      </c>
      <c r="Q38" s="20"/>
      <c r="R38" s="31" t="str">
        <f t="shared" si="7"/>
        <v>0</v>
      </c>
      <c r="S38" s="32" t="str">
        <f t="shared" si="14"/>
        <v/>
      </c>
      <c r="T38" s="8"/>
      <c r="U38" s="39" t="str">
        <f t="shared" si="9"/>
        <v/>
      </c>
      <c r="V38" s="14"/>
      <c r="W38" s="40">
        <f t="shared" si="10"/>
        <v>0</v>
      </c>
      <c r="X38" s="32" t="str">
        <f t="shared" si="11"/>
        <v/>
      </c>
      <c r="Z38" s="33" t="str">
        <f t="shared" si="0"/>
        <v>-</v>
      </c>
      <c r="AA38" s="33" t="str">
        <f t="shared" si="1"/>
        <v>-</v>
      </c>
      <c r="AC38" s="33" t="str">
        <f t="shared" si="12"/>
        <v>-</v>
      </c>
      <c r="AD38" s="38" t="str">
        <f t="shared" si="2"/>
        <v>×</v>
      </c>
      <c r="AF38" s="21">
        <f t="shared" si="3"/>
        <v>0</v>
      </c>
      <c r="AH38" s="4" t="str">
        <f t="shared" si="4"/>
        <v>×</v>
      </c>
      <c r="AI38" s="4" t="str">
        <f t="shared" si="5"/>
        <v>×</v>
      </c>
    </row>
    <row r="39" spans="1:35" ht="17.399999999999999" customHeight="1" x14ac:dyDescent="0.45">
      <c r="A39" s="3" t="s">
        <v>18</v>
      </c>
      <c r="B39" s="2">
        <f t="shared" si="13"/>
        <v>31</v>
      </c>
      <c r="C39" s="16" t="str">
        <f>IFERROR(VLOOKUP($E$4&amp;"-"&amp;$B39,#REF!,2,0),"")</f>
        <v/>
      </c>
      <c r="D39" s="16" t="str">
        <f>IFERROR(VLOOKUP($E$4&amp;"-"&amp;$B39,#REF!,3,0),"")</f>
        <v/>
      </c>
      <c r="E39" s="17" t="str">
        <f>IFERROR(VLOOKUP($E$4&amp;"-"&amp;$B39,#REF!,4,0),"")</f>
        <v/>
      </c>
      <c r="F39" s="1"/>
      <c r="G39" s="1"/>
      <c r="H39" s="1"/>
      <c r="I39" s="7"/>
      <c r="K39" s="9"/>
      <c r="L39" s="9"/>
      <c r="N39" s="1"/>
      <c r="O39" s="20"/>
      <c r="P39" s="39" t="str">
        <f t="shared" si="6"/>
        <v/>
      </c>
      <c r="Q39" s="20"/>
      <c r="R39" s="31" t="str">
        <f t="shared" si="7"/>
        <v>0</v>
      </c>
      <c r="S39" s="32" t="str">
        <f t="shared" si="14"/>
        <v/>
      </c>
      <c r="T39" s="8"/>
      <c r="U39" s="39" t="str">
        <f t="shared" si="9"/>
        <v/>
      </c>
      <c r="V39" s="14"/>
      <c r="W39" s="40">
        <f t="shared" si="10"/>
        <v>0</v>
      </c>
      <c r="X39" s="32" t="str">
        <f t="shared" si="11"/>
        <v/>
      </c>
      <c r="Z39" s="33" t="str">
        <f t="shared" si="0"/>
        <v>-</v>
      </c>
      <c r="AA39" s="33" t="str">
        <f t="shared" si="1"/>
        <v>-</v>
      </c>
      <c r="AC39" s="33" t="str">
        <f t="shared" si="12"/>
        <v>-</v>
      </c>
      <c r="AD39" s="38" t="str">
        <f t="shared" si="2"/>
        <v>×</v>
      </c>
      <c r="AF39" s="21">
        <f t="shared" si="3"/>
        <v>0</v>
      </c>
      <c r="AH39" s="4" t="str">
        <f t="shared" si="4"/>
        <v>×</v>
      </c>
      <c r="AI39" s="4" t="str">
        <f t="shared" si="5"/>
        <v>×</v>
      </c>
    </row>
    <row r="40" spans="1:35" ht="17.399999999999999" customHeight="1" x14ac:dyDescent="0.45">
      <c r="A40" s="3" t="s">
        <v>18</v>
      </c>
      <c r="B40" s="2">
        <f t="shared" si="13"/>
        <v>32</v>
      </c>
      <c r="C40" s="16" t="str">
        <f>IFERROR(VLOOKUP($E$4&amp;"-"&amp;$B40,#REF!,2,0),"")</f>
        <v/>
      </c>
      <c r="D40" s="16" t="str">
        <f>IFERROR(VLOOKUP($E$4&amp;"-"&amp;$B40,#REF!,3,0),"")</f>
        <v/>
      </c>
      <c r="E40" s="17" t="str">
        <f>IFERROR(VLOOKUP($E$4&amp;"-"&amp;$B40,#REF!,4,0),"")</f>
        <v/>
      </c>
      <c r="F40" s="1"/>
      <c r="G40" s="1"/>
      <c r="H40" s="1"/>
      <c r="I40" s="7"/>
      <c r="K40" s="9"/>
      <c r="L40" s="9"/>
      <c r="N40" s="1"/>
      <c r="O40" s="20"/>
      <c r="P40" s="39" t="str">
        <f t="shared" si="6"/>
        <v/>
      </c>
      <c r="Q40" s="20"/>
      <c r="R40" s="31" t="str">
        <f t="shared" si="7"/>
        <v>0</v>
      </c>
      <c r="S40" s="32" t="str">
        <f t="shared" si="14"/>
        <v/>
      </c>
      <c r="T40" s="8"/>
      <c r="U40" s="39" t="str">
        <f t="shared" si="9"/>
        <v/>
      </c>
      <c r="V40" s="14"/>
      <c r="W40" s="40">
        <f t="shared" si="10"/>
        <v>0</v>
      </c>
      <c r="X40" s="32" t="str">
        <f t="shared" si="11"/>
        <v/>
      </c>
      <c r="Z40" s="33" t="str">
        <f t="shared" si="0"/>
        <v>-</v>
      </c>
      <c r="AA40" s="33" t="str">
        <f t="shared" si="1"/>
        <v>-</v>
      </c>
      <c r="AC40" s="33" t="str">
        <f t="shared" si="12"/>
        <v>-</v>
      </c>
      <c r="AD40" s="38" t="str">
        <f t="shared" si="2"/>
        <v>×</v>
      </c>
      <c r="AF40" s="21">
        <f t="shared" si="3"/>
        <v>0</v>
      </c>
      <c r="AH40" s="4" t="str">
        <f t="shared" si="4"/>
        <v>×</v>
      </c>
      <c r="AI40" s="4" t="str">
        <f t="shared" si="5"/>
        <v>×</v>
      </c>
    </row>
    <row r="41" spans="1:35" ht="17.399999999999999" customHeight="1" x14ac:dyDescent="0.45">
      <c r="A41" s="3" t="s">
        <v>18</v>
      </c>
      <c r="B41" s="2">
        <f t="shared" si="13"/>
        <v>33</v>
      </c>
      <c r="C41" s="16" t="str">
        <f>IFERROR(VLOOKUP($E$4&amp;"-"&amp;$B41,#REF!,2,0),"")</f>
        <v/>
      </c>
      <c r="D41" s="16" t="str">
        <f>IFERROR(VLOOKUP($E$4&amp;"-"&amp;$B41,#REF!,3,0),"")</f>
        <v/>
      </c>
      <c r="E41" s="17" t="str">
        <f>IFERROR(VLOOKUP($E$4&amp;"-"&amp;$B41,#REF!,4,0),"")</f>
        <v/>
      </c>
      <c r="F41" s="1"/>
      <c r="G41" s="1"/>
      <c r="H41" s="1"/>
      <c r="I41" s="7"/>
      <c r="K41" s="9"/>
      <c r="L41" s="9"/>
      <c r="N41" s="1"/>
      <c r="O41" s="20"/>
      <c r="P41" s="39" t="str">
        <f t="shared" si="6"/>
        <v/>
      </c>
      <c r="Q41" s="20"/>
      <c r="R41" s="31" t="str">
        <f t="shared" si="7"/>
        <v>0</v>
      </c>
      <c r="S41" s="32" t="str">
        <f t="shared" si="14"/>
        <v/>
      </c>
      <c r="T41" s="8"/>
      <c r="U41" s="39" t="str">
        <f t="shared" si="9"/>
        <v/>
      </c>
      <c r="V41" s="14"/>
      <c r="W41" s="40">
        <f t="shared" si="10"/>
        <v>0</v>
      </c>
      <c r="X41" s="32" t="str">
        <f t="shared" si="11"/>
        <v/>
      </c>
      <c r="Z41" s="33" t="str">
        <f t="shared" si="0"/>
        <v>-</v>
      </c>
      <c r="AA41" s="33" t="str">
        <f t="shared" si="1"/>
        <v>-</v>
      </c>
      <c r="AC41" s="33" t="str">
        <f t="shared" si="12"/>
        <v>-</v>
      </c>
      <c r="AD41" s="38" t="str">
        <f t="shared" si="2"/>
        <v>×</v>
      </c>
      <c r="AF41" s="21">
        <f t="shared" si="3"/>
        <v>0</v>
      </c>
      <c r="AH41" s="4" t="str">
        <f t="shared" si="4"/>
        <v>×</v>
      </c>
      <c r="AI41" s="4" t="str">
        <f t="shared" si="5"/>
        <v>×</v>
      </c>
    </row>
    <row r="42" spans="1:35" ht="17.399999999999999" customHeight="1" x14ac:dyDescent="0.45">
      <c r="A42" s="3" t="s">
        <v>18</v>
      </c>
      <c r="B42" s="2">
        <f t="shared" si="13"/>
        <v>34</v>
      </c>
      <c r="C42" s="16" t="str">
        <f>IFERROR(VLOOKUP($E$4&amp;"-"&amp;$B42,#REF!,2,0),"")</f>
        <v/>
      </c>
      <c r="D42" s="16" t="str">
        <f>IFERROR(VLOOKUP($E$4&amp;"-"&amp;$B42,#REF!,3,0),"")</f>
        <v/>
      </c>
      <c r="E42" s="17" t="str">
        <f>IFERROR(VLOOKUP($E$4&amp;"-"&amp;$B42,#REF!,4,0),"")</f>
        <v/>
      </c>
      <c r="F42" s="1"/>
      <c r="G42" s="1"/>
      <c r="H42" s="1"/>
      <c r="I42" s="7"/>
      <c r="K42" s="9"/>
      <c r="L42" s="9"/>
      <c r="N42" s="1"/>
      <c r="O42" s="20"/>
      <c r="P42" s="39" t="str">
        <f t="shared" si="6"/>
        <v/>
      </c>
      <c r="Q42" s="20"/>
      <c r="R42" s="31" t="str">
        <f t="shared" si="7"/>
        <v>0</v>
      </c>
      <c r="S42" s="32" t="str">
        <f t="shared" si="14"/>
        <v/>
      </c>
      <c r="T42" s="8"/>
      <c r="U42" s="39" t="str">
        <f t="shared" si="9"/>
        <v/>
      </c>
      <c r="V42" s="14"/>
      <c r="W42" s="40">
        <f t="shared" si="10"/>
        <v>0</v>
      </c>
      <c r="X42" s="32" t="str">
        <f t="shared" si="11"/>
        <v/>
      </c>
      <c r="Z42" s="33" t="str">
        <f t="shared" si="0"/>
        <v>-</v>
      </c>
      <c r="AA42" s="33" t="str">
        <f t="shared" si="1"/>
        <v>-</v>
      </c>
      <c r="AC42" s="33" t="str">
        <f t="shared" si="12"/>
        <v>-</v>
      </c>
      <c r="AD42" s="38" t="str">
        <f t="shared" si="2"/>
        <v>×</v>
      </c>
      <c r="AF42" s="21">
        <f t="shared" si="3"/>
        <v>0</v>
      </c>
      <c r="AH42" s="4" t="str">
        <f t="shared" si="4"/>
        <v>×</v>
      </c>
      <c r="AI42" s="4" t="str">
        <f t="shared" si="5"/>
        <v>×</v>
      </c>
    </row>
    <row r="43" spans="1:35" ht="17.399999999999999" customHeight="1" x14ac:dyDescent="0.45">
      <c r="A43" s="3" t="s">
        <v>18</v>
      </c>
      <c r="B43" s="2">
        <f t="shared" si="13"/>
        <v>35</v>
      </c>
      <c r="C43" s="16" t="str">
        <f>IFERROR(VLOOKUP($E$4&amp;"-"&amp;$B43,#REF!,2,0),"")</f>
        <v/>
      </c>
      <c r="D43" s="16" t="str">
        <f>IFERROR(VLOOKUP($E$4&amp;"-"&amp;$B43,#REF!,3,0),"")</f>
        <v/>
      </c>
      <c r="E43" s="17" t="str">
        <f>IFERROR(VLOOKUP($E$4&amp;"-"&amp;$B43,#REF!,4,0),"")</f>
        <v/>
      </c>
      <c r="F43" s="1"/>
      <c r="G43" s="1"/>
      <c r="H43" s="1"/>
      <c r="I43" s="7"/>
      <c r="K43" s="9"/>
      <c r="L43" s="9"/>
      <c r="N43" s="1"/>
      <c r="O43" s="20"/>
      <c r="P43" s="39" t="str">
        <f t="shared" si="6"/>
        <v/>
      </c>
      <c r="Q43" s="20"/>
      <c r="R43" s="31" t="str">
        <f t="shared" si="7"/>
        <v>0</v>
      </c>
      <c r="S43" s="32" t="str">
        <f t="shared" si="14"/>
        <v/>
      </c>
      <c r="T43" s="8"/>
      <c r="U43" s="39" t="str">
        <f t="shared" si="9"/>
        <v/>
      </c>
      <c r="V43" s="14"/>
      <c r="W43" s="40">
        <f t="shared" si="10"/>
        <v>0</v>
      </c>
      <c r="X43" s="32" t="str">
        <f t="shared" si="11"/>
        <v/>
      </c>
      <c r="Z43" s="33" t="str">
        <f t="shared" si="0"/>
        <v>-</v>
      </c>
      <c r="AA43" s="33" t="str">
        <f t="shared" si="1"/>
        <v>-</v>
      </c>
      <c r="AC43" s="33" t="str">
        <f t="shared" si="12"/>
        <v>-</v>
      </c>
      <c r="AD43" s="38" t="str">
        <f t="shared" si="2"/>
        <v>×</v>
      </c>
      <c r="AF43" s="21">
        <f t="shared" si="3"/>
        <v>0</v>
      </c>
      <c r="AH43" s="4" t="str">
        <f t="shared" si="4"/>
        <v>×</v>
      </c>
      <c r="AI43" s="4" t="str">
        <f t="shared" si="5"/>
        <v>×</v>
      </c>
    </row>
    <row r="44" spans="1:35" ht="17.399999999999999" customHeight="1" x14ac:dyDescent="0.45">
      <c r="A44" s="3" t="s">
        <v>18</v>
      </c>
      <c r="B44" s="2">
        <f t="shared" si="13"/>
        <v>36</v>
      </c>
      <c r="C44" s="16" t="str">
        <f>IFERROR(VLOOKUP($E$4&amp;"-"&amp;$B44,#REF!,2,0),"")</f>
        <v/>
      </c>
      <c r="D44" s="16" t="str">
        <f>IFERROR(VLOOKUP($E$4&amp;"-"&amp;$B44,#REF!,3,0),"")</f>
        <v/>
      </c>
      <c r="E44" s="17" t="str">
        <f>IFERROR(VLOOKUP($E$4&amp;"-"&amp;$B44,#REF!,4,0),"")</f>
        <v/>
      </c>
      <c r="F44" s="1"/>
      <c r="G44" s="1"/>
      <c r="H44" s="1"/>
      <c r="I44" s="7"/>
      <c r="K44" s="9"/>
      <c r="L44" s="9"/>
      <c r="N44" s="1"/>
      <c r="O44" s="20"/>
      <c r="P44" s="39" t="str">
        <f t="shared" si="6"/>
        <v/>
      </c>
      <c r="Q44" s="20"/>
      <c r="R44" s="31" t="str">
        <f t="shared" si="7"/>
        <v>0</v>
      </c>
      <c r="S44" s="32" t="str">
        <f t="shared" si="14"/>
        <v/>
      </c>
      <c r="T44" s="8"/>
      <c r="U44" s="39" t="str">
        <f t="shared" si="9"/>
        <v/>
      </c>
      <c r="V44" s="14"/>
      <c r="W44" s="40">
        <f t="shared" si="10"/>
        <v>0</v>
      </c>
      <c r="X44" s="32" t="str">
        <f t="shared" si="11"/>
        <v/>
      </c>
      <c r="Z44" s="33" t="str">
        <f t="shared" si="0"/>
        <v>-</v>
      </c>
      <c r="AA44" s="33" t="str">
        <f t="shared" si="1"/>
        <v>-</v>
      </c>
      <c r="AC44" s="33" t="str">
        <f t="shared" si="12"/>
        <v>-</v>
      </c>
      <c r="AD44" s="38" t="str">
        <f t="shared" si="2"/>
        <v>×</v>
      </c>
      <c r="AF44" s="21">
        <f t="shared" si="3"/>
        <v>0</v>
      </c>
      <c r="AH44" s="4" t="str">
        <f t="shared" si="4"/>
        <v>×</v>
      </c>
      <c r="AI44" s="4" t="str">
        <f t="shared" si="5"/>
        <v>×</v>
      </c>
    </row>
    <row r="45" spans="1:35" ht="17.399999999999999" customHeight="1" x14ac:dyDescent="0.45">
      <c r="A45" s="3" t="s">
        <v>18</v>
      </c>
      <c r="B45" s="2">
        <f t="shared" si="13"/>
        <v>37</v>
      </c>
      <c r="C45" s="16" t="str">
        <f>IFERROR(VLOOKUP($E$4&amp;"-"&amp;$B45,#REF!,2,0),"")</f>
        <v/>
      </c>
      <c r="D45" s="16" t="str">
        <f>IFERROR(VLOOKUP($E$4&amp;"-"&amp;$B45,#REF!,3,0),"")</f>
        <v/>
      </c>
      <c r="E45" s="17" t="str">
        <f>IFERROR(VLOOKUP($E$4&amp;"-"&amp;$B45,#REF!,4,0),"")</f>
        <v/>
      </c>
      <c r="F45" s="1"/>
      <c r="G45" s="1"/>
      <c r="H45" s="1"/>
      <c r="I45" s="7"/>
      <c r="K45" s="9"/>
      <c r="L45" s="9"/>
      <c r="N45" s="1"/>
      <c r="O45" s="20"/>
      <c r="P45" s="39" t="str">
        <f t="shared" si="6"/>
        <v/>
      </c>
      <c r="Q45" s="20"/>
      <c r="R45" s="31" t="str">
        <f t="shared" si="7"/>
        <v>0</v>
      </c>
      <c r="S45" s="32" t="str">
        <f t="shared" si="14"/>
        <v/>
      </c>
      <c r="T45" s="8"/>
      <c r="U45" s="39" t="str">
        <f t="shared" si="9"/>
        <v/>
      </c>
      <c r="V45" s="14"/>
      <c r="W45" s="40">
        <f t="shared" si="10"/>
        <v>0</v>
      </c>
      <c r="X45" s="32" t="str">
        <f t="shared" si="11"/>
        <v/>
      </c>
      <c r="Z45" s="33" t="str">
        <f t="shared" si="0"/>
        <v>-</v>
      </c>
      <c r="AA45" s="33" t="str">
        <f t="shared" si="1"/>
        <v>-</v>
      </c>
      <c r="AC45" s="33" t="str">
        <f t="shared" si="12"/>
        <v>-</v>
      </c>
      <c r="AD45" s="38" t="str">
        <f t="shared" si="2"/>
        <v>×</v>
      </c>
      <c r="AF45" s="21">
        <f t="shared" si="3"/>
        <v>0</v>
      </c>
      <c r="AH45" s="4" t="str">
        <f t="shared" si="4"/>
        <v>×</v>
      </c>
      <c r="AI45" s="4" t="str">
        <f t="shared" si="5"/>
        <v>×</v>
      </c>
    </row>
    <row r="46" spans="1:35" ht="17.399999999999999" customHeight="1" x14ac:dyDescent="0.45">
      <c r="A46" s="3" t="s">
        <v>18</v>
      </c>
      <c r="B46" s="2">
        <f t="shared" si="13"/>
        <v>38</v>
      </c>
      <c r="C46" s="16" t="str">
        <f>IFERROR(VLOOKUP($E$4&amp;"-"&amp;$B46,#REF!,2,0),"")</f>
        <v/>
      </c>
      <c r="D46" s="16" t="str">
        <f>IFERROR(VLOOKUP($E$4&amp;"-"&amp;$B46,#REF!,3,0),"")</f>
        <v/>
      </c>
      <c r="E46" s="17" t="str">
        <f>IFERROR(VLOOKUP($E$4&amp;"-"&amp;$B46,#REF!,4,0),"")</f>
        <v/>
      </c>
      <c r="F46" s="1"/>
      <c r="G46" s="1"/>
      <c r="H46" s="1"/>
      <c r="I46" s="12"/>
      <c r="K46" s="9"/>
      <c r="L46" s="9"/>
      <c r="N46" s="1"/>
      <c r="O46" s="20"/>
      <c r="P46" s="39" t="str">
        <f t="shared" si="6"/>
        <v/>
      </c>
      <c r="Q46" s="20"/>
      <c r="R46" s="31" t="str">
        <f t="shared" si="7"/>
        <v>0</v>
      </c>
      <c r="S46" s="32" t="str">
        <f t="shared" si="14"/>
        <v/>
      </c>
      <c r="T46" s="8"/>
      <c r="U46" s="39" t="str">
        <f t="shared" si="9"/>
        <v/>
      </c>
      <c r="V46" s="14"/>
      <c r="W46" s="40">
        <f t="shared" si="10"/>
        <v>0</v>
      </c>
      <c r="X46" s="32" t="str">
        <f t="shared" si="11"/>
        <v/>
      </c>
      <c r="Z46" s="33" t="str">
        <f t="shared" si="0"/>
        <v>-</v>
      </c>
      <c r="AA46" s="33" t="str">
        <f t="shared" si="1"/>
        <v>-</v>
      </c>
      <c r="AC46" s="33" t="str">
        <f t="shared" si="12"/>
        <v>-</v>
      </c>
      <c r="AD46" s="38" t="str">
        <f t="shared" si="2"/>
        <v>×</v>
      </c>
      <c r="AF46" s="21">
        <f t="shared" si="3"/>
        <v>0</v>
      </c>
      <c r="AH46" s="4" t="str">
        <f t="shared" si="4"/>
        <v>×</v>
      </c>
      <c r="AI46" s="4" t="str">
        <f t="shared" si="5"/>
        <v>×</v>
      </c>
    </row>
    <row r="47" spans="1:35" ht="17.399999999999999" customHeight="1" x14ac:dyDescent="0.45">
      <c r="A47" s="3" t="s">
        <v>18</v>
      </c>
      <c r="B47" s="2">
        <f t="shared" si="13"/>
        <v>39</v>
      </c>
      <c r="C47" s="16" t="str">
        <f>IFERROR(VLOOKUP($E$4&amp;"-"&amp;$B47,#REF!,2,0),"")</f>
        <v/>
      </c>
      <c r="D47" s="16" t="str">
        <f>IFERROR(VLOOKUP($E$4&amp;"-"&amp;$B47,#REF!,3,0),"")</f>
        <v/>
      </c>
      <c r="E47" s="17" t="str">
        <f>IFERROR(VLOOKUP($E$4&amp;"-"&amp;$B47,#REF!,4,0),"")</f>
        <v/>
      </c>
      <c r="F47" s="1"/>
      <c r="G47" s="1"/>
      <c r="H47" s="1"/>
      <c r="I47" s="12"/>
      <c r="K47" s="9"/>
      <c r="L47" s="9"/>
      <c r="N47" s="1"/>
      <c r="O47" s="20"/>
      <c r="P47" s="39" t="str">
        <f t="shared" si="6"/>
        <v/>
      </c>
      <c r="Q47" s="20"/>
      <c r="R47" s="31" t="str">
        <f t="shared" si="7"/>
        <v>0</v>
      </c>
      <c r="S47" s="32" t="str">
        <f t="shared" si="14"/>
        <v/>
      </c>
      <c r="T47" s="8"/>
      <c r="U47" s="39" t="str">
        <f t="shared" si="9"/>
        <v/>
      </c>
      <c r="V47" s="14"/>
      <c r="W47" s="40">
        <f t="shared" si="10"/>
        <v>0</v>
      </c>
      <c r="X47" s="32" t="str">
        <f t="shared" si="11"/>
        <v/>
      </c>
      <c r="Z47" s="33" t="str">
        <f t="shared" si="0"/>
        <v>-</v>
      </c>
      <c r="AA47" s="33" t="str">
        <f t="shared" si="1"/>
        <v>-</v>
      </c>
      <c r="AC47" s="33" t="str">
        <f t="shared" si="12"/>
        <v>-</v>
      </c>
      <c r="AD47" s="38" t="str">
        <f t="shared" si="2"/>
        <v>×</v>
      </c>
      <c r="AF47" s="21">
        <f t="shared" si="3"/>
        <v>0</v>
      </c>
      <c r="AH47" s="4" t="str">
        <f t="shared" si="4"/>
        <v>×</v>
      </c>
      <c r="AI47" s="4" t="str">
        <f t="shared" si="5"/>
        <v>×</v>
      </c>
    </row>
    <row r="48" spans="1:35" ht="17.399999999999999" customHeight="1" x14ac:dyDescent="0.45">
      <c r="A48" s="3" t="s">
        <v>18</v>
      </c>
      <c r="B48" s="2">
        <f t="shared" si="13"/>
        <v>40</v>
      </c>
      <c r="C48" s="16" t="str">
        <f>IFERROR(VLOOKUP($E$4&amp;"-"&amp;$B48,#REF!,2,0),"")</f>
        <v/>
      </c>
      <c r="D48" s="16" t="str">
        <f>IFERROR(VLOOKUP($E$4&amp;"-"&amp;$B48,#REF!,3,0),"")</f>
        <v/>
      </c>
      <c r="E48" s="17" t="str">
        <f>IFERROR(VLOOKUP($E$4&amp;"-"&amp;$B48,#REF!,4,0),"")</f>
        <v/>
      </c>
      <c r="F48" s="1"/>
      <c r="G48" s="1"/>
      <c r="H48" s="1"/>
      <c r="I48" s="12"/>
      <c r="K48" s="9"/>
      <c r="L48" s="9"/>
      <c r="N48" s="1"/>
      <c r="O48" s="20"/>
      <c r="P48" s="39" t="str">
        <f t="shared" si="6"/>
        <v/>
      </c>
      <c r="Q48" s="20"/>
      <c r="R48" s="31" t="str">
        <f t="shared" si="7"/>
        <v>0</v>
      </c>
      <c r="S48" s="32" t="str">
        <f t="shared" si="14"/>
        <v/>
      </c>
      <c r="T48" s="8"/>
      <c r="U48" s="39" t="str">
        <f t="shared" si="9"/>
        <v/>
      </c>
      <c r="V48" s="14"/>
      <c r="W48" s="40">
        <f t="shared" si="10"/>
        <v>0</v>
      </c>
      <c r="X48" s="32" t="str">
        <f t="shared" si="11"/>
        <v/>
      </c>
      <c r="Z48" s="33" t="str">
        <f t="shared" si="0"/>
        <v>-</v>
      </c>
      <c r="AA48" s="33" t="str">
        <f t="shared" si="1"/>
        <v>-</v>
      </c>
      <c r="AC48" s="33" t="str">
        <f t="shared" si="12"/>
        <v>-</v>
      </c>
      <c r="AD48" s="38" t="str">
        <f t="shared" si="2"/>
        <v>×</v>
      </c>
      <c r="AF48" s="21">
        <f t="shared" si="3"/>
        <v>0</v>
      </c>
      <c r="AH48" s="4" t="str">
        <f t="shared" si="4"/>
        <v>×</v>
      </c>
      <c r="AI48" s="4" t="str">
        <f t="shared" si="5"/>
        <v>×</v>
      </c>
    </row>
    <row r="49" spans="1:35" ht="17.399999999999999" customHeight="1" x14ac:dyDescent="0.45">
      <c r="A49" s="3" t="s">
        <v>18</v>
      </c>
      <c r="B49" s="2">
        <f t="shared" si="13"/>
        <v>41</v>
      </c>
      <c r="C49" s="16" t="str">
        <f>IFERROR(VLOOKUP($E$4&amp;"-"&amp;$B49,#REF!,2,0),"")</f>
        <v/>
      </c>
      <c r="D49" s="16" t="str">
        <f>IFERROR(VLOOKUP($E$4&amp;"-"&amp;$B49,#REF!,3,0),"")</f>
        <v/>
      </c>
      <c r="E49" s="17" t="str">
        <f>IFERROR(VLOOKUP($E$4&amp;"-"&amp;$B49,#REF!,4,0),"")</f>
        <v/>
      </c>
      <c r="F49" s="1"/>
      <c r="G49" s="1"/>
      <c r="H49" s="1"/>
      <c r="I49" s="12"/>
      <c r="K49" s="9"/>
      <c r="L49" s="9"/>
      <c r="N49" s="1"/>
      <c r="O49" s="20"/>
      <c r="P49" s="39" t="str">
        <f t="shared" si="6"/>
        <v/>
      </c>
      <c r="Q49" s="20"/>
      <c r="R49" s="31" t="str">
        <f t="shared" si="7"/>
        <v>0</v>
      </c>
      <c r="S49" s="32" t="str">
        <f t="shared" si="14"/>
        <v/>
      </c>
      <c r="T49" s="8"/>
      <c r="U49" s="39" t="str">
        <f t="shared" si="9"/>
        <v/>
      </c>
      <c r="V49" s="14"/>
      <c r="W49" s="40">
        <f t="shared" si="10"/>
        <v>0</v>
      </c>
      <c r="X49" s="32" t="str">
        <f t="shared" si="11"/>
        <v/>
      </c>
      <c r="Z49" s="33" t="str">
        <f t="shared" si="0"/>
        <v>-</v>
      </c>
      <c r="AA49" s="33" t="str">
        <f t="shared" si="1"/>
        <v>-</v>
      </c>
      <c r="AC49" s="33" t="str">
        <f t="shared" si="12"/>
        <v>-</v>
      </c>
      <c r="AD49" s="38" t="str">
        <f t="shared" si="2"/>
        <v>×</v>
      </c>
      <c r="AF49" s="21">
        <f t="shared" si="3"/>
        <v>0</v>
      </c>
      <c r="AH49" s="4" t="str">
        <f t="shared" si="4"/>
        <v>×</v>
      </c>
      <c r="AI49" s="4" t="str">
        <f t="shared" si="5"/>
        <v>×</v>
      </c>
    </row>
    <row r="50" spans="1:35" ht="17.399999999999999" customHeight="1" x14ac:dyDescent="0.45">
      <c r="A50" s="3" t="s">
        <v>18</v>
      </c>
      <c r="B50" s="2">
        <f t="shared" si="13"/>
        <v>42</v>
      </c>
      <c r="C50" s="16" t="str">
        <f>IFERROR(VLOOKUP($E$4&amp;"-"&amp;$B50,#REF!,2,0),"")</f>
        <v/>
      </c>
      <c r="D50" s="16" t="str">
        <f>IFERROR(VLOOKUP($E$4&amp;"-"&amp;$B50,#REF!,3,0),"")</f>
        <v/>
      </c>
      <c r="E50" s="17" t="str">
        <f>IFERROR(VLOOKUP($E$4&amp;"-"&amp;$B50,#REF!,4,0),"")</f>
        <v/>
      </c>
      <c r="F50" s="1"/>
      <c r="G50" s="1"/>
      <c r="H50" s="1"/>
      <c r="I50" s="12"/>
      <c r="K50" s="9"/>
      <c r="L50" s="9"/>
      <c r="N50" s="1"/>
      <c r="O50" s="20"/>
      <c r="P50" s="39" t="str">
        <f t="shared" si="6"/>
        <v/>
      </c>
      <c r="Q50" s="20"/>
      <c r="R50" s="31" t="str">
        <f t="shared" si="7"/>
        <v>0</v>
      </c>
      <c r="S50" s="32" t="str">
        <f t="shared" si="14"/>
        <v/>
      </c>
      <c r="T50" s="8"/>
      <c r="U50" s="39" t="str">
        <f t="shared" si="9"/>
        <v/>
      </c>
      <c r="V50" s="14"/>
      <c r="W50" s="40">
        <f t="shared" si="10"/>
        <v>0</v>
      </c>
      <c r="X50" s="32" t="str">
        <f t="shared" si="11"/>
        <v/>
      </c>
      <c r="Z50" s="33" t="str">
        <f t="shared" si="0"/>
        <v>-</v>
      </c>
      <c r="AA50" s="33" t="str">
        <f t="shared" si="1"/>
        <v>-</v>
      </c>
      <c r="AC50" s="33" t="str">
        <f t="shared" si="12"/>
        <v>-</v>
      </c>
      <c r="AD50" s="38" t="str">
        <f t="shared" si="2"/>
        <v>×</v>
      </c>
      <c r="AF50" s="21">
        <f t="shared" si="3"/>
        <v>0</v>
      </c>
      <c r="AH50" s="4" t="str">
        <f t="shared" si="4"/>
        <v>×</v>
      </c>
      <c r="AI50" s="4" t="str">
        <f t="shared" si="5"/>
        <v>×</v>
      </c>
    </row>
    <row r="51" spans="1:35" ht="17.399999999999999" customHeight="1" x14ac:dyDescent="0.45">
      <c r="A51" s="3" t="s">
        <v>18</v>
      </c>
      <c r="B51" s="2">
        <f t="shared" si="13"/>
        <v>43</v>
      </c>
      <c r="C51" s="16" t="str">
        <f>IFERROR(VLOOKUP($E$4&amp;"-"&amp;$B51,#REF!,2,0),"")</f>
        <v/>
      </c>
      <c r="D51" s="16" t="str">
        <f>IFERROR(VLOOKUP($E$4&amp;"-"&amp;$B51,#REF!,3,0),"")</f>
        <v/>
      </c>
      <c r="E51" s="17" t="str">
        <f>IFERROR(VLOOKUP($E$4&amp;"-"&amp;$B51,#REF!,4,0),"")</f>
        <v/>
      </c>
      <c r="F51" s="1"/>
      <c r="G51" s="1"/>
      <c r="H51" s="1"/>
      <c r="I51" s="12"/>
      <c r="K51" s="9"/>
      <c r="L51" s="9"/>
      <c r="N51" s="1"/>
      <c r="O51" s="20"/>
      <c r="P51" s="39" t="str">
        <f t="shared" si="6"/>
        <v/>
      </c>
      <c r="Q51" s="20"/>
      <c r="R51" s="31" t="str">
        <f t="shared" si="7"/>
        <v>0</v>
      </c>
      <c r="S51" s="32" t="str">
        <f t="shared" si="14"/>
        <v/>
      </c>
      <c r="T51" s="8"/>
      <c r="U51" s="39" t="str">
        <f t="shared" si="9"/>
        <v/>
      </c>
      <c r="V51" s="14"/>
      <c r="W51" s="40">
        <f t="shared" si="10"/>
        <v>0</v>
      </c>
      <c r="X51" s="32" t="str">
        <f t="shared" si="11"/>
        <v/>
      </c>
      <c r="Z51" s="33" t="str">
        <f t="shared" si="0"/>
        <v>-</v>
      </c>
      <c r="AA51" s="33" t="str">
        <f t="shared" si="1"/>
        <v>-</v>
      </c>
      <c r="AC51" s="33" t="str">
        <f t="shared" si="12"/>
        <v>-</v>
      </c>
      <c r="AD51" s="38" t="str">
        <f t="shared" si="2"/>
        <v>×</v>
      </c>
      <c r="AF51" s="21">
        <f t="shared" si="3"/>
        <v>0</v>
      </c>
      <c r="AH51" s="4" t="str">
        <f t="shared" si="4"/>
        <v>×</v>
      </c>
      <c r="AI51" s="4" t="str">
        <f t="shared" si="5"/>
        <v>×</v>
      </c>
    </row>
    <row r="52" spans="1:35" ht="17.399999999999999" customHeight="1" x14ac:dyDescent="0.45">
      <c r="A52" s="3" t="s">
        <v>18</v>
      </c>
      <c r="B52" s="2">
        <f t="shared" si="13"/>
        <v>44</v>
      </c>
      <c r="C52" s="16" t="str">
        <f>IFERROR(VLOOKUP($E$4&amp;"-"&amp;$B52,#REF!,2,0),"")</f>
        <v/>
      </c>
      <c r="D52" s="16" t="str">
        <f>IFERROR(VLOOKUP($E$4&amp;"-"&amp;$B52,#REF!,3,0),"")</f>
        <v/>
      </c>
      <c r="E52" s="17" t="str">
        <f>IFERROR(VLOOKUP($E$4&amp;"-"&amp;$B52,#REF!,4,0),"")</f>
        <v/>
      </c>
      <c r="F52" s="1"/>
      <c r="G52" s="1"/>
      <c r="H52" s="1"/>
      <c r="I52" s="12"/>
      <c r="K52" s="9"/>
      <c r="L52" s="9"/>
      <c r="N52" s="1"/>
      <c r="O52" s="20"/>
      <c r="P52" s="39" t="str">
        <f t="shared" si="6"/>
        <v/>
      </c>
      <c r="Q52" s="20"/>
      <c r="R52" s="31" t="str">
        <f t="shared" si="7"/>
        <v>0</v>
      </c>
      <c r="S52" s="32" t="str">
        <f t="shared" si="14"/>
        <v/>
      </c>
      <c r="T52" s="8"/>
      <c r="U52" s="39" t="str">
        <f t="shared" si="9"/>
        <v/>
      </c>
      <c r="V52" s="14"/>
      <c r="W52" s="40">
        <f t="shared" si="10"/>
        <v>0</v>
      </c>
      <c r="X52" s="32" t="str">
        <f t="shared" si="11"/>
        <v/>
      </c>
      <c r="Z52" s="33" t="str">
        <f t="shared" si="0"/>
        <v>-</v>
      </c>
      <c r="AA52" s="33" t="str">
        <f t="shared" si="1"/>
        <v>-</v>
      </c>
      <c r="AC52" s="33" t="str">
        <f t="shared" si="12"/>
        <v>-</v>
      </c>
      <c r="AD52" s="38" t="str">
        <f t="shared" si="2"/>
        <v>×</v>
      </c>
      <c r="AF52" s="21">
        <f t="shared" si="3"/>
        <v>0</v>
      </c>
      <c r="AH52" s="4" t="str">
        <f t="shared" si="4"/>
        <v>×</v>
      </c>
      <c r="AI52" s="4" t="str">
        <f t="shared" si="5"/>
        <v>×</v>
      </c>
    </row>
    <row r="53" spans="1:35" ht="17.399999999999999" customHeight="1" x14ac:dyDescent="0.45">
      <c r="A53" s="3" t="s">
        <v>18</v>
      </c>
      <c r="B53" s="2">
        <f t="shared" si="13"/>
        <v>45</v>
      </c>
      <c r="C53" s="16" t="str">
        <f>IFERROR(VLOOKUP($E$4&amp;"-"&amp;$B53,#REF!,2,0),"")</f>
        <v/>
      </c>
      <c r="D53" s="16" t="str">
        <f>IFERROR(VLOOKUP($E$4&amp;"-"&amp;$B53,#REF!,3,0),"")</f>
        <v/>
      </c>
      <c r="E53" s="17" t="str">
        <f>IFERROR(VLOOKUP($E$4&amp;"-"&amp;$B53,#REF!,4,0),"")</f>
        <v/>
      </c>
      <c r="F53" s="1"/>
      <c r="G53" s="1"/>
      <c r="H53" s="1"/>
      <c r="I53" s="12"/>
      <c r="K53" s="9"/>
      <c r="L53" s="9"/>
      <c r="N53" s="1"/>
      <c r="O53" s="20"/>
      <c r="P53" s="39" t="str">
        <f t="shared" si="6"/>
        <v/>
      </c>
      <c r="Q53" s="20"/>
      <c r="R53" s="31" t="str">
        <f t="shared" si="7"/>
        <v>0</v>
      </c>
      <c r="S53" s="32" t="str">
        <f t="shared" si="14"/>
        <v/>
      </c>
      <c r="T53" s="8"/>
      <c r="U53" s="39" t="str">
        <f t="shared" si="9"/>
        <v/>
      </c>
      <c r="V53" s="14"/>
      <c r="W53" s="40">
        <f t="shared" si="10"/>
        <v>0</v>
      </c>
      <c r="X53" s="32" t="str">
        <f t="shared" si="11"/>
        <v/>
      </c>
      <c r="Z53" s="33" t="str">
        <f t="shared" si="0"/>
        <v>-</v>
      </c>
      <c r="AA53" s="33" t="str">
        <f t="shared" si="1"/>
        <v>-</v>
      </c>
      <c r="AC53" s="33" t="str">
        <f t="shared" si="12"/>
        <v>-</v>
      </c>
      <c r="AD53" s="38" t="str">
        <f t="shared" si="2"/>
        <v>×</v>
      </c>
      <c r="AF53" s="21">
        <f t="shared" si="3"/>
        <v>0</v>
      </c>
      <c r="AH53" s="4" t="str">
        <f t="shared" si="4"/>
        <v>×</v>
      </c>
      <c r="AI53" s="4" t="str">
        <f t="shared" si="5"/>
        <v>×</v>
      </c>
    </row>
    <row r="54" spans="1:35" ht="17.399999999999999" customHeight="1" x14ac:dyDescent="0.45">
      <c r="A54" s="3" t="s">
        <v>18</v>
      </c>
      <c r="B54" s="2">
        <f t="shared" si="13"/>
        <v>46</v>
      </c>
      <c r="C54" s="16" t="str">
        <f>IFERROR(VLOOKUP($E$4&amp;"-"&amp;$B54,#REF!,2,0),"")</f>
        <v/>
      </c>
      <c r="D54" s="16" t="str">
        <f>IFERROR(VLOOKUP($E$4&amp;"-"&amp;$B54,#REF!,3,0),"")</f>
        <v/>
      </c>
      <c r="E54" s="17" t="str">
        <f>IFERROR(VLOOKUP($E$4&amp;"-"&amp;$B54,#REF!,4,0),"")</f>
        <v/>
      </c>
      <c r="F54" s="1"/>
      <c r="G54" s="1"/>
      <c r="H54" s="1"/>
      <c r="I54" s="7"/>
      <c r="K54" s="9"/>
      <c r="L54" s="9"/>
      <c r="N54" s="1"/>
      <c r="O54" s="20"/>
      <c r="P54" s="39" t="str">
        <f t="shared" si="6"/>
        <v/>
      </c>
      <c r="Q54" s="20"/>
      <c r="R54" s="31" t="str">
        <f t="shared" si="7"/>
        <v>0</v>
      </c>
      <c r="S54" s="32" t="str">
        <f t="shared" si="14"/>
        <v/>
      </c>
      <c r="T54" s="8"/>
      <c r="U54" s="39" t="str">
        <f t="shared" si="9"/>
        <v/>
      </c>
      <c r="V54" s="14"/>
      <c r="W54" s="40">
        <f t="shared" si="10"/>
        <v>0</v>
      </c>
      <c r="X54" s="32" t="str">
        <f t="shared" si="11"/>
        <v/>
      </c>
      <c r="Z54" s="33" t="str">
        <f t="shared" si="0"/>
        <v>-</v>
      </c>
      <c r="AA54" s="33" t="str">
        <f t="shared" si="1"/>
        <v>-</v>
      </c>
      <c r="AC54" s="33" t="str">
        <f t="shared" si="12"/>
        <v>-</v>
      </c>
      <c r="AD54" s="38" t="str">
        <f t="shared" si="2"/>
        <v>×</v>
      </c>
      <c r="AF54" s="21">
        <f t="shared" si="3"/>
        <v>0</v>
      </c>
      <c r="AH54" s="4" t="str">
        <f t="shared" si="4"/>
        <v>×</v>
      </c>
      <c r="AI54" s="4" t="str">
        <f t="shared" si="5"/>
        <v>×</v>
      </c>
    </row>
    <row r="55" spans="1:35" ht="17.399999999999999" customHeight="1" x14ac:dyDescent="0.45">
      <c r="A55" s="3" t="s">
        <v>18</v>
      </c>
      <c r="B55" s="2">
        <f t="shared" si="13"/>
        <v>47</v>
      </c>
      <c r="C55" s="16" t="str">
        <f>IFERROR(VLOOKUP($E$4&amp;"-"&amp;$B55,#REF!,2,0),"")</f>
        <v/>
      </c>
      <c r="D55" s="16" t="str">
        <f>IFERROR(VLOOKUP($E$4&amp;"-"&amp;$B55,#REF!,3,0),"")</f>
        <v/>
      </c>
      <c r="E55" s="17" t="str">
        <f>IFERROR(VLOOKUP($E$4&amp;"-"&amp;$B55,#REF!,4,0),"")</f>
        <v/>
      </c>
      <c r="F55" s="1"/>
      <c r="G55" s="1"/>
      <c r="H55" s="1"/>
      <c r="I55" s="7"/>
      <c r="K55" s="9"/>
      <c r="L55" s="9"/>
      <c r="N55" s="1"/>
      <c r="O55" s="20"/>
      <c r="P55" s="39" t="str">
        <f t="shared" si="6"/>
        <v/>
      </c>
      <c r="Q55" s="20"/>
      <c r="R55" s="31" t="str">
        <f t="shared" si="7"/>
        <v>0</v>
      </c>
      <c r="S55" s="32" t="str">
        <f t="shared" si="14"/>
        <v/>
      </c>
      <c r="T55" s="8"/>
      <c r="U55" s="39" t="str">
        <f t="shared" si="9"/>
        <v/>
      </c>
      <c r="V55" s="14"/>
      <c r="W55" s="40">
        <f t="shared" si="10"/>
        <v>0</v>
      </c>
      <c r="X55" s="32" t="str">
        <f t="shared" si="11"/>
        <v/>
      </c>
      <c r="Z55" s="33" t="str">
        <f t="shared" si="0"/>
        <v>-</v>
      </c>
      <c r="AA55" s="33" t="str">
        <f t="shared" si="1"/>
        <v>-</v>
      </c>
      <c r="AC55" s="33" t="str">
        <f t="shared" si="12"/>
        <v>-</v>
      </c>
      <c r="AD55" s="38" t="str">
        <f t="shared" si="2"/>
        <v>×</v>
      </c>
      <c r="AF55" s="21">
        <f t="shared" si="3"/>
        <v>0</v>
      </c>
      <c r="AH55" s="4" t="str">
        <f t="shared" si="4"/>
        <v>×</v>
      </c>
      <c r="AI55" s="4" t="str">
        <f t="shared" si="5"/>
        <v>×</v>
      </c>
    </row>
    <row r="56" spans="1:35" ht="17.399999999999999" customHeight="1" x14ac:dyDescent="0.45">
      <c r="A56" s="3" t="s">
        <v>18</v>
      </c>
      <c r="B56" s="2">
        <f t="shared" si="13"/>
        <v>48</v>
      </c>
      <c r="C56" s="16" t="str">
        <f>IFERROR(VLOOKUP($E$4&amp;"-"&amp;$B56,#REF!,2,0),"")</f>
        <v/>
      </c>
      <c r="D56" s="16" t="str">
        <f>IFERROR(VLOOKUP($E$4&amp;"-"&amp;$B56,#REF!,3,0),"")</f>
        <v/>
      </c>
      <c r="E56" s="17" t="str">
        <f>IFERROR(VLOOKUP($E$4&amp;"-"&amp;$B56,#REF!,4,0),"")</f>
        <v/>
      </c>
      <c r="F56" s="1"/>
      <c r="G56" s="1"/>
      <c r="H56" s="1"/>
      <c r="I56" s="7"/>
      <c r="K56" s="9"/>
      <c r="L56" s="9"/>
      <c r="N56" s="1"/>
      <c r="O56" s="20"/>
      <c r="P56" s="39" t="str">
        <f t="shared" si="6"/>
        <v/>
      </c>
      <c r="Q56" s="20"/>
      <c r="R56" s="31" t="str">
        <f t="shared" si="7"/>
        <v>0</v>
      </c>
      <c r="S56" s="32" t="str">
        <f t="shared" si="14"/>
        <v/>
      </c>
      <c r="T56" s="8"/>
      <c r="U56" s="39" t="str">
        <f t="shared" si="9"/>
        <v/>
      </c>
      <c r="V56" s="14"/>
      <c r="W56" s="40">
        <f t="shared" si="10"/>
        <v>0</v>
      </c>
      <c r="X56" s="32" t="str">
        <f t="shared" si="11"/>
        <v/>
      </c>
      <c r="Z56" s="33" t="str">
        <f t="shared" si="0"/>
        <v>-</v>
      </c>
      <c r="AA56" s="33" t="str">
        <f t="shared" si="1"/>
        <v>-</v>
      </c>
      <c r="AC56" s="33" t="str">
        <f t="shared" si="12"/>
        <v>-</v>
      </c>
      <c r="AD56" s="38" t="str">
        <f t="shared" si="2"/>
        <v>×</v>
      </c>
      <c r="AF56" s="21">
        <f t="shared" si="3"/>
        <v>0</v>
      </c>
      <c r="AH56" s="4" t="str">
        <f t="shared" si="4"/>
        <v>×</v>
      </c>
      <c r="AI56" s="4" t="str">
        <f t="shared" si="5"/>
        <v>×</v>
      </c>
    </row>
    <row r="57" spans="1:35" ht="17.399999999999999" customHeight="1" x14ac:dyDescent="0.45">
      <c r="A57" s="3" t="s">
        <v>18</v>
      </c>
      <c r="B57" s="2">
        <f t="shared" si="13"/>
        <v>49</v>
      </c>
      <c r="C57" s="16" t="str">
        <f>IFERROR(VLOOKUP($E$4&amp;"-"&amp;$B57,#REF!,2,0),"")</f>
        <v/>
      </c>
      <c r="D57" s="16" t="str">
        <f>IFERROR(VLOOKUP($E$4&amp;"-"&amp;$B57,#REF!,3,0),"")</f>
        <v/>
      </c>
      <c r="E57" s="17" t="str">
        <f>IFERROR(VLOOKUP($E$4&amp;"-"&amp;$B57,#REF!,4,0),"")</f>
        <v/>
      </c>
      <c r="F57" s="1"/>
      <c r="G57" s="1"/>
      <c r="H57" s="1"/>
      <c r="I57" s="7"/>
      <c r="K57" s="9"/>
      <c r="L57" s="9"/>
      <c r="N57" s="1"/>
      <c r="O57" s="20"/>
      <c r="P57" s="39" t="str">
        <f t="shared" si="6"/>
        <v/>
      </c>
      <c r="Q57" s="20"/>
      <c r="R57" s="31" t="str">
        <f t="shared" si="7"/>
        <v>0</v>
      </c>
      <c r="S57" s="32" t="str">
        <f t="shared" si="14"/>
        <v/>
      </c>
      <c r="T57" s="8"/>
      <c r="U57" s="39" t="str">
        <f t="shared" si="9"/>
        <v/>
      </c>
      <c r="V57" s="14"/>
      <c r="W57" s="40">
        <f t="shared" si="10"/>
        <v>0</v>
      </c>
      <c r="X57" s="32" t="str">
        <f t="shared" si="11"/>
        <v/>
      </c>
      <c r="Z57" s="33" t="str">
        <f t="shared" si="0"/>
        <v>-</v>
      </c>
      <c r="AA57" s="33" t="str">
        <f t="shared" si="1"/>
        <v>-</v>
      </c>
      <c r="AC57" s="33" t="str">
        <f t="shared" si="12"/>
        <v>-</v>
      </c>
      <c r="AD57" s="38" t="str">
        <f t="shared" si="2"/>
        <v>×</v>
      </c>
      <c r="AF57" s="21">
        <f t="shared" si="3"/>
        <v>0</v>
      </c>
      <c r="AH57" s="4" t="str">
        <f t="shared" si="4"/>
        <v>×</v>
      </c>
      <c r="AI57" s="4" t="str">
        <f t="shared" si="5"/>
        <v>×</v>
      </c>
    </row>
    <row r="58" spans="1:35" ht="17.399999999999999" customHeight="1" x14ac:dyDescent="0.45">
      <c r="A58" s="3" t="s">
        <v>18</v>
      </c>
      <c r="B58" s="2">
        <f t="shared" si="13"/>
        <v>50</v>
      </c>
      <c r="C58" s="16" t="str">
        <f>IFERROR(VLOOKUP($E$4&amp;"-"&amp;$B58,#REF!,2,0),"")</f>
        <v/>
      </c>
      <c r="D58" s="16" t="str">
        <f>IFERROR(VLOOKUP($E$4&amp;"-"&amp;$B58,#REF!,3,0),"")</f>
        <v/>
      </c>
      <c r="E58" s="17" t="str">
        <f>IFERROR(VLOOKUP($E$4&amp;"-"&amp;$B58,#REF!,4,0),"")</f>
        <v/>
      </c>
      <c r="F58" s="1"/>
      <c r="G58" s="1"/>
      <c r="H58" s="1"/>
      <c r="I58" s="7"/>
      <c r="K58" s="9"/>
      <c r="L58" s="9"/>
      <c r="N58" s="1"/>
      <c r="O58" s="20"/>
      <c r="P58" s="39" t="str">
        <f t="shared" si="6"/>
        <v/>
      </c>
      <c r="Q58" s="20"/>
      <c r="R58" s="31" t="str">
        <f t="shared" si="7"/>
        <v>0</v>
      </c>
      <c r="S58" s="32" t="str">
        <f t="shared" si="14"/>
        <v/>
      </c>
      <c r="T58" s="8"/>
      <c r="U58" s="39" t="str">
        <f t="shared" si="9"/>
        <v/>
      </c>
      <c r="V58" s="14"/>
      <c r="W58" s="40">
        <f t="shared" si="10"/>
        <v>0</v>
      </c>
      <c r="X58" s="32" t="str">
        <f t="shared" si="11"/>
        <v/>
      </c>
      <c r="Z58" s="33" t="str">
        <f t="shared" si="0"/>
        <v>-</v>
      </c>
      <c r="AA58" s="33" t="str">
        <f t="shared" si="1"/>
        <v>-</v>
      </c>
      <c r="AC58" s="33" t="str">
        <f t="shared" si="12"/>
        <v>-</v>
      </c>
      <c r="AD58" s="38" t="str">
        <f t="shared" si="2"/>
        <v>×</v>
      </c>
      <c r="AF58" s="21">
        <f t="shared" si="3"/>
        <v>0</v>
      </c>
      <c r="AH58" s="4" t="str">
        <f t="shared" si="4"/>
        <v>×</v>
      </c>
      <c r="AI58" s="4" t="str">
        <f t="shared" si="5"/>
        <v>×</v>
      </c>
    </row>
    <row r="60" spans="1:35" x14ac:dyDescent="0.45">
      <c r="E60" s="2">
        <f>COUNTIF(E9:E58,"教員")</f>
        <v>4</v>
      </c>
      <c r="F60" s="15"/>
      <c r="G60" s="15"/>
      <c r="H60" s="15"/>
      <c r="K60" s="11">
        <f>SUMIF(G9:G58,"",K9:K58)</f>
        <v>9500000</v>
      </c>
      <c r="L60" s="11">
        <f>SUMIF(G9:G58,"",L9:L58)</f>
        <v>9900000</v>
      </c>
      <c r="N60" s="11">
        <f t="shared" ref="N60" si="15">SUM(N9:N58)</f>
        <v>0</v>
      </c>
      <c r="O60" s="11"/>
      <c r="P60" s="11"/>
      <c r="Q60" s="11"/>
      <c r="R60" s="11"/>
      <c r="S60" s="11"/>
      <c r="T60" s="11">
        <f>SUM(T9:T58)*12</f>
        <v>276000</v>
      </c>
      <c r="U60" s="11"/>
      <c r="V60" s="11"/>
      <c r="W60" s="11"/>
      <c r="X60" s="11">
        <f>SUM(X9:X58)</f>
        <v>332106.31999999995</v>
      </c>
    </row>
  </sheetData>
  <sheetProtection algorithmName="SHA-512" hashValue="XuaOCr6t0j+0R1ScChBNY0mgz94dxNftJO/SFZkLwpO8Bw9XWaCCyz34hqk5qV994/+zu7WLsnUvcoPFjI7RJw==" saltValue="EMcwIWPBW6jWKxkbdt1MTw==" spinCount="100000" sheet="1" objects="1" scenarios="1" selectLockedCells="1" selectUnlockedCells="1"/>
  <mergeCells count="36">
    <mergeCell ref="C4:D4"/>
    <mergeCell ref="E4:I4"/>
    <mergeCell ref="C5:D5"/>
    <mergeCell ref="E5:I5"/>
    <mergeCell ref="K5:L5"/>
    <mergeCell ref="Z5:AA5"/>
    <mergeCell ref="AC5:AD5"/>
    <mergeCell ref="AF5:AF8"/>
    <mergeCell ref="C6:E6"/>
    <mergeCell ref="F6:F8"/>
    <mergeCell ref="G6:G8"/>
    <mergeCell ref="H6:H8"/>
    <mergeCell ref="I6:I8"/>
    <mergeCell ref="K6:K7"/>
    <mergeCell ref="L6:L7"/>
    <mergeCell ref="N5:X5"/>
    <mergeCell ref="Z6:Z8"/>
    <mergeCell ref="AA6:AA8"/>
    <mergeCell ref="AC6:AC8"/>
    <mergeCell ref="R7:R8"/>
    <mergeCell ref="S7:S8"/>
    <mergeCell ref="K8:L8"/>
    <mergeCell ref="C7:C8"/>
    <mergeCell ref="D7:D8"/>
    <mergeCell ref="E7:E8"/>
    <mergeCell ref="O7:O8"/>
    <mergeCell ref="P7:P8"/>
    <mergeCell ref="Q7:Q8"/>
    <mergeCell ref="N6:N8"/>
    <mergeCell ref="O6:S6"/>
    <mergeCell ref="T6:X6"/>
    <mergeCell ref="T7:T8"/>
    <mergeCell ref="U7:U8"/>
    <mergeCell ref="V7:V8"/>
    <mergeCell ref="W7:W8"/>
    <mergeCell ref="X7:X8"/>
  </mergeCells>
  <phoneticPr fontId="2"/>
  <conditionalFormatting sqref="C9:I58">
    <cfRule type="containsBlanks" dxfId="3" priority="4">
      <formula>LEN(TRIM(C9))=0</formula>
    </cfRule>
  </conditionalFormatting>
  <conditionalFormatting sqref="K9:L58 N9:X58 Z9:AA58 AC9:AD58">
    <cfRule type="expression" dxfId="2" priority="1">
      <formula>$G9="★"</formula>
    </cfRule>
  </conditionalFormatting>
  <conditionalFormatting sqref="K9:L58">
    <cfRule type="containsBlanks" dxfId="1" priority="2">
      <formula>LEN(TRIM(K9))=0</formula>
    </cfRule>
  </conditionalFormatting>
  <conditionalFormatting sqref="N9:O58 Q9:Q58 T9:T58 V9:V58">
    <cfRule type="containsBlanks" dxfId="0" priority="3">
      <formula>LEN(TRIM(N9))=0</formula>
    </cfRule>
  </conditionalFormatting>
  <dataValidations count="5">
    <dataValidation type="list" allowBlank="1" showInputMessage="1" showErrorMessage="1" sqref="H9:H58" xr:uid="{25CD2B7A-DE82-4E06-AF67-C346DF30B480}">
      <formula1>"☆"</formula1>
    </dataValidation>
    <dataValidation type="list" allowBlank="1" showInputMessage="1" showErrorMessage="1" sqref="F9:F58" xr:uid="{F341B6F1-BC68-4BE5-8301-F9B64C13F7D6}">
      <formula1>"R7新規採用,R6途中採用,R6・7転出入,R6・7休職,R6・R7退職"</formula1>
    </dataValidation>
    <dataValidation type="list" allowBlank="1" showInputMessage="1" showErrorMessage="1" sqref="E9:E58" xr:uid="{64E79A78-4537-4873-BF72-5899E455900F}">
      <formula1>"教員,職員"</formula1>
    </dataValidation>
    <dataValidation type="list" allowBlank="1" showInputMessage="1" showErrorMessage="1" sqref="N9:N58" xr:uid="{0B31AF52-ECC9-42A2-9F74-A52A3E83F927}">
      <formula1>"基本給増額,手当支給（毎月）,時給単価増額"</formula1>
    </dataValidation>
    <dataValidation type="list" allowBlank="1" showInputMessage="1" showErrorMessage="1" sqref="G9:G58" xr:uid="{79E89D47-8EFB-42B4-A702-2CA6909DCF1E}">
      <formula1>"★"</formula1>
    </dataValidation>
  </dataValidations>
  <pageMargins left="0.25" right="0.25" top="0.75" bottom="0.75" header="0.3" footer="0.3"/>
  <pageSetup paperSize="8"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調査書</vt:lpstr>
      <vt:lpstr>給与改善実績（専任）</vt:lpstr>
      <vt:lpstr>給与改善実績（専任以外）</vt:lpstr>
      <vt:lpstr>給与改善実績（専任）記入例</vt:lpstr>
      <vt:lpstr>給与改善実績（専任以外）記入例</vt:lpstr>
      <vt:lpstr>'給与改善実績（専任）'!Print_Area</vt:lpstr>
      <vt:lpstr>'給与改善実績（専任）記入例'!Print_Area</vt:lpstr>
      <vt:lpstr>'給与改善実績（専任以外）'!Print_Area</vt:lpstr>
      <vt:lpstr>'給与改善実績（専任以外）記入例'!Print_Area</vt:lpstr>
      <vt:lpstr>調査書!Print_Area</vt:lpstr>
      <vt:lpstr>'給与改善実績（専任）'!Print_Titles</vt:lpstr>
      <vt:lpstr>'給与改善実績（専任）記入例'!Print_Titles</vt:lpstr>
      <vt:lpstr>'給与改善実績（専任以外）'!Print_Titles</vt:lpstr>
      <vt:lpstr>'給与改善実績（専任以外）記入例'!Print_Titles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2026-03-26T05:41:26Z</dcterms:created>
  <dcterms:modified xsi:type="dcterms:W3CDTF">2026-03-26T05:52:24Z</dcterms:modified>
</cp:coreProperties>
</file>