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Z:\32_財形貯蓄\☆Ｒ８\06_新規・額変（5～6月）\R８年度募集\01_募集通知（4月当初 市町村立学校宛）\01_商品案内作成\0424　起案\"/>
    </mc:Choice>
  </mc:AlternateContent>
  <xr:revisionPtr revIDLastSave="0" documentId="13_ncr:1_{3DC36236-7BB8-4139-AF51-8657D735EECD}" xr6:coauthVersionLast="47" xr6:coauthVersionMax="47" xr10:uidLastSave="{00000000-0000-0000-0000-000000000000}"/>
  <workbookProtection workbookAlgorithmName="SHA-512" workbookHashValue="7h1F05X8suxHAfaoktTqnYRO+Rk5aKg18G29iQfQ4k57F9XpMaROcymvSun1dlhB4SvC680fskcnpBJSJgTSlQ==" workbookSaltValue="tGFSaLf9w4caBl1ewld6aw==" workbookSpinCount="100000" lockStructure="1"/>
  <bookViews>
    <workbookView xWindow="-108" yWindow="-108" windowWidth="23256" windowHeight="13896" xr2:uid="{00000000-000D-0000-FFFF-FFFF00000000}"/>
  </bookViews>
  <sheets>
    <sheet name="入力画面" sheetId="10" r:id="rId1"/>
    <sheet name="注意事項 " sheetId="19" r:id="rId2"/>
    <sheet name="コード検索" sheetId="15" r:id="rId3"/>
    <sheet name="年齢チェック" sheetId="12" r:id="rId4"/>
    <sheet name="積立開始日" sheetId="18" state="hidden" r:id="rId5"/>
    <sheet name="日付" sheetId="20" state="hidden" r:id="rId6"/>
    <sheet name="印刷用" sheetId="17" r:id="rId7"/>
  </sheets>
  <definedNames>
    <definedName name="_xlnm._FilterDatabase" localSheetId="2" hidden="1">コード検索!$A$1:$K$877</definedName>
    <definedName name="H">日付!$B$4:$B$34</definedName>
    <definedName name="_xlnm.Print_Area" localSheetId="6">印刷用!$A$1:$BK$502</definedName>
    <definedName name="_xlnm.Print_Area" localSheetId="1">'注意事項 '!$A$1:$S$75</definedName>
    <definedName name="_xlnm.Print_Area" localSheetId="0">入力画面!$A$1:$AF$2</definedName>
    <definedName name="S">日付!$A$4:$A$67</definedName>
    <definedName name="選択不要">入力画面!#REF!</definedName>
    <definedName name="日２８">日付!$G$5:$G$32</definedName>
    <definedName name="日２９">日付!$S$5:$S$33</definedName>
    <definedName name="日３０">日付!$I$5:$I$34</definedName>
    <definedName name="日３１">日付!$F$5:$F$35</definedName>
    <definedName name="年金財形金融機関">入力画面!$B$69:$B$109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499" i="17" l="1"/>
  <c r="G68" i="19"/>
  <c r="K68" i="19" l="1"/>
  <c r="M20" i="19"/>
  <c r="H20" i="19"/>
  <c r="H19" i="19"/>
  <c r="AW64" i="17" l="1"/>
  <c r="H69" i="10"/>
  <c r="G48" i="10" l="1"/>
  <c r="E48" i="10"/>
  <c r="C48" i="10"/>
  <c r="H26" i="10"/>
  <c r="H11" i="10"/>
  <c r="D61" i="10"/>
  <c r="D60" i="10"/>
  <c r="D62" i="10"/>
  <c r="AG31" i="10"/>
  <c r="Y29" i="10"/>
  <c r="H56" i="10"/>
  <c r="H57" i="10"/>
  <c r="P2" i="18"/>
  <c r="R6" i="18" s="1"/>
  <c r="G49" i="10" l="1"/>
  <c r="BE64" i="17"/>
  <c r="E49" i="10"/>
  <c r="BB64" i="17"/>
  <c r="C49" i="10"/>
  <c r="AY64" i="17"/>
  <c r="H49" i="10"/>
  <c r="F49" i="10"/>
  <c r="D49" i="10"/>
  <c r="AG21" i="10"/>
  <c r="AG33" i="10"/>
  <c r="B52" i="10"/>
  <c r="AG29" i="10" l="1"/>
  <c r="AK499" i="17"/>
  <c r="V4" i="20" l="1"/>
  <c r="V3" i="20"/>
  <c r="E52" i="10" a="1"/>
  <c r="U6" i="20"/>
  <c r="E52" i="10" l="1"/>
  <c r="N34" i="17" l="1"/>
  <c r="L34" i="17"/>
  <c r="H34" i="17"/>
  <c r="J34" i="17"/>
  <c r="F34" i="17"/>
  <c r="D34" i="17"/>
  <c r="B54" i="10" l="1"/>
  <c r="D56" i="10" s="1"/>
  <c r="L56" i="10" s="1"/>
  <c r="D57" i="10" l="1"/>
  <c r="N9" i="17" l="1"/>
  <c r="X9" i="17"/>
  <c r="V9" i="17"/>
  <c r="T9" i="17"/>
  <c r="R9" i="17"/>
  <c r="P9" i="17"/>
  <c r="L9" i="17" l="1"/>
  <c r="L253" i="17" s="1"/>
  <c r="R253" i="17"/>
  <c r="R343" i="17"/>
  <c r="T253" i="17"/>
  <c r="T343" i="17"/>
  <c r="V253" i="17"/>
  <c r="V343" i="17"/>
  <c r="N253" i="17"/>
  <c r="N343" i="17"/>
  <c r="P253" i="17"/>
  <c r="P343" i="17"/>
  <c r="X253" i="17"/>
  <c r="X343" i="17"/>
  <c r="X23" i="17"/>
  <c r="X267" i="17" s="1"/>
  <c r="L343" i="17" l="1"/>
  <c r="X357" i="17"/>
  <c r="X204" i="17"/>
  <c r="B20" i="12" l="1"/>
  <c r="N99" i="18"/>
  <c r="L99" i="18"/>
  <c r="J99" i="18"/>
  <c r="G99" i="18"/>
  <c r="D99" i="18"/>
  <c r="N98" i="18"/>
  <c r="L98" i="18"/>
  <c r="J98" i="18"/>
  <c r="G98" i="18"/>
  <c r="D98" i="18"/>
  <c r="N97" i="18"/>
  <c r="L97" i="18"/>
  <c r="J97" i="18"/>
  <c r="G97" i="18"/>
  <c r="D97" i="18"/>
  <c r="N96" i="18"/>
  <c r="L96" i="18"/>
  <c r="J96" i="18"/>
  <c r="G96" i="18"/>
  <c r="D96" i="18"/>
  <c r="N95" i="18"/>
  <c r="L95" i="18"/>
  <c r="J95" i="18"/>
  <c r="G95" i="18"/>
  <c r="D95" i="18"/>
  <c r="N94" i="18"/>
  <c r="L94" i="18"/>
  <c r="J94" i="18"/>
  <c r="G94" i="18"/>
  <c r="D94" i="18"/>
  <c r="N93" i="18"/>
  <c r="L93" i="18"/>
  <c r="J93" i="18"/>
  <c r="G93" i="18"/>
  <c r="D93" i="18"/>
  <c r="N92" i="18"/>
  <c r="L92" i="18"/>
  <c r="J92" i="18"/>
  <c r="G92" i="18"/>
  <c r="D92" i="18"/>
  <c r="N91" i="18"/>
  <c r="L91" i="18"/>
  <c r="J91" i="18"/>
  <c r="G91" i="18"/>
  <c r="D91" i="18"/>
  <c r="N90" i="18"/>
  <c r="L90" i="18"/>
  <c r="J90" i="18"/>
  <c r="G90" i="18"/>
  <c r="D90" i="18"/>
  <c r="N89" i="18"/>
  <c r="L89" i="18"/>
  <c r="J89" i="18"/>
  <c r="G89" i="18"/>
  <c r="D89" i="18"/>
  <c r="N88" i="18"/>
  <c r="L88" i="18"/>
  <c r="J88" i="18"/>
  <c r="G88" i="18"/>
  <c r="D88" i="18"/>
  <c r="N87" i="18"/>
  <c r="L87" i="18"/>
  <c r="J87" i="18"/>
  <c r="G87" i="18"/>
  <c r="D87" i="18"/>
  <c r="N86" i="18"/>
  <c r="L86" i="18"/>
  <c r="J86" i="18"/>
  <c r="G86" i="18"/>
  <c r="D86" i="18"/>
  <c r="N85" i="18"/>
  <c r="L85" i="18"/>
  <c r="J85" i="18"/>
  <c r="G85" i="18"/>
  <c r="D85" i="18"/>
  <c r="N84" i="18"/>
  <c r="L84" i="18"/>
  <c r="J84" i="18"/>
  <c r="G84" i="18"/>
  <c r="D84" i="18"/>
  <c r="N83" i="18"/>
  <c r="L83" i="18"/>
  <c r="J83" i="18"/>
  <c r="G83" i="18"/>
  <c r="D83" i="18"/>
  <c r="N82" i="18"/>
  <c r="L82" i="18"/>
  <c r="J82" i="18"/>
  <c r="G82" i="18"/>
  <c r="D82" i="18"/>
  <c r="N81" i="18"/>
  <c r="L81" i="18"/>
  <c r="J81" i="18"/>
  <c r="G81" i="18"/>
  <c r="D81" i="18"/>
  <c r="N80" i="18"/>
  <c r="L80" i="18"/>
  <c r="J80" i="18"/>
  <c r="G80" i="18"/>
  <c r="D80" i="18"/>
  <c r="N79" i="18"/>
  <c r="L79" i="18"/>
  <c r="J79" i="18"/>
  <c r="G79" i="18"/>
  <c r="D79" i="18"/>
  <c r="N78" i="18"/>
  <c r="L78" i="18"/>
  <c r="J78" i="18"/>
  <c r="G78" i="18"/>
  <c r="D78" i="18"/>
  <c r="N77" i="18"/>
  <c r="L77" i="18"/>
  <c r="J77" i="18"/>
  <c r="G77" i="18"/>
  <c r="D77" i="18"/>
  <c r="N76" i="18"/>
  <c r="L76" i="18"/>
  <c r="J76" i="18"/>
  <c r="G76" i="18"/>
  <c r="D76" i="18"/>
  <c r="N75" i="18"/>
  <c r="L75" i="18"/>
  <c r="J75" i="18"/>
  <c r="G75" i="18"/>
  <c r="D75" i="18"/>
  <c r="N74" i="18"/>
  <c r="L74" i="18"/>
  <c r="J74" i="18"/>
  <c r="G74" i="18"/>
  <c r="D74" i="18"/>
  <c r="N73" i="18"/>
  <c r="L73" i="18"/>
  <c r="J73" i="18"/>
  <c r="G73" i="18"/>
  <c r="D73" i="18"/>
  <c r="N72" i="18"/>
  <c r="L72" i="18"/>
  <c r="J72" i="18"/>
  <c r="G72" i="18"/>
  <c r="D72" i="18"/>
  <c r="N71" i="18"/>
  <c r="L71" i="18"/>
  <c r="J71" i="18"/>
  <c r="G71" i="18"/>
  <c r="D71" i="18"/>
  <c r="N70" i="18"/>
  <c r="L70" i="18"/>
  <c r="J70" i="18"/>
  <c r="G70" i="18"/>
  <c r="D70" i="18"/>
  <c r="N69" i="18"/>
  <c r="L69" i="18"/>
  <c r="J69" i="18"/>
  <c r="G69" i="18"/>
  <c r="D69" i="18"/>
  <c r="N68" i="18"/>
  <c r="L68" i="18"/>
  <c r="J68" i="18"/>
  <c r="G68" i="18"/>
  <c r="D68" i="18"/>
  <c r="N67" i="18"/>
  <c r="L67" i="18"/>
  <c r="J67" i="18"/>
  <c r="G67" i="18"/>
  <c r="D67" i="18"/>
  <c r="N66" i="18"/>
  <c r="L66" i="18"/>
  <c r="J66" i="18"/>
  <c r="G66" i="18"/>
  <c r="D66" i="18"/>
  <c r="N65" i="18"/>
  <c r="L65" i="18"/>
  <c r="J65" i="18"/>
  <c r="G65" i="18"/>
  <c r="D65" i="18"/>
  <c r="N64" i="18"/>
  <c r="L64" i="18"/>
  <c r="J64" i="18"/>
  <c r="G64" i="18"/>
  <c r="D64" i="18"/>
  <c r="N63" i="18"/>
  <c r="L63" i="18"/>
  <c r="J63" i="18"/>
  <c r="G63" i="18"/>
  <c r="D63" i="18"/>
  <c r="N62" i="18"/>
  <c r="L62" i="18"/>
  <c r="J62" i="18"/>
  <c r="G62" i="18"/>
  <c r="D62" i="18"/>
  <c r="N61" i="18"/>
  <c r="L61" i="18"/>
  <c r="J61" i="18"/>
  <c r="G61" i="18"/>
  <c r="D61" i="18"/>
  <c r="N60" i="18"/>
  <c r="L60" i="18"/>
  <c r="J60" i="18"/>
  <c r="G60" i="18"/>
  <c r="D60" i="18"/>
  <c r="N59" i="18"/>
  <c r="L59" i="18"/>
  <c r="J59" i="18"/>
  <c r="G59" i="18"/>
  <c r="D59" i="18"/>
  <c r="N58" i="18"/>
  <c r="L58" i="18"/>
  <c r="J58" i="18"/>
  <c r="G58" i="18"/>
  <c r="D58" i="18"/>
  <c r="N57" i="18"/>
  <c r="L57" i="18"/>
  <c r="J57" i="18"/>
  <c r="G57" i="18"/>
  <c r="D57" i="18"/>
  <c r="N56" i="18"/>
  <c r="L56" i="18"/>
  <c r="J56" i="18"/>
  <c r="G56" i="18"/>
  <c r="D56" i="18"/>
  <c r="N55" i="18"/>
  <c r="L55" i="18"/>
  <c r="J55" i="18"/>
  <c r="G55" i="18"/>
  <c r="D55" i="18"/>
  <c r="N54" i="18"/>
  <c r="L54" i="18"/>
  <c r="J54" i="18"/>
  <c r="G54" i="18"/>
  <c r="D54" i="18"/>
  <c r="N53" i="18"/>
  <c r="L53" i="18"/>
  <c r="J53" i="18"/>
  <c r="G53" i="18"/>
  <c r="D53" i="18"/>
  <c r="N52" i="18"/>
  <c r="L52" i="18"/>
  <c r="J52" i="18"/>
  <c r="G52" i="18"/>
  <c r="D52" i="18"/>
  <c r="N51" i="18"/>
  <c r="L51" i="18"/>
  <c r="J51" i="18"/>
  <c r="G51" i="18"/>
  <c r="D51" i="18"/>
  <c r="N50" i="18"/>
  <c r="L50" i="18"/>
  <c r="J50" i="18"/>
  <c r="G50" i="18"/>
  <c r="D50" i="18"/>
  <c r="N49" i="18"/>
  <c r="L49" i="18"/>
  <c r="J49" i="18"/>
  <c r="G49" i="18"/>
  <c r="D49" i="18"/>
  <c r="N48" i="18"/>
  <c r="L48" i="18"/>
  <c r="J48" i="18"/>
  <c r="G48" i="18"/>
  <c r="D48" i="18"/>
  <c r="N47" i="18"/>
  <c r="L47" i="18"/>
  <c r="J47" i="18"/>
  <c r="G47" i="18"/>
  <c r="D47" i="18"/>
  <c r="N46" i="18"/>
  <c r="L46" i="18"/>
  <c r="J46" i="18"/>
  <c r="G46" i="18"/>
  <c r="D46" i="18"/>
  <c r="N45" i="18"/>
  <c r="L45" i="18"/>
  <c r="J45" i="18"/>
  <c r="G45" i="18"/>
  <c r="D45" i="18"/>
  <c r="N44" i="18"/>
  <c r="L44" i="18"/>
  <c r="J44" i="18"/>
  <c r="G44" i="18"/>
  <c r="D44" i="18"/>
  <c r="N43" i="18"/>
  <c r="L43" i="18"/>
  <c r="J43" i="18"/>
  <c r="G43" i="18"/>
  <c r="D43" i="18"/>
  <c r="N42" i="18"/>
  <c r="L42" i="18"/>
  <c r="J42" i="18"/>
  <c r="G42" i="18"/>
  <c r="D42" i="18"/>
  <c r="N41" i="18"/>
  <c r="L41" i="18"/>
  <c r="J41" i="18"/>
  <c r="G41" i="18"/>
  <c r="D41" i="18"/>
  <c r="N40" i="18"/>
  <c r="L40" i="18"/>
  <c r="J40" i="18"/>
  <c r="G40" i="18"/>
  <c r="D40" i="18"/>
  <c r="N39" i="18"/>
  <c r="L39" i="18"/>
  <c r="J39" i="18"/>
  <c r="G39" i="18"/>
  <c r="D39" i="18"/>
  <c r="N38" i="18"/>
  <c r="L38" i="18"/>
  <c r="J38" i="18"/>
  <c r="G38" i="18"/>
  <c r="D38" i="18"/>
  <c r="N37" i="18"/>
  <c r="L37" i="18"/>
  <c r="J37" i="18"/>
  <c r="G37" i="18"/>
  <c r="D37" i="18"/>
  <c r="N36" i="18"/>
  <c r="L36" i="18"/>
  <c r="J36" i="18"/>
  <c r="G36" i="18"/>
  <c r="D36" i="18"/>
  <c r="N35" i="18"/>
  <c r="L35" i="18"/>
  <c r="J35" i="18"/>
  <c r="G35" i="18"/>
  <c r="D35" i="18"/>
  <c r="N34" i="18"/>
  <c r="L34" i="18"/>
  <c r="J34" i="18"/>
  <c r="G34" i="18"/>
  <c r="D34" i="18"/>
  <c r="N33" i="18"/>
  <c r="L33" i="18"/>
  <c r="J33" i="18"/>
  <c r="G33" i="18"/>
  <c r="D33" i="18"/>
  <c r="N32" i="18"/>
  <c r="L32" i="18"/>
  <c r="J32" i="18"/>
  <c r="G32" i="18"/>
  <c r="D32" i="18"/>
  <c r="N31" i="18"/>
  <c r="L31" i="18"/>
  <c r="J31" i="18"/>
  <c r="G31" i="18"/>
  <c r="D31" i="18"/>
  <c r="N30" i="18"/>
  <c r="L30" i="18"/>
  <c r="J30" i="18"/>
  <c r="G30" i="18"/>
  <c r="D30" i="18"/>
  <c r="N29" i="18"/>
  <c r="L29" i="18"/>
  <c r="J29" i="18"/>
  <c r="G29" i="18"/>
  <c r="D29" i="18"/>
  <c r="N28" i="18"/>
  <c r="L28" i="18"/>
  <c r="J28" i="18"/>
  <c r="G28" i="18"/>
  <c r="D28" i="18"/>
  <c r="N27" i="18"/>
  <c r="L27" i="18"/>
  <c r="J27" i="18"/>
  <c r="G27" i="18"/>
  <c r="D27" i="18"/>
  <c r="N26" i="18"/>
  <c r="L26" i="18"/>
  <c r="J26" i="18"/>
  <c r="G26" i="18"/>
  <c r="D26" i="18"/>
  <c r="N25" i="18"/>
  <c r="L25" i="18"/>
  <c r="J25" i="18"/>
  <c r="G25" i="18"/>
  <c r="D25" i="18"/>
  <c r="N24" i="18"/>
  <c r="L24" i="18"/>
  <c r="J24" i="18"/>
  <c r="G24" i="18"/>
  <c r="D24" i="18"/>
  <c r="N23" i="18"/>
  <c r="L23" i="18"/>
  <c r="J23" i="18"/>
  <c r="G23" i="18"/>
  <c r="D23" i="18"/>
  <c r="N22" i="18"/>
  <c r="L22" i="18"/>
  <c r="J22" i="18"/>
  <c r="G22" i="18"/>
  <c r="D22" i="18"/>
  <c r="N21" i="18"/>
  <c r="L21" i="18"/>
  <c r="J21" i="18"/>
  <c r="G21" i="18"/>
  <c r="D21" i="18"/>
  <c r="N20" i="18"/>
  <c r="L20" i="18"/>
  <c r="J20" i="18"/>
  <c r="G20" i="18"/>
  <c r="D20" i="18"/>
  <c r="N19" i="18"/>
  <c r="L19" i="18"/>
  <c r="J19" i="18"/>
  <c r="G19" i="18"/>
  <c r="D19" i="18"/>
  <c r="N18" i="18"/>
  <c r="L18" i="18"/>
  <c r="J18" i="18"/>
  <c r="G18" i="18"/>
  <c r="D18" i="18"/>
  <c r="N17" i="18"/>
  <c r="L17" i="18"/>
  <c r="J17" i="18"/>
  <c r="G17" i="18"/>
  <c r="D17" i="18"/>
  <c r="N16" i="18"/>
  <c r="L16" i="18"/>
  <c r="J16" i="18"/>
  <c r="G16" i="18"/>
  <c r="D16" i="18"/>
  <c r="N15" i="18"/>
  <c r="L15" i="18"/>
  <c r="J15" i="18"/>
  <c r="G15" i="18"/>
  <c r="D15" i="18"/>
  <c r="N14" i="18"/>
  <c r="L14" i="18"/>
  <c r="J14" i="18"/>
  <c r="G14" i="18"/>
  <c r="D14" i="18"/>
  <c r="N13" i="18"/>
  <c r="L13" i="18"/>
  <c r="J13" i="18"/>
  <c r="G13" i="18"/>
  <c r="D13" i="18"/>
  <c r="N12" i="18"/>
  <c r="L12" i="18"/>
  <c r="J12" i="18"/>
  <c r="G12" i="18"/>
  <c r="D12" i="18"/>
  <c r="N11" i="18"/>
  <c r="L11" i="18"/>
  <c r="J11" i="18"/>
  <c r="G11" i="18"/>
  <c r="D11" i="18"/>
  <c r="N10" i="18"/>
  <c r="L10" i="18"/>
  <c r="J10" i="18"/>
  <c r="G10" i="18"/>
  <c r="D10" i="18"/>
  <c r="N9" i="18"/>
  <c r="L9" i="18"/>
  <c r="J9" i="18"/>
  <c r="G9" i="18"/>
  <c r="D9" i="18"/>
  <c r="N8" i="18"/>
  <c r="L8" i="18"/>
  <c r="J8" i="18"/>
  <c r="G8" i="18"/>
  <c r="D8" i="18"/>
  <c r="N7" i="18"/>
  <c r="L7" i="18"/>
  <c r="J7" i="18"/>
  <c r="G7" i="18"/>
  <c r="D7" i="18"/>
  <c r="N6" i="18"/>
  <c r="L6" i="18"/>
  <c r="J6" i="18"/>
  <c r="G6" i="18"/>
  <c r="D6" i="18"/>
  <c r="N5" i="18"/>
  <c r="L5" i="18"/>
  <c r="J5" i="18"/>
  <c r="G5" i="18"/>
  <c r="D5" i="18"/>
  <c r="N4" i="18"/>
  <c r="L4" i="18"/>
  <c r="J4" i="18"/>
  <c r="G4" i="18"/>
  <c r="D4" i="18"/>
  <c r="N3" i="18"/>
  <c r="L3" i="18"/>
  <c r="J3" i="18"/>
  <c r="G3" i="18"/>
  <c r="D3" i="18"/>
  <c r="N2" i="18"/>
  <c r="L2" i="18"/>
  <c r="J2" i="18"/>
  <c r="G2" i="18"/>
  <c r="D2" i="18"/>
  <c r="R2" i="18" l="1"/>
  <c r="J74" i="19" s="1"/>
  <c r="AB23" i="17"/>
  <c r="AB204" i="17" s="1"/>
  <c r="R3" i="18" l="1"/>
  <c r="B53" i="17" s="1"/>
  <c r="H53" i="17"/>
  <c r="J53" i="17"/>
  <c r="D53" i="17"/>
  <c r="L53" i="17"/>
  <c r="F53" i="17"/>
  <c r="N53" i="17"/>
  <c r="AB267" i="17"/>
  <c r="AB357" i="17"/>
  <c r="P56" i="10" l="1"/>
  <c r="L57" i="10"/>
  <c r="P57" i="10" s="1"/>
  <c r="G66" i="10"/>
  <c r="G65" i="10"/>
  <c r="G67" i="10" s="1"/>
  <c r="AI21" i="10" l="1"/>
  <c r="J65" i="10"/>
  <c r="AI31" i="10" s="1"/>
  <c r="J67" i="10" l="1"/>
  <c r="AI33" i="10" s="1"/>
  <c r="AA310" i="17" l="1"/>
  <c r="B210" i="17"/>
  <c r="BI66" i="17"/>
  <c r="BH66" i="17"/>
  <c r="BG66" i="17"/>
  <c r="BF66" i="17"/>
  <c r="BE66" i="17"/>
  <c r="BD66" i="17"/>
  <c r="BC66" i="17"/>
  <c r="BB66" i="17"/>
  <c r="BA66" i="17"/>
  <c r="AZ66" i="17"/>
  <c r="AY66" i="17"/>
  <c r="AX66" i="17"/>
  <c r="AA65" i="17"/>
  <c r="C67" i="17"/>
  <c r="B34" i="17"/>
  <c r="T23" i="17"/>
  <c r="P23" i="17"/>
  <c r="AY20" i="17"/>
  <c r="AY23" i="17"/>
  <c r="N24" i="17"/>
  <c r="N387" i="17" l="1"/>
  <c r="L387" i="17"/>
  <c r="J387" i="17"/>
  <c r="H387" i="17"/>
  <c r="F387" i="17"/>
  <c r="D387" i="17"/>
  <c r="B387" i="17"/>
  <c r="L357" i="17"/>
  <c r="J357" i="17"/>
  <c r="H357" i="17"/>
  <c r="F357" i="17"/>
  <c r="D357" i="17"/>
  <c r="B357" i="17"/>
  <c r="AA400" i="17"/>
  <c r="N297" i="17"/>
  <c r="L297" i="17"/>
  <c r="J297" i="17"/>
  <c r="H297" i="17"/>
  <c r="F297" i="17"/>
  <c r="D297" i="17"/>
  <c r="B297" i="17"/>
  <c r="AO29" i="17" l="1"/>
  <c r="L267" i="17"/>
  <c r="J267" i="17"/>
  <c r="H267" i="17"/>
  <c r="F267" i="17"/>
  <c r="D267" i="17"/>
  <c r="B267" i="17"/>
  <c r="B273" i="17" l="1"/>
  <c r="B363" i="17"/>
  <c r="AO273" i="17"/>
  <c r="AO363" i="17"/>
  <c r="AX79" i="17"/>
  <c r="AW79" i="17"/>
  <c r="AV79" i="17"/>
  <c r="AE79" i="17"/>
  <c r="AR398" i="17"/>
  <c r="AO398" i="17"/>
  <c r="AL398" i="17"/>
  <c r="AJ398" i="17"/>
  <c r="AR58" i="17"/>
  <c r="AR392" i="17" s="1"/>
  <c r="AP58" i="17"/>
  <c r="AP392" i="17" s="1"/>
  <c r="AN58" i="17"/>
  <c r="AN392" i="17" s="1"/>
  <c r="AD58" i="17"/>
  <c r="AD392" i="17" s="1"/>
  <c r="AB58" i="17"/>
  <c r="AB392" i="17" s="1"/>
  <c r="Z58" i="17"/>
  <c r="Z392" i="17" s="1"/>
  <c r="R58" i="17"/>
  <c r="R392" i="17" s="1"/>
  <c r="P58" i="17"/>
  <c r="P392" i="17" s="1"/>
  <c r="N58" i="17"/>
  <c r="N392" i="17" s="1"/>
  <c r="F58" i="17"/>
  <c r="F392" i="17" s="1"/>
  <c r="D58" i="17"/>
  <c r="D392" i="17" s="1"/>
  <c r="B58" i="17"/>
  <c r="B392" i="17" s="1"/>
  <c r="L47" i="17"/>
  <c r="L381" i="17" s="1"/>
  <c r="J47" i="17"/>
  <c r="J381" i="17" s="1"/>
  <c r="H47" i="17"/>
  <c r="H381" i="17" s="1"/>
  <c r="F47" i="17"/>
  <c r="F381" i="17" s="1"/>
  <c r="AE413" i="17" l="1"/>
  <c r="AE323" i="17"/>
  <c r="AV323" i="17"/>
  <c r="AV413" i="17"/>
  <c r="AW323" i="17"/>
  <c r="AW413" i="17"/>
  <c r="AA155" i="17"/>
  <c r="AA309" i="17"/>
  <c r="AA399" i="17"/>
  <c r="AX323" i="17"/>
  <c r="AX413" i="17"/>
  <c r="Z242" i="17"/>
  <c r="Z302" i="17"/>
  <c r="J229" i="17"/>
  <c r="J291" i="17"/>
  <c r="D242" i="17"/>
  <c r="D302" i="17"/>
  <c r="R242" i="17"/>
  <c r="R302" i="17"/>
  <c r="AN302" i="17"/>
  <c r="AJ154" i="17"/>
  <c r="AJ308" i="17"/>
  <c r="L229" i="17"/>
  <c r="L291" i="17"/>
  <c r="F242" i="17"/>
  <c r="F302" i="17"/>
  <c r="AP302" i="17"/>
  <c r="AL154" i="17"/>
  <c r="AL308" i="17"/>
  <c r="F229" i="17"/>
  <c r="F291" i="17"/>
  <c r="N242" i="17"/>
  <c r="N302" i="17"/>
  <c r="AB242" i="17"/>
  <c r="AB302" i="17"/>
  <c r="AR302" i="17"/>
  <c r="AO154" i="17"/>
  <c r="AO308" i="17"/>
  <c r="H229" i="17"/>
  <c r="H291" i="17"/>
  <c r="B242" i="17"/>
  <c r="B302" i="17"/>
  <c r="P242" i="17"/>
  <c r="P302" i="17"/>
  <c r="AD242" i="17"/>
  <c r="AD302" i="17"/>
  <c r="AR154" i="17"/>
  <c r="AR308" i="17"/>
  <c r="AX75" i="17"/>
  <c r="AR242" i="17"/>
  <c r="AW75" i="17"/>
  <c r="AP242" i="17"/>
  <c r="AV75" i="17"/>
  <c r="AN242" i="17"/>
  <c r="T357" i="17"/>
  <c r="P357" i="17"/>
  <c r="N268" i="17" l="1"/>
  <c r="N358" i="17"/>
  <c r="AW167" i="17"/>
  <c r="AW319" i="17"/>
  <c r="AW409" i="17"/>
  <c r="AV167" i="17"/>
  <c r="AV319" i="17"/>
  <c r="AV409" i="17"/>
  <c r="AX167" i="17"/>
  <c r="AX409" i="17"/>
  <c r="AX319" i="17"/>
  <c r="P204" i="17"/>
  <c r="P267" i="17"/>
  <c r="T204" i="17"/>
  <c r="T267" i="17"/>
  <c r="AA68" i="17"/>
  <c r="N205" i="17"/>
  <c r="AP27" i="17"/>
  <c r="AP361" i="17" s="1"/>
  <c r="AN27" i="17"/>
  <c r="AN361" i="17" s="1"/>
  <c r="AL27" i="17"/>
  <c r="AL361" i="17" s="1"/>
  <c r="AJ27" i="17"/>
  <c r="AJ361" i="17" s="1"/>
  <c r="AH27" i="17"/>
  <c r="AH361" i="17" s="1"/>
  <c r="AF27" i="17"/>
  <c r="AF361" i="17" s="1"/>
  <c r="AD27" i="17"/>
  <c r="AD361" i="17" s="1"/>
  <c r="AB27" i="17"/>
  <c r="AB361" i="17" s="1"/>
  <c r="Z27" i="17"/>
  <c r="Z361" i="17" s="1"/>
  <c r="X27" i="17"/>
  <c r="X361" i="17" s="1"/>
  <c r="V27" i="17"/>
  <c r="V361" i="17" s="1"/>
  <c r="T27" i="17"/>
  <c r="T361" i="17" s="1"/>
  <c r="R27" i="17"/>
  <c r="R361" i="17" s="1"/>
  <c r="P27" i="17"/>
  <c r="P361" i="17" s="1"/>
  <c r="N27" i="17"/>
  <c r="N361" i="17" s="1"/>
  <c r="L27" i="17"/>
  <c r="L361" i="17" s="1"/>
  <c r="J27" i="17"/>
  <c r="J361" i="17" s="1"/>
  <c r="H27" i="17"/>
  <c r="H361" i="17" s="1"/>
  <c r="F27" i="17"/>
  <c r="F361" i="17" s="1"/>
  <c r="D27" i="17"/>
  <c r="D361" i="17" s="1"/>
  <c r="B27" i="17"/>
  <c r="B361" i="17" s="1"/>
  <c r="N368" i="17"/>
  <c r="L368" i="17"/>
  <c r="J368" i="17"/>
  <c r="H368" i="17"/>
  <c r="F368" i="17"/>
  <c r="D368" i="17"/>
  <c r="B368" i="17"/>
  <c r="L23" i="17"/>
  <c r="L204" i="17" s="1"/>
  <c r="J23" i="17"/>
  <c r="J204" i="17" s="1"/>
  <c r="H23" i="17"/>
  <c r="H204" i="17" s="1"/>
  <c r="F23" i="17"/>
  <c r="F204" i="17" s="1"/>
  <c r="D23" i="17"/>
  <c r="D204" i="17" s="1"/>
  <c r="B23" i="17"/>
  <c r="B204" i="17" s="1"/>
  <c r="AY357" i="17"/>
  <c r="AY354" i="17"/>
  <c r="J20" i="17"/>
  <c r="J354" i="17" s="1"/>
  <c r="H20" i="17"/>
  <c r="H354" i="17" s="1"/>
  <c r="F20" i="17"/>
  <c r="F354" i="17" s="1"/>
  <c r="D20" i="17"/>
  <c r="D354" i="17" s="1"/>
  <c r="B20" i="17"/>
  <c r="B354" i="17" s="1"/>
  <c r="N236" i="17"/>
  <c r="L236" i="17"/>
  <c r="J236" i="17"/>
  <c r="H236" i="17"/>
  <c r="F236" i="17"/>
  <c r="D236" i="17"/>
  <c r="B236" i="17"/>
  <c r="AA158" i="17" l="1"/>
  <c r="AA402" i="17"/>
  <c r="AA312" i="17"/>
  <c r="B208" i="17"/>
  <c r="B271" i="17"/>
  <c r="R208" i="17"/>
  <c r="R271" i="17"/>
  <c r="F200" i="17"/>
  <c r="F264" i="17"/>
  <c r="AY200" i="17"/>
  <c r="AY264" i="17"/>
  <c r="B216" i="17"/>
  <c r="B278" i="17"/>
  <c r="J216" i="17"/>
  <c r="J278" i="17"/>
  <c r="D208" i="17"/>
  <c r="D271" i="17"/>
  <c r="L208" i="17"/>
  <c r="L271" i="17"/>
  <c r="T208" i="17"/>
  <c r="T271" i="17"/>
  <c r="AB208" i="17"/>
  <c r="AB271" i="17"/>
  <c r="AJ208" i="17"/>
  <c r="AJ271" i="17"/>
  <c r="J208" i="17"/>
  <c r="J271" i="17"/>
  <c r="Z208" i="17"/>
  <c r="Z271" i="17"/>
  <c r="AP208" i="17"/>
  <c r="AP271" i="17"/>
  <c r="H200" i="17"/>
  <c r="H264" i="17"/>
  <c r="AY204" i="17"/>
  <c r="AY267" i="17"/>
  <c r="D216" i="17"/>
  <c r="D278" i="17"/>
  <c r="L216" i="17"/>
  <c r="L278" i="17"/>
  <c r="F208" i="17"/>
  <c r="F271" i="17"/>
  <c r="N208" i="17"/>
  <c r="N271" i="17"/>
  <c r="V208" i="17"/>
  <c r="V271" i="17"/>
  <c r="AD208" i="17"/>
  <c r="AD271" i="17"/>
  <c r="AL208" i="17"/>
  <c r="AL271" i="17"/>
  <c r="D200" i="17"/>
  <c r="D264" i="17"/>
  <c r="H216" i="17"/>
  <c r="H278" i="17"/>
  <c r="AH208" i="17"/>
  <c r="AH271" i="17"/>
  <c r="B200" i="17"/>
  <c r="B264" i="17"/>
  <c r="J200" i="17"/>
  <c r="J264" i="17"/>
  <c r="F216" i="17"/>
  <c r="F278" i="17"/>
  <c r="N216" i="17"/>
  <c r="N278" i="17"/>
  <c r="H208" i="17"/>
  <c r="H271" i="17"/>
  <c r="P208" i="17"/>
  <c r="P271" i="17"/>
  <c r="X208" i="17"/>
  <c r="X271" i="17"/>
  <c r="AF208" i="17"/>
  <c r="AF271" i="17"/>
  <c r="AN208" i="17"/>
  <c r="AN271" i="17"/>
  <c r="X189" i="17"/>
  <c r="V189" i="17"/>
  <c r="T189" i="17"/>
  <c r="R189" i="17"/>
  <c r="P189" i="17"/>
  <c r="N189" i="17"/>
  <c r="L189" i="17"/>
  <c r="C401" i="17" l="1"/>
  <c r="C311" i="17"/>
  <c r="B7" i="12"/>
  <c r="C20" i="12"/>
  <c r="N47" i="17" l="1"/>
  <c r="N291" i="17" l="1"/>
  <c r="N381" i="17"/>
  <c r="AE76" i="17"/>
  <c r="N229" i="17"/>
  <c r="L20" i="17"/>
  <c r="AE410" i="17" l="1"/>
  <c r="AE320" i="17"/>
  <c r="L354" i="17"/>
  <c r="L200" i="17"/>
  <c r="L264" i="17"/>
  <c r="C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作成者</author>
  </authors>
  <commentList>
    <comment ref="C33" authorId="0" shapeId="0" xr:uid="{00000000-0006-0000-0000-000001000000}">
      <text>
        <r>
          <rPr>
            <sz val="14"/>
            <color indexed="81"/>
            <rFont val="MS P ゴシック"/>
            <family val="3"/>
            <charset val="128"/>
          </rPr>
          <t>以下の方は、</t>
        </r>
        <r>
          <rPr>
            <b/>
            <sz val="14"/>
            <color indexed="81"/>
            <rFont val="MS P ゴシック"/>
            <family val="3"/>
            <charset val="128"/>
          </rPr>
          <t xml:space="preserve">
年金財形について入力必須</t>
        </r>
        <r>
          <rPr>
            <sz val="14"/>
            <color indexed="81"/>
            <rFont val="MS P ゴシック"/>
            <family val="3"/>
            <charset val="128"/>
          </rPr>
          <t>です。</t>
        </r>
        <r>
          <rPr>
            <b/>
            <sz val="14"/>
            <color indexed="81"/>
            <rFont val="MS P ゴシック"/>
            <family val="3"/>
            <charset val="128"/>
          </rPr>
          <t xml:space="preserve">
</t>
        </r>
        <r>
          <rPr>
            <sz val="14"/>
            <color indexed="81"/>
            <rFont val="MS P ゴシック"/>
            <family val="3"/>
            <charset val="128"/>
          </rPr>
          <t>また、</t>
        </r>
        <r>
          <rPr>
            <b/>
            <sz val="14"/>
            <color indexed="81"/>
            <rFont val="MS P ゴシック"/>
            <family val="3"/>
            <charset val="128"/>
          </rPr>
          <t>学校長の公印</t>
        </r>
        <r>
          <rPr>
            <sz val="14"/>
            <color indexed="81"/>
            <rFont val="MS P ゴシック"/>
            <family val="3"/>
            <charset val="128"/>
          </rPr>
          <t>が必要です。</t>
        </r>
        <r>
          <rPr>
            <b/>
            <sz val="10"/>
            <color indexed="81"/>
            <rFont val="MS P ゴシック"/>
            <family val="3"/>
            <charset val="128"/>
          </rPr>
          <t xml:space="preserve">
</t>
        </r>
        <r>
          <rPr>
            <sz val="12"/>
            <color indexed="81"/>
            <rFont val="MS P ゴシック"/>
            <family val="3"/>
            <charset val="128"/>
          </rPr>
          <t>①　年金財形にすでに加入済みの方
②　今年度、年金財形に新規申込される方</t>
        </r>
      </text>
    </comment>
    <comment ref="C48" authorId="1" shapeId="0" xr:uid="{11D0FEE0-8BF4-4FC8-B9EE-52C99F4EB217}">
      <text>
        <r>
          <rPr>
            <sz val="9"/>
            <color indexed="81"/>
            <rFont val="MS P ゴシック"/>
            <family val="3"/>
            <charset val="128"/>
          </rPr>
          <t>本日現在の「年」が自動で入ります。下段は１文字ごとに分けたもの。</t>
        </r>
      </text>
    </comment>
    <comment ref="E48" authorId="1" shapeId="0" xr:uid="{119DED39-CD27-42BA-AF8D-DEC773D558DA}">
      <text>
        <r>
          <rPr>
            <sz val="9"/>
            <color indexed="81"/>
            <rFont val="MS P ゴシック"/>
            <family val="3"/>
            <charset val="128"/>
          </rPr>
          <t>本日現在の「月」が自動で入ります。下段は１文字ごとに分けたもの。</t>
        </r>
      </text>
    </comment>
    <comment ref="G48" authorId="1" shapeId="0" xr:uid="{BA05B452-F588-4A32-9092-1BF213EA0E61}">
      <text>
        <r>
          <rPr>
            <sz val="9"/>
            <color indexed="81"/>
            <rFont val="MS P ゴシック"/>
            <family val="3"/>
            <charset val="128"/>
          </rPr>
          <t>本日現在の「日」が自動で入ります。下段は１文字ごとに分けたもの。</t>
        </r>
      </text>
    </comment>
    <comment ref="B52" authorId="1" shapeId="0" xr:uid="{F77FB187-D7FB-47BC-B075-5D365CA7B017}">
      <text>
        <r>
          <rPr>
            <sz val="9"/>
            <color indexed="81"/>
            <rFont val="MS P ゴシック"/>
            <family val="3"/>
            <charset val="128"/>
          </rPr>
          <t>元号をアルファベットから変換</t>
        </r>
      </text>
    </comment>
    <comment ref="E52" authorId="1" shapeId="0" xr:uid="{B5190844-5A00-4966-87E2-3052EBC7551A}">
      <text>
        <r>
          <rPr>
            <sz val="9"/>
            <color indexed="81"/>
            <rFont val="MS P ゴシック"/>
            <family val="3"/>
            <charset val="128"/>
          </rPr>
          <t>「入力画面」生年月日の「日」入力規則の数式
生年月日が令和の職員が存在する年（令和１８年）までは操作する必要はないと思います。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C1" authorId="0" shapeId="0" xr:uid="{00000000-0006-0000-0200-000001000000}">
      <text>
        <r>
          <rPr>
            <b/>
            <sz val="9"/>
            <color indexed="81"/>
            <rFont val="MS P ゴシック"/>
            <family val="3"/>
            <charset val="128"/>
          </rPr>
          <t xml:space="preserve">検索方法
</t>
        </r>
        <r>
          <rPr>
            <sz val="9"/>
            <color indexed="81"/>
            <rFont val="MS P ゴシック"/>
            <family val="3"/>
            <charset val="128"/>
          </rPr>
          <t>①▼ボタンをクリック
②「検索」と表示された箇所に学校名を入力
③「ＯＫ」をクリック
→自動的に、学校名と所属CDが抽出されます。</t>
        </r>
      </text>
    </comment>
    <comment ref="G1" authorId="0" shapeId="0" xr:uid="{00000000-0006-0000-0200-000002000000}">
      <text>
        <r>
          <rPr>
            <b/>
            <sz val="9"/>
            <color indexed="81"/>
            <rFont val="MS P ゴシック"/>
            <family val="3"/>
            <charset val="128"/>
          </rPr>
          <t xml:space="preserve">注意！
</t>
        </r>
        <r>
          <rPr>
            <sz val="9"/>
            <color indexed="81"/>
            <rFont val="MS P ゴシック"/>
            <family val="3"/>
            <charset val="128"/>
          </rPr>
          <t xml:space="preserve">大阪府財形独自で採番されたコードです。
よって、金融機関からの通知や普通預金通帳等に記載された銀行コードとは全く異なるコードです。
コード入力の際は、必ずこちらのコード一覧からご確認ください。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U6" authorId="0" shapeId="0" xr:uid="{00000000-0006-0000-0500-000001000000}">
      <text>
        <r>
          <rPr>
            <sz val="9"/>
            <color indexed="81"/>
            <rFont val="MS P ゴシック"/>
            <family val="3"/>
            <charset val="128"/>
          </rPr>
          <t>「入力画面」生年月日の「日」入力規則の数式</t>
        </r>
      </text>
    </comment>
    <comment ref="V6" authorId="0" shapeId="0" xr:uid="{00000000-0006-0000-0500-000002000000}">
      <text>
        <r>
          <rPr>
            <sz val="9"/>
            <color indexed="81"/>
            <rFont val="MS P ゴシック"/>
            <family val="3"/>
            <charset val="128"/>
          </rPr>
          <t>(参考)うるう年の２月は1～29を選べるようにするための数式</t>
        </r>
      </text>
    </comment>
    <comment ref="W6" authorId="0" shapeId="0" xr:uid="{00000000-0006-0000-0500-000003000000}">
      <text>
        <r>
          <rPr>
            <sz val="9"/>
            <color indexed="81"/>
            <rFont val="MS P ゴシック"/>
            <family val="3"/>
            <charset val="128"/>
          </rPr>
          <t>(参考)月によって選べる日の範囲(28,30,31)を変えるための数式</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大阪府</author>
  </authors>
  <commentList>
    <comment ref="AZ2" authorId="0" shapeId="0" xr:uid="{839C3C56-5255-40D0-9138-7F8234DD21B0}">
      <text>
        <r>
          <rPr>
            <b/>
            <sz val="28"/>
            <color indexed="81"/>
            <rFont val="MS P ゴシック"/>
            <family val="3"/>
            <charset val="128"/>
          </rPr>
          <t xml:space="preserve">入力内容が正しいかどうか、
</t>
        </r>
        <r>
          <rPr>
            <b/>
            <u val="double"/>
            <sz val="28"/>
            <color indexed="81"/>
            <rFont val="MS P ゴシック"/>
            <family val="3"/>
            <charset val="128"/>
          </rPr>
          <t>印刷後に再度ご確認ください！</t>
        </r>
      </text>
    </comment>
    <comment ref="AR27" authorId="0" shapeId="0" xr:uid="{7F6B9C13-875B-4C9F-8E9A-E280C171072F}">
      <text>
        <r>
          <rPr>
            <sz val="14"/>
            <color indexed="81"/>
            <rFont val="MS P ゴシック"/>
            <family val="3"/>
            <charset val="128"/>
          </rPr>
          <t xml:space="preserve">
</t>
        </r>
        <r>
          <rPr>
            <b/>
            <u/>
            <sz val="20"/>
            <color indexed="81"/>
            <rFont val="MS P ゴシック"/>
            <family val="3"/>
            <charset val="128"/>
          </rPr>
          <t>届出印</t>
        </r>
        <r>
          <rPr>
            <u/>
            <sz val="16"/>
            <color indexed="81"/>
            <rFont val="MS P ゴシック"/>
            <family val="3"/>
            <charset val="128"/>
          </rPr>
          <t>も忘れず押印してください！</t>
        </r>
      </text>
    </comment>
    <comment ref="B29" authorId="1" shapeId="0" xr:uid="{00000000-0006-0000-0600-000002000000}">
      <text>
        <r>
          <rPr>
            <sz val="18"/>
            <color indexed="81"/>
            <rFont val="MS P ゴシック"/>
            <family val="3"/>
            <charset val="128"/>
          </rPr>
          <t>　</t>
        </r>
        <r>
          <rPr>
            <u/>
            <sz val="18"/>
            <color indexed="81"/>
            <rFont val="MS P ゴシック"/>
            <family val="3"/>
            <charset val="128"/>
          </rPr>
          <t>１枚目・２枚目には、</t>
        </r>
        <r>
          <rPr>
            <b/>
            <u/>
            <sz val="22"/>
            <color indexed="81"/>
            <rFont val="MS P ゴシック"/>
            <family val="3"/>
            <charset val="128"/>
          </rPr>
          <t>氏名自署欄</t>
        </r>
        <r>
          <rPr>
            <u/>
            <sz val="18"/>
            <color indexed="81"/>
            <rFont val="MS P ゴシック"/>
            <family val="3"/>
            <charset val="128"/>
          </rPr>
          <t xml:space="preserve">があります。
</t>
        </r>
        <r>
          <rPr>
            <sz val="18"/>
            <color indexed="81"/>
            <rFont val="MS P ゴシック"/>
            <family val="3"/>
            <charset val="128"/>
          </rPr>
          <t>　</t>
        </r>
        <r>
          <rPr>
            <u/>
            <sz val="20"/>
            <color indexed="81"/>
            <rFont val="MS P ゴシック"/>
            <family val="3"/>
            <charset val="128"/>
          </rPr>
          <t>必ず自署してください！！（計３箇所）</t>
        </r>
        <r>
          <rPr>
            <sz val="18"/>
            <color indexed="81"/>
            <rFont val="MS P ゴシック"/>
            <family val="3"/>
            <charset val="128"/>
          </rPr>
          <t xml:space="preserve">
</t>
        </r>
        <r>
          <rPr>
            <sz val="16"/>
            <color indexed="81"/>
            <rFont val="MS P ゴシック"/>
            <family val="3"/>
            <charset val="128"/>
          </rPr>
          <t>　　記入がない場合、不備で返却となり
　　今年度の申込に間に合わない可能性があります。</t>
        </r>
      </text>
    </comment>
    <comment ref="AF87" authorId="1" shapeId="0" xr:uid="{4E556F4F-1DB6-41BC-8A15-E94367A25051}">
      <text>
        <r>
          <rPr>
            <sz val="16"/>
            <color indexed="81"/>
            <rFont val="MS P ゴシック"/>
            <family val="3"/>
            <charset val="128"/>
          </rPr>
          <t>　学校長の公印を押印した日を記入してください。</t>
        </r>
      </text>
    </comment>
    <comment ref="AW87" authorId="1" shapeId="0" xr:uid="{00000000-0006-0000-0600-000003000000}">
      <text>
        <r>
          <rPr>
            <sz val="16"/>
            <color indexed="81"/>
            <rFont val="MS P ゴシック"/>
            <family val="3"/>
            <charset val="128"/>
          </rPr>
          <t xml:space="preserve">
　</t>
        </r>
        <r>
          <rPr>
            <u/>
            <sz val="18"/>
            <color indexed="81"/>
            <rFont val="MS P ゴシック"/>
            <family val="3"/>
            <charset val="128"/>
          </rPr>
          <t>以下の方は</t>
        </r>
        <r>
          <rPr>
            <b/>
            <u/>
            <sz val="22"/>
            <color indexed="81"/>
            <rFont val="MS P ゴシック"/>
            <family val="3"/>
            <charset val="128"/>
          </rPr>
          <t>学校長の公印</t>
        </r>
        <r>
          <rPr>
            <u/>
            <sz val="18"/>
            <color indexed="81"/>
            <rFont val="MS P ゴシック"/>
            <family val="3"/>
            <charset val="128"/>
          </rPr>
          <t>が必要です！！</t>
        </r>
        <r>
          <rPr>
            <sz val="18"/>
            <color indexed="81"/>
            <rFont val="MS P ゴシック"/>
            <family val="3"/>
            <charset val="128"/>
          </rPr>
          <t xml:space="preserve">
　①　年金財形にすでに加入済みの方　　　
　②　今年度、年金財形に新規申込される方</t>
        </r>
        <r>
          <rPr>
            <sz val="16"/>
            <color indexed="81"/>
            <rFont val="MS P ゴシック"/>
            <family val="3"/>
            <charset val="128"/>
          </rPr>
          <t xml:space="preserve">
　上記の方で公印がない場合、不備で返却となり
　今年度の申込に間に合わない可能性があります。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<sst xmlns="http://schemas.openxmlformats.org/spreadsheetml/2006/main" count="1878" uniqueCount="1338">
  <si>
    <t>所属コード</t>
    <rPh sb="0" eb="2">
      <t>ショゾク</t>
    </rPh>
    <phoneticPr fontId="2"/>
  </si>
  <si>
    <t>金融機関</t>
    <rPh sb="0" eb="2">
      <t>キンユウ</t>
    </rPh>
    <rPh sb="2" eb="4">
      <t>キカン</t>
    </rPh>
    <phoneticPr fontId="2"/>
  </si>
  <si>
    <t>取扱印</t>
    <rPh sb="0" eb="2">
      <t>トリアツカイ</t>
    </rPh>
    <rPh sb="2" eb="3">
      <t>イン</t>
    </rPh>
    <phoneticPr fontId="2"/>
  </si>
  <si>
    <t>検　印</t>
    <rPh sb="0" eb="1">
      <t>ケン</t>
    </rPh>
    <rPh sb="2" eb="3">
      <t>イン</t>
    </rPh>
    <phoneticPr fontId="2"/>
  </si>
  <si>
    <t>申込年月日</t>
    <rPh sb="0" eb="2">
      <t>モウシコミ</t>
    </rPh>
    <rPh sb="2" eb="5">
      <t>ネンガッピ</t>
    </rPh>
    <phoneticPr fontId="2"/>
  </si>
  <si>
    <t>金融機関用</t>
    <rPh sb="0" eb="2">
      <t>キンユウ</t>
    </rPh>
    <rPh sb="2" eb="5">
      <t>キカンヨウ</t>
    </rPh>
    <phoneticPr fontId="2"/>
  </si>
  <si>
    <t>千</t>
    <rPh sb="0" eb="1">
      <t>セン</t>
    </rPh>
    <phoneticPr fontId="5"/>
  </si>
  <si>
    <t>円</t>
    <rPh sb="0" eb="1">
      <t>エン</t>
    </rPh>
    <phoneticPr fontId="5"/>
  </si>
  <si>
    <t>GH022</t>
    <phoneticPr fontId="2"/>
  </si>
  <si>
    <t>※</t>
    <phoneticPr fontId="2"/>
  </si>
  <si>
    <t>年</t>
    <rPh sb="0" eb="1">
      <t>ネン</t>
    </rPh>
    <phoneticPr fontId="5"/>
  </si>
  <si>
    <t>月</t>
    <rPh sb="0" eb="1">
      <t>ガツ</t>
    </rPh>
    <phoneticPr fontId="5"/>
  </si>
  <si>
    <t>日</t>
    <rPh sb="0" eb="1">
      <t>ニチ</t>
    </rPh>
    <phoneticPr fontId="5"/>
  </si>
  <si>
    <t>月例給与</t>
    <rPh sb="0" eb="2">
      <t>ゲツレイ</t>
    </rPh>
    <rPh sb="2" eb="4">
      <t>キュウヨ</t>
    </rPh>
    <phoneticPr fontId="2"/>
  </si>
  <si>
    <t>住　　　所</t>
    <rPh sb="0" eb="1">
      <t>ジュウ</t>
    </rPh>
    <rPh sb="4" eb="5">
      <t>ショ</t>
    </rPh>
    <phoneticPr fontId="2"/>
  </si>
  <si>
    <t>所在地</t>
    <rPh sb="0" eb="3">
      <t>ショザイチ</t>
    </rPh>
    <phoneticPr fontId="2"/>
  </si>
  <si>
    <t>法人番号</t>
    <rPh sb="0" eb="2">
      <t>ホウジン</t>
    </rPh>
    <rPh sb="2" eb="4">
      <t>バンゴウ</t>
    </rPh>
    <phoneticPr fontId="2"/>
  </si>
  <si>
    <t>4000020270008</t>
    <phoneticPr fontId="2"/>
  </si>
  <si>
    <t>元号</t>
    <rPh sb="0" eb="2">
      <t>ゲンゴウ</t>
    </rPh>
    <phoneticPr fontId="2"/>
  </si>
  <si>
    <t>年</t>
    <rPh sb="0" eb="1">
      <t>ネン</t>
    </rPh>
    <phoneticPr fontId="2"/>
  </si>
  <si>
    <t>月</t>
    <rPh sb="0" eb="1">
      <t>ガツ</t>
    </rPh>
    <phoneticPr fontId="2"/>
  </si>
  <si>
    <t>№</t>
    <phoneticPr fontId="2"/>
  </si>
  <si>
    <t>所属CD</t>
  </si>
  <si>
    <t>所属名</t>
    <rPh sb="0" eb="2">
      <t>ショゾク</t>
    </rPh>
    <rPh sb="2" eb="3">
      <t>メイ</t>
    </rPh>
    <phoneticPr fontId="2"/>
  </si>
  <si>
    <t>業態</t>
    <rPh sb="0" eb="2">
      <t>ギョウタイ</t>
    </rPh>
    <phoneticPr fontId="2"/>
  </si>
  <si>
    <t>金融CD</t>
    <rPh sb="0" eb="2">
      <t>キンユウ</t>
    </rPh>
    <phoneticPr fontId="2"/>
  </si>
  <si>
    <t>金融機関名</t>
    <rPh sb="0" eb="2">
      <t>キンユウ</t>
    </rPh>
    <rPh sb="2" eb="4">
      <t>キカン</t>
    </rPh>
    <rPh sb="4" eb="5">
      <t>メイ</t>
    </rPh>
    <phoneticPr fontId="2"/>
  </si>
  <si>
    <t>備　考</t>
    <rPh sb="0" eb="1">
      <t>ビ</t>
    </rPh>
    <rPh sb="2" eb="3">
      <t>コウ</t>
    </rPh>
    <phoneticPr fontId="2"/>
  </si>
  <si>
    <t>都市銀行</t>
    <rPh sb="0" eb="2">
      <t>トシ</t>
    </rPh>
    <rPh sb="2" eb="4">
      <t>ギンコウ</t>
    </rPh>
    <phoneticPr fontId="2"/>
  </si>
  <si>
    <t>0101</t>
    <phoneticPr fontId="2"/>
  </si>
  <si>
    <t>りそな銀行</t>
    <rPh sb="3" eb="5">
      <t>ギンコウ</t>
    </rPh>
    <phoneticPr fontId="2"/>
  </si>
  <si>
    <t>岸和田市立城内小学校</t>
  </si>
  <si>
    <t>岸和田市立浜小学校</t>
  </si>
  <si>
    <t>みずほ銀行</t>
    <rPh sb="3" eb="5">
      <t>ギンコウ</t>
    </rPh>
    <phoneticPr fontId="2"/>
  </si>
  <si>
    <t>岸和田市立朝陽小学校</t>
  </si>
  <si>
    <t>岸和田市立東光小学校</t>
  </si>
  <si>
    <t>三菱ＵＦＪ銀行</t>
    <rPh sb="0" eb="2">
      <t>ミツビシ</t>
    </rPh>
    <rPh sb="5" eb="7">
      <t>ギンコウ</t>
    </rPh>
    <phoneticPr fontId="2"/>
  </si>
  <si>
    <t>岸和田市立旭小学校</t>
  </si>
  <si>
    <t>0206</t>
    <phoneticPr fontId="2"/>
  </si>
  <si>
    <t>旧ＵFJ銀行</t>
    <phoneticPr fontId="2"/>
  </si>
  <si>
    <t>岸和田市立修斉小学校</t>
  </si>
  <si>
    <t>0207</t>
    <phoneticPr fontId="2"/>
  </si>
  <si>
    <t>三井住友銀行</t>
    <rPh sb="0" eb="2">
      <t>ミツイ</t>
    </rPh>
    <rPh sb="2" eb="4">
      <t>スミトモ</t>
    </rPh>
    <rPh sb="4" eb="6">
      <t>ギンコウ</t>
    </rPh>
    <phoneticPr fontId="2"/>
  </si>
  <si>
    <t>旧住友銀行</t>
    <phoneticPr fontId="2"/>
  </si>
  <si>
    <t>岸和田市立東葛城小学校</t>
  </si>
  <si>
    <t>地方銀行</t>
    <rPh sb="0" eb="2">
      <t>チホウ</t>
    </rPh>
    <rPh sb="2" eb="4">
      <t>ギンコウ</t>
    </rPh>
    <phoneticPr fontId="2"/>
  </si>
  <si>
    <t>0303</t>
    <phoneticPr fontId="2"/>
  </si>
  <si>
    <t>京都銀行</t>
    <rPh sb="0" eb="2">
      <t>キョウト</t>
    </rPh>
    <rPh sb="2" eb="4">
      <t>ギンコウ</t>
    </rPh>
    <phoneticPr fontId="2"/>
  </si>
  <si>
    <t>岸和田市立春木小学校</t>
  </si>
  <si>
    <t>0304</t>
    <phoneticPr fontId="2"/>
  </si>
  <si>
    <t>関西みらい銀行</t>
    <rPh sb="0" eb="2">
      <t>カンサイ</t>
    </rPh>
    <rPh sb="5" eb="7">
      <t>ギンコウ</t>
    </rPh>
    <phoneticPr fontId="2"/>
  </si>
  <si>
    <t>旧近畿大阪銀行</t>
    <phoneticPr fontId="2"/>
  </si>
  <si>
    <t>岸和田市立大芝小学校</t>
  </si>
  <si>
    <t>池田泉州銀行</t>
    <rPh sb="0" eb="2">
      <t>イケダ</t>
    </rPh>
    <rPh sb="2" eb="4">
      <t>センシュウ</t>
    </rPh>
    <rPh sb="4" eb="6">
      <t>ギンコウ</t>
    </rPh>
    <phoneticPr fontId="2"/>
  </si>
  <si>
    <t>岸和田市立新条小学校</t>
  </si>
  <si>
    <t>0307</t>
  </si>
  <si>
    <t>南都銀行</t>
    <rPh sb="0" eb="2">
      <t>ナント</t>
    </rPh>
    <rPh sb="2" eb="4">
      <t>ギンコウ</t>
    </rPh>
    <phoneticPr fontId="2"/>
  </si>
  <si>
    <t>岸和田市立八木小学校</t>
  </si>
  <si>
    <t>0308</t>
  </si>
  <si>
    <t>紀陽銀行</t>
    <rPh sb="0" eb="2">
      <t>キヨウ</t>
    </rPh>
    <rPh sb="2" eb="4">
      <t>ギンコウ</t>
    </rPh>
    <phoneticPr fontId="2"/>
  </si>
  <si>
    <t>岸和田市立光明小学校</t>
  </si>
  <si>
    <t>岸和田市立常盤小学校</t>
  </si>
  <si>
    <t>0411</t>
    <phoneticPr fontId="2"/>
  </si>
  <si>
    <t>みなと銀行</t>
    <rPh sb="3" eb="5">
      <t>ギンコウ</t>
    </rPh>
    <phoneticPr fontId="2"/>
  </si>
  <si>
    <t>岸和田市立山直北小学校</t>
  </si>
  <si>
    <t>信用組合</t>
    <rPh sb="0" eb="2">
      <t>シンヨウ</t>
    </rPh>
    <rPh sb="2" eb="4">
      <t>クミアイ</t>
    </rPh>
    <phoneticPr fontId="2"/>
  </si>
  <si>
    <t>0501</t>
    <phoneticPr fontId="2"/>
  </si>
  <si>
    <t>大阪信用金庫</t>
    <rPh sb="0" eb="2">
      <t>オオサカ</t>
    </rPh>
    <rPh sb="2" eb="4">
      <t>シンヨウ</t>
    </rPh>
    <rPh sb="4" eb="6">
      <t>キンコ</t>
    </rPh>
    <phoneticPr fontId="2"/>
  </si>
  <si>
    <t>岸和田市立山直南小学校</t>
  </si>
  <si>
    <t>大阪シティ信用金庫</t>
    <rPh sb="0" eb="2">
      <t>オオサカ</t>
    </rPh>
    <rPh sb="5" eb="7">
      <t>シンヨウ</t>
    </rPh>
    <rPh sb="7" eb="9">
      <t>キンコ</t>
    </rPh>
    <phoneticPr fontId="2"/>
  </si>
  <si>
    <t>岸和田市立山滝小学校</t>
  </si>
  <si>
    <t>北おおさか信用金庫</t>
    <rPh sb="0" eb="1">
      <t>キタ</t>
    </rPh>
    <rPh sb="5" eb="7">
      <t>シンヨウ</t>
    </rPh>
    <rPh sb="7" eb="9">
      <t>キンコ</t>
    </rPh>
    <phoneticPr fontId="2"/>
  </si>
  <si>
    <t>岸和田市立八木南小学校</t>
  </si>
  <si>
    <t>0513</t>
    <phoneticPr fontId="2"/>
  </si>
  <si>
    <t>尼崎信用金庫</t>
    <rPh sb="0" eb="2">
      <t>アマガサキ</t>
    </rPh>
    <rPh sb="2" eb="4">
      <t>シンヨウ</t>
    </rPh>
    <rPh sb="4" eb="6">
      <t>キンコ</t>
    </rPh>
    <phoneticPr fontId="2"/>
  </si>
  <si>
    <t>岸和田市立城東小学校</t>
  </si>
  <si>
    <t>農協</t>
    <rPh sb="0" eb="2">
      <t>ノウキョウ</t>
    </rPh>
    <phoneticPr fontId="2"/>
  </si>
  <si>
    <t>0701</t>
    <phoneticPr fontId="2"/>
  </si>
  <si>
    <t>府信用農業協同組合連合会</t>
    <rPh sb="0" eb="1">
      <t>フ</t>
    </rPh>
    <rPh sb="1" eb="3">
      <t>シンヨウ</t>
    </rPh>
    <rPh sb="3" eb="5">
      <t>ノウギョウ</t>
    </rPh>
    <rPh sb="5" eb="7">
      <t>キョウドウ</t>
    </rPh>
    <rPh sb="7" eb="9">
      <t>クミアイ</t>
    </rPh>
    <rPh sb="9" eb="11">
      <t>レンゴウ</t>
    </rPh>
    <rPh sb="11" eb="12">
      <t>カイ</t>
    </rPh>
    <phoneticPr fontId="2"/>
  </si>
  <si>
    <t>岸和田市立八木北小学校</t>
  </si>
  <si>
    <t>労金</t>
    <rPh sb="0" eb="2">
      <t>ロウキン</t>
    </rPh>
    <phoneticPr fontId="2"/>
  </si>
  <si>
    <t>0801</t>
    <phoneticPr fontId="2"/>
  </si>
  <si>
    <t>近畿労働金庫</t>
    <rPh sb="0" eb="2">
      <t>キンキ</t>
    </rPh>
    <rPh sb="2" eb="4">
      <t>ロウドウ</t>
    </rPh>
    <rPh sb="4" eb="6">
      <t>キンコ</t>
    </rPh>
    <phoneticPr fontId="2"/>
  </si>
  <si>
    <t>岸和田市立天神山小学校</t>
  </si>
  <si>
    <t>岸和田市立太田小学校</t>
  </si>
  <si>
    <t>岸和田市立岸城中学校</t>
  </si>
  <si>
    <t>岸和田市立光陽中学校</t>
  </si>
  <si>
    <t>岸和田市立葛城中学校</t>
  </si>
  <si>
    <t>岸和田市立久米田中学校</t>
  </si>
  <si>
    <t>岸和田市立春木中学校</t>
  </si>
  <si>
    <t>岸和田市立山滝中学校</t>
  </si>
  <si>
    <t>岸和田市立山直中学校</t>
  </si>
  <si>
    <t>岸和田市立北中学校</t>
  </si>
  <si>
    <t>岸和田市立桜台中学校</t>
  </si>
  <si>
    <t>みずほ証券</t>
    <rPh sb="3" eb="5">
      <t>ショウケン</t>
    </rPh>
    <phoneticPr fontId="2"/>
  </si>
  <si>
    <t>岸和田市立野村中学校</t>
  </si>
  <si>
    <t>1109</t>
    <phoneticPr fontId="2"/>
  </si>
  <si>
    <t>岡三証券</t>
    <rPh sb="0" eb="2">
      <t>オカサン</t>
    </rPh>
    <rPh sb="2" eb="4">
      <t>ショウケン</t>
    </rPh>
    <phoneticPr fontId="2"/>
  </si>
  <si>
    <t>岸和田市立土生中学校</t>
  </si>
  <si>
    <t>岸和田市立産業高等学校</t>
  </si>
  <si>
    <t>生命保険</t>
    <rPh sb="0" eb="2">
      <t>セイメイ</t>
    </rPh>
    <rPh sb="2" eb="4">
      <t>ホケン</t>
    </rPh>
    <phoneticPr fontId="2"/>
  </si>
  <si>
    <t>1201</t>
    <phoneticPr fontId="2"/>
  </si>
  <si>
    <t>日本生命保険</t>
    <rPh sb="0" eb="2">
      <t>ニホン</t>
    </rPh>
    <rPh sb="2" eb="4">
      <t>セイメイ</t>
    </rPh>
    <rPh sb="4" eb="6">
      <t>ホケン</t>
    </rPh>
    <phoneticPr fontId="2"/>
  </si>
  <si>
    <t>豊中市立克明小学校</t>
  </si>
  <si>
    <t>豊中市立桜塚小学校</t>
  </si>
  <si>
    <t>豊中市立大池小学校</t>
  </si>
  <si>
    <t>1207</t>
    <phoneticPr fontId="2"/>
  </si>
  <si>
    <t>第一生命保険</t>
    <rPh sb="0" eb="2">
      <t>ダイイチ</t>
    </rPh>
    <rPh sb="2" eb="4">
      <t>セイメイ</t>
    </rPh>
    <rPh sb="4" eb="6">
      <t>ホケン</t>
    </rPh>
    <phoneticPr fontId="2"/>
  </si>
  <si>
    <t>豊中市立螢池小学校</t>
  </si>
  <si>
    <t>豊中市立桜井谷小学校</t>
  </si>
  <si>
    <t>朝日生命保険</t>
    <rPh sb="0" eb="2">
      <t>アサヒ</t>
    </rPh>
    <rPh sb="2" eb="4">
      <t>セイメイ</t>
    </rPh>
    <rPh sb="4" eb="6">
      <t>ホケン</t>
    </rPh>
    <phoneticPr fontId="2"/>
  </si>
  <si>
    <t>豊中市立熊野田小学校</t>
  </si>
  <si>
    <t>1212</t>
    <phoneticPr fontId="2"/>
  </si>
  <si>
    <t>明治安田生命保険</t>
    <rPh sb="0" eb="2">
      <t>メイジ</t>
    </rPh>
    <rPh sb="2" eb="4">
      <t>ヤスダ</t>
    </rPh>
    <rPh sb="4" eb="6">
      <t>セイメイ</t>
    </rPh>
    <rPh sb="6" eb="8">
      <t>ホケン</t>
    </rPh>
    <phoneticPr fontId="2"/>
  </si>
  <si>
    <t>豊中市立中豊島小学校</t>
  </si>
  <si>
    <t>大樹生命保険</t>
    <rPh sb="0" eb="2">
      <t>ダイジュ</t>
    </rPh>
    <rPh sb="2" eb="4">
      <t>セイメイ</t>
    </rPh>
    <rPh sb="4" eb="6">
      <t>ホケン</t>
    </rPh>
    <phoneticPr fontId="2"/>
  </si>
  <si>
    <t>豊中市立豊島小学校</t>
  </si>
  <si>
    <t>1214</t>
    <phoneticPr fontId="2"/>
  </si>
  <si>
    <t>住友生命保険</t>
    <rPh sb="0" eb="2">
      <t>スミトモ</t>
    </rPh>
    <rPh sb="2" eb="4">
      <t>セイメイ</t>
    </rPh>
    <rPh sb="4" eb="6">
      <t>ホケン</t>
    </rPh>
    <phoneticPr fontId="2"/>
  </si>
  <si>
    <t>豊中市立原田小学校</t>
  </si>
  <si>
    <t>ゆうちょ</t>
    <phoneticPr fontId="2"/>
  </si>
  <si>
    <t>ゆうちょ銀行</t>
    <rPh sb="4" eb="6">
      <t>ギンコウ</t>
    </rPh>
    <phoneticPr fontId="2"/>
  </si>
  <si>
    <t>豊中市立小曾根小学校</t>
  </si>
  <si>
    <t>豊中市立豊南小学校</t>
  </si>
  <si>
    <t>豊中市立上野小学校</t>
  </si>
  <si>
    <t>豊中市立南桜塚小学校</t>
  </si>
  <si>
    <t>損害保険ジャパン</t>
    <phoneticPr fontId="2"/>
  </si>
  <si>
    <t>豊中市立新田小学校</t>
  </si>
  <si>
    <t>豊中市立北丘小学校</t>
  </si>
  <si>
    <t>豊中市立東丘小学校</t>
  </si>
  <si>
    <t>豊中市立東豊中小学校</t>
  </si>
  <si>
    <t>豊中市立西丘小学校</t>
  </si>
  <si>
    <t>豊中市立豊島西小学校</t>
  </si>
  <si>
    <t>豊中市立高川小学校</t>
  </si>
  <si>
    <t>豊中市立刀根山小学校</t>
  </si>
  <si>
    <t>豊中市立南丘小学校</t>
  </si>
  <si>
    <t>豊中市立豊島北小学校</t>
  </si>
  <si>
    <t>豊中市立泉丘小学校</t>
  </si>
  <si>
    <t>豊中市立少路小学校</t>
  </si>
  <si>
    <t>豊中市立野畑小学校</t>
  </si>
  <si>
    <t>豊中市立東豊台小学校</t>
  </si>
  <si>
    <t>豊中市立箕輪小学校</t>
  </si>
  <si>
    <t>豊中市立北条小学校</t>
  </si>
  <si>
    <t>豊中市立寺内小学校</t>
  </si>
  <si>
    <t>豊中市立緑地小学校</t>
  </si>
  <si>
    <t>豊中市立桜井谷東小学校</t>
  </si>
  <si>
    <t>豊中市立東泉丘小学校</t>
  </si>
  <si>
    <t>豊中市立北緑丘小学校</t>
  </si>
  <si>
    <t>豊中市立新田南小学校</t>
  </si>
  <si>
    <t>豊中市立第一中学校</t>
  </si>
  <si>
    <t>豊中市立第二中学校</t>
  </si>
  <si>
    <t>豊中市立第三中学校</t>
  </si>
  <si>
    <t>豊中市立第四中学校</t>
  </si>
  <si>
    <t>豊中市立第五中学校</t>
  </si>
  <si>
    <t>豊中市立第八中学校</t>
  </si>
  <si>
    <t>豊中市立第九中学校</t>
  </si>
  <si>
    <t>豊中市立第十一中学校</t>
  </si>
  <si>
    <t>豊中市立第十三中学校</t>
  </si>
  <si>
    <t>豊中市立第十四中学校</t>
  </si>
  <si>
    <t>豊中市立第十五中学校</t>
  </si>
  <si>
    <t>豊中市立第十六中学校</t>
  </si>
  <si>
    <t>豊中市立第十七中学校</t>
  </si>
  <si>
    <t>豊中市立第十八中学校</t>
  </si>
  <si>
    <t>池田市立池田小学校</t>
  </si>
  <si>
    <t>池田市立秦野小学校</t>
  </si>
  <si>
    <t>池田市立北豊島小学校</t>
  </si>
  <si>
    <t>池田市立呉服小学校</t>
  </si>
  <si>
    <t>池田市立石橋小学校</t>
  </si>
  <si>
    <t>池田市立五月丘小学校</t>
  </si>
  <si>
    <t>池田市立石橋南小学校</t>
  </si>
  <si>
    <t>池田市立緑丘小学校</t>
  </si>
  <si>
    <t>池田市立神田小学校</t>
  </si>
  <si>
    <t>池田市立池田中学校</t>
  </si>
  <si>
    <t>池田市立渋谷中学校</t>
  </si>
  <si>
    <t>池田市立北豊島中学校</t>
  </si>
  <si>
    <t>池田市立石橋中学校</t>
  </si>
  <si>
    <t>吹田市立吹田第一小学校</t>
  </si>
  <si>
    <t>吹田市立吹田東小学校</t>
  </si>
  <si>
    <t>吹田市立千里第二小学校</t>
  </si>
  <si>
    <t>吹田市立岸部第一小学校</t>
  </si>
  <si>
    <t>吹田市立豊津第一小学校</t>
  </si>
  <si>
    <t>吹田市立山手小学校</t>
  </si>
  <si>
    <t>吹田市立山田第一小学校</t>
  </si>
  <si>
    <t>吹田市立山田第二小学校</t>
  </si>
  <si>
    <t>吹田市立佐竹台小学校</t>
  </si>
  <si>
    <t>吹田市立津雲台小学校</t>
  </si>
  <si>
    <t>吹田市立古江台小学校</t>
  </si>
  <si>
    <t>吹田市立藤白台小学校</t>
  </si>
  <si>
    <t>吹田市立青山台小学校</t>
  </si>
  <si>
    <t>吹田市立桃山台小学校</t>
  </si>
  <si>
    <t>吹田市立千里たけみ小学校</t>
  </si>
  <si>
    <t>吹田市立千里第三小学校</t>
  </si>
  <si>
    <t>吹田市立吹田南小学校</t>
  </si>
  <si>
    <t>吹田市立吹田第六小学校</t>
  </si>
  <si>
    <t>吹田市立岸部第二小学校</t>
  </si>
  <si>
    <t>吹田市立南山田小学校</t>
  </si>
  <si>
    <t>吹田市立江坂大池小学校</t>
  </si>
  <si>
    <t>吹田市立千里新田小学校</t>
  </si>
  <si>
    <t>吹田市立西山田小学校</t>
  </si>
  <si>
    <t>吹田市立北山田小学校</t>
  </si>
  <si>
    <t>吹田市立片山小学校</t>
  </si>
  <si>
    <t>吹田市立東山田小学校</t>
  </si>
  <si>
    <t>吹田市立東佐井寺小学校</t>
  </si>
  <si>
    <t>吹田市立佐井寺小学校</t>
  </si>
  <si>
    <t>吹田市立第一中学校</t>
  </si>
  <si>
    <t>吹田市立第二中学校</t>
  </si>
  <si>
    <t>吹田市立片山中学校</t>
  </si>
  <si>
    <t>吹田市立山田中学校</t>
  </si>
  <si>
    <t>吹田市立第五中学校</t>
  </si>
  <si>
    <t>吹田市立高野台中学校</t>
  </si>
  <si>
    <t>吹田市立青山台中学校</t>
  </si>
  <si>
    <t>吹田市立竹見台中学校</t>
  </si>
  <si>
    <t>吹田市立第六中学校</t>
  </si>
  <si>
    <t>吹田市立古江台中学校</t>
  </si>
  <si>
    <t>吹田市立豊津西中学校</t>
  </si>
  <si>
    <t>吹田市立千里丘中学校</t>
  </si>
  <si>
    <t>吹田市立西山田中学校</t>
  </si>
  <si>
    <t>吹田市立南千里中学校</t>
  </si>
  <si>
    <t>吹田市立豊津中学校</t>
  </si>
  <si>
    <t>吹田市立佐井寺中学校</t>
  </si>
  <si>
    <t>吹田市立山田東中学校</t>
  </si>
  <si>
    <t>泉大津市立戎小学校</t>
  </si>
  <si>
    <t>泉大津市立旭小学校</t>
  </si>
  <si>
    <t>泉大津市立穴師小学校</t>
  </si>
  <si>
    <t>泉大津市立浜小学校</t>
  </si>
  <si>
    <t>泉大津市立条東小学校</t>
  </si>
  <si>
    <t>泉大津市立条南小学校</t>
  </si>
  <si>
    <t>泉大津市立楠小学校</t>
  </si>
  <si>
    <t>泉大津市立東陽中学校</t>
  </si>
  <si>
    <t>泉大津市立誠風中学校</t>
  </si>
  <si>
    <t>泉大津市立小津中学校</t>
  </si>
  <si>
    <t>高槻市立高槻小学校</t>
  </si>
  <si>
    <t>高槻市立桃園小学校</t>
  </si>
  <si>
    <t>高槻市立芥川小学校</t>
  </si>
  <si>
    <t>高槻市立磐手小学校</t>
  </si>
  <si>
    <t>高槻市立清水小学校</t>
  </si>
  <si>
    <t>高槻市立如是小学校</t>
  </si>
  <si>
    <t>高槻市立阿武野小学校</t>
  </si>
  <si>
    <t>高槻市立五領小学校</t>
  </si>
  <si>
    <t>高槻市立三箇牧小学校</t>
  </si>
  <si>
    <t>高槻市立川西小学校</t>
  </si>
  <si>
    <t>高槻市立富田小学校</t>
  </si>
  <si>
    <t>高槻市立樫田小学校</t>
  </si>
  <si>
    <t>高槻市立大冠小学校</t>
  </si>
  <si>
    <t>高槻市立南大冠小学校</t>
  </si>
  <si>
    <t>高槻市立北大冠小学校</t>
  </si>
  <si>
    <t>高槻市立桜台小学校</t>
  </si>
  <si>
    <t>高槻市立芝生小学校</t>
  </si>
  <si>
    <t>高槻市立玉川小学校</t>
  </si>
  <si>
    <t>高槻市立西大冠小学校</t>
  </si>
  <si>
    <t>高槻市立日吉台小学校</t>
  </si>
  <si>
    <t>高槻市立上牧小学校</t>
  </si>
  <si>
    <t>高槻市立津之江小学校</t>
  </si>
  <si>
    <t>高槻市立冠小学校</t>
  </si>
  <si>
    <t>高槻市立赤大路小学校</t>
  </si>
  <si>
    <t>高槻市立柱本小学校</t>
  </si>
  <si>
    <t>高槻市立郡家小学校</t>
  </si>
  <si>
    <t>高槻市立寿栄小学校</t>
  </si>
  <si>
    <t>高槻市立五百住小学校</t>
  </si>
  <si>
    <t>高槻市立土室小学校</t>
  </si>
  <si>
    <t>高槻市立竹の内小学校</t>
  </si>
  <si>
    <t>高槻市立安岡寺小学校</t>
  </si>
  <si>
    <t>高槻市立若松小学校</t>
  </si>
  <si>
    <t>高槻市立丸橋小学校</t>
  </si>
  <si>
    <t>高槻市立松原小学校</t>
  </si>
  <si>
    <t>高槻市立奥坂小学校</t>
  </si>
  <si>
    <t>高槻市立南平台小学校</t>
  </si>
  <si>
    <t>高槻市立北日吉台小学校</t>
  </si>
  <si>
    <t>高槻市立第一中学校</t>
  </si>
  <si>
    <t>高槻市立第二中学校</t>
  </si>
  <si>
    <t>高槻市立第三中学校</t>
  </si>
  <si>
    <t>高槻市立第四中学校</t>
  </si>
  <si>
    <t>高槻市立第六中学校</t>
  </si>
  <si>
    <t>高槻市立第七中学校</t>
  </si>
  <si>
    <t>高槻市立第八中学校</t>
  </si>
  <si>
    <t>高槻市立第九中学校</t>
  </si>
  <si>
    <t>高槻市立第十中学校</t>
  </si>
  <si>
    <t>高槻市立柳川中学校</t>
  </si>
  <si>
    <t>高槻市立阿武野中学校</t>
  </si>
  <si>
    <t>高槻市立五領中学校</t>
  </si>
  <si>
    <t>高槻市立城南中学校</t>
  </si>
  <si>
    <t>高槻市立川西中学校</t>
  </si>
  <si>
    <t>高槻市立如是中学校</t>
  </si>
  <si>
    <t>高槻市立冠中学校</t>
  </si>
  <si>
    <t>高槻市立芝谷中学校</t>
  </si>
  <si>
    <t>高槻市立阿武山中学校</t>
  </si>
  <si>
    <t>貝塚市立東小学校</t>
  </si>
  <si>
    <t>貝塚市立津田小学校</t>
  </si>
  <si>
    <t>貝塚市立西小学校</t>
  </si>
  <si>
    <t>貝塚市立南小学校</t>
  </si>
  <si>
    <t>貝塚市立北小学校</t>
  </si>
  <si>
    <t>貝塚市立木島小学校</t>
  </si>
  <si>
    <t>貝塚市立葛城小学校</t>
  </si>
  <si>
    <t>貝塚市立中央小学校</t>
  </si>
  <si>
    <t>貝塚市立永寿小学校</t>
  </si>
  <si>
    <t>貝塚市立第一中学校</t>
  </si>
  <si>
    <t>貝塚市立第二中学校</t>
  </si>
  <si>
    <t>貝塚市立第三中学校</t>
  </si>
  <si>
    <t>貝塚市立第四中学校</t>
  </si>
  <si>
    <t>守口市立守口小学校</t>
  </si>
  <si>
    <t>守口市立寺方南小学校</t>
  </si>
  <si>
    <t>守口市立さくら小学校</t>
  </si>
  <si>
    <t>守口市立庭窪小学校</t>
  </si>
  <si>
    <t>守口市立八雲小学校</t>
  </si>
  <si>
    <t>守口市立錦小学校</t>
  </si>
  <si>
    <t>守口市立金田小学校</t>
  </si>
  <si>
    <t>守口市立梶小学校</t>
  </si>
  <si>
    <t>守口市立藤田小学校</t>
  </si>
  <si>
    <t>守口市立八雲東小学校</t>
  </si>
  <si>
    <t>守口市立佐太小学校</t>
  </si>
  <si>
    <t>守口市立第一中学校</t>
  </si>
  <si>
    <t>守口市立庭窪中学校</t>
  </si>
  <si>
    <t>守口市立八雲中学校</t>
  </si>
  <si>
    <t>守口市立梶中学校</t>
  </si>
  <si>
    <t>守口市立大久保中学校</t>
  </si>
  <si>
    <t>守口市立錦中学校</t>
  </si>
  <si>
    <t>枚方市立枚方小学校</t>
  </si>
  <si>
    <t>枚方市立枚方第二小学校</t>
  </si>
  <si>
    <t>枚方市立香里小学校</t>
  </si>
  <si>
    <t>枚方市立五常小学校</t>
  </si>
  <si>
    <t>枚方市立開成小学校</t>
  </si>
  <si>
    <t>枚方市立桜丘小学校</t>
  </si>
  <si>
    <t>枚方市立山田小学校</t>
  </si>
  <si>
    <t>枚方市立明倫小学校</t>
  </si>
  <si>
    <t>枚方市立殿山第一小学校</t>
  </si>
  <si>
    <t>枚方市立殿山第二小学校</t>
  </si>
  <si>
    <t>枚方市立樟葉小学校</t>
  </si>
  <si>
    <t>枚方市立津田小学校</t>
  </si>
  <si>
    <t>枚方市立氷室小学校</t>
  </si>
  <si>
    <t>枚方市立春日小学校</t>
  </si>
  <si>
    <t>枚方市立山之上小学校</t>
  </si>
  <si>
    <t>枚方市立交北小学校</t>
  </si>
  <si>
    <t>枚方市立香陽小学校</t>
  </si>
  <si>
    <t>枚方市立招提小学校</t>
  </si>
  <si>
    <t>枚方市立中宮小学校</t>
  </si>
  <si>
    <t>枚方市立小倉小学校</t>
  </si>
  <si>
    <t>枚方市立樟葉南小学校</t>
  </si>
  <si>
    <t>枚方市立磯島小学校</t>
  </si>
  <si>
    <t>枚方市立樟葉西小学校</t>
  </si>
  <si>
    <t>枚方市立田口山小学校</t>
  </si>
  <si>
    <t>枚方市立西牧野小学校</t>
  </si>
  <si>
    <t>枚方市立川越小学校</t>
  </si>
  <si>
    <t>枚方市立桜丘北小学校</t>
  </si>
  <si>
    <t>枚方市立樟葉北小学校</t>
  </si>
  <si>
    <t>枚方市立津田南小学校</t>
  </si>
  <si>
    <t>枚方市立船橋小学校</t>
  </si>
  <si>
    <t>枚方市立菅原東小学校</t>
  </si>
  <si>
    <t>枚方市立山田東小学校</t>
  </si>
  <si>
    <t>枚方市立藤阪小学校</t>
  </si>
  <si>
    <t>枚方市立平野小学校</t>
  </si>
  <si>
    <t>枚方市立東香里小学校</t>
  </si>
  <si>
    <t>枚方市立長尾小学校</t>
  </si>
  <si>
    <t>枚方市立伊加賀小学校</t>
  </si>
  <si>
    <t>枚方市立西長尾小学校</t>
  </si>
  <si>
    <t>枚方市立第一中学校</t>
  </si>
  <si>
    <t>枚方市立第二中学校</t>
  </si>
  <si>
    <t>枚方市立第三中学校</t>
  </si>
  <si>
    <t>枚方市立第四中学校</t>
  </si>
  <si>
    <t>枚方市立津田中学校</t>
  </si>
  <si>
    <t>枚方市立枚方中学校</t>
  </si>
  <si>
    <t>枚方市立中宮中学校</t>
  </si>
  <si>
    <t>枚方市立招提中学校</t>
  </si>
  <si>
    <t>枚方市立楠葉中学校</t>
  </si>
  <si>
    <t>枚方市立東香里中学校</t>
  </si>
  <si>
    <t>枚方市立楠葉西中学校</t>
  </si>
  <si>
    <t>枚方市立長尾中学校</t>
  </si>
  <si>
    <t>枚方市立杉中学校</t>
  </si>
  <si>
    <t>枚方市立山田中学校</t>
  </si>
  <si>
    <t>枚方市立渚西中学校</t>
  </si>
  <si>
    <t>枚方市立桜丘中学校</t>
  </si>
  <si>
    <t>枚方市立招提北中学校</t>
  </si>
  <si>
    <t>枚方市立長尾西中学校</t>
  </si>
  <si>
    <t>茨木市立春日小学校</t>
  </si>
  <si>
    <t>茨木市立三島小学校</t>
  </si>
  <si>
    <t>茨木市立玉櫛小学校</t>
  </si>
  <si>
    <t>茨木市立春日丘小学校</t>
  </si>
  <si>
    <t>茨木市立大池小学校</t>
  </si>
  <si>
    <t>茨木市立中条小学校</t>
  </si>
  <si>
    <t>茨木市立安威小学校</t>
  </si>
  <si>
    <t>茨木市立玉島小学校</t>
  </si>
  <si>
    <t>茨木市立福井小学校</t>
  </si>
  <si>
    <t>茨木市立清溪小学校</t>
  </si>
  <si>
    <t>茨木市立忍頂寺小学校</t>
  </si>
  <si>
    <t>茨木市立豊川小学校</t>
  </si>
  <si>
    <t>茨木市立中津小学校</t>
  </si>
  <si>
    <t>茨木市立東小学校</t>
  </si>
  <si>
    <t>茨木市立水尾小学校</t>
  </si>
  <si>
    <t>茨木市立太田小学校</t>
  </si>
  <si>
    <t>茨木市立天王小学校</t>
  </si>
  <si>
    <t>茨木市立葦原小学校</t>
  </si>
  <si>
    <t>茨木市立郡小学校</t>
  </si>
  <si>
    <t>茨木市立庄栄小学校</t>
  </si>
  <si>
    <t>茨木市立沢池小学校</t>
  </si>
  <si>
    <t>茨木市立畑田小学校</t>
  </si>
  <si>
    <t>茨木市立山手台小学校</t>
  </si>
  <si>
    <t>茨木市立耳原小学校</t>
  </si>
  <si>
    <t>茨木市立穂積小学校</t>
  </si>
  <si>
    <t>茨木市立白川小学校</t>
  </si>
  <si>
    <t>茨木市立東奈良小学校</t>
  </si>
  <si>
    <t>茨木市立西小学校</t>
  </si>
  <si>
    <t>茨木市立西河原小学校</t>
  </si>
  <si>
    <t>茨木市立西中学校</t>
  </si>
  <si>
    <t>茨木市立東中学校</t>
  </si>
  <si>
    <t>茨木市立養精中学校</t>
  </si>
  <si>
    <t>茨木市立豊川中学校</t>
  </si>
  <si>
    <t>茨木市立三島中学校</t>
  </si>
  <si>
    <t>茨木市立北中学校</t>
  </si>
  <si>
    <t>茨木市立東雲中学校</t>
  </si>
  <si>
    <t>茨木市立天王中学校</t>
  </si>
  <si>
    <t>茨木市立西陵中学校</t>
  </si>
  <si>
    <t>茨木市立平田中学校</t>
  </si>
  <si>
    <t>茨木市立北陵中学校</t>
  </si>
  <si>
    <t>茨木市立太田中学校</t>
  </si>
  <si>
    <t>八尾市立八尾小学校</t>
  </si>
  <si>
    <t>八尾市立山本小学校</t>
  </si>
  <si>
    <t>八尾市立用和小学校</t>
  </si>
  <si>
    <t>八尾市立久宝寺小学校</t>
  </si>
  <si>
    <t>八尾市立龍華小学校</t>
  </si>
  <si>
    <t>八尾市立大正小学校</t>
  </si>
  <si>
    <t>八尾市立桂小学校</t>
  </si>
  <si>
    <t>八尾市立安中小学校</t>
  </si>
  <si>
    <t>八尾市立竹渕小学校</t>
  </si>
  <si>
    <t>八尾市立南高安小学校</t>
  </si>
  <si>
    <t>八尾市立曙川小学校</t>
  </si>
  <si>
    <t>八尾市立北山本小学校</t>
  </si>
  <si>
    <t>八尾市立南山本小学校</t>
  </si>
  <si>
    <t>八尾市立高美小学校</t>
  </si>
  <si>
    <t>八尾市立長池小学校</t>
  </si>
  <si>
    <t>八尾市立東山本小学校</t>
  </si>
  <si>
    <t>八尾市立永畑小学校</t>
  </si>
  <si>
    <t>八尾市立刑部小学校</t>
  </si>
  <si>
    <t>八尾市立西山本小学校</t>
  </si>
  <si>
    <t>八尾市立高美南小学校</t>
  </si>
  <si>
    <t>八尾市立高安西小学校</t>
  </si>
  <si>
    <t>八尾市立曙川東小学校</t>
  </si>
  <si>
    <t>八尾市立亀井小学校</t>
  </si>
  <si>
    <t>八尾市立上之島小学校</t>
  </si>
  <si>
    <t>八尾市立大正北小学校</t>
  </si>
  <si>
    <t>八尾市立八尾中学校</t>
  </si>
  <si>
    <t>八尾市立久宝寺中学校</t>
  </si>
  <si>
    <t>八尾市立龍華中学校</t>
  </si>
  <si>
    <t>八尾市立大正中学校</t>
  </si>
  <si>
    <t>八尾市立成法中学校</t>
  </si>
  <si>
    <t>八尾市立南高安中学校</t>
  </si>
  <si>
    <t>八尾市立曙川中学校</t>
  </si>
  <si>
    <t>八尾市立志紀中学校</t>
  </si>
  <si>
    <t>八尾市立上之島中学校</t>
  </si>
  <si>
    <t>八尾市立桂中学校</t>
  </si>
  <si>
    <t>八尾市立高美中学校</t>
  </si>
  <si>
    <t>八尾市立曙川南中学校</t>
  </si>
  <si>
    <t>八尾市立東中学校</t>
  </si>
  <si>
    <t>八尾市立亀井中学校</t>
  </si>
  <si>
    <t>泉佐野市立第一小学校</t>
  </si>
  <si>
    <t>泉佐野市立第二小学校</t>
  </si>
  <si>
    <t>泉佐野市立第三小学校</t>
  </si>
  <si>
    <t>泉佐野市立日新小学校</t>
  </si>
  <si>
    <t>泉佐野市立北中小学校</t>
  </si>
  <si>
    <t>泉佐野市立長坂小学校</t>
  </si>
  <si>
    <t>泉佐野市立日根野小学校</t>
  </si>
  <si>
    <t>泉佐野市立大木小学校</t>
  </si>
  <si>
    <t>泉佐野市立上之郷小学校</t>
  </si>
  <si>
    <t>泉佐野市立長南小学校</t>
  </si>
  <si>
    <t>泉佐野市立末広小学校</t>
  </si>
  <si>
    <t>泉佐野市立佐野台小学校</t>
  </si>
  <si>
    <t>泉佐野市立中央小学校</t>
  </si>
  <si>
    <t>泉佐野市立新池中学校</t>
  </si>
  <si>
    <t>泉佐野市立第三中学校</t>
  </si>
  <si>
    <t>泉佐野市立日根野中学校</t>
  </si>
  <si>
    <t>泉佐野市立長南中学校</t>
  </si>
  <si>
    <t>富田林市立富田林小学校</t>
  </si>
  <si>
    <t>富田林市立新堂小学校</t>
  </si>
  <si>
    <t>富田林市立喜志小学校</t>
  </si>
  <si>
    <t>富田林市立大伴小学校</t>
  </si>
  <si>
    <t>富田林市立彼方小学校</t>
  </si>
  <si>
    <t>富田林市立錦郡小学校</t>
  </si>
  <si>
    <t>富田林市立川西小学校</t>
  </si>
  <si>
    <t>富田林市立寺池台小学校</t>
  </si>
  <si>
    <t>富田林市立東条小学校</t>
  </si>
  <si>
    <t>富田林市立高辺台小学校</t>
  </si>
  <si>
    <t>富田林市立久野喜台小学校</t>
  </si>
  <si>
    <t>富田林市立伏山台小学校</t>
  </si>
  <si>
    <t>富田林市立喜志西小学校</t>
  </si>
  <si>
    <t>富田林市立藤沢台小学校</t>
  </si>
  <si>
    <t>富田林市立小金台小学校</t>
  </si>
  <si>
    <t>富田林市立向陽台小学校</t>
  </si>
  <si>
    <t>富田林市立第一中学校</t>
  </si>
  <si>
    <t>富田林市立第二中学校</t>
  </si>
  <si>
    <t>富田林市立第三中学校</t>
  </si>
  <si>
    <t>富田林市立金剛中学校</t>
  </si>
  <si>
    <t>富田林市立葛城中学校</t>
  </si>
  <si>
    <t>富田林市立喜志中学校</t>
  </si>
  <si>
    <t>富田林市立藤陽中学校</t>
  </si>
  <si>
    <t>富田林市立明治池中学校</t>
  </si>
  <si>
    <t>寝屋川市立東小学校</t>
  </si>
  <si>
    <t>寝屋川市立西小学校</t>
  </si>
  <si>
    <t>寝屋川市立南小学校</t>
  </si>
  <si>
    <t>寝屋川市立第五小学校</t>
  </si>
  <si>
    <t>寝屋川市立成美小学校</t>
  </si>
  <si>
    <t>寝屋川市立池田小学校</t>
  </si>
  <si>
    <t>寝屋川市立中央小学校</t>
  </si>
  <si>
    <t>寝屋川市立啓明小学校</t>
  </si>
  <si>
    <t>寝屋川市立三井小学校</t>
  </si>
  <si>
    <t>寝屋川市立木屋小学校</t>
  </si>
  <si>
    <t>寝屋川市立木田小学校</t>
  </si>
  <si>
    <t>寝屋川市立神田小学校</t>
  </si>
  <si>
    <t>寝屋川市立田井小学校</t>
  </si>
  <si>
    <t>寝屋川市立桜小学校</t>
  </si>
  <si>
    <t>寝屋川市立点野小学校</t>
  </si>
  <si>
    <t>寝屋川市立国松緑丘小学校</t>
  </si>
  <si>
    <t>寝屋川市立楠根小学校</t>
  </si>
  <si>
    <t>寝屋川市立宇谷小学校</t>
  </si>
  <si>
    <t>寝屋川市立石津小学校</t>
  </si>
  <si>
    <t>寝屋川市立第一中学校</t>
  </si>
  <si>
    <t>寝屋川市立第二中学校</t>
  </si>
  <si>
    <t>寝屋川市立第三中学校</t>
  </si>
  <si>
    <t>寝屋川市立第五中学校</t>
  </si>
  <si>
    <t>寝屋川市立第六中学校</t>
  </si>
  <si>
    <t>寝屋川市立第七中学校</t>
  </si>
  <si>
    <t>寝屋川市立第八中学校</t>
  </si>
  <si>
    <t>寝屋川市立第九中学校</t>
  </si>
  <si>
    <t>寝屋川市立第十中学校</t>
  </si>
  <si>
    <t>寝屋川市立友呂岐中学校</t>
  </si>
  <si>
    <t>寝屋川市立中木田中学校</t>
  </si>
  <si>
    <t>河内長野市立千代田小学校</t>
  </si>
  <si>
    <t>河内長野市立長野小学校</t>
  </si>
  <si>
    <t>河内長野市立小山田小学校</t>
  </si>
  <si>
    <t>河内長野市立天野小学校</t>
  </si>
  <si>
    <t>河内長野市立高向小学校</t>
  </si>
  <si>
    <t>河内長野市立三日市小学校</t>
  </si>
  <si>
    <t>河内長野市立加賀田小学校</t>
  </si>
  <si>
    <t>河内長野市立天見小学校</t>
  </si>
  <si>
    <t>河内長野市立楠小学校</t>
  </si>
  <si>
    <t>河内長野市立川上小学校</t>
  </si>
  <si>
    <t>河内長野市立美加の台小学校</t>
  </si>
  <si>
    <t>河内長野市立長野中学校</t>
  </si>
  <si>
    <t>河内長野市立西中学校</t>
  </si>
  <si>
    <t>河内長野市立東中学校</t>
  </si>
  <si>
    <t>河内長野市立加賀田中学校</t>
  </si>
  <si>
    <t>河内長野市立南花台中学校</t>
  </si>
  <si>
    <t>和泉市立国府小学校</t>
  </si>
  <si>
    <t>和泉市立伯太小学校</t>
  </si>
  <si>
    <t>和泉市立芦部小学校</t>
  </si>
  <si>
    <t>和泉市立北池田小学校</t>
  </si>
  <si>
    <t>和泉市立南池田小学校</t>
  </si>
  <si>
    <t>和泉市立北松尾小学校</t>
  </si>
  <si>
    <t>和泉市立南松尾はつが野学園（前期）</t>
  </si>
  <si>
    <t>和泉市立幸小学校</t>
  </si>
  <si>
    <t>和泉市立信太小学校</t>
  </si>
  <si>
    <t>和泉市立黒鳥小学校</t>
  </si>
  <si>
    <t>和泉市立緑ケ丘小学校</t>
  </si>
  <si>
    <t>和泉市立鶴山台北小学校</t>
  </si>
  <si>
    <t>和泉市立和気小学校</t>
  </si>
  <si>
    <t>和泉市立光明台南小学校</t>
  </si>
  <si>
    <t>和泉市立池上小学校</t>
  </si>
  <si>
    <t>和泉市立光明台北小学校</t>
  </si>
  <si>
    <t>和泉市立いぶき野小学校</t>
  </si>
  <si>
    <t>和泉市立和泉中学校</t>
  </si>
  <si>
    <t>和泉市立石尾中学校</t>
  </si>
  <si>
    <t>和泉市立南松尾はつが野学園（後期）</t>
  </si>
  <si>
    <t>和泉市立富秋中学校</t>
  </si>
  <si>
    <t>和泉市立信太中学校</t>
  </si>
  <si>
    <t>和泉市立郷荘中学校</t>
  </si>
  <si>
    <t>和泉市立光明台中学校</t>
  </si>
  <si>
    <t>和泉市立南池田中学校</t>
  </si>
  <si>
    <t>和泉市立北池田中学校</t>
  </si>
  <si>
    <t>島本町立第一小学校</t>
  </si>
  <si>
    <t>島本町立第二小学校</t>
  </si>
  <si>
    <t>島本町立第三小学校</t>
  </si>
  <si>
    <t>島本町立第四小学校</t>
  </si>
  <si>
    <t>島本町立第一中学校</t>
  </si>
  <si>
    <t>摂津市立味舌小学校</t>
  </si>
  <si>
    <t>摂津市立千里丘小学校</t>
  </si>
  <si>
    <t>摂津市立味生小学校</t>
  </si>
  <si>
    <t>摂津市立別府小学校</t>
  </si>
  <si>
    <t>摂津市立三宅柳田小学校</t>
  </si>
  <si>
    <t>摂津市立鳥飼西小学校</t>
  </si>
  <si>
    <t>摂津市立鳥飼北小学校</t>
  </si>
  <si>
    <t>摂津市立第一中学校</t>
  </si>
  <si>
    <t>摂津市立第二中学校</t>
  </si>
  <si>
    <t>摂津市立第三中学校</t>
  </si>
  <si>
    <t>摂津市立第四中学校</t>
  </si>
  <si>
    <t>摂津市立第五中学校</t>
  </si>
  <si>
    <t>箕面市立箕面小学校</t>
  </si>
  <si>
    <t>箕面市立南小学校</t>
  </si>
  <si>
    <t>箕面市立北小学校</t>
  </si>
  <si>
    <t>箕面市立萱野小学校</t>
  </si>
  <si>
    <t>箕面市立止々呂美小学校</t>
  </si>
  <si>
    <t>箕面市立西小学校</t>
  </si>
  <si>
    <t>箕面市立東小学校</t>
  </si>
  <si>
    <t>箕面市立西南小学校</t>
  </si>
  <si>
    <t>箕面市立萱野東小学校</t>
  </si>
  <si>
    <t>箕面市立豊川北小学校</t>
  </si>
  <si>
    <t>箕面市立中小学校</t>
  </si>
  <si>
    <t>箕面市立豊川南小学校</t>
  </si>
  <si>
    <t>箕面市立萱野北小学校</t>
  </si>
  <si>
    <t>箕面市立第一中学校</t>
  </si>
  <si>
    <t>箕面市立第二中学校</t>
  </si>
  <si>
    <t>箕面市立止々呂美中学校</t>
  </si>
  <si>
    <t>箕面市立第三中学校</t>
  </si>
  <si>
    <t>箕面市立第四中学校</t>
  </si>
  <si>
    <t>箕面市立第五中学校</t>
  </si>
  <si>
    <t>箕面市立第六中学校</t>
  </si>
  <si>
    <t>箕面市立彩都の丘中学校</t>
  </si>
  <si>
    <t>高石市立取石小学校</t>
  </si>
  <si>
    <t>高石市立高石小学校</t>
  </si>
  <si>
    <t>高石市立羽衣小学校</t>
  </si>
  <si>
    <t>高石市立高陽小学校</t>
  </si>
  <si>
    <t>高石市立東羽衣小学校</t>
  </si>
  <si>
    <t>高石市立清高小学校</t>
  </si>
  <si>
    <t>高石市立加茂小学校</t>
  </si>
  <si>
    <t>高石市立高石中学校</t>
  </si>
  <si>
    <t>高石市立高南中学校</t>
  </si>
  <si>
    <t>高石市立取石中学校</t>
  </si>
  <si>
    <t>忠岡町立忠岡小学校</t>
  </si>
  <si>
    <t>忠岡町立東忠岡小学校</t>
  </si>
  <si>
    <t>忠岡町立忠岡中学校</t>
  </si>
  <si>
    <t>熊取町立中央小学校</t>
  </si>
  <si>
    <t>熊取町立西小学校</t>
  </si>
  <si>
    <t>熊取町立南小学校</t>
  </si>
  <si>
    <t>熊取町立北小学校</t>
  </si>
  <si>
    <t>熊取町立東小学校</t>
  </si>
  <si>
    <t>熊取町立熊取中学校</t>
  </si>
  <si>
    <t>熊取町立熊取北中学校</t>
  </si>
  <si>
    <t>熊取町立熊取南中学校</t>
  </si>
  <si>
    <t>田尻町立小学校</t>
  </si>
  <si>
    <t>田尻町立中学校</t>
  </si>
  <si>
    <t>泉南市立新家小学校</t>
  </si>
  <si>
    <t>泉南市立信達小学校</t>
  </si>
  <si>
    <t>泉南市立東小学校</t>
  </si>
  <si>
    <t>泉南市立西信達小学校</t>
  </si>
  <si>
    <t>泉南市立樽井小学校</t>
  </si>
  <si>
    <t>泉南市立雄信小学校</t>
  </si>
  <si>
    <t>泉南市立一丘小学校</t>
  </si>
  <si>
    <t>泉南市立砂川小学校</t>
  </si>
  <si>
    <t>泉南市立新家東小学校</t>
  </si>
  <si>
    <t>泉南市立泉南中学校</t>
  </si>
  <si>
    <t>泉南市立一丘中学校</t>
  </si>
  <si>
    <t>泉南市立信達中学校</t>
  </si>
  <si>
    <t>阪南市立西鳥取小学校</t>
  </si>
  <si>
    <t>阪南市立下荘小学校</t>
  </si>
  <si>
    <t>阪南市立東鳥取小学校</t>
  </si>
  <si>
    <t>阪南市立舞小学校</t>
  </si>
  <si>
    <t>阪南市立朝日小学校</t>
  </si>
  <si>
    <t>阪南市立上荘小学校</t>
  </si>
  <si>
    <t>阪南市立桃の木台小学校</t>
  </si>
  <si>
    <t>阪南市立鳥取中学校</t>
  </si>
  <si>
    <t>阪南市立貝掛中学校</t>
  </si>
  <si>
    <t>阪南市立鳥取東中学校</t>
  </si>
  <si>
    <t>阪南市立飯の峯中学校</t>
  </si>
  <si>
    <t>岬町立淡輪小学校</t>
  </si>
  <si>
    <t>岬町立深日小学校</t>
  </si>
  <si>
    <t>岬町立多奈川小学校</t>
  </si>
  <si>
    <t>岬町立岬中学校</t>
  </si>
  <si>
    <t>羽曳野市立駒ヶ谷小学校</t>
  </si>
  <si>
    <t>羽曳野市立西浦小学校</t>
  </si>
  <si>
    <t>羽曳野市立はびきの埴生学園（前期）</t>
  </si>
  <si>
    <t>羽曳野市立丹比小学校</t>
  </si>
  <si>
    <t>羽曳野市立高鷲小学校</t>
  </si>
  <si>
    <t>羽曳野市立羽曳が丘小学校</t>
  </si>
  <si>
    <t>羽曳野市立白鳥小学校</t>
  </si>
  <si>
    <t>羽曳野市立古市南小学校</t>
  </si>
  <si>
    <t>羽曳野市立恵我之荘小学校</t>
  </si>
  <si>
    <t>羽曳野市立埴生南小学校</t>
  </si>
  <si>
    <t>羽曳野市立高鷲北小学校</t>
  </si>
  <si>
    <t>羽曳野市立西浦東小学校</t>
  </si>
  <si>
    <t>羽曳野市立誉田中学校</t>
  </si>
  <si>
    <t>羽曳野市立高鷲中学校</t>
  </si>
  <si>
    <t>羽曳野市立はびきの埴生学園（後期）</t>
  </si>
  <si>
    <t>羽曳野市立峰塚中学校</t>
  </si>
  <si>
    <t>羽曳野市立高鷲南中学校</t>
  </si>
  <si>
    <t>羽曳野市立河原城中学校</t>
  </si>
  <si>
    <t>太子町立磯長小学校</t>
  </si>
  <si>
    <t>太子町立山田小学校</t>
  </si>
  <si>
    <t>太子町立中学校</t>
  </si>
  <si>
    <t>河南町立中学校</t>
  </si>
  <si>
    <t>大阪狭山市立東小学校</t>
  </si>
  <si>
    <t>大阪狭山市立西小学校</t>
  </si>
  <si>
    <t>大阪狭山市立南第一小学校</t>
  </si>
  <si>
    <t>大阪狭山市立南第二小学校</t>
  </si>
  <si>
    <t>大阪狭山市立北小学校</t>
  </si>
  <si>
    <t>大阪狭山市立南第三小学校</t>
  </si>
  <si>
    <t>大阪狭山市立第七小学校</t>
  </si>
  <si>
    <t>大阪狭山市立狭山中学校</t>
  </si>
  <si>
    <t>大阪狭山市立南中学校</t>
  </si>
  <si>
    <t>大阪狭山市立第三中学校</t>
  </si>
  <si>
    <t>藤井寺市立藤井寺小学校</t>
  </si>
  <si>
    <t>藤井寺市立藤井寺南小学校</t>
  </si>
  <si>
    <t>藤井寺市立道明寺小学校</t>
  </si>
  <si>
    <t>藤井寺市立道明寺東小学校</t>
  </si>
  <si>
    <t>藤井寺市立藤井寺西小学校</t>
  </si>
  <si>
    <t>藤井寺市立道明寺南小学校</t>
  </si>
  <si>
    <t>藤井寺市立藤井寺北小学校</t>
  </si>
  <si>
    <t>藤井寺市立藤井寺中学校</t>
  </si>
  <si>
    <t>藤井寺市立道明寺中学校</t>
  </si>
  <si>
    <t>藤井寺市立第三中学校</t>
  </si>
  <si>
    <t>千早赤阪村立赤阪小学校</t>
  </si>
  <si>
    <t>千早赤阪村立千早小吹台小学校</t>
  </si>
  <si>
    <t>千早赤阪村立中学校</t>
  </si>
  <si>
    <t>松原市立松原小学校</t>
  </si>
  <si>
    <t>松原市立松原南小学校</t>
  </si>
  <si>
    <t>松原市立松原北小学校</t>
  </si>
  <si>
    <t>松原市立天美小学校</t>
  </si>
  <si>
    <t>松原市立布忍小学校</t>
  </si>
  <si>
    <t>松原市立恵我小学校</t>
  </si>
  <si>
    <t>松原市立三宅小学校</t>
  </si>
  <si>
    <t>松原市立天美南小学校</t>
  </si>
  <si>
    <t>松原市立天美西小学校</t>
  </si>
  <si>
    <t>松原市立中央小学校</t>
  </si>
  <si>
    <t>松原市立天美北小学校</t>
  </si>
  <si>
    <t>松原市立恵我南小学校</t>
  </si>
  <si>
    <t>松原市立松原中学校</t>
  </si>
  <si>
    <t>松原市立松原第二中学校</t>
  </si>
  <si>
    <t>松原市立松原第三中学校</t>
  </si>
  <si>
    <t>松原市立松原第四中学校</t>
  </si>
  <si>
    <t>松原市立松原第五中学校</t>
  </si>
  <si>
    <t>松原市立松原第六中学校</t>
  </si>
  <si>
    <t>松原市立松原第七中学校</t>
  </si>
  <si>
    <t>東大阪市立荒川小学校</t>
  </si>
  <si>
    <t>東大阪市立長堂小学校</t>
  </si>
  <si>
    <t>東大阪市立高井田東小学校</t>
  </si>
  <si>
    <t>東大阪市立森河内小学校</t>
  </si>
  <si>
    <t>東大阪市立布施小学校</t>
  </si>
  <si>
    <t>東大阪市立高井田西小学校</t>
  </si>
  <si>
    <t>東大阪市立楠根小学校</t>
  </si>
  <si>
    <t>東大阪市立意岐部小学校</t>
  </si>
  <si>
    <t>東大阪市立小阪小学校</t>
  </si>
  <si>
    <t>東大阪市立上小阪小学校</t>
  </si>
  <si>
    <t>東大阪市立弥刀小学校</t>
  </si>
  <si>
    <t>東大阪市立長瀬北小学校</t>
  </si>
  <si>
    <t>東大阪市立長瀬東小学校</t>
  </si>
  <si>
    <t>東大阪市立八戸の里小学校</t>
  </si>
  <si>
    <t>東大阪市立長瀬南小学校</t>
  </si>
  <si>
    <t>東大阪市立北宮小学校</t>
  </si>
  <si>
    <t>東大阪市立弥栄小学校</t>
  </si>
  <si>
    <t>東大阪市立玉美小学校</t>
  </si>
  <si>
    <t>東大阪市立若江小学校</t>
  </si>
  <si>
    <t>東大阪市立英田北小学校</t>
  </si>
  <si>
    <t>東大阪市立花園小学校</t>
  </si>
  <si>
    <t>東大阪市立縄手小学校</t>
  </si>
  <si>
    <t>東大阪市立縄手北小学校</t>
  </si>
  <si>
    <t>東大阪市立枚岡東小学校</t>
  </si>
  <si>
    <t>東大阪市立枚岡西小学校</t>
  </si>
  <si>
    <t>東大阪市立石切小学校</t>
  </si>
  <si>
    <t>東大阪市立孔舎衙小学校</t>
  </si>
  <si>
    <t>東大阪市立弥刀東小学校</t>
  </si>
  <si>
    <t>東大阪市立長瀬西小学校</t>
  </si>
  <si>
    <t>東大阪市立楠根東小学校</t>
  </si>
  <si>
    <t>東大阪市立柏田小学校</t>
  </si>
  <si>
    <t>東大阪市立鴻池東小学校</t>
  </si>
  <si>
    <t>東大阪市立西堤小学校</t>
  </si>
  <si>
    <t>東大阪市立上四条小学校</t>
  </si>
  <si>
    <t>東大阪市立玉串小学校</t>
  </si>
  <si>
    <t>東大阪市立岩田西小学校</t>
  </si>
  <si>
    <t>東大阪市立英田南小学校</t>
  </si>
  <si>
    <t>東大阪市立意岐部東小学校</t>
  </si>
  <si>
    <t>東大阪市立縄手東小学校</t>
  </si>
  <si>
    <t>東大阪市立長栄中学校</t>
  </si>
  <si>
    <t>東大阪市立新喜多中学校</t>
  </si>
  <si>
    <t>東大阪市立金岡中学校</t>
  </si>
  <si>
    <t>東大阪市立上小阪中学校</t>
  </si>
  <si>
    <t>東大阪市立意岐部中学校</t>
  </si>
  <si>
    <t>東大阪市立高井田中学校</t>
  </si>
  <si>
    <t>東大阪市立小阪中学校</t>
  </si>
  <si>
    <t>東大阪市立長瀬中学校</t>
  </si>
  <si>
    <t>東大阪市立盾津中学校</t>
  </si>
  <si>
    <t>東大阪市立玉川中学校</t>
  </si>
  <si>
    <t>東大阪市立英田中学校</t>
  </si>
  <si>
    <t>東大阪市立花園中学校</t>
  </si>
  <si>
    <t>東大阪市立縄手中学校</t>
  </si>
  <si>
    <t>東大阪市立枚岡中学校</t>
  </si>
  <si>
    <t>東大阪市立石切中学校</t>
  </si>
  <si>
    <t>東大阪市立弥刀中学校</t>
  </si>
  <si>
    <t>東大阪市立柏田中学校</t>
  </si>
  <si>
    <t>東大阪市立縄手北中学校</t>
  </si>
  <si>
    <t>東大阪市立盾津東中学校</t>
  </si>
  <si>
    <t>東大阪市立若江中学校</t>
  </si>
  <si>
    <t>東大阪市立孔舎衙中学校</t>
  </si>
  <si>
    <t>東大阪市立日新高等学校</t>
  </si>
  <si>
    <t>東大阪市立八戸の里東小学校</t>
  </si>
  <si>
    <t>東大阪市立花園北小学校</t>
  </si>
  <si>
    <t>東大阪市立孔舎衙東小学校</t>
  </si>
  <si>
    <t>東大阪市立石切東小学校</t>
  </si>
  <si>
    <t>東大阪市立藤戸小学校</t>
  </si>
  <si>
    <t>柏原市立柏原小学校</t>
  </si>
  <si>
    <t>柏原市立柏原東小学校</t>
  </si>
  <si>
    <t>柏原市立堅下小学校</t>
  </si>
  <si>
    <t>柏原市立堅上小学校</t>
  </si>
  <si>
    <t>柏原市立国分小学校</t>
  </si>
  <si>
    <t>柏原市立堅下北小学校</t>
  </si>
  <si>
    <t>柏原市立堅下南小学校</t>
  </si>
  <si>
    <t>柏原市立旭ヶ丘小学校</t>
  </si>
  <si>
    <t>柏原市立柏原中学校</t>
  </si>
  <si>
    <t>柏原市立堅上中学校</t>
  </si>
  <si>
    <t>柏原市立国分中学校</t>
  </si>
  <si>
    <t>柏原市立堅下北中学校</t>
  </si>
  <si>
    <t>柏原市立堅下南中学校</t>
  </si>
  <si>
    <t>大東市立四条小学校</t>
  </si>
  <si>
    <t>大東市立住道南小学校</t>
  </si>
  <si>
    <t>大東市立住道北小学校</t>
  </si>
  <si>
    <t>大東市立南郷小学校</t>
  </si>
  <si>
    <t>大東市立深野小学校</t>
  </si>
  <si>
    <t>大東市立氷野小学校</t>
  </si>
  <si>
    <t>大東市立北条小学校</t>
  </si>
  <si>
    <t>大東市立泉小学校</t>
  </si>
  <si>
    <t>大東市立諸福小学校</t>
  </si>
  <si>
    <t>大東市立灰塚小学校</t>
  </si>
  <si>
    <t>大東市立三箇小学校</t>
  </si>
  <si>
    <t>大東市立四条中学校</t>
  </si>
  <si>
    <t>大東市立住道中学校</t>
  </si>
  <si>
    <t>大東市立南郷中学校</t>
  </si>
  <si>
    <t>大東市立北条中学校</t>
  </si>
  <si>
    <t>大東市立谷川中学校</t>
  </si>
  <si>
    <t>大東市立諸福中学校</t>
  </si>
  <si>
    <t>大東市立大東中学校</t>
  </si>
  <si>
    <t>門真市立門真小学校</t>
  </si>
  <si>
    <t>門真市立大和田小学校</t>
  </si>
  <si>
    <t>門真市立二島小学校</t>
  </si>
  <si>
    <t>門真市立古川橋小学校</t>
  </si>
  <si>
    <t>門真市立門真みらい小学校</t>
  </si>
  <si>
    <t>門真市立沖小学校</t>
  </si>
  <si>
    <t>門真市立上野口小学校</t>
  </si>
  <si>
    <t>門真市立速見小学校</t>
  </si>
  <si>
    <t>門真市立五月田小学校</t>
  </si>
  <si>
    <t>門真市立東小学校</t>
  </si>
  <si>
    <t>門真市立第二中学校</t>
  </si>
  <si>
    <t>門真市立第三中学校</t>
  </si>
  <si>
    <t>門真市立第五中学校</t>
  </si>
  <si>
    <t>門真市立第七中学校</t>
  </si>
  <si>
    <t>交野市立星田小学校</t>
  </si>
  <si>
    <t>交野市立郡津小学校</t>
  </si>
  <si>
    <t>交野市立岩船小学校</t>
  </si>
  <si>
    <t>交野市立倉治小学校</t>
  </si>
  <si>
    <t>交野市立妙見坂小学校</t>
  </si>
  <si>
    <t>交野市立旭小学校</t>
  </si>
  <si>
    <t>交野市立藤が尾小学校</t>
  </si>
  <si>
    <t>交野市立私市小学校</t>
  </si>
  <si>
    <t>交野市立第三中学校</t>
  </si>
  <si>
    <t>交野市立第四中学校</t>
  </si>
  <si>
    <t>四條畷市立田原小学校</t>
  </si>
  <si>
    <t>四條畷市立四條畷小学校</t>
  </si>
  <si>
    <t>四條畷市立四條畷南小学校</t>
  </si>
  <si>
    <t>四條畷市立くすのき小学校</t>
  </si>
  <si>
    <t>四條畷市立忍ヶ丘小学校</t>
  </si>
  <si>
    <t>四條畷市立岡部小学校</t>
  </si>
  <si>
    <t>四條畷市立四條畷中学校</t>
  </si>
  <si>
    <t>四條畷市立田原中学校</t>
  </si>
  <si>
    <t>茨木市立彩都西小学校</t>
  </si>
  <si>
    <t>茨木市立彩都西中学校</t>
  </si>
  <si>
    <t>貝塚市立東山小学校</t>
  </si>
  <si>
    <t>羽曳野市立高鷲南小学校</t>
  </si>
  <si>
    <t>高槻市立真上小学校</t>
  </si>
  <si>
    <t>箕面市立彩都の丘小学校</t>
  </si>
  <si>
    <t>河南町立近つ飛鳥小学校</t>
  </si>
  <si>
    <t>泉南市立鳴滝小学校</t>
  </si>
  <si>
    <t>門真市立門真はすはな中学校</t>
  </si>
  <si>
    <t>柏原市立桜坂小学校</t>
  </si>
  <si>
    <t>河内長野市立南花台小学校</t>
  </si>
  <si>
    <t>豊中市立第十二中学校</t>
  </si>
  <si>
    <t>吹田市立吹田第二小学校</t>
  </si>
  <si>
    <t>吹田市立千里第一小学校</t>
  </si>
  <si>
    <t>泉大津市立上條小学校</t>
  </si>
  <si>
    <t>池田市立ほそごう学園（前期）</t>
  </si>
  <si>
    <t>池田市立ほそごう学園（後期）</t>
  </si>
  <si>
    <t>吹田市立千里丘北小学校</t>
  </si>
  <si>
    <t>守口市立樟風中学校</t>
  </si>
  <si>
    <t>東大阪市立大蓮小学校</t>
  </si>
  <si>
    <t>柏原市立玉手小学校</t>
  </si>
  <si>
    <t>守口市立よつば小学校</t>
  </si>
  <si>
    <t>守口市立さつき学園（前期）</t>
  </si>
  <si>
    <t>守口市立さつき学園（後期）</t>
  </si>
  <si>
    <t>東大阪市立桜橋小学校</t>
  </si>
  <si>
    <t>東大阪市立布施中学校</t>
  </si>
  <si>
    <t>高槻市立北清水小学校</t>
  </si>
  <si>
    <t>岸和田市立大宮小学校</t>
  </si>
  <si>
    <t>柏原市立桜坂中学校</t>
  </si>
  <si>
    <t>寝屋川市立堀溝小学校</t>
  </si>
  <si>
    <t>岸和田市立城北小学校</t>
  </si>
  <si>
    <t>泉南市立西信達中学校</t>
  </si>
  <si>
    <t>河内長野市立千代田中学校</t>
  </si>
  <si>
    <t>吹田市立吹田第三小学校</t>
  </si>
  <si>
    <t>吹田市立高野台小学校</t>
  </si>
  <si>
    <t>吹田市立豊津第二小学校</t>
  </si>
  <si>
    <t>吹田市立第三中学校</t>
  </si>
  <si>
    <t>高槻市立柳川小学校</t>
  </si>
  <si>
    <t>茨木市立郡山小学校</t>
  </si>
  <si>
    <t>茨木市立南中学校</t>
  </si>
  <si>
    <t>島本町立第二中学校</t>
  </si>
  <si>
    <t>摂津市立鳥飼小学校</t>
  </si>
  <si>
    <t>和泉市立青葉はつが野小学校</t>
  </si>
  <si>
    <t>泉佐野市立佐野中学校</t>
  </si>
  <si>
    <t>河内長野市立石仏小学校</t>
  </si>
  <si>
    <t>河内長野市立美加の台中学校</t>
  </si>
  <si>
    <t>羽曳野市立古市小学校</t>
  </si>
  <si>
    <t>松原市立松原東小学校</t>
  </si>
  <si>
    <t>八尾市立志紀小学校</t>
  </si>
  <si>
    <t>八尾市立美園小学校</t>
  </si>
  <si>
    <t>東大阪市立玉川小学校</t>
  </si>
  <si>
    <t>東大阪市立加納小学校</t>
  </si>
  <si>
    <t>東大阪市立楠根中学校</t>
  </si>
  <si>
    <t>柏原市立玉手中学校</t>
  </si>
  <si>
    <t>枚方市立菅原小学校</t>
  </si>
  <si>
    <t>枚方市立牧野小学校</t>
  </si>
  <si>
    <t>寝屋川市立北小学校</t>
  </si>
  <si>
    <t>寝屋川市立和光小学校</t>
  </si>
  <si>
    <t>大東市立四条北小学校</t>
  </si>
  <si>
    <t>大東市立深野中学校</t>
  </si>
  <si>
    <t>交野市立第二中学校</t>
  </si>
  <si>
    <t>高槻市立阿武山小学校</t>
  </si>
  <si>
    <t>和泉市立鶴山台南小学校</t>
  </si>
  <si>
    <t>摂津市立摂津小学校</t>
  </si>
  <si>
    <t>東大阪市立義務教育学校池島学園（前期）</t>
  </si>
  <si>
    <t>東大阪市立義務教育学校池島学園（後期）</t>
  </si>
  <si>
    <t>八尾市立高安小中学校（前期）</t>
  </si>
  <si>
    <t>八尾市立高安小中学校（後期）</t>
  </si>
  <si>
    <t>河南町立かなん桜小学校</t>
  </si>
  <si>
    <t>阪南市立尾崎小学校</t>
  </si>
  <si>
    <t>東大阪市立成和小学校</t>
  </si>
  <si>
    <t>茨木市立茨木小学校</t>
  </si>
  <si>
    <t>入力項目</t>
    <rPh sb="0" eb="2">
      <t>ニュウリョク</t>
    </rPh>
    <rPh sb="2" eb="4">
      <t>コウモク</t>
    </rPh>
    <phoneticPr fontId="2"/>
  </si>
  <si>
    <t>入力欄</t>
    <rPh sb="0" eb="2">
      <t>ニュウリョク</t>
    </rPh>
    <rPh sb="2" eb="3">
      <t>ラン</t>
    </rPh>
    <phoneticPr fontId="2"/>
  </si>
  <si>
    <t>備　　考</t>
    <rPh sb="0" eb="1">
      <t>ビ</t>
    </rPh>
    <rPh sb="3" eb="4">
      <t>コウ</t>
    </rPh>
    <phoneticPr fontId="2"/>
  </si>
  <si>
    <t>R</t>
    <phoneticPr fontId="2"/>
  </si>
  <si>
    <t>所属電話番号</t>
    <rPh sb="0" eb="2">
      <t>ショゾク</t>
    </rPh>
    <rPh sb="2" eb="4">
      <t>デンワ</t>
    </rPh>
    <rPh sb="4" eb="6">
      <t>バンゴウ</t>
    </rPh>
    <phoneticPr fontId="2"/>
  </si>
  <si>
    <t>職員番号（6桁）</t>
    <rPh sb="0" eb="2">
      <t>ショクイン</t>
    </rPh>
    <rPh sb="2" eb="4">
      <t>バンゴウ</t>
    </rPh>
    <rPh sb="6" eb="7">
      <t>ケタ</t>
    </rPh>
    <phoneticPr fontId="2"/>
  </si>
  <si>
    <t>自宅郵便番号</t>
    <rPh sb="0" eb="2">
      <t>ジタク</t>
    </rPh>
    <rPh sb="2" eb="6">
      <t>ユウビンバンゴウ</t>
    </rPh>
    <phoneticPr fontId="2"/>
  </si>
  <si>
    <t>-</t>
    <phoneticPr fontId="2"/>
  </si>
  <si>
    <t>自宅住所</t>
    <rPh sb="0" eb="2">
      <t>ジタク</t>
    </rPh>
    <rPh sb="2" eb="4">
      <t>ジュウショ</t>
    </rPh>
    <phoneticPr fontId="2"/>
  </si>
  <si>
    <t>氏名（漢字）</t>
    <rPh sb="0" eb="2">
      <t>シメイ</t>
    </rPh>
    <rPh sb="3" eb="5">
      <t>カンジ</t>
    </rPh>
    <phoneticPr fontId="2"/>
  </si>
  <si>
    <t>0306</t>
    <phoneticPr fontId="2"/>
  </si>
  <si>
    <t>日</t>
    <rPh sb="0" eb="1">
      <t>ヒ</t>
    </rPh>
    <phoneticPr fontId="2"/>
  </si>
  <si>
    <t>生年月日</t>
    <rPh sb="0" eb="2">
      <t>セイネン</t>
    </rPh>
    <rPh sb="2" eb="4">
      <t>ガッピ</t>
    </rPh>
    <phoneticPr fontId="2"/>
  </si>
  <si>
    <t>（入力例：1988/3/3）</t>
    <rPh sb="1" eb="3">
      <t>ニュウリョク</t>
    </rPh>
    <rPh sb="3" eb="4">
      <t>レイ</t>
    </rPh>
    <phoneticPr fontId="2"/>
  </si>
  <si>
    <t>千</t>
    <rPh sb="0" eb="1">
      <t>セン</t>
    </rPh>
    <phoneticPr fontId="2"/>
  </si>
  <si>
    <t>円</t>
    <rPh sb="0" eb="1">
      <t>エン</t>
    </rPh>
    <phoneticPr fontId="2"/>
  </si>
  <si>
    <t>①</t>
    <phoneticPr fontId="2"/>
  </si>
  <si>
    <t>②</t>
    <phoneticPr fontId="2"/>
  </si>
  <si>
    <t>③</t>
    <phoneticPr fontId="2"/>
  </si>
  <si>
    <t>④</t>
    <phoneticPr fontId="2"/>
  </si>
  <si>
    <t>証券</t>
    <rPh sb="0" eb="2">
      <t>ショウケン</t>
    </rPh>
    <phoneticPr fontId="2"/>
  </si>
  <si>
    <t>会社</t>
    <rPh sb="0" eb="2">
      <t>カイシャ</t>
    </rPh>
    <phoneticPr fontId="2"/>
  </si>
  <si>
    <t>（兼控除預入依頼書）</t>
    <rPh sb="1" eb="2">
      <t>ケン</t>
    </rPh>
    <rPh sb="2" eb="4">
      <t>コウジョ</t>
    </rPh>
    <rPh sb="4" eb="6">
      <t>アズケイレ</t>
    </rPh>
    <rPh sb="6" eb="9">
      <t>イライショ</t>
    </rPh>
    <phoneticPr fontId="2"/>
  </si>
  <si>
    <t>（所属受付印）</t>
    <phoneticPr fontId="2"/>
  </si>
  <si>
    <t>所　　　　属　　　　名</t>
    <rPh sb="0" eb="1">
      <t>トコロ</t>
    </rPh>
    <rPh sb="5" eb="6">
      <t>ゾク</t>
    </rPh>
    <rPh sb="10" eb="11">
      <t>メイ</t>
    </rPh>
    <phoneticPr fontId="2"/>
  </si>
  <si>
    <t>〈申込内容〉</t>
    <rPh sb="1" eb="3">
      <t>モウシコ</t>
    </rPh>
    <rPh sb="3" eb="5">
      <t>ナイヨウ</t>
    </rPh>
    <phoneticPr fontId="2"/>
  </si>
  <si>
    <t>金融機関
商品コード</t>
    <rPh sb="0" eb="2">
      <t>キンユウ</t>
    </rPh>
    <rPh sb="2" eb="4">
      <t>キカン</t>
    </rPh>
    <rPh sb="5" eb="7">
      <t>ショウヒン</t>
    </rPh>
    <phoneticPr fontId="2"/>
  </si>
  <si>
    <r>
      <t>金融機関名</t>
    </r>
    <r>
      <rPr>
        <sz val="9"/>
        <rFont val="ＭＳ Ｐ明朝"/>
        <family val="1"/>
        <charset val="128"/>
      </rPr>
      <t>（支店名不要）</t>
    </r>
    <rPh sb="0" eb="2">
      <t>キンユウ</t>
    </rPh>
    <rPh sb="2" eb="4">
      <t>キカン</t>
    </rPh>
    <rPh sb="4" eb="5">
      <t>メイ</t>
    </rPh>
    <rPh sb="6" eb="9">
      <t>シテンメイ</t>
    </rPh>
    <rPh sb="9" eb="11">
      <t>フヨウ</t>
    </rPh>
    <phoneticPr fontId="2"/>
  </si>
  <si>
    <t>非 課 税 限 度 額</t>
    <rPh sb="0" eb="1">
      <t>ヒ</t>
    </rPh>
    <rPh sb="2" eb="3">
      <t>カ</t>
    </rPh>
    <rPh sb="4" eb="5">
      <t>ゼイ</t>
    </rPh>
    <rPh sb="6" eb="7">
      <t>キリ</t>
    </rPh>
    <rPh sb="8" eb="9">
      <t>ド</t>
    </rPh>
    <rPh sb="10" eb="11">
      <t>ガク</t>
    </rPh>
    <phoneticPr fontId="2"/>
  </si>
  <si>
    <t>税務署長　殿</t>
    <rPh sb="0" eb="2">
      <t>ゼイム</t>
    </rPh>
    <rPh sb="2" eb="4">
      <t>ショチョウ</t>
    </rPh>
    <rPh sb="5" eb="6">
      <t>ドノ</t>
    </rPh>
    <phoneticPr fontId="5"/>
  </si>
  <si>
    <t>フ リ ガ ナ</t>
    <phoneticPr fontId="2"/>
  </si>
  <si>
    <t>個人番号</t>
    <rPh sb="0" eb="2">
      <t>コジン</t>
    </rPh>
    <rPh sb="2" eb="4">
      <t>バンゴウ</t>
    </rPh>
    <phoneticPr fontId="5"/>
  </si>
  <si>
    <t>氏　　　名</t>
    <rPh sb="0" eb="1">
      <t>シ</t>
    </rPh>
    <rPh sb="4" eb="5">
      <t>メイ</t>
    </rPh>
    <phoneticPr fontId="2"/>
  </si>
  <si>
    <t>区　　　分</t>
    <rPh sb="0" eb="1">
      <t>ク</t>
    </rPh>
    <rPh sb="4" eb="5">
      <t>ブン</t>
    </rPh>
    <phoneticPr fontId="5"/>
  </si>
  <si>
    <t>種　　　　別</t>
    <rPh sb="0" eb="1">
      <t>タネ</t>
    </rPh>
    <rPh sb="5" eb="6">
      <t>ベツ</t>
    </rPh>
    <phoneticPr fontId="2"/>
  </si>
  <si>
    <t>勤　　務　　先</t>
    <rPh sb="0" eb="1">
      <t>キン</t>
    </rPh>
    <rPh sb="3" eb="4">
      <t>ツトム</t>
    </rPh>
    <rPh sb="6" eb="7">
      <t>サキ</t>
    </rPh>
    <phoneticPr fontId="5"/>
  </si>
  <si>
    <t>賃金の支払者</t>
    <rPh sb="0" eb="2">
      <t>チンギン</t>
    </rPh>
    <rPh sb="3" eb="5">
      <t>シハライ</t>
    </rPh>
    <rPh sb="5" eb="6">
      <t>シャ</t>
    </rPh>
    <phoneticPr fontId="5"/>
  </si>
  <si>
    <t>※欄に記載した事項は事実に相違ありません</t>
    <rPh sb="1" eb="2">
      <t>ラン</t>
    </rPh>
    <rPh sb="3" eb="5">
      <t>キサイ</t>
    </rPh>
    <rPh sb="7" eb="9">
      <t>ジコウ</t>
    </rPh>
    <rPh sb="10" eb="12">
      <t>ジジツ</t>
    </rPh>
    <rPh sb="13" eb="15">
      <t>ソウイ</t>
    </rPh>
    <phoneticPr fontId="2"/>
  </si>
  <si>
    <t>旧大和銀行。金銭信託</t>
    <rPh sb="0" eb="1">
      <t>キュウ</t>
    </rPh>
    <rPh sb="1" eb="3">
      <t>ダイワ</t>
    </rPh>
    <rPh sb="3" eb="5">
      <t>ギンコウ</t>
    </rPh>
    <rPh sb="6" eb="8">
      <t>キンセン</t>
    </rPh>
    <rPh sb="8" eb="10">
      <t>シンタク</t>
    </rPh>
    <phoneticPr fontId="2"/>
  </si>
  <si>
    <t>電　話　番　号</t>
    <rPh sb="0" eb="1">
      <t>デン</t>
    </rPh>
    <rPh sb="2" eb="3">
      <t>ハナシ</t>
    </rPh>
    <rPh sb="4" eb="5">
      <t>バン</t>
    </rPh>
    <rPh sb="6" eb="7">
      <t>ゴウ</t>
    </rPh>
    <phoneticPr fontId="2"/>
  </si>
  <si>
    <t>法　人　番　号</t>
    <rPh sb="0" eb="1">
      <t>ホウ</t>
    </rPh>
    <rPh sb="2" eb="3">
      <t>ヒト</t>
    </rPh>
    <rPh sb="4" eb="5">
      <t>バン</t>
    </rPh>
    <rPh sb="6" eb="7">
      <t>ゴウ</t>
    </rPh>
    <phoneticPr fontId="2"/>
  </si>
  <si>
    <t>期末勤勉手当（6月）</t>
    <rPh sb="0" eb="2">
      <t>キマツ</t>
    </rPh>
    <rPh sb="2" eb="4">
      <t>キンベン</t>
    </rPh>
    <rPh sb="4" eb="6">
      <t>テアテ</t>
    </rPh>
    <rPh sb="8" eb="9">
      <t>ツキ</t>
    </rPh>
    <phoneticPr fontId="2"/>
  </si>
  <si>
    <t>期末勤勉手当（12月）</t>
    <rPh sb="0" eb="2">
      <t>キマツ</t>
    </rPh>
    <rPh sb="2" eb="4">
      <t>キンベン</t>
    </rPh>
    <rPh sb="4" eb="6">
      <t>テアテ</t>
    </rPh>
    <rPh sb="9" eb="10">
      <t>ツキ</t>
    </rPh>
    <phoneticPr fontId="2"/>
  </si>
  <si>
    <t>百万</t>
    <rPh sb="0" eb="2">
      <t>ヒャクマン</t>
    </rPh>
    <phoneticPr fontId="2"/>
  </si>
  <si>
    <t>積　立　額</t>
    <rPh sb="0" eb="1">
      <t>セキ</t>
    </rPh>
    <rPh sb="2" eb="3">
      <t>リツ</t>
    </rPh>
    <rPh sb="4" eb="5">
      <t>ガク</t>
    </rPh>
    <phoneticPr fontId="2"/>
  </si>
  <si>
    <t>名　称</t>
    <rPh sb="0" eb="1">
      <t>メイ</t>
    </rPh>
    <rPh sb="2" eb="3">
      <t>ショウ</t>
    </rPh>
    <phoneticPr fontId="2"/>
  </si>
  <si>
    <t>最高限度額</t>
    <rPh sb="0" eb="2">
      <t>サイコウ</t>
    </rPh>
    <rPh sb="2" eb="4">
      <t>ゲンド</t>
    </rPh>
    <rPh sb="4" eb="5">
      <t>ガク</t>
    </rPh>
    <phoneticPr fontId="2"/>
  </si>
  <si>
    <t>最 高 限 度 額</t>
    <rPh sb="0" eb="1">
      <t>サイ</t>
    </rPh>
    <rPh sb="2" eb="3">
      <t>タカ</t>
    </rPh>
    <rPh sb="4" eb="5">
      <t>ゲン</t>
    </rPh>
    <rPh sb="6" eb="7">
      <t>ド</t>
    </rPh>
    <rPh sb="8" eb="9">
      <t>ガク</t>
    </rPh>
    <phoneticPr fontId="2"/>
  </si>
  <si>
    <t>受 入 機 関 の 営 業 所 等</t>
    <rPh sb="0" eb="1">
      <t>ウケ</t>
    </rPh>
    <rPh sb="2" eb="3">
      <t>イ</t>
    </rPh>
    <rPh sb="4" eb="5">
      <t>キ</t>
    </rPh>
    <rPh sb="6" eb="7">
      <t>カン</t>
    </rPh>
    <rPh sb="10" eb="11">
      <t>エイ</t>
    </rPh>
    <rPh sb="12" eb="13">
      <t>ギョウ</t>
    </rPh>
    <rPh sb="14" eb="15">
      <t>ショ</t>
    </rPh>
    <rPh sb="16" eb="17">
      <t>トウ</t>
    </rPh>
    <phoneticPr fontId="2"/>
  </si>
  <si>
    <t>※既に非課税扱い</t>
    <rPh sb="1" eb="2">
      <t>スデ</t>
    </rPh>
    <rPh sb="3" eb="6">
      <t>ヒカゼイ</t>
    </rPh>
    <rPh sb="6" eb="7">
      <t>アツカ</t>
    </rPh>
    <phoneticPr fontId="2"/>
  </si>
  <si>
    <t>の申告をしている</t>
    <rPh sb="1" eb="3">
      <t>シンコク</t>
    </rPh>
    <phoneticPr fontId="2"/>
  </si>
  <si>
    <t>非課税扱いの申告</t>
    <phoneticPr fontId="2"/>
  </si>
  <si>
    <t>をする最高限度額</t>
    <phoneticPr fontId="2"/>
  </si>
  <si>
    <t>　大阪市中央区大手前２丁目</t>
    <rPh sb="1" eb="4">
      <t>オオサカシ</t>
    </rPh>
    <rPh sb="4" eb="7">
      <t>チュウオウク</t>
    </rPh>
    <rPh sb="7" eb="10">
      <t>オオテマエ</t>
    </rPh>
    <rPh sb="11" eb="13">
      <t>チョウメ</t>
    </rPh>
    <phoneticPr fontId="2"/>
  </si>
  <si>
    <t>　大　阪　府</t>
    <rPh sb="1" eb="2">
      <t>ダイ</t>
    </rPh>
    <rPh sb="3" eb="4">
      <t>ハン</t>
    </rPh>
    <rPh sb="5" eb="6">
      <t>フ</t>
    </rPh>
    <phoneticPr fontId="2"/>
  </si>
  <si>
    <t>勤務先の
長 の 印</t>
    <rPh sb="0" eb="3">
      <t>キンムサキ</t>
    </rPh>
    <rPh sb="5" eb="6">
      <t>チョウ</t>
    </rPh>
    <rPh sb="9" eb="10">
      <t>イン</t>
    </rPh>
    <phoneticPr fontId="2"/>
  </si>
  <si>
    <t>受入機関の</t>
    <rPh sb="0" eb="2">
      <t>ウケイレ</t>
    </rPh>
    <rPh sb="2" eb="4">
      <t>キカン</t>
    </rPh>
    <phoneticPr fontId="2"/>
  </si>
  <si>
    <t>受理日付印</t>
    <rPh sb="0" eb="2">
      <t>ジュリ</t>
    </rPh>
    <rPh sb="2" eb="3">
      <t>ヒ</t>
    </rPh>
    <rPh sb="3" eb="4">
      <t>ヅ</t>
    </rPh>
    <rPh sb="4" eb="5">
      <t>イン</t>
    </rPh>
    <phoneticPr fontId="2"/>
  </si>
  <si>
    <t>控除額</t>
    <rPh sb="0" eb="2">
      <t>コウジョ</t>
    </rPh>
    <rPh sb="2" eb="3">
      <t>ガク</t>
    </rPh>
    <phoneticPr fontId="2"/>
  </si>
  <si>
    <t>期末勤勉手当（12月）</t>
    <rPh sb="0" eb="2">
      <t>キマツ</t>
    </rPh>
    <rPh sb="2" eb="4">
      <t>キンベン</t>
    </rPh>
    <rPh sb="4" eb="6">
      <t>テアテ</t>
    </rPh>
    <rPh sb="9" eb="10">
      <t>ガツ</t>
    </rPh>
    <phoneticPr fontId="2"/>
  </si>
  <si>
    <t>基準日</t>
    <rPh sb="0" eb="3">
      <t>キジュンビ</t>
    </rPh>
    <phoneticPr fontId="2"/>
  </si>
  <si>
    <t>西暦</t>
    <rPh sb="0" eb="2">
      <t>セイレキ</t>
    </rPh>
    <phoneticPr fontId="2"/>
  </si>
  <si>
    <t>和暦</t>
    <rPh sb="0" eb="2">
      <t>ワレキ</t>
    </rPh>
    <phoneticPr fontId="2"/>
  </si>
  <si>
    <t>基準日時点の年齢</t>
    <rPh sb="0" eb="3">
      <t>キジュンビ</t>
    </rPh>
    <rPh sb="3" eb="5">
      <t>ジテン</t>
    </rPh>
    <rPh sb="6" eb="8">
      <t>ネンレイ</t>
    </rPh>
    <phoneticPr fontId="2"/>
  </si>
  <si>
    <t>日付が6/30ではなく、7/1である理由は、民法上の問題</t>
    <rPh sb="0" eb="2">
      <t>ヒヅケ</t>
    </rPh>
    <rPh sb="18" eb="20">
      <t>リユウ</t>
    </rPh>
    <rPh sb="22" eb="24">
      <t>ミンポウ</t>
    </rPh>
    <rPh sb="24" eb="25">
      <t>ジョウ</t>
    </rPh>
    <rPh sb="26" eb="28">
      <t>モンダイ</t>
    </rPh>
    <phoneticPr fontId="2"/>
  </si>
  <si>
    <t>㊞</t>
    <phoneticPr fontId="2"/>
  </si>
  <si>
    <t>金　　　　額</t>
    <rPh sb="0" eb="1">
      <t>キン</t>
    </rPh>
    <rPh sb="5" eb="6">
      <t>ガク</t>
    </rPh>
    <phoneticPr fontId="2"/>
  </si>
  <si>
    <t>種　　　　　　　別</t>
    <rPh sb="0" eb="1">
      <t>シュ</t>
    </rPh>
    <rPh sb="8" eb="9">
      <t>ベツ</t>
    </rPh>
    <phoneticPr fontId="2"/>
  </si>
  <si>
    <t>勤　務　先</t>
    <rPh sb="0" eb="1">
      <t>キン</t>
    </rPh>
    <rPh sb="2" eb="3">
      <t>ツトム</t>
    </rPh>
    <rPh sb="4" eb="5">
      <t>サキ</t>
    </rPh>
    <phoneticPr fontId="2"/>
  </si>
  <si>
    <t>大阪府</t>
    <rPh sb="0" eb="3">
      <t>オオサカフ</t>
    </rPh>
    <phoneticPr fontId="2"/>
  </si>
  <si>
    <t>大阪市中央区大手前2丁目</t>
    <rPh sb="0" eb="3">
      <t>オオサカシ</t>
    </rPh>
    <rPh sb="3" eb="6">
      <t>チュウオウク</t>
    </rPh>
    <rPh sb="6" eb="9">
      <t>オオテマエ</t>
    </rPh>
    <rPh sb="10" eb="12">
      <t>チョウメ</t>
    </rPh>
    <phoneticPr fontId="2"/>
  </si>
  <si>
    <t>電算報告用</t>
    <rPh sb="0" eb="2">
      <t>デンサン</t>
    </rPh>
    <rPh sb="2" eb="5">
      <t>ホウコクヨウ</t>
    </rPh>
    <phoneticPr fontId="2"/>
  </si>
  <si>
    <t>注）所属の受付印のないものは控除できません。</t>
    <rPh sb="0" eb="1">
      <t>チュウ</t>
    </rPh>
    <rPh sb="2" eb="4">
      <t>ショゾク</t>
    </rPh>
    <rPh sb="5" eb="8">
      <t>ウケツケイン</t>
    </rPh>
    <rPh sb="14" eb="16">
      <t>コウジョ</t>
    </rPh>
    <phoneticPr fontId="2"/>
  </si>
  <si>
    <t>三菱ＵＦＪ信託銀行</t>
    <rPh sb="0" eb="2">
      <t>ミツビシ</t>
    </rPh>
    <rPh sb="5" eb="7">
      <t>シンタク</t>
    </rPh>
    <rPh sb="7" eb="9">
      <t>ギンコウ</t>
    </rPh>
    <phoneticPr fontId="2"/>
  </si>
  <si>
    <t>みずほ信託銀行</t>
    <rPh sb="3" eb="5">
      <t>シンタク</t>
    </rPh>
    <rPh sb="5" eb="7">
      <t>ギンコウ</t>
    </rPh>
    <phoneticPr fontId="2"/>
  </si>
  <si>
    <t>三井住友信託銀行</t>
    <rPh sb="0" eb="2">
      <t>ミツイ</t>
    </rPh>
    <rPh sb="2" eb="4">
      <t>スミトモ</t>
    </rPh>
    <rPh sb="4" eb="6">
      <t>シンタク</t>
    </rPh>
    <rPh sb="6" eb="8">
      <t>ギンコウ</t>
    </rPh>
    <phoneticPr fontId="2"/>
  </si>
  <si>
    <t>農林中央金庫</t>
    <rPh sb="0" eb="2">
      <t>ノウリン</t>
    </rPh>
    <rPh sb="2" eb="4">
      <t>チュウオウ</t>
    </rPh>
    <rPh sb="4" eb="6">
      <t>キンコ</t>
    </rPh>
    <phoneticPr fontId="2"/>
  </si>
  <si>
    <t>野村證券</t>
    <rPh sb="0" eb="2">
      <t>ノムラ</t>
    </rPh>
    <rPh sb="2" eb="4">
      <t>ショウケン</t>
    </rPh>
    <phoneticPr fontId="2"/>
  </si>
  <si>
    <t>SMBC日興証券</t>
    <rPh sb="4" eb="6">
      <t>ニッコウ</t>
    </rPh>
    <rPh sb="6" eb="8">
      <t>ショウケン</t>
    </rPh>
    <phoneticPr fontId="2"/>
  </si>
  <si>
    <t>大和証券</t>
    <rPh sb="0" eb="2">
      <t>ダイワ</t>
    </rPh>
    <rPh sb="2" eb="4">
      <t>ショウケン</t>
    </rPh>
    <phoneticPr fontId="2"/>
  </si>
  <si>
    <t>岩井コスモ証券</t>
    <rPh sb="0" eb="2">
      <t>イワイ</t>
    </rPh>
    <rPh sb="5" eb="7">
      <t>ショウケン</t>
    </rPh>
    <phoneticPr fontId="2"/>
  </si>
  <si>
    <t>ジブラルタ生命保険</t>
    <rPh sb="5" eb="9">
      <t>セイメイホケン</t>
    </rPh>
    <phoneticPr fontId="2"/>
  </si>
  <si>
    <t>富国生命保険</t>
    <rPh sb="0" eb="2">
      <t>フコク</t>
    </rPh>
    <rPh sb="2" eb="4">
      <t>セイメイ</t>
    </rPh>
    <rPh sb="4" eb="6">
      <t>ホケン</t>
    </rPh>
    <phoneticPr fontId="2"/>
  </si>
  <si>
    <t>三井住友海上火災保険</t>
    <phoneticPr fontId="2"/>
  </si>
  <si>
    <t>あいおいニッセイ同和損害保険</t>
    <phoneticPr fontId="2"/>
  </si>
  <si>
    <t>東京海上日動火災保険</t>
    <phoneticPr fontId="2"/>
  </si>
  <si>
    <t>AIG損害保険</t>
    <phoneticPr fontId="2"/>
  </si>
  <si>
    <t>西　暦</t>
    <rPh sb="0" eb="1">
      <t>ニシ</t>
    </rPh>
    <rPh sb="2" eb="3">
      <t>コヨミ</t>
    </rPh>
    <phoneticPr fontId="2"/>
  </si>
  <si>
    <t>和　暦</t>
    <rPh sb="0" eb="1">
      <t>ワ</t>
    </rPh>
    <rPh sb="2" eb="3">
      <t>コヨミ</t>
    </rPh>
    <phoneticPr fontId="2"/>
  </si>
  <si>
    <t>↑こちらに、ご自身の生年月日を西暦で入力してください。</t>
    <rPh sb="7" eb="9">
      <t>ジシン</t>
    </rPh>
    <rPh sb="10" eb="12">
      <t>セイネン</t>
    </rPh>
    <rPh sb="12" eb="14">
      <t>ガッピ</t>
    </rPh>
    <rPh sb="15" eb="17">
      <t>セイレキ</t>
    </rPh>
    <rPh sb="18" eb="20">
      <t>ニュウリョク</t>
    </rPh>
    <phoneticPr fontId="2"/>
  </si>
  <si>
    <t>◆加入資格（55歳未満の方に加入資格有）</t>
    <rPh sb="1" eb="3">
      <t>カニュウ</t>
    </rPh>
    <rPh sb="3" eb="5">
      <t>シカク</t>
    </rPh>
    <rPh sb="8" eb="9">
      <t>サイ</t>
    </rPh>
    <rPh sb="9" eb="11">
      <t>ミマン</t>
    </rPh>
    <rPh sb="12" eb="13">
      <t>カタ</t>
    </rPh>
    <rPh sb="14" eb="16">
      <t>カニュウ</t>
    </rPh>
    <rPh sb="16" eb="18">
      <t>シカク</t>
    </rPh>
    <rPh sb="18" eb="19">
      <t>アリ</t>
    </rPh>
    <phoneticPr fontId="2"/>
  </si>
  <si>
    <t>財産形成住宅貯蓄申込書〔住宅財形〕</t>
    <rPh sb="0" eb="2">
      <t>ザイサン</t>
    </rPh>
    <rPh sb="2" eb="4">
      <t>ケイセイ</t>
    </rPh>
    <rPh sb="4" eb="6">
      <t>ジュウタク</t>
    </rPh>
    <rPh sb="6" eb="8">
      <t>チョチク</t>
    </rPh>
    <rPh sb="8" eb="10">
      <t>モウシコミ</t>
    </rPh>
    <rPh sb="10" eb="11">
      <t>ショ</t>
    </rPh>
    <rPh sb="12" eb="14">
      <t>ジュウタク</t>
    </rPh>
    <rPh sb="14" eb="16">
      <t>ザイケイ</t>
    </rPh>
    <phoneticPr fontId="2"/>
  </si>
  <si>
    <t>住　宅</t>
    <rPh sb="0" eb="1">
      <t>ジュウ</t>
    </rPh>
    <rPh sb="2" eb="3">
      <t>タク</t>
    </rPh>
    <phoneticPr fontId="2"/>
  </si>
  <si>
    <t>貯蓄の種　類</t>
    <rPh sb="0" eb="2">
      <t>チョチク</t>
    </rPh>
    <rPh sb="3" eb="4">
      <t>タネ</t>
    </rPh>
    <rPh sb="5" eb="6">
      <t>タグイ</t>
    </rPh>
    <phoneticPr fontId="2"/>
  </si>
  <si>
    <t>申　込区　分</t>
    <rPh sb="0" eb="1">
      <t>サル</t>
    </rPh>
    <rPh sb="2" eb="3">
      <t>コミ</t>
    </rPh>
    <rPh sb="3" eb="4">
      <t>ク</t>
    </rPh>
    <rPh sb="5" eb="6">
      <t>ブン</t>
    </rPh>
    <phoneticPr fontId="2"/>
  </si>
  <si>
    <t>積立開始日</t>
    <rPh sb="0" eb="2">
      <t>ツミタテ</t>
    </rPh>
    <rPh sb="2" eb="5">
      <t>カイシビ</t>
    </rPh>
    <phoneticPr fontId="2"/>
  </si>
  <si>
    <t>〈積立期間〉</t>
    <rPh sb="1" eb="3">
      <t>ツミタテ</t>
    </rPh>
    <rPh sb="3" eb="5">
      <t>キカン</t>
    </rPh>
    <phoneticPr fontId="2"/>
  </si>
  <si>
    <t>積立開始日より５年以上</t>
    <rPh sb="0" eb="2">
      <t>ツミタテ</t>
    </rPh>
    <rPh sb="2" eb="5">
      <t>カイシビ</t>
    </rPh>
    <rPh sb="8" eb="9">
      <t>ネン</t>
    </rPh>
    <rPh sb="9" eb="11">
      <t>イジョウ</t>
    </rPh>
    <phoneticPr fontId="2"/>
  </si>
  <si>
    <t>〈住宅取得時の資金調達予定〉</t>
    <rPh sb="1" eb="3">
      <t>ジュウタク</t>
    </rPh>
    <rPh sb="3" eb="5">
      <t>シュトク</t>
    </rPh>
    <rPh sb="5" eb="6">
      <t>ジ</t>
    </rPh>
    <rPh sb="7" eb="9">
      <t>シキン</t>
    </rPh>
    <rPh sb="9" eb="11">
      <t>チョウタツ</t>
    </rPh>
    <rPh sb="11" eb="13">
      <t>ヨテイ</t>
    </rPh>
    <phoneticPr fontId="2"/>
  </si>
  <si>
    <t>〈継続預入の特約〉</t>
    <phoneticPr fontId="2"/>
  </si>
  <si>
    <t>契約内容は「手続き方法と商品案内」の冊子の契約金融機関等のページで必ずご確認ください。</t>
    <rPh sb="0" eb="2">
      <t>ケイヤク</t>
    </rPh>
    <rPh sb="2" eb="4">
      <t>ナイヨウ</t>
    </rPh>
    <rPh sb="6" eb="8">
      <t>テツヅ</t>
    </rPh>
    <rPh sb="9" eb="11">
      <t>ホウホウ</t>
    </rPh>
    <rPh sb="12" eb="14">
      <t>ショウヒン</t>
    </rPh>
    <rPh sb="14" eb="16">
      <t>アンナイ</t>
    </rPh>
    <rPh sb="18" eb="20">
      <t>サッシ</t>
    </rPh>
    <rPh sb="21" eb="23">
      <t>ケイヤク</t>
    </rPh>
    <rPh sb="23" eb="25">
      <t>キンユウ</t>
    </rPh>
    <rPh sb="25" eb="27">
      <t>キカン</t>
    </rPh>
    <rPh sb="27" eb="28">
      <t>トウ</t>
    </rPh>
    <rPh sb="33" eb="34">
      <t>カナラ</t>
    </rPh>
    <rPh sb="36" eb="38">
      <t>カクニン</t>
    </rPh>
    <phoneticPr fontId="2"/>
  </si>
  <si>
    <t>元号</t>
    <rPh sb="0" eb="2">
      <t>ゲンゴウ</t>
    </rPh>
    <phoneticPr fontId="2"/>
  </si>
  <si>
    <t>注）所属の受付印のないものは控除できません。
　　所属控、本人用にも押印してください。</t>
    <rPh sb="0" eb="1">
      <t>チュウ</t>
    </rPh>
    <rPh sb="2" eb="4">
      <t>ショゾク</t>
    </rPh>
    <rPh sb="5" eb="8">
      <t>ウケツケイン</t>
    </rPh>
    <rPh sb="14" eb="16">
      <t>コウジョ</t>
    </rPh>
    <rPh sb="25" eb="27">
      <t>ショゾク</t>
    </rPh>
    <rPh sb="27" eb="28">
      <t>ヒカ</t>
    </rPh>
    <rPh sb="29" eb="31">
      <t>ホンニン</t>
    </rPh>
    <rPh sb="31" eb="32">
      <t>ヨウ</t>
    </rPh>
    <rPh sb="34" eb="36">
      <t>オウイン</t>
    </rPh>
    <phoneticPr fontId="2"/>
  </si>
  <si>
    <t>職　員　番　号</t>
    <rPh sb="0" eb="1">
      <t>ショク</t>
    </rPh>
    <rPh sb="2" eb="3">
      <t>イン</t>
    </rPh>
    <rPh sb="4" eb="5">
      <t>バン</t>
    </rPh>
    <rPh sb="6" eb="7">
      <t>ゴウ</t>
    </rPh>
    <phoneticPr fontId="2"/>
  </si>
  <si>
    <t>所 属 コ ー ド</t>
    <rPh sb="0" eb="1">
      <t>ショ</t>
    </rPh>
    <rPh sb="2" eb="3">
      <t>ゾク</t>
    </rPh>
    <phoneticPr fontId="2"/>
  </si>
  <si>
    <r>
      <t>氏　名　（フリガナ）　</t>
    </r>
    <r>
      <rPr>
        <sz val="9"/>
        <rFont val="ＭＳ Ｐゴシック"/>
        <family val="3"/>
        <charset val="128"/>
      </rPr>
      <t>※氏名欄は自署してください。</t>
    </r>
    <rPh sb="0" eb="1">
      <t>ウジ</t>
    </rPh>
    <rPh sb="2" eb="3">
      <t>ナ</t>
    </rPh>
    <rPh sb="12" eb="14">
      <t>シメイ</t>
    </rPh>
    <rPh sb="14" eb="15">
      <t>ラン</t>
    </rPh>
    <rPh sb="16" eb="18">
      <t>ジショ</t>
    </rPh>
    <phoneticPr fontId="2"/>
  </si>
  <si>
    <t>届出印鑑</t>
    <rPh sb="0" eb="2">
      <t>トドケデ</t>
    </rPh>
    <rPh sb="2" eb="4">
      <t>インカン</t>
    </rPh>
    <phoneticPr fontId="2"/>
  </si>
  <si>
    <t>↑所属控、本人用にも押印してください。</t>
    <rPh sb="1" eb="3">
      <t>ショゾク</t>
    </rPh>
    <rPh sb="3" eb="4">
      <t>ヒカ</t>
    </rPh>
    <rPh sb="5" eb="7">
      <t>ホンニン</t>
    </rPh>
    <rPh sb="7" eb="8">
      <t>ヨウ</t>
    </rPh>
    <rPh sb="10" eb="12">
      <t>オウイン</t>
    </rPh>
    <phoneticPr fontId="2"/>
  </si>
  <si>
    <t>（</t>
    <phoneticPr fontId="2"/>
  </si>
  <si>
    <t>）</t>
    <phoneticPr fontId="2"/>
  </si>
  <si>
    <t>生　年　月　日</t>
    <rPh sb="0" eb="1">
      <t>セイ</t>
    </rPh>
    <rPh sb="2" eb="3">
      <t>ネン</t>
    </rPh>
    <rPh sb="4" eb="5">
      <t>ガツ</t>
    </rPh>
    <rPh sb="6" eb="7">
      <t>ヒ</t>
    </rPh>
    <phoneticPr fontId="2"/>
  </si>
  <si>
    <t>　私は勤労者財産形成促進法第６条第４項による財産形成住宅貯蓄を行いたいので、貴行（金庫・組合・社）所定の財産形成住宅預金規定、財産形成住宅信託取扱規定、指定金銭信託約款、勤労者財産形成住宅貯蓄約款、財産形成貯蓄積立保険普通保険約款、財産形成住宅定額貯金規定、財形住宅傷害保険普通保険約款等の規定を承認し、次により財産形成住宅貯蓄の預入等を印鑑届出のうえ申込みます。有価証券を購入する場合には、その有価証券は全て貴行（社）に寄託するとともに、大券保管されることに同意します。この貯蓄については大阪府が私の給料等から次の積立額を控除し、私に代わって預入します。私は持家としての住宅の頭金等の支払のため、その証明書類を持参した場合又は、勤労者財産形成促進法第６条第４項ハの場合以外は払出しはいたしません。なお、預入金額等を変更するときは、あらかじめ文書をもって届出します。</t>
    <rPh sb="1" eb="2">
      <t>ワタシ</t>
    </rPh>
    <rPh sb="3" eb="6">
      <t>キンロウシャ</t>
    </rPh>
    <rPh sb="6" eb="8">
      <t>ザイサン</t>
    </rPh>
    <rPh sb="8" eb="10">
      <t>ケイセイ</t>
    </rPh>
    <rPh sb="10" eb="13">
      <t>ソクシンホウ</t>
    </rPh>
    <rPh sb="13" eb="14">
      <t>ダイ</t>
    </rPh>
    <rPh sb="15" eb="16">
      <t>ジョウ</t>
    </rPh>
    <rPh sb="16" eb="17">
      <t>ダイ</t>
    </rPh>
    <rPh sb="18" eb="19">
      <t>コウ</t>
    </rPh>
    <rPh sb="22" eb="24">
      <t>ザイサン</t>
    </rPh>
    <rPh sb="24" eb="26">
      <t>ケイセイ</t>
    </rPh>
    <rPh sb="26" eb="28">
      <t>ジュウタク</t>
    </rPh>
    <rPh sb="28" eb="30">
      <t>チョチク</t>
    </rPh>
    <rPh sb="31" eb="32">
      <t>オコナ</t>
    </rPh>
    <rPh sb="41" eb="43">
      <t>キンコ</t>
    </rPh>
    <rPh sb="44" eb="46">
      <t>クミアイ</t>
    </rPh>
    <rPh sb="47" eb="48">
      <t>シャ</t>
    </rPh>
    <rPh sb="49" eb="51">
      <t>ショテイ</t>
    </rPh>
    <rPh sb="52" eb="54">
      <t>ザイサン</t>
    </rPh>
    <rPh sb="54" eb="56">
      <t>ケイセイ</t>
    </rPh>
    <rPh sb="56" eb="58">
      <t>ジュウタク</t>
    </rPh>
    <rPh sb="58" eb="60">
      <t>ヨキン</t>
    </rPh>
    <rPh sb="60" eb="62">
      <t>キテイ</t>
    </rPh>
    <rPh sb="63" eb="65">
      <t>ザイサン</t>
    </rPh>
    <rPh sb="65" eb="67">
      <t>ケイセイ</t>
    </rPh>
    <rPh sb="67" eb="69">
      <t>ジュウタク</t>
    </rPh>
    <rPh sb="69" eb="71">
      <t>シンタク</t>
    </rPh>
    <rPh sb="73" eb="75">
      <t>キテイ</t>
    </rPh>
    <rPh sb="92" eb="94">
      <t>ジュウタク</t>
    </rPh>
    <rPh sb="103" eb="105">
      <t>チョチク</t>
    </rPh>
    <rPh sb="105" eb="107">
      <t>ツミタテ</t>
    </rPh>
    <rPh sb="116" eb="118">
      <t>ザイサン</t>
    </rPh>
    <rPh sb="118" eb="120">
      <t>ケイセイ</t>
    </rPh>
    <rPh sb="120" eb="122">
      <t>ジュウタク</t>
    </rPh>
    <rPh sb="122" eb="124">
      <t>テイガク</t>
    </rPh>
    <rPh sb="124" eb="126">
      <t>チョキン</t>
    </rPh>
    <rPh sb="126" eb="128">
      <t>キテイ</t>
    </rPh>
    <rPh sb="129" eb="131">
      <t>ザイケイ</t>
    </rPh>
    <rPh sb="131" eb="133">
      <t>ジュウタク</t>
    </rPh>
    <rPh sb="133" eb="135">
      <t>ショウガイ</t>
    </rPh>
    <rPh sb="135" eb="137">
      <t>ホケン</t>
    </rPh>
    <rPh sb="137" eb="139">
      <t>フツウ</t>
    </rPh>
    <rPh sb="139" eb="141">
      <t>ホケン</t>
    </rPh>
    <rPh sb="141" eb="143">
      <t>ヤッカン</t>
    </rPh>
    <rPh sb="160" eb="162">
      <t>ジュウタク</t>
    </rPh>
    <rPh sb="182" eb="184">
      <t>ユウカ</t>
    </rPh>
    <rPh sb="184" eb="186">
      <t>ショウケン</t>
    </rPh>
    <rPh sb="187" eb="189">
      <t>コウニュウ</t>
    </rPh>
    <rPh sb="191" eb="193">
      <t>バアイ</t>
    </rPh>
    <rPh sb="278" eb="279">
      <t>ワタシ</t>
    </rPh>
    <rPh sb="280" eb="282">
      <t>モチイエ</t>
    </rPh>
    <rPh sb="286" eb="288">
      <t>ジュウタク</t>
    </rPh>
    <rPh sb="289" eb="291">
      <t>アタマキン</t>
    </rPh>
    <rPh sb="291" eb="292">
      <t>トウ</t>
    </rPh>
    <rPh sb="293" eb="295">
      <t>シハライ</t>
    </rPh>
    <rPh sb="301" eb="303">
      <t>ショウメイ</t>
    </rPh>
    <rPh sb="303" eb="305">
      <t>ショルイ</t>
    </rPh>
    <rPh sb="306" eb="308">
      <t>ジサン</t>
    </rPh>
    <rPh sb="310" eb="312">
      <t>バアイ</t>
    </rPh>
    <rPh sb="312" eb="313">
      <t>マタ</t>
    </rPh>
    <rPh sb="315" eb="318">
      <t>キンロウシャ</t>
    </rPh>
    <rPh sb="318" eb="320">
      <t>ザイサン</t>
    </rPh>
    <rPh sb="320" eb="322">
      <t>ケイセイ</t>
    </rPh>
    <rPh sb="322" eb="325">
      <t>ソクシンホウ</t>
    </rPh>
    <rPh sb="325" eb="326">
      <t>ダイ</t>
    </rPh>
    <rPh sb="327" eb="328">
      <t>ジョウ</t>
    </rPh>
    <rPh sb="328" eb="329">
      <t>ダイ</t>
    </rPh>
    <rPh sb="330" eb="331">
      <t>コウ</t>
    </rPh>
    <rPh sb="333" eb="335">
      <t>バアイ</t>
    </rPh>
    <rPh sb="335" eb="337">
      <t>イガイ</t>
    </rPh>
    <rPh sb="338" eb="340">
      <t>ハライダシ</t>
    </rPh>
    <rPh sb="371" eb="373">
      <t>ブンショ</t>
    </rPh>
    <phoneticPr fontId="2"/>
  </si>
  <si>
    <t>住宅</t>
    <rPh sb="0" eb="2">
      <t>ジュウタク</t>
    </rPh>
    <phoneticPr fontId="2"/>
  </si>
  <si>
    <t>財産形成非課税住宅貯蓄申告書</t>
    <rPh sb="0" eb="2">
      <t>ザイサン</t>
    </rPh>
    <rPh sb="2" eb="4">
      <t>ケイセイ</t>
    </rPh>
    <rPh sb="4" eb="7">
      <t>ヒカゼイ</t>
    </rPh>
    <rPh sb="7" eb="9">
      <t>ジュウタク</t>
    </rPh>
    <rPh sb="9" eb="11">
      <t>チョチク</t>
    </rPh>
    <rPh sb="11" eb="14">
      <t>シンコクショ</t>
    </rPh>
    <phoneticPr fontId="2"/>
  </si>
  <si>
    <t>預貯金
合同運用信託
有価証券
生命保険の保険料
損害保険の保険料</t>
    <rPh sb="0" eb="3">
      <t>ヨチョキン</t>
    </rPh>
    <rPh sb="4" eb="6">
      <t>ゴウドウ</t>
    </rPh>
    <rPh sb="6" eb="8">
      <t>ウンヨウ</t>
    </rPh>
    <rPh sb="8" eb="10">
      <t>シンタク</t>
    </rPh>
    <rPh sb="11" eb="13">
      <t>ユウカ</t>
    </rPh>
    <rPh sb="13" eb="15">
      <t>ショウケン</t>
    </rPh>
    <rPh sb="16" eb="18">
      <t>セイメイ</t>
    </rPh>
    <rPh sb="18" eb="20">
      <t>ホケン</t>
    </rPh>
    <rPh sb="21" eb="24">
      <t>ホケンリョウ</t>
    </rPh>
    <rPh sb="25" eb="27">
      <t>ソンガイ</t>
    </rPh>
    <rPh sb="27" eb="29">
      <t>ホケン</t>
    </rPh>
    <rPh sb="30" eb="33">
      <t>ホケンリョウ</t>
    </rPh>
    <phoneticPr fontId="5"/>
  </si>
  <si>
    <t>住宅財形
非課税限度額</t>
    <rPh sb="0" eb="2">
      <t>ジュウタク</t>
    </rPh>
    <rPh sb="2" eb="4">
      <t>ザイケイ</t>
    </rPh>
    <rPh sb="5" eb="8">
      <t>ヒカゼイ</t>
    </rPh>
    <rPh sb="8" eb="10">
      <t>ゲンド</t>
    </rPh>
    <rPh sb="10" eb="11">
      <t>ガク</t>
    </rPh>
    <phoneticPr fontId="2"/>
  </si>
  <si>
    <t>住宅取得時の資金調達予定</t>
    <rPh sb="0" eb="2">
      <t>ジュウタク</t>
    </rPh>
    <rPh sb="2" eb="4">
      <t>シュトク</t>
    </rPh>
    <rPh sb="4" eb="5">
      <t>ジ</t>
    </rPh>
    <rPh sb="6" eb="8">
      <t>シキン</t>
    </rPh>
    <rPh sb="8" eb="10">
      <t>チョウタツ</t>
    </rPh>
    <rPh sb="10" eb="12">
      <t>ヨテイ</t>
    </rPh>
    <phoneticPr fontId="2"/>
  </si>
  <si>
    <t>定額貯金（措規3の2四）、定期預金（措規3の2五）、指定金銭信託（措規3の2六）、有価証券または公社債投資信託（措規3の2七）、金融債（措規3の2八）、生命保険契約（措規3の2九）、損害保険契約（措規3の2九）</t>
    <rPh sb="10" eb="11">
      <t>ヨン</t>
    </rPh>
    <rPh sb="23" eb="24">
      <t>ゴ</t>
    </rPh>
    <rPh sb="38" eb="39">
      <t>ロク</t>
    </rPh>
    <rPh sb="41" eb="43">
      <t>ユウカ</t>
    </rPh>
    <rPh sb="43" eb="45">
      <t>ショウケン</t>
    </rPh>
    <rPh sb="61" eb="62">
      <t>ナナ</t>
    </rPh>
    <phoneticPr fontId="2"/>
  </si>
  <si>
    <t>受入機関の営業所等　殿</t>
    <rPh sb="0" eb="2">
      <t>ウケイレ</t>
    </rPh>
    <rPh sb="2" eb="4">
      <t>キカン</t>
    </rPh>
    <rPh sb="5" eb="8">
      <t>エイギョウショ</t>
    </rPh>
    <rPh sb="8" eb="9">
      <t>ナド</t>
    </rPh>
    <rPh sb="10" eb="11">
      <t>ドノ</t>
    </rPh>
    <phoneticPr fontId="5"/>
  </si>
  <si>
    <t>C#</t>
    <phoneticPr fontId="2"/>
  </si>
  <si>
    <t>G</t>
    <phoneticPr fontId="2"/>
  </si>
  <si>
    <t>H</t>
    <phoneticPr fontId="2"/>
  </si>
  <si>
    <t>氏　名　（フリガナ）</t>
    <rPh sb="0" eb="1">
      <t>ウジ</t>
    </rPh>
    <rPh sb="2" eb="3">
      <t>ナ</t>
    </rPh>
    <phoneticPr fontId="2"/>
  </si>
  <si>
    <t>　私は財産形成住宅貯蓄を行いたいので、次により給料等から控除して預入することを依頼します。
　なお、預入金額等を変更するときは、あらかじめ文書をもって届出します。</t>
    <rPh sb="1" eb="2">
      <t>ワタシ</t>
    </rPh>
    <rPh sb="3" eb="5">
      <t>ザイサン</t>
    </rPh>
    <rPh sb="5" eb="7">
      <t>ケイセイ</t>
    </rPh>
    <rPh sb="7" eb="9">
      <t>ジュウタク</t>
    </rPh>
    <rPh sb="9" eb="11">
      <t>チョチク</t>
    </rPh>
    <rPh sb="12" eb="13">
      <t>オコナ</t>
    </rPh>
    <rPh sb="39" eb="41">
      <t>イライ</t>
    </rPh>
    <rPh sb="69" eb="71">
      <t>ブンショ</t>
    </rPh>
    <phoneticPr fontId="2"/>
  </si>
  <si>
    <t>処理
区分</t>
    <rPh sb="0" eb="2">
      <t>ショリ</t>
    </rPh>
    <rPh sb="3" eb="5">
      <t>クブン</t>
    </rPh>
    <phoneticPr fontId="2"/>
  </si>
  <si>
    <t>〒</t>
    <phoneticPr fontId="2"/>
  </si>
  <si>
    <t>－</t>
    <phoneticPr fontId="2"/>
  </si>
  <si>
    <t>所　属　控</t>
    <rPh sb="0" eb="1">
      <t>ショ</t>
    </rPh>
    <rPh sb="2" eb="3">
      <t>ゾク</t>
    </rPh>
    <rPh sb="4" eb="5">
      <t>ヒカ</t>
    </rPh>
    <phoneticPr fontId="2"/>
  </si>
  <si>
    <t>本　人　用</t>
    <rPh sb="0" eb="1">
      <t>ホン</t>
    </rPh>
    <rPh sb="2" eb="3">
      <t>ヒト</t>
    </rPh>
    <rPh sb="4" eb="5">
      <t>ヨウ</t>
    </rPh>
    <phoneticPr fontId="2"/>
  </si>
  <si>
    <t>下記の財産形成住宅貯蓄につき租税特別措置法第４条の２第１項の規定の適用を受けたいので、この旨申告します。</t>
    <rPh sb="7" eb="9">
      <t>ジュウタク</t>
    </rPh>
    <phoneticPr fontId="2"/>
  </si>
  <si>
    <t>　満期日後は私から特に申出をしないかぎり、引き続き貴店（移管が行われた場合は当該移管後の店舗）における財産形成住宅貯蓄としてお取扱いください。更新された財産形成住宅貯蓄の満期日後についても以後同様にお取扱いください。</t>
    <rPh sb="51" eb="53">
      <t>ザイサン</t>
    </rPh>
    <phoneticPr fontId="2"/>
  </si>
  <si>
    <t>財産形成非課税住宅貯蓄申込書</t>
    <rPh sb="0" eb="2">
      <t>ザイサン</t>
    </rPh>
    <rPh sb="2" eb="4">
      <t>ケイセイ</t>
    </rPh>
    <rPh sb="4" eb="7">
      <t>ヒカゼイ</t>
    </rPh>
    <rPh sb="7" eb="9">
      <t>ジュウタク</t>
    </rPh>
    <rPh sb="9" eb="11">
      <t>チョチク</t>
    </rPh>
    <rPh sb="11" eb="14">
      <t>モウシコミショ</t>
    </rPh>
    <phoneticPr fontId="2"/>
  </si>
  <si>
    <t>下記の財産形成住宅貯蓄につき租税特別措置法第４条の２第１項の規定の適用を受けたいので、この旨申し込みます。</t>
    <rPh sb="7" eb="9">
      <t>ジュウタク</t>
    </rPh>
    <rPh sb="46" eb="47">
      <t>モウ</t>
    </rPh>
    <rPh sb="48" eb="49">
      <t>コ</t>
    </rPh>
    <phoneticPr fontId="2"/>
  </si>
  <si>
    <t>　　　年　　　月　　　日</t>
    <rPh sb="3" eb="4">
      <t>ネン</t>
    </rPh>
    <rPh sb="7" eb="8">
      <t>ガツ</t>
    </rPh>
    <rPh sb="11" eb="12">
      <t>ヒ</t>
    </rPh>
    <phoneticPr fontId="2"/>
  </si>
  <si>
    <t>⇒</t>
    <phoneticPr fontId="2"/>
  </si>
  <si>
    <t>入力</t>
    <rPh sb="0" eb="2">
      <t>ニュウリョク</t>
    </rPh>
    <phoneticPr fontId="2"/>
  </si>
  <si>
    <t>印刷</t>
    <rPh sb="0" eb="2">
      <t>インサツ</t>
    </rPh>
    <phoneticPr fontId="2"/>
  </si>
  <si>
    <t>署名・押印</t>
    <rPh sb="0" eb="2">
      <t>ショメイ</t>
    </rPh>
    <rPh sb="3" eb="5">
      <t>オウイン</t>
    </rPh>
    <phoneticPr fontId="2"/>
  </si>
  <si>
    <t>年金
財形</t>
    <rPh sb="0" eb="2">
      <t>ネンキン</t>
    </rPh>
    <rPh sb="3" eb="5">
      <t>ザイケイ</t>
    </rPh>
    <phoneticPr fontId="2"/>
  </si>
  <si>
    <t>限度額判定欄</t>
    <rPh sb="0" eb="2">
      <t>ゲンド</t>
    </rPh>
    <rPh sb="2" eb="3">
      <t>ガク</t>
    </rPh>
    <rPh sb="3" eb="5">
      <t>ハンテイ</t>
    </rPh>
    <rPh sb="5" eb="6">
      <t>ラン</t>
    </rPh>
    <phoneticPr fontId="2"/>
  </si>
  <si>
    <t>非課税限度額</t>
    <rPh sb="0" eb="3">
      <t>ヒカゼイ</t>
    </rPh>
    <rPh sb="3" eb="5">
      <t>ゲンド</t>
    </rPh>
    <rPh sb="5" eb="6">
      <t>ガク</t>
    </rPh>
    <phoneticPr fontId="2"/>
  </si>
  <si>
    <t>契約金融機関</t>
    <rPh sb="0" eb="2">
      <t>ケイヤク</t>
    </rPh>
    <rPh sb="2" eb="4">
      <t>キンユウ</t>
    </rPh>
    <rPh sb="4" eb="6">
      <t>キカン</t>
    </rPh>
    <phoneticPr fontId="2"/>
  </si>
  <si>
    <t>（誕生日の前日に1歳年をとるため）</t>
    <rPh sb="1" eb="4">
      <t>タンジョウビ</t>
    </rPh>
    <rPh sb="5" eb="7">
      <t>ゼンジツ</t>
    </rPh>
    <rPh sb="9" eb="10">
      <t>サイ</t>
    </rPh>
    <rPh sb="10" eb="11">
      <t>トシ</t>
    </rPh>
    <phoneticPr fontId="2"/>
  </si>
  <si>
    <t>平成</t>
    <rPh sb="0" eb="2">
      <t>ヘイセイ</t>
    </rPh>
    <phoneticPr fontId="2"/>
  </si>
  <si>
    <t>昭和</t>
    <rPh sb="0" eb="2">
      <t>ショウワ</t>
    </rPh>
    <phoneticPr fontId="2"/>
  </si>
  <si>
    <t>15日</t>
    <rPh sb="2" eb="3">
      <t>ヒ</t>
    </rPh>
    <phoneticPr fontId="2"/>
  </si>
  <si>
    <t>16日</t>
    <rPh sb="2" eb="3">
      <t>ヒ</t>
    </rPh>
    <phoneticPr fontId="2"/>
  </si>
  <si>
    <t>17日</t>
    <rPh sb="2" eb="3">
      <t>ヒ</t>
    </rPh>
    <phoneticPr fontId="2"/>
  </si>
  <si>
    <t>18日</t>
    <rPh sb="2" eb="3">
      <t>ヒ</t>
    </rPh>
    <phoneticPr fontId="2"/>
  </si>
  <si>
    <t>本データ操作時の年</t>
    <rPh sb="0" eb="1">
      <t>ホン</t>
    </rPh>
    <rPh sb="4" eb="6">
      <t>ソウサ</t>
    </rPh>
    <rPh sb="6" eb="7">
      <t>ジ</t>
    </rPh>
    <rPh sb="8" eb="9">
      <t>ネン</t>
    </rPh>
    <phoneticPr fontId="2"/>
  </si>
  <si>
    <t>↑本データを開いた日付の「年」の7月1日が表示される計算式（毎年、基準日の更新が不要）</t>
    <rPh sb="1" eb="2">
      <t>ホン</t>
    </rPh>
    <rPh sb="6" eb="7">
      <t>ヒラ</t>
    </rPh>
    <rPh sb="9" eb="10">
      <t>ヒ</t>
    </rPh>
    <rPh sb="10" eb="11">
      <t>ヅ</t>
    </rPh>
    <rPh sb="13" eb="14">
      <t>ネン</t>
    </rPh>
    <rPh sb="17" eb="18">
      <t>ガツ</t>
    </rPh>
    <rPh sb="19" eb="20">
      <t>ヒ</t>
    </rPh>
    <rPh sb="21" eb="23">
      <t>ヒョウジ</t>
    </rPh>
    <rPh sb="26" eb="29">
      <t>ケイサンシキ</t>
    </rPh>
    <rPh sb="30" eb="32">
      <t>マイトシ</t>
    </rPh>
    <rPh sb="33" eb="36">
      <t>キジュンビ</t>
    </rPh>
    <rPh sb="37" eb="39">
      <t>コウシン</t>
    </rPh>
    <rPh sb="40" eb="42">
      <t>フヨウ</t>
    </rPh>
    <phoneticPr fontId="2"/>
  </si>
  <si>
    <t>6月</t>
    <rPh sb="1" eb="2">
      <t>ガツ</t>
    </rPh>
    <phoneticPr fontId="2"/>
  </si>
  <si>
    <t>12月</t>
    <rPh sb="2" eb="3">
      <t>ガツ</t>
    </rPh>
    <phoneticPr fontId="2"/>
  </si>
  <si>
    <t>判定</t>
    <rPh sb="0" eb="2">
      <t>ハンテイ</t>
    </rPh>
    <phoneticPr fontId="2"/>
  </si>
  <si>
    <t>自　宅　住　所</t>
    <rPh sb="0" eb="1">
      <t>ジ</t>
    </rPh>
    <rPh sb="2" eb="3">
      <t>タク</t>
    </rPh>
    <rPh sb="4" eb="5">
      <t>ジュウ</t>
    </rPh>
    <rPh sb="6" eb="7">
      <t>ショ</t>
    </rPh>
    <phoneticPr fontId="2"/>
  </si>
  <si>
    <t>シート左端の</t>
    <rPh sb="3" eb="4">
      <t>ヒダリ</t>
    </rPh>
    <rPh sb="4" eb="5">
      <t>ハシ</t>
    </rPh>
    <phoneticPr fontId="2"/>
  </si>
  <si>
    <t>シート右端の</t>
    <rPh sb="3" eb="4">
      <t>ミギ</t>
    </rPh>
    <rPh sb="4" eb="5">
      <t>ハタ</t>
    </rPh>
    <phoneticPr fontId="2"/>
  </si>
  <si>
    <t>印刷された用紙に署名のうえ、届出印を押印してください。</t>
    <rPh sb="0" eb="2">
      <t>インサツ</t>
    </rPh>
    <rPh sb="5" eb="7">
      <t>ヨウシ</t>
    </rPh>
    <rPh sb="8" eb="10">
      <t>ショメイ</t>
    </rPh>
    <rPh sb="14" eb="17">
      <t>トドケデイン</t>
    </rPh>
    <rPh sb="18" eb="20">
      <t>オウイン</t>
    </rPh>
    <phoneticPr fontId="2"/>
  </si>
  <si>
    <t>提出</t>
    <rPh sb="0" eb="2">
      <t>テイシュツ</t>
    </rPh>
    <phoneticPr fontId="2"/>
  </si>
  <si>
    <t>《注意事項》</t>
    <rPh sb="1" eb="3">
      <t>チュウイ</t>
    </rPh>
    <rPh sb="3" eb="5">
      <t>ジコウ</t>
    </rPh>
    <phoneticPr fontId="2"/>
  </si>
  <si>
    <t>新規申込書（住宅）</t>
    <rPh sb="6" eb="8">
      <t>ジュウタク</t>
    </rPh>
    <phoneticPr fontId="2"/>
  </si>
  <si>
    <t>※期末勤勉手当については、
　 積立額の設定は任意です</t>
    <rPh sb="1" eb="3">
      <t>キマツ</t>
    </rPh>
    <rPh sb="3" eb="5">
      <t>キンベン</t>
    </rPh>
    <rPh sb="5" eb="7">
      <t>テアテ</t>
    </rPh>
    <rPh sb="16" eb="18">
      <t>ツミタテ</t>
    </rPh>
    <rPh sb="18" eb="19">
      <t>ガク</t>
    </rPh>
    <rPh sb="20" eb="22">
      <t>セッテイ</t>
    </rPh>
    <rPh sb="23" eb="25">
      <t>ニンイ</t>
    </rPh>
    <phoneticPr fontId="2"/>
  </si>
  <si>
    <t>②契約内容</t>
    <rPh sb="1" eb="3">
      <t>ケイヤク</t>
    </rPh>
    <rPh sb="3" eb="5">
      <t>ナイヨウ</t>
    </rPh>
    <phoneticPr fontId="2"/>
  </si>
  <si>
    <t>岸和田市立中央小学校</t>
  </si>
  <si>
    <t>枚方市立蹉跎小学校</t>
  </si>
  <si>
    <t>枚方市立蹉跎西小学校</t>
  </si>
  <si>
    <t>枚方市立蹉跎東小学校</t>
  </si>
  <si>
    <t>枚方市立禁野小学校</t>
  </si>
  <si>
    <t>枚方市立蹉跎中学校</t>
  </si>
  <si>
    <t>豊能郡能勢町立能勢ささゆり学園（前期）</t>
  </si>
  <si>
    <t>豊能郡能勢町立能勢ささゆり学園（後期）</t>
  </si>
  <si>
    <t>提出前チェックシート</t>
  </si>
  <si>
    <t>　</t>
    <phoneticPr fontId="2"/>
  </si>
  <si>
    <t>SBI新生銀行</t>
    <rPh sb="3" eb="5">
      <t>シンセイ</t>
    </rPh>
    <rPh sb="5" eb="7">
      <t>ギンコウ</t>
    </rPh>
    <phoneticPr fontId="2"/>
  </si>
  <si>
    <t xml:space="preserve">氏名（フリガナ）      </t>
    <rPh sb="0" eb="2">
      <t>シメイ</t>
    </rPh>
    <phoneticPr fontId="2"/>
  </si>
  <si>
    <t>性別</t>
    <rPh sb="0" eb="2">
      <t>セイベツ</t>
    </rPh>
    <phoneticPr fontId="2"/>
  </si>
  <si>
    <t>個人番号（ﾏｲﾅﾝﾊﾞｰ）</t>
    <rPh sb="0" eb="2">
      <t>コジン</t>
    </rPh>
    <rPh sb="2" eb="4">
      <t>バンゴウ</t>
    </rPh>
    <phoneticPr fontId="2"/>
  </si>
  <si>
    <t>入力例：【大阪　太郎】</t>
  </si>
  <si>
    <t>半角カナ入力</t>
  </si>
  <si>
    <t>04</t>
  </si>
  <si>
    <t>06</t>
  </si>
  <si>
    <t>月</t>
  </si>
  <si>
    <t>日</t>
  </si>
  <si>
    <t>金融機関コード</t>
    <rPh sb="0" eb="2">
      <t>キンユウ</t>
    </rPh>
    <rPh sb="2" eb="4">
      <t>キカン</t>
    </rPh>
    <phoneticPr fontId="2"/>
  </si>
  <si>
    <t>①基本情報</t>
    <rPh sb="1" eb="3">
      <t>キホン</t>
    </rPh>
    <rPh sb="3" eb="5">
      <t>ジョウホウ</t>
    </rPh>
    <phoneticPr fontId="2"/>
  </si>
  <si>
    <t>公印の箇所</t>
    <rPh sb="0" eb="2">
      <t>コウイン</t>
    </rPh>
    <rPh sb="3" eb="5">
      <t>カショ</t>
    </rPh>
    <phoneticPr fontId="2"/>
  </si>
  <si>
    <t>S</t>
    <phoneticPr fontId="2"/>
  </si>
  <si>
    <t>月</t>
    <rPh sb="0" eb="1">
      <t>ツキ</t>
    </rPh>
    <phoneticPr fontId="2"/>
  </si>
  <si>
    <t>01</t>
    <phoneticPr fontId="2"/>
  </si>
  <si>
    <t>02</t>
    <phoneticPr fontId="2"/>
  </si>
  <si>
    <t>03</t>
  </si>
  <si>
    <t>05</t>
  </si>
  <si>
    <t>07</t>
  </si>
  <si>
    <t>08</t>
  </si>
  <si>
    <t>09</t>
  </si>
  <si>
    <t>01</t>
  </si>
  <si>
    <t>02</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</si>
  <si>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</si>
  <si>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</si>
  <si>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</si>
  <si>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</si>
  <si>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</si>
  <si>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</si>
  <si>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</si>
  <si>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</si>
  <si>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</si>
  <si>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</si>
  <si>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</si>
  <si>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</si>
  <si>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</si>
  <si>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</si>
  <si>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</si>
  <si>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</si>
  <si>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</si>
  <si>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</si>
  <si>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</si>
  <si>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</si>
  <si>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</si>
  <si>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</si>
  <si>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</si>
  <si>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</si>
  <si>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</si>
  <si>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</si>
  <si>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</si>
  <si>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</si>
  <si>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</si>
  <si>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</si>
  <si>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</si>
  <si>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</si>
  <si>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</si>
  <si>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</si>
  <si>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</si>
  <si>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</si>
  <si>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</si>
  <si>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</si>
  <si>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</si>
  <si>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</si>
  <si>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</si>
  <si>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</si>
  <si>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</si>
  <si>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</si>
  <si>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</si>
  <si>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</si>
  <si>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</si>
  <si>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</si>
  <si>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</si>
  <si>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</si>
  <si>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</si>
  <si>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</si>
  <si>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</si>
  <si>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</si>
  <si>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</si>
  <si>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</si>
  <si>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</si>
  <si>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</si>
  <si>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</si>
  <si>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</si>
  <si>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</si>
  <si>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</si>
  <si>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</si>
  <si>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</si>
  <si>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</si>
  <si>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</si>
  <si>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</si>
  <si>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</si>
  <si>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</si>
  <si>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</si>
  <si>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</si>
  <si>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</si>
  <si>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</si>
  <si>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</si>
  <si>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</si>
  <si>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</si>
  <si>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</si>
  <si>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</si>
  <si>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</si>
  <si>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</si>
  <si>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</si>
  <si>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</si>
  <si>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</si>
  <si>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</si>
  <si>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</si>
  <si>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</si>
  <si>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</si>
  <si>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</si>
  <si>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</si>
  <si>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</si>
  <si>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期限厳守</t>
    <phoneticPr fontId="2"/>
  </si>
  <si>
    <t>提出期限</t>
    <rPh sb="0" eb="4">
      <t>テイシュツキゲン</t>
    </rPh>
    <phoneticPr fontId="2"/>
  </si>
  <si>
    <t>入力例：【ｵｵｻｶ　ﾀﾛｳ】</t>
    <phoneticPr fontId="2"/>
  </si>
  <si>
    <t>(金融機関コードをもとに自動で表示されます)</t>
    <rPh sb="1" eb="5">
      <t>キンユウキカン</t>
    </rPh>
    <rPh sb="12" eb="14">
      <t>ジドウ</t>
    </rPh>
    <rPh sb="15" eb="17">
      <t>ヒョウジ</t>
    </rPh>
    <phoneticPr fontId="2"/>
  </si>
  <si>
    <t>プルダウンによりいずれかを選択</t>
    <rPh sb="13" eb="15">
      <t>センタク</t>
    </rPh>
    <phoneticPr fontId="2"/>
  </si>
  <si>
    <t>入力必須</t>
    <rPh sb="0" eb="2">
      <t>ニュウリョク</t>
    </rPh>
    <rPh sb="2" eb="4">
      <t>ヒッス</t>
    </rPh>
    <phoneticPr fontId="2"/>
  </si>
  <si>
    <t>任意入力</t>
    <rPh sb="0" eb="4">
      <t>ニンイニュウリョク</t>
    </rPh>
    <phoneticPr fontId="2"/>
  </si>
  <si>
    <t>入力が必要な場合と不要な場合がある箇所</t>
    <rPh sb="0" eb="2">
      <t>ニュウリョク</t>
    </rPh>
    <rPh sb="3" eb="5">
      <t>ヒツヨウ</t>
    </rPh>
    <rPh sb="6" eb="8">
      <t>バアイ</t>
    </rPh>
    <rPh sb="9" eb="11">
      <t>フヨウ</t>
    </rPh>
    <rPh sb="12" eb="14">
      <t>バアイ</t>
    </rPh>
    <rPh sb="17" eb="19">
      <t>カショ</t>
    </rPh>
    <phoneticPr fontId="2"/>
  </si>
  <si>
    <t>→</t>
    <phoneticPr fontId="2"/>
  </si>
  <si>
    <t>IF(OR(AND($H$22="H",$K$22="02",日付!V4="うるう年"),AND($H$22="S",$K$22="02",日付!V3="うるう年")),INDIRECT("日２９")</t>
  </si>
  <si>
    <t>IF($K$22="02",INDIRECT("日２８"),IF(OR($K$22="04",$K$22="06",$K$22="09",$K$22="11"),INDIRECT("日30"),INDIRECT("日31"))))</t>
  </si>
  <si>
    <t>プルダウンから選択してください。</t>
    <rPh sb="7" eb="9">
      <t>センタク</t>
    </rPh>
    <phoneticPr fontId="2"/>
  </si>
  <si>
    <t>～</t>
    <phoneticPr fontId="2"/>
  </si>
  <si>
    <t>《財形貯蓄制度及び商品内容について》</t>
    <rPh sb="1" eb="3">
      <t>ザイケイ</t>
    </rPh>
    <rPh sb="3" eb="5">
      <t>チョチク</t>
    </rPh>
    <rPh sb="5" eb="7">
      <t>セイド</t>
    </rPh>
    <rPh sb="7" eb="8">
      <t>オヨ</t>
    </rPh>
    <rPh sb="9" eb="11">
      <t>ショウヒン</t>
    </rPh>
    <rPh sb="11" eb="13">
      <t>ナイヨウ</t>
    </rPh>
    <phoneticPr fontId="2"/>
  </si>
  <si>
    <t>《住宅財形貯蓄加入資格》</t>
    <rPh sb="1" eb="3">
      <t>ジュウタク</t>
    </rPh>
    <rPh sb="3" eb="5">
      <t>ザイケイ</t>
    </rPh>
    <rPh sb="5" eb="7">
      <t>チョチク</t>
    </rPh>
    <rPh sb="7" eb="9">
      <t>カニュウ</t>
    </rPh>
    <rPh sb="9" eb="11">
      <t>シカク</t>
    </rPh>
    <phoneticPr fontId="2"/>
  </si>
  <si>
    <t>《申込の流れ》</t>
    <rPh sb="1" eb="3">
      <t>モウシコミ</t>
    </rPh>
    <rPh sb="4" eb="5">
      <t>ナガ</t>
    </rPh>
    <phoneticPr fontId="2"/>
  </si>
  <si>
    <t>◆</t>
    <phoneticPr fontId="2"/>
  </si>
  <si>
    <t>財形貯蓄新規申込をされる方は、ご自身で制度及び商品内容を十分ご理解のうえ、お申込みください。</t>
    <rPh sb="0" eb="2">
      <t>ザイケイ</t>
    </rPh>
    <rPh sb="2" eb="4">
      <t>チョチク</t>
    </rPh>
    <rPh sb="4" eb="6">
      <t>シンキ</t>
    </rPh>
    <rPh sb="6" eb="8">
      <t>モウシコミ</t>
    </rPh>
    <rPh sb="12" eb="13">
      <t>カタ</t>
    </rPh>
    <rPh sb="16" eb="18">
      <t>ジシン</t>
    </rPh>
    <phoneticPr fontId="2"/>
  </si>
  <si>
    <t>印刷に関して</t>
    <rPh sb="0" eb="2">
      <t>インサツ</t>
    </rPh>
    <rPh sb="3" eb="4">
      <t>カン</t>
    </rPh>
    <phoneticPr fontId="2"/>
  </si>
  <si>
    <t>「金融機関用」1枚目は署名箇所が2か所（用紙上部＋下部）あります。</t>
    <phoneticPr fontId="2"/>
  </si>
  <si>
    <t>「所属控」・「本人用」は控えとなりますので、福利課への提出は不要です。</t>
    <rPh sb="1" eb="3">
      <t>ショゾク</t>
    </rPh>
    <rPh sb="3" eb="4">
      <t>ヒカ</t>
    </rPh>
    <rPh sb="7" eb="9">
      <t>ホンニン</t>
    </rPh>
    <rPh sb="9" eb="10">
      <t>ヨウ</t>
    </rPh>
    <rPh sb="12" eb="13">
      <t>ヒカ</t>
    </rPh>
    <rPh sb="22" eb="24">
      <t>フクリ</t>
    </rPh>
    <rPh sb="24" eb="25">
      <t>カ</t>
    </rPh>
    <rPh sb="27" eb="29">
      <t>テイシュツ</t>
    </rPh>
    <rPh sb="30" eb="32">
      <t>フヨウ</t>
    </rPh>
    <phoneticPr fontId="2"/>
  </si>
  <si>
    <t>提出に関して</t>
    <rPh sb="0" eb="2">
      <t>テイシュツ</t>
    </rPh>
    <rPh sb="3" eb="4">
      <t>カン</t>
    </rPh>
    <phoneticPr fontId="2"/>
  </si>
  <si>
    <t>【提出先】</t>
    <rPh sb="1" eb="3">
      <t>テイシュツ</t>
    </rPh>
    <rPh sb="3" eb="4">
      <t>サキ</t>
    </rPh>
    <phoneticPr fontId="2"/>
  </si>
  <si>
    <t>【提出物】</t>
    <rPh sb="1" eb="3">
      <t>テイシュツ</t>
    </rPh>
    <rPh sb="3" eb="4">
      <t>ブツ</t>
    </rPh>
    <phoneticPr fontId="2"/>
  </si>
  <si>
    <t>【提出期限】</t>
    <rPh sb="1" eb="3">
      <t>テイシュツ</t>
    </rPh>
    <rPh sb="3" eb="5">
      <t>キゲン</t>
    </rPh>
    <phoneticPr fontId="2"/>
  </si>
  <si>
    <t>・・・</t>
    <phoneticPr fontId="2"/>
  </si>
  <si>
    <t>上記期限までに、不備の無い状態で提出された申請のみ、新規申込手続きが可能です。</t>
    <rPh sb="0" eb="2">
      <t>ジョウキ</t>
    </rPh>
    <rPh sb="2" eb="4">
      <t>キゲン</t>
    </rPh>
    <rPh sb="8" eb="10">
      <t>フビ</t>
    </rPh>
    <rPh sb="11" eb="12">
      <t>ナ</t>
    </rPh>
    <rPh sb="13" eb="15">
      <t>ジョウタイ</t>
    </rPh>
    <rPh sb="16" eb="18">
      <t>テイシュツ</t>
    </rPh>
    <rPh sb="21" eb="23">
      <t>シンセイ</t>
    </rPh>
    <rPh sb="26" eb="29">
      <t>シンキモウ</t>
    </rPh>
    <rPh sb="29" eb="30">
      <t>コ</t>
    </rPh>
    <rPh sb="30" eb="32">
      <t>テツヅ</t>
    </rPh>
    <rPh sb="34" eb="36">
      <t>カノウ</t>
    </rPh>
    <phoneticPr fontId="2"/>
  </si>
  <si>
    <t>を選択し、</t>
    <rPh sb="1" eb="3">
      <t>センタク</t>
    </rPh>
    <phoneticPr fontId="2"/>
  </si>
  <si>
    <t>＊</t>
    <phoneticPr fontId="2"/>
  </si>
  <si>
    <t>所属受付印の押印が必要です！</t>
    <rPh sb="9" eb="11">
      <t>ヒツヨウ</t>
    </rPh>
    <phoneticPr fontId="2"/>
  </si>
  <si>
    <t>不備のある申請書類は所属校へ返却しますので、再提出期限までに提出ください。</t>
    <rPh sb="0" eb="2">
      <t>フビ</t>
    </rPh>
    <rPh sb="5" eb="7">
      <t>シンセイ</t>
    </rPh>
    <rPh sb="7" eb="9">
      <t>ショルイ</t>
    </rPh>
    <rPh sb="10" eb="12">
      <t>ショゾク</t>
    </rPh>
    <rPh sb="12" eb="13">
      <t>コウ</t>
    </rPh>
    <rPh sb="14" eb="16">
      <t>ヘンキャク</t>
    </rPh>
    <rPh sb="22" eb="25">
      <t>サイテイシュツ</t>
    </rPh>
    <rPh sb="25" eb="27">
      <t>キゲン</t>
    </rPh>
    <rPh sb="30" eb="32">
      <t>テイシュツ</t>
    </rPh>
    <phoneticPr fontId="2"/>
  </si>
  <si>
    <t>入力に関して</t>
    <phoneticPr fontId="2"/>
  </si>
  <si>
    <t>大阪府教育庁教職員室福利課 健康・福祉グループ</t>
    <phoneticPr fontId="2"/>
  </si>
  <si>
    <t>「金融機関用」×2 枚   +  「電算報告用」（計3枚）</t>
    <phoneticPr fontId="2"/>
  </si>
  <si>
    <r>
      <rPr>
        <b/>
        <sz val="22"/>
        <rFont val="Meiryo UI"/>
        <family val="3"/>
        <charset val="128"/>
      </rPr>
      <t>所属受付印</t>
    </r>
    <r>
      <rPr>
        <sz val="22"/>
        <rFont val="Meiryo UI"/>
        <family val="3"/>
        <charset val="128"/>
      </rPr>
      <t>はありますか。</t>
    </r>
    <phoneticPr fontId="2"/>
  </si>
  <si>
    <r>
      <rPr>
        <b/>
        <sz val="22"/>
        <rFont val="Meiryo UI"/>
        <family val="3"/>
        <charset val="128"/>
      </rPr>
      <t>「金融機関用」「電算報告用」</t>
    </r>
    <r>
      <rPr>
        <sz val="22"/>
        <rFont val="Meiryo UI"/>
        <family val="3"/>
        <charset val="128"/>
      </rPr>
      <t xml:space="preserve">のみの提出ですか。
</t>
    </r>
    <r>
      <rPr>
        <sz val="14"/>
        <rFont val="Meiryo UI"/>
        <family val="3"/>
        <charset val="128"/>
      </rPr>
      <t>＊「所属控」「本人用」は控えのため提出は不要です。</t>
    </r>
    <rPh sb="1" eb="6">
      <t>キンユウキカンヨウ</t>
    </rPh>
    <rPh sb="8" eb="10">
      <t>デンサン</t>
    </rPh>
    <rPh sb="10" eb="12">
      <t>ホウコク</t>
    </rPh>
    <rPh sb="12" eb="13">
      <t>ヨウ</t>
    </rPh>
    <rPh sb="17" eb="19">
      <t>テイシュツ</t>
    </rPh>
    <rPh sb="26" eb="29">
      <t>ショゾクヒカ</t>
    </rPh>
    <rPh sb="31" eb="33">
      <t>ホンニン</t>
    </rPh>
    <rPh sb="33" eb="34">
      <t>ヨウ</t>
    </rPh>
    <rPh sb="36" eb="37">
      <t>ヒカ</t>
    </rPh>
    <rPh sb="41" eb="43">
      <t>テイシュツ</t>
    </rPh>
    <rPh sb="44" eb="46">
      <t>フヨウ</t>
    </rPh>
    <phoneticPr fontId="2"/>
  </si>
  <si>
    <t>提出先</t>
    <rPh sb="0" eb="2">
      <t>テイシュツ</t>
    </rPh>
    <rPh sb="2" eb="3">
      <t>サキ</t>
    </rPh>
    <phoneticPr fontId="2"/>
  </si>
  <si>
    <t>:</t>
    <phoneticPr fontId="2"/>
  </si>
  <si>
    <r>
      <rPr>
        <sz val="16"/>
        <rFont val="Meiryo UI"/>
        <family val="3"/>
        <charset val="128"/>
      </rPr>
      <t>大阪府教育庁教職員室福利課　健康・福祉グループ</t>
    </r>
    <r>
      <rPr>
        <sz val="11"/>
        <rFont val="Meiryo UI"/>
        <family val="3"/>
        <charset val="128"/>
      </rPr>
      <t xml:space="preserve">
（郵送の場合：〒540-8571　大阪市中央区大手前２丁目　大阪府庁別館３階）</t>
    </r>
    <phoneticPr fontId="2"/>
  </si>
  <si>
    <t>提出期限</t>
    <rPh sb="0" eb="4">
      <t>テイシュツキゲン</t>
    </rPh>
    <phoneticPr fontId="2"/>
  </si>
  <si>
    <t>必着</t>
    <phoneticPr fontId="2"/>
  </si>
  <si>
    <r>
      <t xml:space="preserve">自宅住所（フリガナ） </t>
    </r>
    <r>
      <rPr>
        <sz val="12"/>
        <color rgb="FFFF0000"/>
        <rFont val="Meiryo UI"/>
        <family val="3"/>
        <charset val="128"/>
      </rPr>
      <t>半角ｶﾅ入力</t>
    </r>
    <rPh sb="0" eb="2">
      <t>ジタク</t>
    </rPh>
    <rPh sb="2" eb="4">
      <t>ジュウショ</t>
    </rPh>
    <rPh sb="11" eb="13">
      <t>ハンカク</t>
    </rPh>
    <rPh sb="15" eb="17">
      <t>ニュウリョク</t>
    </rPh>
    <phoneticPr fontId="2"/>
  </si>
  <si>
    <r>
      <rPr>
        <b/>
        <sz val="12"/>
        <color rgb="FFFF0000"/>
        <rFont val="Meiryo UI"/>
        <family val="3"/>
        <charset val="128"/>
      </rPr>
      <t>年金</t>
    </r>
    <r>
      <rPr>
        <b/>
        <sz val="12"/>
        <rFont val="Meiryo UI"/>
        <family val="3"/>
        <charset val="128"/>
      </rPr>
      <t>財形</t>
    </r>
    <r>
      <rPr>
        <sz val="12"/>
        <rFont val="Meiryo UI"/>
        <family val="3"/>
        <charset val="128"/>
      </rPr>
      <t>の契約先金融機関をプルダウンから選択してください。</t>
    </r>
    <rPh sb="0" eb="2">
      <t>ネンキン</t>
    </rPh>
    <rPh sb="5" eb="7">
      <t>ケイヤク</t>
    </rPh>
    <rPh sb="7" eb="8">
      <t>サキ</t>
    </rPh>
    <rPh sb="8" eb="10">
      <t>キンユウ</t>
    </rPh>
    <rPh sb="10" eb="12">
      <t>キカン</t>
    </rPh>
    <rPh sb="20" eb="22">
      <t>センタク</t>
    </rPh>
    <phoneticPr fontId="2"/>
  </si>
  <si>
    <t>申込年月日</t>
    <rPh sb="0" eb="5">
      <t>モウシコミネンガッピ</t>
    </rPh>
    <phoneticPr fontId="2"/>
  </si>
  <si>
    <t>生年月日</t>
    <rPh sb="0" eb="4">
      <t>セイネンガッピ</t>
    </rPh>
    <phoneticPr fontId="2"/>
  </si>
  <si>
    <t>「日」入力規則</t>
    <rPh sb="1" eb="2">
      <t>ヒ</t>
    </rPh>
    <rPh sb="3" eb="7">
      <t>ニュウリョクキソク</t>
    </rPh>
    <phoneticPr fontId="2"/>
  </si>
  <si>
    <t>年齢判定基準日</t>
  </si>
  <si>
    <t>基準日時点年齢</t>
    <rPh sb="0" eb="2">
      <t>キジュン</t>
    </rPh>
    <rPh sb="2" eb="3">
      <t>ビ</t>
    </rPh>
    <rPh sb="3" eb="5">
      <t>ジテン</t>
    </rPh>
    <rPh sb="5" eb="7">
      <t>ネンレイ</t>
    </rPh>
    <phoneticPr fontId="2"/>
  </si>
  <si>
    <t>元号</t>
    <phoneticPr fontId="2"/>
  </si>
  <si>
    <r>
      <rPr>
        <b/>
        <sz val="11"/>
        <color rgb="FFFF0000"/>
        <rFont val="Meiryo UI"/>
        <family val="3"/>
        <charset val="128"/>
      </rPr>
      <t>月例給与からの控除は必須</t>
    </r>
    <r>
      <rPr>
        <sz val="11"/>
        <rFont val="Meiryo UI"/>
        <family val="3"/>
        <charset val="128"/>
      </rPr>
      <t>です。
1,000円以上の額で設定してください。</t>
    </r>
    <rPh sb="0" eb="2">
      <t>ゲツレイ</t>
    </rPh>
    <rPh sb="2" eb="4">
      <t>キュウヨ</t>
    </rPh>
    <rPh sb="7" eb="9">
      <t>コウジョ</t>
    </rPh>
    <rPh sb="10" eb="12">
      <t>ヒッス</t>
    </rPh>
    <phoneticPr fontId="2"/>
  </si>
  <si>
    <t>賞与控除額同額判定欄</t>
    <phoneticPr fontId="2"/>
  </si>
  <si>
    <t>（ゆうちょ銀行、南都銀行のみ）
期末勤勉手当から控除希望の場合、
6・12月控除額は要同額設定</t>
    <phoneticPr fontId="2"/>
  </si>
  <si>
    <t>住宅財形限度額</t>
    <rPh sb="0" eb="2">
      <t>ジュウタク</t>
    </rPh>
    <rPh sb="2" eb="4">
      <t>ザイケイ</t>
    </rPh>
    <rPh sb="4" eb="6">
      <t>ゲンド</t>
    </rPh>
    <rPh sb="6" eb="7">
      <t>ガク</t>
    </rPh>
    <phoneticPr fontId="2"/>
  </si>
  <si>
    <t>年金財形限度額</t>
    <rPh sb="0" eb="2">
      <t>ネンキン</t>
    </rPh>
    <rPh sb="2" eb="4">
      <t>ザイケイ</t>
    </rPh>
    <rPh sb="4" eb="6">
      <t>ゲンド</t>
    </rPh>
    <rPh sb="6" eb="7">
      <t>ガク</t>
    </rPh>
    <phoneticPr fontId="2"/>
  </si>
  <si>
    <t>住宅・年金財形
限度額合計</t>
    <rPh sb="0" eb="2">
      <t>ジュウタク</t>
    </rPh>
    <rPh sb="3" eb="5">
      <t>ネンキン</t>
    </rPh>
    <rPh sb="5" eb="7">
      <t>ザイケイ</t>
    </rPh>
    <rPh sb="8" eb="10">
      <t>ゲンド</t>
    </rPh>
    <rPh sb="10" eb="11">
      <t>ガク</t>
    </rPh>
    <rPh sb="11" eb="13">
      <t>ゴウケイ</t>
    </rPh>
    <phoneticPr fontId="2"/>
  </si>
  <si>
    <t>非課税限度額</t>
    <rPh sb="0" eb="6">
      <t>ヒカゼイゲンドガク</t>
    </rPh>
    <phoneticPr fontId="2"/>
  </si>
  <si>
    <t>年　金　財　形　金　融　機　関</t>
    <rPh sb="0" eb="1">
      <t>ネン</t>
    </rPh>
    <rPh sb="2" eb="3">
      <t>カネ</t>
    </rPh>
    <rPh sb="4" eb="5">
      <t>ザイ</t>
    </rPh>
    <rPh sb="6" eb="7">
      <t>カタチ</t>
    </rPh>
    <rPh sb="8" eb="9">
      <t>カネ</t>
    </rPh>
    <rPh sb="10" eb="11">
      <t>トオル</t>
    </rPh>
    <rPh sb="12" eb="13">
      <t>キ</t>
    </rPh>
    <rPh sb="14" eb="15">
      <t>セキ</t>
    </rPh>
    <phoneticPr fontId="2"/>
  </si>
  <si>
    <t>でご確認ください。</t>
    <rPh sb="2" eb="4">
      <t>カクニン</t>
    </rPh>
    <phoneticPr fontId="2"/>
  </si>
  <si>
    <t>「コード検索」シート</t>
  </si>
  <si>
    <t>賞与控除額</t>
    <rPh sb="2" eb="5">
      <t>コウジョガク</t>
    </rPh>
    <phoneticPr fontId="2"/>
  </si>
  <si>
    <t>申込年月日自動反映用</t>
    <rPh sb="0" eb="2">
      <t>モウシコミ</t>
    </rPh>
    <rPh sb="2" eb="5">
      <t>ネンガッピ</t>
    </rPh>
    <rPh sb="5" eb="9">
      <t>ジドウハンエイ</t>
    </rPh>
    <rPh sb="9" eb="10">
      <t>ヨウ</t>
    </rPh>
    <phoneticPr fontId="2"/>
  </si>
  <si>
    <t>※このシートは印刷用ではありません！！</t>
    <phoneticPr fontId="2"/>
  </si>
  <si>
    <r>
      <t>すべて</t>
    </r>
    <r>
      <rPr>
        <b/>
        <sz val="16"/>
        <rFont val="Meiryo UI"/>
        <family val="3"/>
        <charset val="128"/>
      </rPr>
      <t>上から入力</t>
    </r>
    <r>
      <rPr>
        <sz val="16"/>
        <rFont val="Meiryo UI"/>
        <family val="3"/>
        <charset val="128"/>
      </rPr>
      <t>してください。</t>
    </r>
    <rPh sb="3" eb="4">
      <t>ウエ</t>
    </rPh>
    <rPh sb="6" eb="8">
      <t>ニュウリョク</t>
    </rPh>
    <phoneticPr fontId="2"/>
  </si>
  <si>
    <r>
      <rPr>
        <b/>
        <sz val="16"/>
        <rFont val="Meiryo UI"/>
        <family val="3"/>
        <charset val="128"/>
      </rPr>
      <t>財形貯蓄（</t>
    </r>
    <r>
      <rPr>
        <b/>
        <sz val="16"/>
        <color rgb="FFFF0000"/>
        <rFont val="Meiryo UI"/>
        <family val="3"/>
        <charset val="128"/>
      </rPr>
      <t>住宅</t>
    </r>
    <r>
      <rPr>
        <b/>
        <sz val="16"/>
        <rFont val="Meiryo UI"/>
        <family val="3"/>
        <charset val="128"/>
      </rPr>
      <t>）を　</t>
    </r>
    <r>
      <rPr>
        <b/>
        <sz val="16"/>
        <color rgb="FFFF0000"/>
        <rFont val="Meiryo UI"/>
        <family val="3"/>
        <charset val="128"/>
      </rPr>
      <t>新規申込</t>
    </r>
    <r>
      <rPr>
        <b/>
        <sz val="16"/>
        <rFont val="Meiryo UI"/>
        <family val="3"/>
        <charset val="128"/>
      </rPr>
      <t>　</t>
    </r>
    <r>
      <rPr>
        <sz val="16"/>
        <rFont val="Meiryo UI"/>
        <family val="3"/>
        <charset val="128"/>
      </rPr>
      <t>するための申請書類を作成します。</t>
    </r>
    <rPh sb="0" eb="2">
      <t>ザイケイ</t>
    </rPh>
    <rPh sb="2" eb="4">
      <t>チョチク</t>
    </rPh>
    <rPh sb="5" eb="7">
      <t>ジュウタク</t>
    </rPh>
    <rPh sb="10" eb="12">
      <t>シンキ</t>
    </rPh>
    <rPh sb="12" eb="13">
      <t>モウ</t>
    </rPh>
    <rPh sb="13" eb="14">
      <t>コ</t>
    </rPh>
    <rPh sb="20" eb="22">
      <t>シンセイ</t>
    </rPh>
    <rPh sb="22" eb="24">
      <t>ショルイ</t>
    </rPh>
    <rPh sb="25" eb="27">
      <t>サクセイ</t>
    </rPh>
    <phoneticPr fontId="2"/>
  </si>
  <si>
    <r>
      <t>学校長の公印</t>
    </r>
    <r>
      <rPr>
        <b/>
        <sz val="14"/>
        <rFont val="Meiryo UI"/>
        <family val="3"/>
        <charset val="128"/>
      </rPr>
      <t>が必要です！！</t>
    </r>
    <phoneticPr fontId="2"/>
  </si>
  <si>
    <r>
      <t>入力後、</t>
    </r>
    <r>
      <rPr>
        <sz val="16"/>
        <color rgb="FFFF0000"/>
        <rFont val="Meiryo UI"/>
        <family val="3"/>
        <charset val="128"/>
      </rPr>
      <t>「</t>
    </r>
    <r>
      <rPr>
        <b/>
        <u val="double"/>
        <sz val="16"/>
        <color rgb="FFFF0000"/>
        <rFont val="Meiryo UI"/>
        <family val="3"/>
        <charset val="128"/>
      </rPr>
      <t>印刷用」シート</t>
    </r>
    <r>
      <rPr>
        <sz val="16"/>
        <rFont val="Meiryo UI"/>
        <family val="3"/>
        <charset val="128"/>
      </rPr>
      <t xml:space="preserve"> にて印刷してください。（A4 片面印刷 計 6 枚）</t>
    </r>
    <rPh sb="0" eb="3">
      <t>ニュウリョクゴ</t>
    </rPh>
    <rPh sb="5" eb="8">
      <t>インサツヨウ</t>
    </rPh>
    <rPh sb="15" eb="17">
      <t>インサツ</t>
    </rPh>
    <rPh sb="28" eb="30">
      <t>カタメン</t>
    </rPh>
    <rPh sb="30" eb="32">
      <t>インサツ</t>
    </rPh>
    <rPh sb="33" eb="34">
      <t>ケイ</t>
    </rPh>
    <rPh sb="37" eb="38">
      <t>マイ</t>
    </rPh>
    <phoneticPr fontId="2"/>
  </si>
  <si>
    <t>【新規申込書（住宅）入力シート】</t>
    <rPh sb="1" eb="3">
      <t>シンキ</t>
    </rPh>
    <rPh sb="3" eb="4">
      <t>モウ</t>
    </rPh>
    <rPh sb="4" eb="5">
      <t>コ</t>
    </rPh>
    <rPh sb="5" eb="6">
      <t>ショ</t>
    </rPh>
    <rPh sb="7" eb="9">
      <t>ジュウタク</t>
    </rPh>
    <rPh sb="10" eb="12">
      <t>ニュウリョク</t>
    </rPh>
    <phoneticPr fontId="2"/>
  </si>
  <si>
    <r>
      <t>非課税財形については、</t>
    </r>
    <r>
      <rPr>
        <b/>
        <sz val="11"/>
        <color rgb="FFFF0000"/>
        <rFont val="Meiryo UI"/>
        <family val="3"/>
        <charset val="128"/>
      </rPr>
      <t>個人番号</t>
    </r>
    <r>
      <rPr>
        <b/>
        <sz val="11"/>
        <rFont val="Meiryo UI"/>
        <family val="3"/>
        <charset val="128"/>
      </rPr>
      <t>の申告が必須</t>
    </r>
    <r>
      <rPr>
        <sz val="11"/>
        <rFont val="Meiryo UI"/>
        <family val="3"/>
        <charset val="128"/>
      </rPr>
      <t>です。</t>
    </r>
    <rPh sb="0" eb="3">
      <t>ヒカゼイ</t>
    </rPh>
    <rPh sb="3" eb="5">
      <t>ザイケイ</t>
    </rPh>
    <rPh sb="11" eb="13">
      <t>コジン</t>
    </rPh>
    <rPh sb="13" eb="15">
      <t>バンゴウ</t>
    </rPh>
    <rPh sb="16" eb="18">
      <t>シンコク</t>
    </rPh>
    <rPh sb="19" eb="21">
      <t>ヒッス</t>
    </rPh>
    <phoneticPr fontId="2"/>
  </si>
  <si>
    <t>正しい所属コードを入力すると、自動で反映します。</t>
    <phoneticPr fontId="2"/>
  </si>
  <si>
    <r>
      <t>電話番号</t>
    </r>
    <r>
      <rPr>
        <sz val="8"/>
        <rFont val="Meiryo UI"/>
        <family val="3"/>
        <charset val="128"/>
      </rPr>
      <t>（自宅または携帯）</t>
    </r>
    <rPh sb="0" eb="2">
      <t>デンワ</t>
    </rPh>
    <rPh sb="2" eb="4">
      <t>バンゴウ</t>
    </rPh>
    <rPh sb="5" eb="7">
      <t>ジタク</t>
    </rPh>
    <rPh sb="10" eb="12">
      <t>ケイタイ</t>
    </rPh>
    <phoneticPr fontId="2"/>
  </si>
  <si>
    <t>期末勤勉手当（６月）</t>
    <rPh sb="0" eb="2">
      <t>キマツ</t>
    </rPh>
    <rPh sb="2" eb="4">
      <t>キンベン</t>
    </rPh>
    <rPh sb="4" eb="6">
      <t>テアテ</t>
    </rPh>
    <rPh sb="8" eb="9">
      <t>ガツ</t>
    </rPh>
    <phoneticPr fontId="2"/>
  </si>
  <si>
    <t>寝屋川市立望が丘小学校</t>
  </si>
  <si>
    <t>寝屋川市立望が丘中学校</t>
  </si>
  <si>
    <t>東大阪市立義務教育学校くすは縄手南校（後期）</t>
  </si>
  <si>
    <t>東大阪市立義務教育学校くすは縄手南校（前期）</t>
  </si>
  <si>
    <t>四條畷市立四條畷西中学校</t>
  </si>
  <si>
    <r>
      <rPr>
        <b/>
        <sz val="11"/>
        <color rgb="FFFF0000"/>
        <rFont val="Meiryo UI"/>
        <family val="3"/>
        <charset val="128"/>
      </rPr>
      <t>）</t>
    </r>
    <r>
      <rPr>
        <sz val="11"/>
        <rFont val="Meiryo UI"/>
        <family val="3"/>
        <charset val="128"/>
      </rPr>
      <t>となります。</t>
    </r>
    <phoneticPr fontId="2"/>
  </si>
  <si>
    <t>→</t>
  </si>
  <si>
    <t>を選択し、上から入力してください。</t>
    <rPh sb="1" eb="3">
      <t>センタク</t>
    </rPh>
    <phoneticPr fontId="2"/>
  </si>
  <si>
    <r>
      <t>入力内容が正しく反映されているか確認のうえ、</t>
    </r>
    <r>
      <rPr>
        <b/>
        <sz val="12"/>
        <rFont val="Meiryo UI"/>
        <family val="3"/>
        <charset val="128"/>
      </rPr>
      <t>A4片面印刷</t>
    </r>
    <r>
      <rPr>
        <sz val="12"/>
        <rFont val="Meiryo UI"/>
        <family val="3"/>
        <charset val="128"/>
      </rPr>
      <t>してください。</t>
    </r>
    <phoneticPr fontId="2"/>
  </si>
  <si>
    <t>所属受付印を押印し、</t>
    <rPh sb="0" eb="2">
      <t>ショゾク</t>
    </rPh>
    <rPh sb="2" eb="4">
      <t>ウケツケ</t>
    </rPh>
    <rPh sb="4" eb="5">
      <t>イン</t>
    </rPh>
    <rPh sb="6" eb="8">
      <t>オウイン</t>
    </rPh>
    <phoneticPr fontId="2"/>
  </si>
  <si>
    <r>
      <t>「</t>
    </r>
    <r>
      <rPr>
        <b/>
        <sz val="12"/>
        <rFont val="Meiryo UI"/>
        <family val="3"/>
        <charset val="128"/>
      </rPr>
      <t>金融機関用</t>
    </r>
    <r>
      <rPr>
        <sz val="12"/>
        <rFont val="Meiryo UI"/>
        <family val="3"/>
        <charset val="128"/>
      </rPr>
      <t>」・「</t>
    </r>
    <r>
      <rPr>
        <b/>
        <sz val="12"/>
        <rFont val="Meiryo UI"/>
        <family val="3"/>
        <charset val="128"/>
      </rPr>
      <t>電算報告用</t>
    </r>
    <r>
      <rPr>
        <sz val="12"/>
        <rFont val="Meiryo UI"/>
        <family val="3"/>
        <charset val="128"/>
      </rPr>
      <t>」を福利課へ提出してください。</t>
    </r>
    <phoneticPr fontId="2"/>
  </si>
  <si>
    <t>加入資格のある方 :</t>
    <phoneticPr fontId="2"/>
  </si>
  <si>
    <t>府の経済に属する一般職の職員のうち、新規申込契約締結日</t>
    <phoneticPr fontId="2"/>
  </si>
  <si>
    <r>
      <t>）時点において</t>
    </r>
    <r>
      <rPr>
        <b/>
        <sz val="12"/>
        <rFont val="Meiryo UI"/>
        <family val="3"/>
        <charset val="128"/>
      </rPr>
      <t>、　</t>
    </r>
    <r>
      <rPr>
        <b/>
        <sz val="12"/>
        <color rgb="FFFF0000"/>
        <rFont val="Meiryo UI"/>
        <family val="3"/>
        <charset val="128"/>
      </rPr>
      <t>55歳未満　</t>
    </r>
    <r>
      <rPr>
        <sz val="12"/>
        <rFont val="Meiryo UI"/>
        <family val="3"/>
        <charset val="128"/>
      </rPr>
      <t>であること</t>
    </r>
    <phoneticPr fontId="2"/>
  </si>
  <si>
    <t>生まれの方は</t>
    <rPh sb="0" eb="1">
      <t>ウ</t>
    </rPh>
    <rPh sb="4" eb="5">
      <t>カタ</t>
    </rPh>
    <phoneticPr fontId="2"/>
  </si>
  <si>
    <t>今年が新規申込最後の機会となります。</t>
    <rPh sb="0" eb="2">
      <t>コトシ</t>
    </rPh>
    <phoneticPr fontId="2"/>
  </si>
  <si>
    <t>加入資格のない方 :</t>
    <phoneticPr fontId="2"/>
  </si>
  <si>
    <t>臨時的任用職員、任期付採用職員（3年以上任期がある場合を除く）、</t>
    <phoneticPr fontId="2"/>
  </si>
  <si>
    <t>非常勤職員、府から給与支給のない派遣職員等</t>
    <phoneticPr fontId="2"/>
  </si>
  <si>
    <r>
      <t>商品詳細については、グループウェアに掲載している</t>
    </r>
    <r>
      <rPr>
        <b/>
        <sz val="12"/>
        <color rgb="FFFF0000"/>
        <rFont val="Meiryo UI"/>
        <family val="3"/>
        <charset val="128"/>
      </rPr>
      <t>「手続方法と商品案内」</t>
    </r>
    <r>
      <rPr>
        <sz val="12"/>
        <rFont val="Meiryo UI"/>
        <family val="3"/>
        <charset val="128"/>
      </rPr>
      <t>をご確認ください。</t>
    </r>
    <rPh sb="0" eb="2">
      <t>ショウヒン</t>
    </rPh>
    <rPh sb="2" eb="4">
      <t>ショウサイ</t>
    </rPh>
    <rPh sb="18" eb="20">
      <t>ケイサイ</t>
    </rPh>
    <rPh sb="25" eb="27">
      <t>テツヅキ</t>
    </rPh>
    <rPh sb="27" eb="29">
      <t>ホウホウ</t>
    </rPh>
    <rPh sb="30" eb="32">
      <t>ショウヒン</t>
    </rPh>
    <rPh sb="32" eb="34">
      <t>アンナイ</t>
    </rPh>
    <rPh sb="37" eb="39">
      <t>カクニン</t>
    </rPh>
    <phoneticPr fontId="2"/>
  </si>
  <si>
    <t>ご不明な場合は、金融機関へ直接お問い合わせください。</t>
    <rPh sb="1" eb="3">
      <t>フメイ</t>
    </rPh>
    <rPh sb="4" eb="6">
      <t>バアイ</t>
    </rPh>
    <rPh sb="8" eb="10">
      <t>キンユウ</t>
    </rPh>
    <rPh sb="10" eb="12">
      <t>キカン</t>
    </rPh>
    <rPh sb="13" eb="15">
      <t>チョクセツ</t>
    </rPh>
    <rPh sb="16" eb="17">
      <t>ト</t>
    </rPh>
    <rPh sb="18" eb="19">
      <t>ア</t>
    </rPh>
    <phoneticPr fontId="2"/>
  </si>
  <si>
    <r>
      <t>「入力必須」と記載のある項目は、必ずすべて入力してください。</t>
    </r>
    <r>
      <rPr>
        <sz val="12"/>
        <color rgb="FFFF0000"/>
        <rFont val="Meiryo UI"/>
        <family val="3"/>
        <charset val="128"/>
      </rPr>
      <t>※入力もれ等があると不備となります。</t>
    </r>
    <rPh sb="1" eb="5">
      <t>ニュウリョクヒッス</t>
    </rPh>
    <rPh sb="7" eb="9">
      <t>キサイ</t>
    </rPh>
    <rPh sb="12" eb="14">
      <t>コウモク</t>
    </rPh>
    <rPh sb="16" eb="17">
      <t>カナラ</t>
    </rPh>
    <rPh sb="21" eb="23">
      <t>ニュウリョク</t>
    </rPh>
    <phoneticPr fontId="2"/>
  </si>
  <si>
    <t>（印・氏名について）旧姓使用不可です。戸籍上の氏名での契約が必須となります。</t>
    <phoneticPr fontId="2"/>
  </si>
  <si>
    <r>
      <rPr>
        <sz val="12"/>
        <color rgb="FFFF0000"/>
        <rFont val="Meiryo UI"/>
        <family val="3"/>
        <charset val="128"/>
      </rPr>
      <t>「片面印刷」「縦方向」「A4」</t>
    </r>
    <r>
      <rPr>
        <sz val="12"/>
        <rFont val="Meiryo UI"/>
        <family val="3"/>
        <charset val="128"/>
      </rPr>
      <t>であることを確認のうえ印刷してください。※印刷ミス等の場合受付不可。</t>
    </r>
    <rPh sb="1" eb="3">
      <t>カタメン</t>
    </rPh>
    <rPh sb="3" eb="5">
      <t>インサツ</t>
    </rPh>
    <rPh sb="7" eb="10">
      <t>タテホウコウ</t>
    </rPh>
    <rPh sb="21" eb="23">
      <t>カクニン</t>
    </rPh>
    <rPh sb="26" eb="28">
      <t>インサツ</t>
    </rPh>
    <phoneticPr fontId="2"/>
  </si>
  <si>
    <t>計6枚印刷されます。「金融機関用」×2、「電算報告用」「所属控」「本人用」「提出前チェックシート」</t>
    <rPh sb="0" eb="1">
      <t>ケイ</t>
    </rPh>
    <rPh sb="2" eb="3">
      <t>マイ</t>
    </rPh>
    <rPh sb="3" eb="5">
      <t>インサツ</t>
    </rPh>
    <rPh sb="11" eb="13">
      <t>キンユウ</t>
    </rPh>
    <rPh sb="13" eb="16">
      <t>キカンヨウ</t>
    </rPh>
    <rPh sb="21" eb="23">
      <t>デンサン</t>
    </rPh>
    <rPh sb="23" eb="26">
      <t>ホウコクヨウ</t>
    </rPh>
    <rPh sb="28" eb="30">
      <t>ショゾク</t>
    </rPh>
    <rPh sb="30" eb="31">
      <t>ヒカ</t>
    </rPh>
    <rPh sb="33" eb="35">
      <t>ホンニン</t>
    </rPh>
    <rPh sb="35" eb="36">
      <t>ヨウ</t>
    </rPh>
    <rPh sb="38" eb="40">
      <t>テイシュツ</t>
    </rPh>
    <rPh sb="40" eb="41">
      <t>マエ</t>
    </rPh>
    <phoneticPr fontId="2"/>
  </si>
  <si>
    <r>
      <rPr>
        <sz val="12"/>
        <color rgb="FFFF0000"/>
        <rFont val="Meiryo UI"/>
        <family val="3"/>
        <charset val="128"/>
      </rPr>
      <t>「金融機関用」（1、2枚目いずれも）のみ、ご本人の</t>
    </r>
    <r>
      <rPr>
        <b/>
        <sz val="12"/>
        <color rgb="FFFF0000"/>
        <rFont val="Meiryo UI"/>
        <family val="3"/>
        <charset val="128"/>
      </rPr>
      <t>署名</t>
    </r>
    <r>
      <rPr>
        <sz val="12"/>
        <color rgb="FFFF0000"/>
        <rFont val="Meiryo UI"/>
        <family val="3"/>
        <charset val="128"/>
      </rPr>
      <t>が必要です！</t>
    </r>
    <r>
      <rPr>
        <sz val="12"/>
        <rFont val="Meiryo UI"/>
        <family val="3"/>
        <charset val="128"/>
      </rPr>
      <t>（自動印字されません）</t>
    </r>
    <rPh sb="28" eb="30">
      <t>ヒツヨウ</t>
    </rPh>
    <phoneticPr fontId="2"/>
  </si>
  <si>
    <r>
      <rPr>
        <b/>
        <sz val="12"/>
        <color rgb="FFFF0000"/>
        <rFont val="Meiryo UI"/>
        <family val="3"/>
        <charset val="128"/>
      </rPr>
      <t>届出印の押印が必要です！</t>
    </r>
    <r>
      <rPr>
        <sz val="12"/>
        <rFont val="Meiryo UI"/>
        <family val="3"/>
        <charset val="128"/>
      </rPr>
      <t>「金融機関用」×２、「所属控」、「本人用」の計４枚</t>
    </r>
    <rPh sb="0" eb="3">
      <t>トドケデイン</t>
    </rPh>
    <rPh sb="4" eb="6">
      <t>オウイン</t>
    </rPh>
    <rPh sb="7" eb="9">
      <t>ヒツヨウ</t>
    </rPh>
    <rPh sb="34" eb="35">
      <t>ケイ</t>
    </rPh>
    <rPh sb="36" eb="37">
      <t>マイ</t>
    </rPh>
    <phoneticPr fontId="2"/>
  </si>
  <si>
    <t>届出印は必ず保管してください。</t>
    <phoneticPr fontId="2"/>
  </si>
  <si>
    <t>新規申込後、当該財形貯蓄に係る各種申請時に、届出印が必要となります。</t>
    <phoneticPr fontId="2"/>
  </si>
  <si>
    <t>「金融機関用」「電算報告用」「所属控」「本人用」の計４枚。学校事務担当者様にて押印ください。</t>
    <rPh sb="25" eb="26">
      <t>ケイ</t>
    </rPh>
    <rPh sb="27" eb="28">
      <t>マイ</t>
    </rPh>
    <rPh sb="29" eb="31">
      <t>ガッコウ</t>
    </rPh>
    <rPh sb="39" eb="41">
      <t>オウイン</t>
    </rPh>
    <phoneticPr fontId="2"/>
  </si>
  <si>
    <r>
      <t>「金融機関用」に学校長の公印が必要となる場合</t>
    </r>
    <r>
      <rPr>
        <b/>
        <sz val="12"/>
        <color rgb="FFFF0000"/>
        <rFont val="Meiryo UI"/>
        <family val="3"/>
        <charset val="128"/>
      </rPr>
      <t>※</t>
    </r>
    <r>
      <rPr>
        <sz val="12"/>
        <rFont val="Meiryo UI"/>
        <family val="3"/>
        <charset val="128"/>
      </rPr>
      <t>があります</t>
    </r>
    <phoneticPr fontId="2"/>
  </si>
  <si>
    <t>※住宅・年金財形いずれも加入の場合</t>
    <phoneticPr fontId="2"/>
  </si>
  <si>
    <r>
      <t>訂正は、</t>
    </r>
    <r>
      <rPr>
        <b/>
        <sz val="12"/>
        <rFont val="Meiryo UI"/>
        <family val="3"/>
        <charset val="128"/>
      </rPr>
      <t>【訂正箇所を二重線抹消、届出印を訂正印として押印】</t>
    </r>
    <r>
      <rPr>
        <sz val="12"/>
        <rFont val="Meiryo UI"/>
        <family val="3"/>
        <charset val="128"/>
      </rPr>
      <t>してください。※小型訂正印不可。</t>
    </r>
    <rPh sb="0" eb="2">
      <t>テイセイ</t>
    </rPh>
    <rPh sb="5" eb="7">
      <t>テイセイ</t>
    </rPh>
    <rPh sb="7" eb="9">
      <t>カショ</t>
    </rPh>
    <rPh sb="10" eb="13">
      <t>ニジュウセン</t>
    </rPh>
    <rPh sb="13" eb="15">
      <t>マッショウ</t>
    </rPh>
    <rPh sb="16" eb="19">
      <t>トドケデイン</t>
    </rPh>
    <rPh sb="20" eb="22">
      <t>テイセイ</t>
    </rPh>
    <rPh sb="22" eb="23">
      <t>イン</t>
    </rPh>
    <rPh sb="26" eb="28">
      <t>オウイン</t>
    </rPh>
    <rPh sb="37" eb="39">
      <t>コガタ</t>
    </rPh>
    <rPh sb="39" eb="41">
      <t>テイセイ</t>
    </rPh>
    <rPh sb="41" eb="42">
      <t>イン</t>
    </rPh>
    <rPh sb="42" eb="44">
      <t>フカ</t>
    </rPh>
    <phoneticPr fontId="2"/>
  </si>
  <si>
    <r>
      <t>積立開始日は、</t>
    </r>
    <r>
      <rPr>
        <b/>
        <sz val="12"/>
        <color rgb="FFFF0000"/>
        <rFont val="Meiryo UI"/>
        <family val="3"/>
        <charset val="128"/>
      </rPr>
      <t>9月給与支給日　　（</t>
    </r>
    <rPh sb="0" eb="2">
      <t>ツミタテ</t>
    </rPh>
    <rPh sb="2" eb="5">
      <t>カイシビ</t>
    </rPh>
    <rPh sb="8" eb="9">
      <t>ガツ</t>
    </rPh>
    <rPh sb="9" eb="11">
      <t>キュウヨ</t>
    </rPh>
    <rPh sb="11" eb="13">
      <t>シキュウ</t>
    </rPh>
    <rPh sb="13" eb="14">
      <t>ビ</t>
    </rPh>
    <phoneticPr fontId="2"/>
  </si>
  <si>
    <r>
      <rPr>
        <b/>
        <sz val="20"/>
        <rFont val="Meiryo UI"/>
        <family val="3"/>
        <charset val="128"/>
      </rPr>
      <t>A４用紙の片面印刷</t>
    </r>
    <r>
      <rPr>
        <sz val="20"/>
        <rFont val="Meiryo UI"/>
        <family val="3"/>
        <charset val="128"/>
      </rPr>
      <t>ですか。</t>
    </r>
    <r>
      <rPr>
        <b/>
        <sz val="20"/>
        <rFont val="Meiryo UI"/>
        <family val="3"/>
        <charset val="128"/>
      </rPr>
      <t>印刷ズレ等</t>
    </r>
    <r>
      <rPr>
        <sz val="20"/>
        <rFont val="Meiryo UI"/>
        <family val="3"/>
        <charset val="128"/>
      </rPr>
      <t>はありませんか。</t>
    </r>
    <rPh sb="2" eb="4">
      <t>ヨウシ</t>
    </rPh>
    <rPh sb="5" eb="7">
      <t>カタメン</t>
    </rPh>
    <rPh sb="7" eb="9">
      <t>インサツ</t>
    </rPh>
    <rPh sb="17" eb="18">
      <t>ナド</t>
    </rPh>
    <phoneticPr fontId="2"/>
  </si>
  <si>
    <r>
      <rPr>
        <b/>
        <sz val="22"/>
        <rFont val="Meiryo UI"/>
        <family val="3"/>
        <charset val="128"/>
      </rPr>
      <t>申込内容（金融機関コード等）</t>
    </r>
    <r>
      <rPr>
        <sz val="18"/>
        <rFont val="Meiryo UI"/>
        <family val="3"/>
        <charset val="128"/>
      </rPr>
      <t>すべて入力しましたか。
内容に誤りはありませんか。</t>
    </r>
    <phoneticPr fontId="2"/>
  </si>
  <si>
    <r>
      <rPr>
        <b/>
        <sz val="22"/>
        <color rgb="FFFF0000"/>
        <rFont val="Meiryo UI"/>
        <family val="3"/>
        <charset val="128"/>
      </rPr>
      <t>氏名自署</t>
    </r>
    <r>
      <rPr>
        <sz val="22"/>
        <rFont val="Meiryo UI"/>
        <family val="3"/>
        <charset val="128"/>
      </rPr>
      <t>していますか。</t>
    </r>
    <r>
      <rPr>
        <u/>
        <sz val="22"/>
        <rFont val="Meiryo UI"/>
        <family val="3"/>
        <charset val="128"/>
      </rPr>
      <t>※計３か所</t>
    </r>
    <r>
      <rPr>
        <sz val="22"/>
        <rFont val="Meiryo UI"/>
        <family val="3"/>
        <charset val="128"/>
      </rPr>
      <t xml:space="preserve">
</t>
    </r>
    <r>
      <rPr>
        <sz val="20"/>
        <rFont val="Meiryo UI"/>
        <family val="3"/>
        <charset val="128"/>
      </rPr>
      <t>（「金融機関用」1枚目に2か所、2枚目に１か所）</t>
    </r>
    <rPh sb="0" eb="4">
      <t>シメイジショ</t>
    </rPh>
    <rPh sb="12" eb="13">
      <t>ケイ</t>
    </rPh>
    <rPh sb="15" eb="16">
      <t>ショ</t>
    </rPh>
    <rPh sb="19" eb="23">
      <t>キンユウキカン</t>
    </rPh>
    <rPh sb="23" eb="24">
      <t>ヨウ</t>
    </rPh>
    <rPh sb="26" eb="27">
      <t>マイ</t>
    </rPh>
    <rPh sb="27" eb="28">
      <t>メ</t>
    </rPh>
    <rPh sb="31" eb="32">
      <t>ショ</t>
    </rPh>
    <rPh sb="34" eb="36">
      <t>マイメ</t>
    </rPh>
    <rPh sb="39" eb="40">
      <t>ショ</t>
    </rPh>
    <phoneticPr fontId="2"/>
  </si>
  <si>
    <r>
      <rPr>
        <b/>
        <sz val="22"/>
        <color rgb="FFFF0000"/>
        <rFont val="Meiryo UI"/>
        <family val="3"/>
        <charset val="128"/>
      </rPr>
      <t>届出印を押印</t>
    </r>
    <r>
      <rPr>
        <sz val="22"/>
        <rFont val="Meiryo UI"/>
        <family val="3"/>
        <charset val="128"/>
      </rPr>
      <t>していますか。</t>
    </r>
    <rPh sb="0" eb="3">
      <t>トドケデイン</t>
    </rPh>
    <rPh sb="4" eb="6">
      <t>オウイン</t>
    </rPh>
    <phoneticPr fontId="2"/>
  </si>
  <si>
    <r>
      <rPr>
        <b/>
        <sz val="22"/>
        <color rgb="FFFF0000"/>
        <rFont val="Meiryo UI"/>
        <family val="3"/>
        <charset val="128"/>
      </rPr>
      <t>学校長の公印</t>
    </r>
    <r>
      <rPr>
        <i/>
        <sz val="22"/>
        <rFont val="Meiryo UI"/>
        <family val="3"/>
        <charset val="128"/>
      </rPr>
      <t xml:space="preserve">を押印・押印日を記入していますか。
</t>
    </r>
    <r>
      <rPr>
        <i/>
        <sz val="14"/>
        <rFont val="Meiryo UI"/>
        <family val="3"/>
        <charset val="128"/>
      </rPr>
      <t>（</t>
    </r>
    <r>
      <rPr>
        <i/>
        <u/>
        <sz val="14"/>
        <rFont val="Meiryo UI"/>
        <family val="3"/>
        <charset val="128"/>
      </rPr>
      <t>年金財形もあわせて新規申込</t>
    </r>
    <r>
      <rPr>
        <i/>
        <sz val="14"/>
        <rFont val="Meiryo UI"/>
        <family val="3"/>
        <charset val="128"/>
      </rPr>
      <t>される、又は既に</t>
    </r>
    <r>
      <rPr>
        <i/>
        <u/>
        <sz val="14"/>
        <rFont val="Meiryo UI"/>
        <family val="3"/>
        <charset val="128"/>
      </rPr>
      <t>年金財形に加入済</t>
    </r>
    <r>
      <rPr>
        <i/>
        <sz val="14"/>
        <rFont val="Meiryo UI"/>
        <family val="3"/>
        <charset val="128"/>
      </rPr>
      <t>の方のみ）</t>
    </r>
    <rPh sb="0" eb="3">
      <t>ガッコウチョウ</t>
    </rPh>
    <rPh sb="4" eb="6">
      <t>コウイン</t>
    </rPh>
    <rPh sb="7" eb="9">
      <t>オウイン</t>
    </rPh>
    <rPh sb="10" eb="13">
      <t>オウインビ</t>
    </rPh>
    <rPh sb="14" eb="16">
      <t>キニュウ</t>
    </rPh>
    <rPh sb="25" eb="27">
      <t>ネンキン</t>
    </rPh>
    <rPh sb="46" eb="48">
      <t>ネンキン</t>
    </rPh>
    <phoneticPr fontId="2"/>
  </si>
  <si>
    <t>豊中市立庄内さくら学園（前期）</t>
    <rPh sb="0" eb="4">
      <t>トヨナカシリツ</t>
    </rPh>
    <rPh sb="4" eb="6">
      <t>ショウナイ</t>
    </rPh>
    <rPh sb="9" eb="11">
      <t>ガクエン</t>
    </rPh>
    <rPh sb="12" eb="14">
      <t>ゼンキ</t>
    </rPh>
    <phoneticPr fontId="49"/>
  </si>
  <si>
    <t>豊中市立庄内さくら学園（後期）</t>
    <rPh sb="12" eb="13">
      <t>アト</t>
    </rPh>
    <phoneticPr fontId="49"/>
  </si>
  <si>
    <t>吹田市立山田第三小学校</t>
    <rPh sb="0" eb="2">
      <t>スイタ</t>
    </rPh>
    <rPh sb="2" eb="3">
      <t>シ</t>
    </rPh>
    <rPh sb="3" eb="4">
      <t>リツ</t>
    </rPh>
    <rPh sb="4" eb="6">
      <t>ヤマダ</t>
    </rPh>
    <rPh sb="6" eb="8">
      <t>ダイサン</t>
    </rPh>
    <rPh sb="8" eb="11">
      <t>ショウガッコウ</t>
    </rPh>
    <phoneticPr fontId="1"/>
  </si>
  <si>
    <t>貝塚市立二色学園（前期）</t>
    <rPh sb="0" eb="2">
      <t>カイヅカ</t>
    </rPh>
    <rPh sb="2" eb="3">
      <t>シ</t>
    </rPh>
    <rPh sb="3" eb="4">
      <t>リツ</t>
    </rPh>
    <rPh sb="4" eb="6">
      <t>ニシキ</t>
    </rPh>
    <rPh sb="6" eb="8">
      <t>ガクエン</t>
    </rPh>
    <rPh sb="9" eb="11">
      <t>ゼンキ</t>
    </rPh>
    <phoneticPr fontId="26"/>
  </si>
  <si>
    <t>貝塚市立二色学園（後期）</t>
    <rPh sb="0" eb="2">
      <t>カイヅカ</t>
    </rPh>
    <rPh sb="2" eb="3">
      <t>シ</t>
    </rPh>
    <rPh sb="3" eb="4">
      <t>リツ</t>
    </rPh>
    <rPh sb="4" eb="6">
      <t>ニシキ</t>
    </rPh>
    <rPh sb="6" eb="8">
      <t>ガクエン</t>
    </rPh>
    <rPh sb="9" eb="11">
      <t>コウキ</t>
    </rPh>
    <phoneticPr fontId="26"/>
  </si>
  <si>
    <t>和泉市立槇尾学園（前期）</t>
  </si>
  <si>
    <t>和泉市立槇尾学園（後期）</t>
    <rPh sb="9" eb="11">
      <t>コウキ</t>
    </rPh>
    <phoneticPr fontId="10"/>
  </si>
  <si>
    <t>交野市立交野みらい学園（前期）</t>
    <rPh sb="0" eb="3">
      <t>カタノシ</t>
    </rPh>
    <rPh sb="3" eb="4">
      <t>リツ</t>
    </rPh>
    <rPh sb="4" eb="6">
      <t>カタノ</t>
    </rPh>
    <rPh sb="9" eb="11">
      <t>ガクエン</t>
    </rPh>
    <rPh sb="12" eb="14">
      <t>ゼンキ</t>
    </rPh>
    <phoneticPr fontId="10"/>
  </si>
  <si>
    <t>交野市立交野みらい学園（後期）</t>
    <rPh sb="0" eb="3">
      <t>カタノシ</t>
    </rPh>
    <rPh sb="3" eb="4">
      <t>リツ</t>
    </rPh>
    <rPh sb="4" eb="6">
      <t>カタノ</t>
    </rPh>
    <rPh sb="9" eb="11">
      <t>ガクエン</t>
    </rPh>
    <rPh sb="12" eb="14">
      <t>コウキ</t>
    </rPh>
    <phoneticPr fontId="10"/>
  </si>
  <si>
    <r>
      <rPr>
        <b/>
        <u/>
        <sz val="12"/>
        <rFont val="Meiryo UI"/>
        <family val="3"/>
        <charset val="128"/>
      </rPr>
      <t>左（元号）から順に、</t>
    </r>
    <r>
      <rPr>
        <sz val="12"/>
        <rFont val="Meiryo UI"/>
        <family val="3"/>
        <charset val="128"/>
      </rPr>
      <t xml:space="preserve">
それぞれプルダウンから選択してください。</t>
    </r>
    <rPh sb="0" eb="1">
      <t>ヒダリ</t>
    </rPh>
    <rPh sb="2" eb="4">
      <t>ゲンゴウ</t>
    </rPh>
    <rPh sb="7" eb="8">
      <t>ジュン</t>
    </rPh>
    <rPh sb="22" eb="24">
      <t>センタク</t>
    </rPh>
    <phoneticPr fontId="2"/>
  </si>
  <si>
    <t>新規募集停止</t>
  </si>
  <si>
    <t>新規募集停止</t>
    <rPh sb="0" eb="6">
      <t>シンキボシュウテイシ</t>
    </rPh>
    <phoneticPr fontId="2"/>
  </si>
  <si>
    <t>削除</t>
    <rPh sb="0" eb="2">
      <t>サクジョ</t>
    </rPh>
    <phoneticPr fontId="2"/>
  </si>
  <si>
    <t>豊中市立庄内よつば学園（前期）</t>
    <rPh sb="0" eb="4">
      <t>トヨナカシリツ</t>
    </rPh>
    <rPh sb="4" eb="6">
      <t>ショウナイ</t>
    </rPh>
    <rPh sb="9" eb="11">
      <t>ガクエン</t>
    </rPh>
    <rPh sb="12" eb="14">
      <t>ゼンキ</t>
    </rPh>
    <phoneticPr fontId="2"/>
  </si>
  <si>
    <t>豊中市立庄内よつば学園（後期）</t>
    <rPh sb="0" eb="4">
      <t>トヨナカシリツ</t>
    </rPh>
    <rPh sb="4" eb="6">
      <t>ショウナイ</t>
    </rPh>
    <rPh sb="9" eb="11">
      <t>ガクエン</t>
    </rPh>
    <rPh sb="12" eb="14">
      <t>コウキ</t>
    </rPh>
    <phoneticPr fontId="2"/>
  </si>
  <si>
    <t>豊能町立とよの東学園（前期）</t>
    <rPh sb="0" eb="4">
      <t>トヨノチョウリツ</t>
    </rPh>
    <rPh sb="7" eb="10">
      <t>ヒガシガクエン</t>
    </rPh>
    <rPh sb="11" eb="13">
      <t>ゼンキ</t>
    </rPh>
    <phoneticPr fontId="2"/>
  </si>
  <si>
    <t>豊能町立とよの西学園（前期）</t>
    <rPh sb="0" eb="4">
      <t>トヨノチョウリツ</t>
    </rPh>
    <rPh sb="7" eb="8">
      <t>ニシ</t>
    </rPh>
    <rPh sb="8" eb="10">
      <t>ガクエン</t>
    </rPh>
    <rPh sb="11" eb="13">
      <t>ゼンキ</t>
    </rPh>
    <phoneticPr fontId="2"/>
  </si>
  <si>
    <t>豊能町立とよの東学園（後期）</t>
    <rPh sb="0" eb="4">
      <t>トヨノチョウリツ</t>
    </rPh>
    <rPh sb="7" eb="10">
      <t>ヒガシガクエン</t>
    </rPh>
    <rPh sb="11" eb="13">
      <t>コウキ</t>
    </rPh>
    <phoneticPr fontId="2"/>
  </si>
  <si>
    <t>豊能町立とよの西学園（後期）</t>
    <rPh sb="0" eb="2">
      <t>トヨノ</t>
    </rPh>
    <rPh sb="2" eb="4">
      <t>チョウリツ</t>
    </rPh>
    <rPh sb="7" eb="10">
      <t>ニシガクエン</t>
    </rPh>
    <rPh sb="11" eb="13">
      <t>コウキ</t>
    </rPh>
    <phoneticPr fontId="2"/>
  </si>
  <si>
    <t>松原市立高見の里小学校</t>
    <rPh sb="0" eb="4">
      <t>マツバラシリツ</t>
    </rPh>
    <rPh sb="4" eb="6">
      <t>タカミ</t>
    </rPh>
    <rPh sb="7" eb="8">
      <t>サト</t>
    </rPh>
    <rPh sb="8" eb="11">
      <t>ショウガッコウ</t>
    </rPh>
    <phoneticPr fontId="2"/>
  </si>
  <si>
    <t>門真市立北巣本四宮小学校</t>
    <rPh sb="0" eb="4">
      <t>カドマシリツ</t>
    </rPh>
    <rPh sb="4" eb="7">
      <t>キタスモト</t>
    </rPh>
    <rPh sb="7" eb="8">
      <t>ヨン</t>
    </rPh>
    <rPh sb="8" eb="9">
      <t>ミヤ</t>
    </rPh>
    <rPh sb="9" eb="12">
      <t>ショウガッコウ</t>
    </rPh>
    <phoneticPr fontId="2"/>
  </si>
  <si>
    <t>門真市立水桜学園（前期）</t>
    <rPh sb="0" eb="4">
      <t>カドマシリツ</t>
    </rPh>
    <rPh sb="4" eb="8">
      <t>ミズザクラガクエン</t>
    </rPh>
    <rPh sb="9" eb="11">
      <t>ゼンキ</t>
    </rPh>
    <phoneticPr fontId="25"/>
  </si>
  <si>
    <t>豊中市立水桜学園（後期）</t>
    <rPh sb="0" eb="4">
      <t>トヨナカシリツ</t>
    </rPh>
    <rPh sb="4" eb="8">
      <t>ミズザクラガクエン</t>
    </rPh>
    <rPh sb="9" eb="11">
      <t>コウキ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</si>
</sst>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e\.m\.d;@"/>
    <numFmt numFmtId="177" formatCode="yyyy/m/d;@"/>
    <numFmt numFmtId="178" formatCode="0_);[Red]\(0\)"/>
    <numFmt numFmtId="179" formatCode="[$-411]ggge&quot;年&quot;m&quot;月&quot;d&quot;日&quot;;@"/>
    <numFmt numFmtId="180" formatCode="00"/>
  </numFmts>
  <fonts count="88">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sz val="6"/>
      <name val="ＭＳ Ｐゴシック"/>
      <family val="2"/>
      <charset val="128"/>
      <scheme val="minor"/>
    </font>
    <font>
      <sz val="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6"/>
      <name val="ＭＳ Ｐ明朝"/>
      <family val="1"/>
      <charset val="128"/>
    </font>
    <font>
      <b/>
      <sz val="11"/>
      <name val="ＭＳ Ｐ明朝"/>
      <family val="1"/>
      <charset val="128"/>
    </font>
    <font>
      <b/>
      <sz val="9"/>
      <color indexed="81"/>
      <name val="MS P ゴシック"/>
      <family val="3"/>
      <charset val="128"/>
    </font>
    <font>
      <sz val="9"/>
      <color indexed="81"/>
      <name val="MS P ゴシック"/>
      <family val="3"/>
      <charset val="128"/>
    </font>
    <font>
      <b/>
      <sz val="11"/>
      <name val="Meiryo UI"/>
      <family val="3"/>
      <charset val="128"/>
    </font>
    <font>
      <sz val="10"/>
      <name val="ＭＳ Ｐゴシック"/>
      <family val="3"/>
      <charset val="128"/>
    </font>
    <font>
      <b/>
      <sz val="11"/>
      <color rgb="FFFF0000"/>
      <name val="ＭＳ Ｐゴシック"/>
      <family val="3"/>
      <charset val="128"/>
    </font>
    <font>
      <sz val="14"/>
      <name val="Meiryo UI"/>
      <family val="3"/>
      <charset val="128"/>
    </font>
    <font>
      <b/>
      <sz val="11"/>
      <name val="ＭＳ Ｐゴシック"/>
      <family val="3"/>
      <charset val="128"/>
    </font>
    <font>
      <sz val="4"/>
      <name val="ＭＳ Ｐ明朝"/>
      <family val="1"/>
      <charset val="128"/>
    </font>
    <font>
      <sz val="12"/>
      <name val="Meiryo UI"/>
      <family val="3"/>
      <charset val="128"/>
    </font>
    <font>
      <sz val="9"/>
      <name val="ＭＳ Ｐゴシック"/>
      <family val="3"/>
      <charset val="128"/>
    </font>
    <font>
      <sz val="5"/>
      <name val="ＭＳ Ｐ明朝"/>
      <family val="1"/>
      <charset val="128"/>
    </font>
    <font>
      <sz val="9"/>
      <name val="Meiryo UI"/>
      <family val="3"/>
      <charset val="128"/>
    </font>
    <font>
      <sz val="14"/>
      <color rgb="FFFF0000"/>
      <name val="Meiryo UI"/>
      <family val="3"/>
      <charset val="128"/>
    </font>
    <font>
      <sz val="12"/>
      <name val="ＭＳ Ｐ明朝"/>
      <family val="1"/>
      <charset val="128"/>
    </font>
    <font>
      <sz val="8.5"/>
      <name val="ＭＳ Ｐ明朝"/>
      <family val="1"/>
      <charset val="128"/>
    </font>
    <font>
      <sz val="11"/>
      <name val="Meiryo UI"/>
      <family val="3"/>
      <charset val="128"/>
    </font>
    <font>
      <sz val="8"/>
      <name val="Meiryo UI"/>
      <family val="3"/>
      <charset val="128"/>
    </font>
    <font>
      <sz val="7"/>
      <name val="Meiryo UI"/>
      <family val="3"/>
      <charset val="128"/>
    </font>
    <font>
      <b/>
      <sz val="11"/>
      <color theme="0"/>
      <name val="Meiryo UI"/>
      <family val="3"/>
      <charset val="128"/>
    </font>
    <font>
      <sz val="9"/>
      <color theme="0"/>
      <name val="Meiryo UI"/>
      <family val="3"/>
      <charset val="128"/>
    </font>
    <font>
      <b/>
      <sz val="11"/>
      <color rgb="FF0070C0"/>
      <name val="ＭＳ Ｐゴシック"/>
      <family val="3"/>
      <charset val="128"/>
    </font>
    <font>
      <b/>
      <sz val="11"/>
      <color rgb="FF7030A0"/>
      <name val="ＭＳ Ｐゴシック"/>
      <family val="3"/>
      <charset val="128"/>
    </font>
    <font>
      <b/>
      <sz val="16"/>
      <name val="Meiryo UI"/>
      <family val="3"/>
      <charset val="128"/>
    </font>
    <font>
      <b/>
      <sz val="12"/>
      <name val="Meiryo UI"/>
      <family val="3"/>
      <charset val="128"/>
    </font>
    <font>
      <b/>
      <sz val="28"/>
      <name val="Meiryo UI"/>
      <family val="3"/>
      <charset val="128"/>
    </font>
    <font>
      <sz val="16"/>
      <name val="Meiryo UI"/>
      <family val="3"/>
      <charset val="128"/>
    </font>
    <font>
      <sz val="22"/>
      <name val="Meiryo UI"/>
      <family val="3"/>
      <charset val="128"/>
    </font>
    <font>
      <b/>
      <sz val="22"/>
      <name val="Meiryo UI"/>
      <family val="3"/>
      <charset val="128"/>
    </font>
    <font>
      <sz val="18"/>
      <name val="Meiryo UI"/>
      <family val="3"/>
      <charset val="128"/>
    </font>
    <font>
      <i/>
      <sz val="22"/>
      <name val="Meiryo UI"/>
      <family val="3"/>
      <charset val="128"/>
    </font>
    <font>
      <u/>
      <sz val="11"/>
      <color theme="10"/>
      <name val="ＭＳ Ｐゴシック"/>
      <family val="3"/>
      <charset val="128"/>
    </font>
    <font>
      <sz val="12"/>
      <color indexed="81"/>
      <name val="MS P ゴシック"/>
      <family val="3"/>
      <charset val="128"/>
    </font>
    <font>
      <sz val="14"/>
      <color indexed="81"/>
      <name val="MS P ゴシック"/>
      <family val="3"/>
      <charset val="128"/>
    </font>
    <font>
      <b/>
      <sz val="10"/>
      <color indexed="81"/>
      <name val="MS P ゴシック"/>
      <family val="3"/>
      <charset val="128"/>
    </font>
    <font>
      <b/>
      <sz val="20"/>
      <name val="Meiryo UI"/>
      <family val="3"/>
      <charset val="128"/>
    </font>
    <font>
      <sz val="20"/>
      <name val="Meiryo UI"/>
      <family val="3"/>
      <charset val="128"/>
    </font>
    <font>
      <u/>
      <sz val="22"/>
      <name val="Meiryo UI"/>
      <family val="3"/>
      <charset val="128"/>
    </font>
    <font>
      <i/>
      <sz val="14"/>
      <name val="Meiryo UI"/>
      <family val="3"/>
      <charset val="128"/>
    </font>
    <font>
      <b/>
      <sz val="12"/>
      <color rgb="FFFF0000"/>
      <name val="Meiryo UI"/>
      <family val="3"/>
      <charset val="128"/>
    </font>
    <font>
      <u/>
      <sz val="12"/>
      <color theme="10"/>
      <name val="Meiryo UI"/>
      <family val="3"/>
      <charset val="128"/>
    </font>
    <font>
      <sz val="12"/>
      <color rgb="FFFF0000"/>
      <name val="Meiryo UI"/>
      <family val="3"/>
      <charset val="128"/>
    </font>
    <font>
      <u/>
      <sz val="12"/>
      <name val="Meiryo UI"/>
      <family val="3"/>
      <charset val="128"/>
    </font>
    <font>
      <sz val="10"/>
      <name val="Meiryo UI"/>
      <family val="3"/>
      <charset val="128"/>
    </font>
    <font>
      <sz val="6"/>
      <name val="Meiryo UI"/>
      <family val="3"/>
      <charset val="128"/>
    </font>
    <font>
      <sz val="11"/>
      <color rgb="FFFF0000"/>
      <name val="Meiryo UI"/>
      <family val="3"/>
      <charset val="128"/>
    </font>
    <font>
      <b/>
      <sz val="11"/>
      <color rgb="FFFF0000"/>
      <name val="Meiryo UI"/>
      <family val="3"/>
      <charset val="128"/>
    </font>
    <font>
      <b/>
      <sz val="18"/>
      <name val="Meiryo UI"/>
      <family val="3"/>
      <charset val="128"/>
    </font>
    <font>
      <sz val="14"/>
      <color theme="0"/>
      <name val="Meiryo UI"/>
      <family val="3"/>
      <charset val="128"/>
    </font>
    <font>
      <b/>
      <sz val="12"/>
      <color theme="0"/>
      <name val="Meiryo UI"/>
      <family val="3"/>
      <charset val="128"/>
    </font>
    <font>
      <b/>
      <u val="double"/>
      <sz val="18"/>
      <color rgb="FFFF0000"/>
      <name val="Meiryo UI"/>
      <family val="3"/>
      <charset val="128"/>
    </font>
    <font>
      <b/>
      <u val="double"/>
      <sz val="16"/>
      <color rgb="FFFF0000"/>
      <name val="Meiryo UI"/>
      <family val="3"/>
      <charset val="128"/>
    </font>
    <font>
      <b/>
      <sz val="16"/>
      <color rgb="FFFF0000"/>
      <name val="Meiryo UI"/>
      <family val="3"/>
      <charset val="128"/>
    </font>
    <font>
      <b/>
      <sz val="14"/>
      <color indexed="81"/>
      <name val="MS P ゴシック"/>
      <family val="3"/>
      <charset val="128"/>
    </font>
    <font>
      <sz val="20"/>
      <color theme="10"/>
      <name val="Meiryo UI"/>
      <family val="3"/>
      <charset val="128"/>
    </font>
    <font>
      <b/>
      <sz val="14"/>
      <color rgb="FFFF0000"/>
      <name val="Meiryo UI"/>
      <family val="3"/>
      <charset val="128"/>
    </font>
    <font>
      <b/>
      <sz val="14"/>
      <name val="Meiryo UI"/>
      <family val="3"/>
      <charset val="128"/>
    </font>
    <font>
      <b/>
      <sz val="28"/>
      <color indexed="81"/>
      <name val="MS P ゴシック"/>
      <family val="3"/>
      <charset val="128"/>
    </font>
    <font>
      <sz val="16"/>
      <color indexed="81"/>
      <name val="MS P ゴシック"/>
      <family val="3"/>
      <charset val="128"/>
    </font>
    <font>
      <u/>
      <sz val="16"/>
      <color indexed="81"/>
      <name val="MS P ゴシック"/>
      <family val="3"/>
      <charset val="128"/>
    </font>
    <font>
      <sz val="18"/>
      <color indexed="81"/>
      <name val="MS P ゴシック"/>
      <family val="3"/>
      <charset val="128"/>
    </font>
    <font>
      <u/>
      <sz val="18"/>
      <color indexed="81"/>
      <name val="MS P ゴシック"/>
      <family val="3"/>
      <charset val="128"/>
    </font>
    <font>
      <b/>
      <u/>
      <sz val="20"/>
      <color indexed="81"/>
      <name val="MS P ゴシック"/>
      <family val="3"/>
      <charset val="128"/>
    </font>
    <font>
      <b/>
      <u/>
      <sz val="22"/>
      <color indexed="81"/>
      <name val="MS P ゴシック"/>
      <family val="3"/>
      <charset val="128"/>
    </font>
    <font>
      <u/>
      <sz val="20"/>
      <color indexed="81"/>
      <name val="MS P ゴシック"/>
      <family val="3"/>
      <charset val="128"/>
    </font>
    <font>
      <sz val="16"/>
      <color rgb="FFFF0000"/>
      <name val="Meiryo UI"/>
      <family val="3"/>
      <charset val="128"/>
    </font>
    <font>
      <u/>
      <sz val="14"/>
      <color theme="10"/>
      <name val="Meiryo UI"/>
      <family val="3"/>
      <charset val="128"/>
    </font>
    <font>
      <sz val="10.5"/>
      <name val="Meiryo UI"/>
      <family val="3"/>
      <charset val="128"/>
    </font>
    <font>
      <sz val="10.5"/>
      <color rgb="FFFF0000"/>
      <name val="Meiryo UI"/>
      <family val="3"/>
      <charset val="128"/>
    </font>
    <font>
      <i/>
      <sz val="12"/>
      <color rgb="FFFF0000"/>
      <name val="Meiryo UI"/>
      <family val="3"/>
      <charset val="128"/>
    </font>
    <font>
      <b/>
      <sz val="24"/>
      <name val="Meiryo UI"/>
      <family val="3"/>
      <charset val="128"/>
    </font>
    <font>
      <i/>
      <u/>
      <sz val="14"/>
      <name val="Meiryo UI"/>
      <family val="3"/>
      <charset val="128"/>
    </font>
    <font>
      <b/>
      <sz val="22"/>
      <color rgb="FFFF0000"/>
      <name val="Meiryo UI"/>
      <family val="3"/>
      <charset val="128"/>
    </font>
    <font>
      <b/>
      <u val="double"/>
      <sz val="28"/>
      <color indexed="81"/>
      <name val="MS P ゴシック"/>
      <family val="3"/>
      <charset val="128"/>
    </font>
    <font>
      <b/>
      <u/>
      <sz val="12"/>
      <name val="Meiryo UI"/>
      <family val="3"/>
      <charset val="128"/>
    </font>
    <font>
      <strike/>
      <sz val="11"/>
      <name val="ＭＳ Ｐゴシック"/>
      <family val="3"/>
      <charset val="128"/>
    </font>
  </fonts>
  <fills count="16">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rgb="FFDAEEF3"/>
        <bgColor indexed="64"/>
      </patternFill>
    </fill>
    <fill>
      <patternFill patternType="solid">
        <fgColor rgb="FFFFE5FE"/>
        <bgColor indexed="64"/>
      </patternFill>
    </fill>
    <fill>
      <patternFill patternType="solid">
        <fgColor rgb="FF33CCFF"/>
        <bgColor rgb="FF000000"/>
      </patternFill>
    </fill>
    <fill>
      <patternFill patternType="solid">
        <fgColor rgb="FFFFCCFF"/>
        <bgColor indexed="64"/>
      </patternFill>
    </fill>
    <fill>
      <patternFill patternType="solid">
        <fgColor rgb="FFFFFF99"/>
        <bgColor indexed="64"/>
      </patternFill>
    </fill>
    <fill>
      <patternFill patternType="solid">
        <fgColor rgb="FFCDFFBD"/>
        <bgColor indexed="64"/>
      </patternFill>
    </fill>
    <fill>
      <patternFill patternType="solid">
        <fgColor rgb="FFCCECFF"/>
        <bgColor indexed="64"/>
      </patternFill>
    </fill>
    <fill>
      <patternFill patternType="solid">
        <fgColor rgb="FFFF9999"/>
        <bgColor indexed="64"/>
      </patternFill>
    </fill>
    <fill>
      <patternFill patternType="solid">
        <fgColor rgb="FFCCCCFF"/>
        <bgColor indexed="64"/>
      </patternFill>
    </fill>
    <fill>
      <patternFill patternType="solid">
        <fgColor theme="0"/>
        <bgColor indexed="64"/>
      </patternFill>
    </fill>
  </fills>
  <borders count="20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dashed">
        <color indexed="64"/>
      </left>
      <right/>
      <top/>
      <bottom/>
      <diagonal/>
    </border>
    <border>
      <left/>
      <right style="dashed">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dashed">
        <color indexed="64"/>
      </left>
      <right style="dashed">
        <color indexed="64"/>
      </right>
      <top style="thin">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medium">
        <color indexed="64"/>
      </right>
      <top/>
      <bottom style="medium">
        <color indexed="64"/>
      </bottom>
      <diagonal/>
    </border>
    <border>
      <left style="dotted">
        <color indexed="64"/>
      </left>
      <right/>
      <top/>
      <bottom/>
      <diagonal/>
    </border>
    <border>
      <left style="dotted">
        <color indexed="64"/>
      </left>
      <right/>
      <top style="thin">
        <color indexed="64"/>
      </top>
      <bottom/>
      <diagonal/>
    </border>
    <border>
      <left/>
      <right style="dotted">
        <color indexed="64"/>
      </right>
      <top style="thin">
        <color indexed="64"/>
      </top>
      <bottom/>
      <diagonal/>
    </border>
    <border>
      <left/>
      <right style="dotted">
        <color indexed="64"/>
      </right>
      <top/>
      <bottom/>
      <diagonal/>
    </border>
    <border>
      <left style="dotted">
        <color auto="1"/>
      </left>
      <right/>
      <top style="dotted">
        <color auto="1"/>
      </top>
      <bottom/>
      <diagonal/>
    </border>
    <border>
      <left/>
      <right/>
      <top style="dotted">
        <color auto="1"/>
      </top>
      <bottom/>
      <diagonal/>
    </border>
    <border>
      <left/>
      <right/>
      <top/>
      <bottom style="dotted">
        <color auto="1"/>
      </bottom>
      <diagonal/>
    </border>
    <border>
      <left/>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style="hair">
        <color auto="1"/>
      </left>
      <right style="thin">
        <color auto="1"/>
      </right>
      <top style="thin">
        <color auto="1"/>
      </top>
      <bottom style="thin">
        <color indexed="64"/>
      </bottom>
      <diagonal/>
    </border>
    <border>
      <left/>
      <right style="hair">
        <color auto="1"/>
      </right>
      <top style="thin">
        <color auto="1"/>
      </top>
      <bottom style="thin">
        <color indexed="64"/>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indexed="64"/>
      </left>
      <right style="thin">
        <color indexed="64"/>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indexed="64"/>
      </left>
      <right style="thin">
        <color indexed="64"/>
      </right>
      <top style="hair">
        <color auto="1"/>
      </top>
      <bottom style="hair">
        <color auto="1"/>
      </bottom>
      <diagonal/>
    </border>
    <border>
      <left/>
      <right style="hair">
        <color auto="1"/>
      </right>
      <top style="hair">
        <color auto="1"/>
      </top>
      <bottom style="hair">
        <color auto="1"/>
      </bottom>
      <diagonal/>
    </border>
    <border>
      <left style="thin">
        <color indexed="64"/>
      </left>
      <right style="thin">
        <color indexed="64"/>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auto="1"/>
      </bottom>
      <diagonal/>
    </border>
    <border>
      <left/>
      <right style="hair">
        <color auto="1"/>
      </right>
      <top style="thin">
        <color indexed="64"/>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thin">
        <color indexed="64"/>
      </left>
      <right style="thin">
        <color indexed="64"/>
      </right>
      <top style="hair">
        <color auto="1"/>
      </top>
      <bottom style="thin">
        <color indexed="64"/>
      </bottom>
      <diagonal/>
    </border>
    <border>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indexed="64"/>
      </left>
      <right style="thin">
        <color indexed="64"/>
      </right>
      <top/>
      <bottom/>
      <diagonal/>
    </border>
    <border>
      <left style="hair">
        <color auto="1"/>
      </left>
      <right style="hair">
        <color auto="1"/>
      </right>
      <top/>
      <bottom/>
      <diagonal/>
    </border>
    <border>
      <left style="hair">
        <color auto="1"/>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bottom style="medium">
        <color indexed="64"/>
      </bottom>
      <diagonal/>
    </border>
    <border>
      <left style="thin">
        <color auto="1"/>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dashed">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top style="hair">
        <color indexed="64"/>
      </top>
      <bottom/>
      <diagonal/>
    </border>
    <border>
      <left style="dashed">
        <color auto="1"/>
      </left>
      <right style="dashed">
        <color auto="1"/>
      </right>
      <top/>
      <bottom/>
      <diagonal/>
    </border>
    <border>
      <left style="dashed">
        <color indexed="64"/>
      </left>
      <right style="dashed">
        <color indexed="64"/>
      </right>
      <top style="thin">
        <color indexed="64"/>
      </top>
      <bottom/>
      <diagonal/>
    </border>
    <border>
      <left style="dashed">
        <color auto="1"/>
      </left>
      <right style="dashed">
        <color auto="1"/>
      </right>
      <top/>
      <bottom style="thin">
        <color indexed="64"/>
      </bottom>
      <diagonal/>
    </border>
    <border>
      <left style="thin">
        <color indexed="64"/>
      </left>
      <right style="dotted">
        <color auto="1"/>
      </right>
      <top/>
      <bottom style="medium">
        <color indexed="64"/>
      </bottom>
      <diagonal/>
    </border>
    <border>
      <left style="dotted">
        <color auto="1"/>
      </left>
      <right style="dotted">
        <color auto="1"/>
      </right>
      <top/>
      <bottom/>
      <diagonal/>
    </border>
    <border>
      <left style="dotted">
        <color indexed="64"/>
      </left>
      <right style="thin">
        <color indexed="64"/>
      </right>
      <top/>
      <bottom style="medium">
        <color indexed="64"/>
      </bottom>
      <diagonal/>
    </border>
    <border>
      <left style="dotted">
        <color auto="1"/>
      </left>
      <right style="dotted">
        <color auto="1"/>
      </right>
      <top style="medium">
        <color indexed="64"/>
      </top>
      <bottom style="medium">
        <color indexed="64"/>
      </bottom>
      <diagonal/>
    </border>
    <border>
      <left style="dotted">
        <color auto="1"/>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bottom style="medium">
        <color indexed="64"/>
      </bottom>
      <diagonal/>
    </border>
    <border>
      <left style="dashed">
        <color auto="1"/>
      </left>
      <right style="dashed">
        <color auto="1"/>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medium">
        <color indexed="64"/>
      </top>
      <bottom style="medium">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medium">
        <color indexed="64"/>
      </top>
      <bottom style="medium">
        <color indexed="64"/>
      </bottom>
      <diagonal/>
    </border>
    <border>
      <left/>
      <right style="dotted">
        <color auto="1"/>
      </right>
      <top style="medium">
        <color indexed="64"/>
      </top>
      <bottom style="medium">
        <color indexed="64"/>
      </bottom>
      <diagonal/>
    </border>
    <border>
      <left style="dashed">
        <color auto="1"/>
      </left>
      <right style="medium">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auto="1"/>
      </right>
      <top style="medium">
        <color indexed="64"/>
      </top>
      <bottom style="thin">
        <color indexed="64"/>
      </bottom>
      <diagonal/>
    </border>
    <border>
      <left style="dashed">
        <color indexed="64"/>
      </left>
      <right style="medium">
        <color indexed="64"/>
      </right>
      <top style="thin">
        <color indexed="64"/>
      </top>
      <bottom/>
      <diagonal/>
    </border>
    <border>
      <left style="dashed">
        <color auto="1"/>
      </left>
      <right style="medium">
        <color indexed="64"/>
      </right>
      <top/>
      <bottom style="medium">
        <color indexed="64"/>
      </bottom>
      <diagonal/>
    </border>
    <border>
      <left style="thin">
        <color indexed="64"/>
      </left>
      <right style="dashed">
        <color indexed="64"/>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double">
        <color rgb="FF00B050"/>
      </left>
      <right/>
      <top style="double">
        <color rgb="FF00B050"/>
      </top>
      <bottom/>
      <diagonal/>
    </border>
    <border>
      <left/>
      <right/>
      <top style="double">
        <color rgb="FF00B050"/>
      </top>
      <bottom/>
      <diagonal/>
    </border>
    <border>
      <left/>
      <right style="double">
        <color rgb="FF00B050"/>
      </right>
      <top style="double">
        <color rgb="FF00B050"/>
      </top>
      <bottom/>
      <diagonal/>
    </border>
    <border>
      <left style="double">
        <color rgb="FF00B050"/>
      </left>
      <right/>
      <top/>
      <bottom/>
      <diagonal/>
    </border>
    <border>
      <left/>
      <right style="double">
        <color rgb="FF00B050"/>
      </right>
      <top/>
      <bottom/>
      <diagonal/>
    </border>
    <border>
      <left style="double">
        <color rgb="FF00B050"/>
      </left>
      <right/>
      <top/>
      <bottom style="double">
        <color rgb="FF00B050"/>
      </bottom>
      <diagonal/>
    </border>
    <border>
      <left/>
      <right/>
      <top/>
      <bottom style="double">
        <color rgb="FF00B050"/>
      </bottom>
      <diagonal/>
    </border>
    <border>
      <left/>
      <right style="double">
        <color rgb="FF00B050"/>
      </right>
      <top/>
      <bottom style="double">
        <color rgb="FF00B050"/>
      </bottom>
      <diagonal/>
    </border>
    <border>
      <left style="medium">
        <color rgb="FF00B050"/>
      </left>
      <right/>
      <top style="medium">
        <color rgb="FF00B050"/>
      </top>
      <bottom style="hair">
        <color rgb="FF00B050"/>
      </bottom>
      <diagonal/>
    </border>
    <border>
      <left/>
      <right/>
      <top style="medium">
        <color rgb="FF00B050"/>
      </top>
      <bottom style="hair">
        <color rgb="FF00B050"/>
      </bottom>
      <diagonal/>
    </border>
    <border>
      <left/>
      <right style="medium">
        <color rgb="FF00B050"/>
      </right>
      <top style="medium">
        <color rgb="FF00B050"/>
      </top>
      <bottom style="hair">
        <color rgb="FF00B050"/>
      </bottom>
      <diagonal/>
    </border>
    <border>
      <left style="medium">
        <color rgb="FF00B050"/>
      </left>
      <right/>
      <top style="thin">
        <color indexed="64"/>
      </top>
      <bottom/>
      <diagonal/>
    </border>
    <border>
      <left style="medium">
        <color rgb="FF00B050"/>
      </left>
      <right/>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medium">
        <color indexed="64"/>
      </top>
      <bottom style="medium">
        <color indexed="64"/>
      </bottom>
      <diagonal/>
    </border>
    <border>
      <left style="thin">
        <color indexed="64"/>
      </left>
      <right/>
      <top style="dotted">
        <color auto="1"/>
      </top>
      <bottom/>
      <diagonal/>
    </border>
    <border>
      <left style="thin">
        <color indexed="64"/>
      </left>
      <right/>
      <top style="thin">
        <color indexed="64"/>
      </top>
      <bottom style="dotted">
        <color indexed="64"/>
      </bottom>
      <diagonal/>
    </border>
    <border>
      <left/>
      <right style="thin">
        <color indexed="64"/>
      </right>
      <top style="dotted">
        <color indexed="64"/>
      </top>
      <bottom/>
      <diagonal/>
    </border>
    <border>
      <left style="thin">
        <color auto="1"/>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medium">
        <color indexed="64"/>
      </left>
      <right/>
      <top style="thin">
        <color indexed="64"/>
      </top>
      <bottom style="dotted">
        <color indexed="64"/>
      </bottom>
      <diagonal/>
    </border>
    <border>
      <left style="medium">
        <color indexed="64"/>
      </left>
      <right/>
      <top/>
      <bottom style="hair">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hair">
        <color indexed="64"/>
      </top>
      <bottom style="dotted">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style="medium">
        <color indexed="64"/>
      </left>
      <right/>
      <top/>
      <bottom style="thin">
        <color indexed="64"/>
      </bottom>
      <diagonal/>
    </border>
    <border>
      <left style="thin">
        <color indexed="64"/>
      </left>
      <right/>
      <top style="hair">
        <color indexed="64"/>
      </top>
      <bottom style="dotted">
        <color indexed="64"/>
      </bottom>
      <diagonal/>
    </border>
    <border>
      <left style="thin">
        <color indexed="64"/>
      </left>
      <right/>
      <top/>
      <bottom style="dotted">
        <color indexed="64"/>
      </bottom>
      <diagonal/>
    </border>
    <border>
      <left/>
      <right style="medium">
        <color indexed="64"/>
      </right>
      <top style="hair">
        <color auto="1"/>
      </top>
      <bottom style="dotted">
        <color indexed="64"/>
      </bottom>
      <diagonal/>
    </border>
    <border>
      <left/>
      <right style="medium">
        <color indexed="64"/>
      </right>
      <top/>
      <bottom style="dotted">
        <color indexed="64"/>
      </bottom>
      <diagonal/>
    </border>
    <border>
      <left/>
      <right style="thin">
        <color indexed="64"/>
      </right>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auto="1"/>
      </top>
      <bottom/>
      <diagonal/>
    </border>
    <border>
      <left style="medium">
        <color indexed="64"/>
      </left>
      <right/>
      <top/>
      <bottom style="dotted">
        <color indexed="64"/>
      </bottom>
      <diagonal/>
    </border>
    <border>
      <left style="hair">
        <color auto="1"/>
      </left>
      <right style="hair">
        <color auto="1"/>
      </right>
      <top/>
      <bottom style="dotted">
        <color indexed="64"/>
      </bottom>
      <diagonal/>
    </border>
    <border>
      <left style="hair">
        <color auto="1"/>
      </left>
      <right style="medium">
        <color indexed="64"/>
      </right>
      <top/>
      <bottom style="dotted">
        <color indexed="64"/>
      </bottom>
      <diagonal/>
    </border>
    <border>
      <left style="thin">
        <color indexed="64"/>
      </left>
      <right style="dotted">
        <color indexed="64"/>
      </right>
      <top style="dotted">
        <color indexed="64"/>
      </top>
      <bottom style="hair">
        <color auto="1"/>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bottom/>
      <diagonal/>
    </border>
    <border>
      <left/>
      <right style="hair">
        <color auto="1"/>
      </right>
      <top/>
      <bottom style="dotted">
        <color indexed="64"/>
      </bottom>
      <diagonal/>
    </border>
    <border>
      <left style="dotted">
        <color indexed="64"/>
      </left>
      <right style="hair">
        <color indexed="64"/>
      </right>
      <top style="dotted">
        <color auto="1"/>
      </top>
      <bottom style="hair">
        <color indexed="64"/>
      </bottom>
      <diagonal/>
    </border>
    <border>
      <left style="hair">
        <color indexed="64"/>
      </left>
      <right style="dotted">
        <color indexed="64"/>
      </right>
      <top style="dotted">
        <color auto="1"/>
      </top>
      <bottom style="hair">
        <color indexed="64"/>
      </bottom>
      <diagonal/>
    </border>
    <border>
      <left style="dotted">
        <color indexed="64"/>
      </left>
      <right style="hair">
        <color indexed="64"/>
      </right>
      <top style="hair">
        <color indexed="64"/>
      </top>
      <bottom style="dotted">
        <color indexed="64"/>
      </bottom>
      <diagonal/>
    </border>
    <border>
      <left style="hair">
        <color indexed="64"/>
      </left>
      <right style="dotted">
        <color indexed="64"/>
      </right>
      <top style="hair">
        <color indexed="64"/>
      </top>
      <bottom style="dotted">
        <color indexed="64"/>
      </bottom>
      <diagonal/>
    </border>
    <border>
      <left style="thin">
        <color indexed="64"/>
      </left>
      <right style="dotted">
        <color indexed="64"/>
      </right>
      <top style="hair">
        <color auto="1"/>
      </top>
      <bottom style="dotted">
        <color indexed="64"/>
      </bottom>
      <diagonal/>
    </border>
    <border>
      <left style="thin">
        <color indexed="64"/>
      </left>
      <right style="dotted">
        <color indexed="64"/>
      </right>
      <top style="dotted">
        <color indexed="64"/>
      </top>
      <bottom/>
      <diagonal/>
    </border>
    <border>
      <left style="thin">
        <color indexed="64"/>
      </left>
      <right style="dotted">
        <color indexed="64"/>
      </right>
      <top/>
      <bottom style="dotted">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0" fontId="43" fillId="0" borderId="0" applyNumberFormat="0" applyFill="0" applyBorder="0" applyAlignment="0" applyProtection="0">
      <alignment vertical="center"/>
    </xf>
  </cellStyleXfs>
  <cellXfs count="1154">
    <xf numFmtId="0" fontId="0" fillId="0" borderId="0" xfId="0">
      <alignment vertical="center"/>
    </xf>
    <xf numFmtId="0" fontId="0" fillId="0" borderId="0" xfId="0" applyBorder="1">
      <alignment vertical="center"/>
    </xf>
    <xf numFmtId="0" fontId="3" fillId="0" borderId="0" xfId="0" applyFont="1" applyBorder="1" applyAlignment="1">
      <alignment vertical="center"/>
    </xf>
    <xf numFmtId="0" fontId="0" fillId="0" borderId="0" xfId="0" applyBorder="1" applyAlignment="1">
      <alignment vertical="center"/>
    </xf>
    <xf numFmtId="0" fontId="7" fillId="0" borderId="0" xfId="0" applyFont="1" applyBorder="1">
      <alignment vertical="center"/>
    </xf>
    <xf numFmtId="0" fontId="7" fillId="0" borderId="0" xfId="0" applyFont="1">
      <alignment vertical="center"/>
    </xf>
    <xf numFmtId="0" fontId="10" fillId="0" borderId="0" xfId="0" applyFont="1" applyBorder="1">
      <alignment vertical="center"/>
    </xf>
    <xf numFmtId="0" fontId="7" fillId="0" borderId="4" xfId="0" applyFont="1" applyBorder="1">
      <alignment vertical="center"/>
    </xf>
    <xf numFmtId="0" fontId="7" fillId="0" borderId="12" xfId="0" applyFont="1" applyBorder="1">
      <alignment vertical="center"/>
    </xf>
    <xf numFmtId="0" fontId="7" fillId="0" borderId="10" xfId="0" applyFont="1" applyBorder="1">
      <alignment vertical="center"/>
    </xf>
    <xf numFmtId="0" fontId="7" fillId="0" borderId="2" xfId="0" applyFont="1" applyBorder="1">
      <alignment vertical="center"/>
    </xf>
    <xf numFmtId="0" fontId="7" fillId="0" borderId="11" xfId="0" applyFont="1" applyBorder="1">
      <alignment vertical="center"/>
    </xf>
    <xf numFmtId="0" fontId="7" fillId="0" borderId="3" xfId="0" applyFont="1" applyBorder="1">
      <alignment vertical="center"/>
    </xf>
    <xf numFmtId="0" fontId="10" fillId="0" borderId="0" xfId="0" applyFont="1" applyBorder="1" applyAlignment="1">
      <alignment vertical="center"/>
    </xf>
    <xf numFmtId="0" fontId="7" fillId="0" borderId="21" xfId="0" applyFont="1" applyBorder="1">
      <alignment vertical="center"/>
    </xf>
    <xf numFmtId="0" fontId="7" fillId="0" borderId="27" xfId="0" applyFont="1" applyBorder="1">
      <alignment vertical="center"/>
    </xf>
    <xf numFmtId="0" fontId="7" fillId="0" borderId="18" xfId="0" applyFont="1" applyBorder="1" applyAlignment="1">
      <alignment vertical="center"/>
    </xf>
    <xf numFmtId="0" fontId="7" fillId="0" borderId="16" xfId="0" applyNumberFormat="1" applyFont="1" applyBorder="1" applyAlignment="1">
      <alignment vertical="center"/>
    </xf>
    <xf numFmtId="0" fontId="7" fillId="0" borderId="18" xfId="0" applyNumberFormat="1" applyFont="1" applyBorder="1" applyAlignment="1">
      <alignment vertical="center"/>
    </xf>
    <xf numFmtId="0" fontId="7" fillId="0" borderId="16" xfId="0" applyFont="1" applyBorder="1" applyAlignment="1">
      <alignment vertical="center"/>
    </xf>
    <xf numFmtId="0" fontId="9" fillId="0" borderId="0" xfId="0" applyFont="1" applyBorder="1">
      <alignment vertical="center"/>
    </xf>
    <xf numFmtId="0" fontId="9" fillId="0" borderId="0" xfId="0" applyFont="1" applyBorder="1" applyAlignment="1">
      <alignment vertical="center"/>
    </xf>
    <xf numFmtId="0" fontId="8" fillId="0" borderId="0" xfId="0" applyFont="1" applyBorder="1" applyAlignment="1">
      <alignment vertical="center"/>
    </xf>
    <xf numFmtId="0" fontId="9" fillId="0" borderId="0" xfId="0" applyFont="1" applyBorder="1" applyAlignment="1">
      <alignment vertical="center" wrapText="1"/>
    </xf>
    <xf numFmtId="0" fontId="0" fillId="0" borderId="39" xfId="1" applyFont="1" applyBorder="1" applyAlignment="1" applyProtection="1">
      <alignment horizontal="center"/>
    </xf>
    <xf numFmtId="0" fontId="0" fillId="0" borderId="41" xfId="1" applyFont="1" applyBorder="1" applyAlignment="1" applyProtection="1">
      <alignment horizontal="center" shrinkToFit="1"/>
    </xf>
    <xf numFmtId="0" fontId="0" fillId="0" borderId="0" xfId="0" applyProtection="1">
      <alignment vertical="center"/>
    </xf>
    <xf numFmtId="0" fontId="0" fillId="0" borderId="7" xfId="0" applyBorder="1" applyAlignment="1" applyProtection="1">
      <alignment horizontal="center" shrinkToFit="1"/>
    </xf>
    <xf numFmtId="0" fontId="0" fillId="0" borderId="1" xfId="0" applyBorder="1" applyAlignment="1" applyProtection="1">
      <alignment horizontal="center"/>
    </xf>
    <xf numFmtId="49" fontId="0" fillId="0" borderId="42" xfId="0" applyNumberFormat="1" applyBorder="1" applyAlignment="1" applyProtection="1">
      <alignment horizontal="center"/>
    </xf>
    <xf numFmtId="0" fontId="0" fillId="0" borderId="40" xfId="0" applyBorder="1" applyAlignment="1" applyProtection="1">
      <alignment horizontal="center" shrinkToFit="1"/>
    </xf>
    <xf numFmtId="0" fontId="0" fillId="0" borderId="41" xfId="0" applyBorder="1" applyAlignment="1" applyProtection="1">
      <alignment horizontal="center" vertical="center" shrinkToFit="1"/>
    </xf>
    <xf numFmtId="0" fontId="0" fillId="0" borderId="46" xfId="0" applyBorder="1" applyAlignment="1" applyProtection="1">
      <alignment horizontal="center"/>
    </xf>
    <xf numFmtId="49" fontId="0" fillId="0" borderId="36" xfId="0" applyNumberFormat="1" applyBorder="1" applyAlignment="1" applyProtection="1">
      <alignment horizontal="center"/>
    </xf>
    <xf numFmtId="0" fontId="0" fillId="0" borderId="44" xfId="0" applyBorder="1" applyAlignment="1" applyProtection="1">
      <alignment shrinkToFit="1"/>
    </xf>
    <xf numFmtId="0" fontId="0" fillId="0" borderId="45" xfId="0" applyBorder="1" applyAlignment="1" applyProtection="1">
      <alignment vertical="center" shrinkToFit="1"/>
    </xf>
    <xf numFmtId="0" fontId="0" fillId="0" borderId="51" xfId="0" applyBorder="1" applyAlignment="1" applyProtection="1">
      <alignment horizontal="center"/>
    </xf>
    <xf numFmtId="49" fontId="0" fillId="0" borderId="52" xfId="0" applyNumberFormat="1" applyBorder="1" applyAlignment="1" applyProtection="1">
      <alignment horizontal="center"/>
    </xf>
    <xf numFmtId="0" fontId="0" fillId="0" borderId="48" xfId="0" applyBorder="1" applyAlignment="1" applyProtection="1">
      <alignment shrinkToFit="1"/>
    </xf>
    <xf numFmtId="0" fontId="0" fillId="0" borderId="49" xfId="0" applyBorder="1" applyAlignment="1" applyProtection="1">
      <alignment vertical="center" shrinkToFit="1"/>
    </xf>
    <xf numFmtId="0" fontId="0" fillId="0" borderId="53" xfId="0" applyBorder="1" applyAlignment="1" applyProtection="1">
      <alignment horizontal="center"/>
    </xf>
    <xf numFmtId="49" fontId="0" fillId="0" borderId="31" xfId="0" applyNumberFormat="1" applyBorder="1" applyAlignment="1" applyProtection="1">
      <alignment horizontal="center"/>
    </xf>
    <xf numFmtId="0" fontId="0" fillId="0" borderId="54" xfId="0" applyBorder="1" applyAlignment="1" applyProtection="1">
      <alignment shrinkToFit="1"/>
    </xf>
    <xf numFmtId="0" fontId="0" fillId="0" borderId="55" xfId="0" applyBorder="1" applyAlignment="1" applyProtection="1">
      <alignment vertical="center" shrinkToFit="1"/>
    </xf>
    <xf numFmtId="0" fontId="0" fillId="0" borderId="57" xfId="0" applyBorder="1" applyAlignment="1" applyProtection="1">
      <alignment horizontal="center"/>
    </xf>
    <xf numFmtId="49" fontId="0" fillId="0" borderId="58" xfId="0" applyNumberFormat="1" applyBorder="1" applyAlignment="1" applyProtection="1">
      <alignment horizontal="center"/>
    </xf>
    <xf numFmtId="0" fontId="0" fillId="0" borderId="59" xfId="0" applyBorder="1" applyAlignment="1" applyProtection="1">
      <alignment shrinkToFit="1"/>
    </xf>
    <xf numFmtId="0" fontId="0" fillId="0" borderId="60" xfId="0" applyBorder="1" applyAlignment="1" applyProtection="1">
      <alignment vertical="center" shrinkToFit="1"/>
    </xf>
    <xf numFmtId="0" fontId="0" fillId="0" borderId="62" xfId="0" applyBorder="1" applyAlignment="1" applyProtection="1">
      <alignment horizontal="center"/>
    </xf>
    <xf numFmtId="49" fontId="0" fillId="0" borderId="63" xfId="0" applyNumberFormat="1" applyBorder="1" applyAlignment="1" applyProtection="1">
      <alignment horizontal="center"/>
    </xf>
    <xf numFmtId="0" fontId="0" fillId="0" borderId="64" xfId="0" applyBorder="1" applyAlignment="1" applyProtection="1">
      <alignment shrinkToFit="1"/>
    </xf>
    <xf numFmtId="0" fontId="0" fillId="0" borderId="65" xfId="0" applyBorder="1" applyAlignment="1" applyProtection="1">
      <alignment vertical="center" shrinkToFit="1"/>
    </xf>
    <xf numFmtId="0" fontId="0" fillId="0" borderId="13" xfId="0" applyBorder="1" applyAlignment="1" applyProtection="1">
      <alignment horizontal="center" vertical="center" shrinkToFit="1"/>
    </xf>
    <xf numFmtId="49" fontId="0" fillId="0" borderId="33" xfId="0" applyNumberFormat="1" applyBorder="1" applyAlignment="1" applyProtection="1">
      <alignment horizontal="center"/>
    </xf>
    <xf numFmtId="0" fontId="0" fillId="0" borderId="67" xfId="0" applyBorder="1" applyAlignment="1" applyProtection="1">
      <alignment shrinkToFit="1"/>
    </xf>
    <xf numFmtId="0" fontId="0" fillId="0" borderId="68" xfId="0" applyBorder="1" applyAlignment="1" applyProtection="1">
      <alignment vertical="center" shrinkToFit="1"/>
    </xf>
    <xf numFmtId="0" fontId="0" fillId="0" borderId="7" xfId="0" applyBorder="1" applyAlignment="1" applyProtection="1">
      <alignment horizontal="center" vertical="center" shrinkToFit="1"/>
    </xf>
    <xf numFmtId="0" fontId="0" fillId="0" borderId="40" xfId="0" applyBorder="1" applyAlignment="1" applyProtection="1">
      <alignment shrinkToFit="1"/>
    </xf>
    <xf numFmtId="0" fontId="0" fillId="0" borderId="41" xfId="0" applyBorder="1" applyAlignment="1" applyProtection="1">
      <alignment vertical="center" shrinkToFit="1"/>
    </xf>
    <xf numFmtId="0" fontId="0" fillId="0" borderId="0" xfId="0" applyAlignment="1" applyProtection="1">
      <alignment horizontal="center"/>
    </xf>
    <xf numFmtId="49" fontId="0" fillId="0" borderId="0" xfId="0" applyNumberFormat="1" applyAlignment="1" applyProtection="1">
      <alignment horizontal="center"/>
    </xf>
    <xf numFmtId="0" fontId="0" fillId="0" borderId="0" xfId="0" applyAlignment="1" applyProtection="1">
      <alignment shrinkToFit="1"/>
    </xf>
    <xf numFmtId="0" fontId="0" fillId="0" borderId="0" xfId="0" applyAlignment="1" applyProtection="1">
      <alignment vertical="center" shrinkToFit="1"/>
    </xf>
    <xf numFmtId="0" fontId="1" fillId="0" borderId="0" xfId="1" applyAlignment="1" applyProtection="1"/>
    <xf numFmtId="0" fontId="1" fillId="0" borderId="0" xfId="1" applyAlignment="1" applyProtection="1">
      <alignment shrinkToFit="1"/>
    </xf>
    <xf numFmtId="0" fontId="0" fillId="0" borderId="0" xfId="0" applyAlignment="1">
      <alignment horizontal="center" vertical="center"/>
    </xf>
    <xf numFmtId="0" fontId="0" fillId="0" borderId="0" xfId="0" applyFill="1" applyBorder="1" applyProtection="1">
      <alignment vertical="center"/>
    </xf>
    <xf numFmtId="0" fontId="18" fillId="0" borderId="0" xfId="0" applyFont="1">
      <alignment vertical="center"/>
    </xf>
    <xf numFmtId="0" fontId="18" fillId="0" borderId="0" xfId="0" applyFont="1" applyAlignment="1">
      <alignment horizontal="center" vertical="center"/>
    </xf>
    <xf numFmtId="176" fontId="18" fillId="0" borderId="0" xfId="0" applyNumberFormat="1" applyFont="1">
      <alignment vertical="center"/>
    </xf>
    <xf numFmtId="14" fontId="18" fillId="0" borderId="0" xfId="0" applyNumberFormat="1" applyFont="1" applyFill="1" applyBorder="1">
      <alignment vertical="center"/>
    </xf>
    <xf numFmtId="0" fontId="18" fillId="0" borderId="0" xfId="0" applyFont="1" applyAlignment="1">
      <alignment horizontal="right" vertical="center"/>
    </xf>
    <xf numFmtId="14" fontId="18" fillId="3" borderId="69" xfId="0" applyNumberFormat="1" applyFont="1" applyFill="1" applyBorder="1" applyAlignment="1" applyProtection="1">
      <alignment horizontal="center" vertical="center"/>
      <protection locked="0"/>
    </xf>
    <xf numFmtId="176" fontId="18" fillId="0" borderId="0" xfId="0" applyNumberFormat="1" applyFont="1" applyAlignment="1">
      <alignment horizontal="center" vertical="center"/>
    </xf>
    <xf numFmtId="0" fontId="0" fillId="0" borderId="0" xfId="0" applyFill="1">
      <alignment vertical="center"/>
    </xf>
    <xf numFmtId="0" fontId="1" fillId="3" borderId="40" xfId="1" applyFill="1" applyBorder="1" applyAlignment="1" applyProtection="1">
      <alignment horizontal="center"/>
    </xf>
    <xf numFmtId="49" fontId="0" fillId="3" borderId="42" xfId="0" applyNumberFormat="1" applyFill="1" applyBorder="1" applyAlignment="1" applyProtection="1">
      <alignment horizontal="center"/>
    </xf>
    <xf numFmtId="0" fontId="7" fillId="0" borderId="10" xfId="0" applyFont="1" applyBorder="1" applyAlignment="1">
      <alignment vertical="center"/>
    </xf>
    <xf numFmtId="0" fontId="7" fillId="0" borderId="2" xfId="0" applyFont="1" applyBorder="1" applyAlignment="1">
      <alignment vertical="center"/>
    </xf>
    <xf numFmtId="0" fontId="0" fillId="0" borderId="38" xfId="0" applyBorder="1" applyAlignment="1" applyProtection="1">
      <alignment vertical="center" shrinkToFit="1"/>
    </xf>
    <xf numFmtId="0" fontId="0" fillId="0" borderId="37" xfId="0" applyBorder="1" applyAlignment="1" applyProtection="1">
      <alignment vertical="center" shrinkToFit="1"/>
    </xf>
    <xf numFmtId="0" fontId="0" fillId="0" borderId="13" xfId="0" applyBorder="1" applyAlignment="1">
      <alignment vertical="center"/>
    </xf>
    <xf numFmtId="0" fontId="7" fillId="0" borderId="0" xfId="0" applyFont="1" applyBorder="1" applyAlignment="1">
      <alignment vertical="top"/>
    </xf>
    <xf numFmtId="0" fontId="7" fillId="0" borderId="4" xfId="0" applyFont="1" applyBorder="1" applyAlignment="1">
      <alignment vertical="top"/>
    </xf>
    <xf numFmtId="0" fontId="11" fillId="0" borderId="0" xfId="1" applyFont="1" applyBorder="1" applyAlignment="1">
      <alignment vertical="center"/>
    </xf>
    <xf numFmtId="0" fontId="7" fillId="0" borderId="0" xfId="1" applyFont="1" applyBorder="1" applyAlignment="1">
      <alignment vertical="center"/>
    </xf>
    <xf numFmtId="0" fontId="9" fillId="0" borderId="0" xfId="0" applyFont="1">
      <alignment vertical="center"/>
    </xf>
    <xf numFmtId="0" fontId="8" fillId="0" borderId="23" xfId="1" applyFont="1" applyBorder="1" applyAlignment="1">
      <alignment vertical="center"/>
    </xf>
    <xf numFmtId="0" fontId="7" fillId="0" borderId="23" xfId="1" applyNumberFormat="1" applyFont="1" applyBorder="1" applyAlignment="1">
      <alignment vertical="center"/>
    </xf>
    <xf numFmtId="0" fontId="8" fillId="0" borderId="10" xfId="1" applyFont="1" applyBorder="1" applyAlignment="1">
      <alignment vertical="center"/>
    </xf>
    <xf numFmtId="0" fontId="7" fillId="0" borderId="27" xfId="0" applyFont="1" applyBorder="1" applyAlignment="1">
      <alignment vertical="center"/>
    </xf>
    <xf numFmtId="0" fontId="8" fillId="0" borderId="0" xfId="1" applyFont="1" applyBorder="1" applyAlignment="1">
      <alignment vertical="center"/>
    </xf>
    <xf numFmtId="0" fontId="8" fillId="0" borderId="4" xfId="1" applyFont="1" applyBorder="1" applyAlignment="1">
      <alignment vertical="center"/>
    </xf>
    <xf numFmtId="0" fontId="8" fillId="0" borderId="21" xfId="1" applyFont="1" applyBorder="1" applyAlignment="1">
      <alignment vertical="center"/>
    </xf>
    <xf numFmtId="0" fontId="6" fillId="0" borderId="0" xfId="1" applyFont="1">
      <alignment vertical="center"/>
    </xf>
    <xf numFmtId="0" fontId="6" fillId="0" borderId="0" xfId="0" applyFont="1">
      <alignment vertical="center"/>
    </xf>
    <xf numFmtId="0" fontId="6" fillId="0" borderId="0" xfId="0" applyFont="1" applyBorder="1">
      <alignment vertical="center"/>
    </xf>
    <xf numFmtId="0" fontId="8" fillId="0" borderId="4" xfId="0" applyFont="1" applyBorder="1" applyAlignment="1">
      <alignment vertical="center"/>
    </xf>
    <xf numFmtId="0" fontId="20" fillId="0" borderId="0" xfId="1" applyFont="1" applyBorder="1">
      <alignment vertical="center"/>
    </xf>
    <xf numFmtId="0" fontId="7" fillId="0" borderId="0" xfId="1" applyFont="1" applyBorder="1">
      <alignment vertical="center"/>
    </xf>
    <xf numFmtId="0" fontId="6" fillId="0" borderId="2" xfId="1" applyNumberFormat="1" applyFont="1" applyBorder="1" applyAlignment="1">
      <alignment vertical="center" wrapText="1" shrinkToFit="1"/>
    </xf>
    <xf numFmtId="0" fontId="6" fillId="0" borderId="0" xfId="1" applyNumberFormat="1" applyFont="1" applyBorder="1" applyAlignment="1">
      <alignment vertical="center" wrapText="1" shrinkToFit="1"/>
    </xf>
    <xf numFmtId="0" fontId="8" fillId="0" borderId="21" xfId="0" applyFont="1" applyBorder="1" applyAlignment="1">
      <alignment vertical="center"/>
    </xf>
    <xf numFmtId="0" fontId="10" fillId="0" borderId="2" xfId="0" applyFont="1" applyBorder="1">
      <alignment vertical="center"/>
    </xf>
    <xf numFmtId="0" fontId="10" fillId="0" borderId="4" xfId="0" applyFont="1" applyBorder="1">
      <alignment vertical="center"/>
    </xf>
    <xf numFmtId="0" fontId="10" fillId="0" borderId="0" xfId="0" applyFont="1" applyBorder="1" applyAlignment="1">
      <alignment vertical="center" wrapText="1"/>
    </xf>
    <xf numFmtId="0" fontId="4" fillId="0" borderId="0" xfId="0" applyFont="1" applyBorder="1" applyAlignment="1">
      <alignment vertical="center"/>
    </xf>
    <xf numFmtId="0" fontId="7" fillId="0" borderId="25" xfId="0" applyFont="1" applyBorder="1">
      <alignment vertical="center"/>
    </xf>
    <xf numFmtId="0" fontId="7" fillId="0" borderId="26" xfId="0" applyFont="1" applyBorder="1">
      <alignment vertical="center"/>
    </xf>
    <xf numFmtId="0" fontId="12" fillId="0" borderId="26" xfId="1" applyFont="1" applyBorder="1" applyAlignment="1">
      <alignment vertical="top" wrapText="1"/>
    </xf>
    <xf numFmtId="0" fontId="12" fillId="0" borderId="0" xfId="1" applyFont="1" applyBorder="1" applyAlignment="1">
      <alignment vertical="top" wrapText="1"/>
    </xf>
    <xf numFmtId="0" fontId="11" fillId="0" borderId="16" xfId="0" applyFont="1" applyBorder="1" applyAlignment="1">
      <alignment horizontal="right" vertical="center"/>
    </xf>
    <xf numFmtId="0" fontId="11" fillId="0" borderId="11" xfId="0" applyFont="1" applyBorder="1" applyAlignment="1">
      <alignment horizontal="right" vertical="center"/>
    </xf>
    <xf numFmtId="0" fontId="11" fillId="0" borderId="2" xfId="1" applyFont="1" applyBorder="1" applyAlignment="1">
      <alignment horizontal="right" vertical="center"/>
    </xf>
    <xf numFmtId="0" fontId="7" fillId="0" borderId="13" xfId="0" applyFont="1" applyBorder="1">
      <alignment vertical="center"/>
    </xf>
    <xf numFmtId="0" fontId="7" fillId="0" borderId="14" xfId="0" applyFont="1" applyBorder="1">
      <alignment vertical="center"/>
    </xf>
    <xf numFmtId="0" fontId="12" fillId="0" borderId="0" xfId="1" applyFont="1" applyBorder="1" applyAlignment="1">
      <alignment vertical="center" wrapText="1"/>
    </xf>
    <xf numFmtId="0" fontId="6" fillId="0" borderId="0" xfId="0" applyFont="1" applyBorder="1" applyAlignment="1">
      <alignment vertical="center" shrinkToFit="1"/>
    </xf>
    <xf numFmtId="0" fontId="11" fillId="0" borderId="0" xfId="1" applyNumberFormat="1" applyFont="1" applyBorder="1" applyAlignment="1">
      <alignment vertical="center"/>
    </xf>
    <xf numFmtId="0" fontId="23" fillId="0" borderId="0" xfId="1" applyFont="1" applyBorder="1" applyAlignment="1">
      <alignment horizontal="right" vertical="center" shrinkToFit="1"/>
    </xf>
    <xf numFmtId="0" fontId="23" fillId="0" borderId="10" xfId="1" applyNumberFormat="1" applyFont="1" applyBorder="1" applyAlignment="1">
      <alignment vertical="center" shrinkToFit="1"/>
    </xf>
    <xf numFmtId="0" fontId="23" fillId="0" borderId="10" xfId="1" applyFont="1" applyBorder="1" applyAlignment="1">
      <alignment vertical="center" shrinkToFit="1"/>
    </xf>
    <xf numFmtId="0" fontId="23" fillId="0" borderId="88" xfId="1" applyFont="1" applyBorder="1" applyAlignment="1">
      <alignment vertical="center" shrinkToFit="1"/>
    </xf>
    <xf numFmtId="0" fontId="23" fillId="0" borderId="88" xfId="1" applyNumberFormat="1" applyFont="1" applyBorder="1" applyAlignment="1">
      <alignment vertical="center" shrinkToFit="1"/>
    </xf>
    <xf numFmtId="0" fontId="23" fillId="0" borderId="13" xfId="1" applyNumberFormat="1" applyFont="1" applyBorder="1" applyAlignment="1">
      <alignment horizontal="right" vertical="center" shrinkToFit="1"/>
    </xf>
    <xf numFmtId="0" fontId="23" fillId="0" borderId="14" xfId="1" applyNumberFormat="1" applyFont="1" applyBorder="1" applyAlignment="1">
      <alignment horizontal="right" vertical="center" shrinkToFit="1"/>
    </xf>
    <xf numFmtId="0" fontId="6" fillId="0" borderId="0" xfId="1" applyFont="1" applyAlignment="1">
      <alignment vertical="center" wrapText="1"/>
    </xf>
    <xf numFmtId="0" fontId="11" fillId="0" borderId="0" xfId="0" applyFont="1" applyBorder="1" applyAlignment="1">
      <alignment vertical="center" wrapText="1"/>
    </xf>
    <xf numFmtId="0" fontId="7" fillId="0" borderId="0" xfId="0" applyNumberFormat="1" applyFont="1" applyBorder="1" applyAlignment="1">
      <alignment vertical="center" shrinkToFit="1"/>
    </xf>
    <xf numFmtId="0" fontId="21" fillId="0" borderId="0" xfId="0" quotePrefix="1" applyFont="1" applyBorder="1" applyAlignment="1">
      <alignment vertical="center" shrinkToFit="1"/>
    </xf>
    <xf numFmtId="0" fontId="7" fillId="0" borderId="0" xfId="0" applyFont="1" applyBorder="1" applyAlignment="1">
      <alignment vertical="center" shrinkToFit="1"/>
    </xf>
    <xf numFmtId="0" fontId="10" fillId="0" borderId="9" xfId="0" applyFont="1" applyBorder="1" applyAlignment="1">
      <alignment vertical="center"/>
    </xf>
    <xf numFmtId="0" fontId="23" fillId="0" borderId="13" xfId="1" applyNumberFormat="1" applyFont="1" applyBorder="1" applyAlignment="1">
      <alignment vertical="center" shrinkToFit="1"/>
    </xf>
    <xf numFmtId="0" fontId="23" fillId="0" borderId="87" xfId="1" applyNumberFormat="1" applyFont="1" applyBorder="1" applyAlignment="1">
      <alignment vertical="center" shrinkToFit="1"/>
    </xf>
    <xf numFmtId="0" fontId="23" fillId="0" borderId="0" xfId="1" applyNumberFormat="1" applyFont="1" applyBorder="1" applyAlignment="1">
      <alignment vertical="center" shrinkToFit="1"/>
    </xf>
    <xf numFmtId="0" fontId="6" fillId="0" borderId="0" xfId="0" applyFont="1" applyAlignment="1">
      <alignment vertical="center"/>
    </xf>
    <xf numFmtId="0" fontId="10" fillId="0" borderId="7" xfId="0" applyFont="1" applyBorder="1" applyAlignment="1">
      <alignment vertical="center"/>
    </xf>
    <xf numFmtId="0" fontId="10" fillId="0" borderId="8" xfId="0" applyFont="1" applyBorder="1" applyAlignment="1">
      <alignment vertical="center"/>
    </xf>
    <xf numFmtId="0" fontId="11" fillId="0" borderId="0" xfId="0" applyFont="1" applyBorder="1" applyAlignment="1">
      <alignment horizontal="right" vertical="center"/>
    </xf>
    <xf numFmtId="0" fontId="7" fillId="0" borderId="0" xfId="1" applyNumberFormat="1" applyFont="1" applyBorder="1" applyAlignment="1">
      <alignment vertical="center"/>
    </xf>
    <xf numFmtId="0" fontId="11" fillId="0" borderId="0" xfId="1" applyFont="1" applyBorder="1" applyAlignment="1">
      <alignment horizontal="right" vertical="center"/>
    </xf>
    <xf numFmtId="0" fontId="23" fillId="0" borderId="100" xfId="1" applyNumberFormat="1" applyFont="1" applyBorder="1" applyAlignment="1">
      <alignment horizontal="right" vertical="center" shrinkToFit="1"/>
    </xf>
    <xf numFmtId="0" fontId="23" fillId="0" borderId="79" xfId="1" applyNumberFormat="1" applyFont="1" applyBorder="1" applyAlignment="1">
      <alignment vertical="center" shrinkToFit="1"/>
    </xf>
    <xf numFmtId="0" fontId="23" fillId="0" borderId="102" xfId="1" applyNumberFormat="1" applyFont="1" applyBorder="1" applyAlignment="1">
      <alignment vertical="center" shrinkToFit="1"/>
    </xf>
    <xf numFmtId="0" fontId="23" fillId="0" borderId="28" xfId="1" applyNumberFormat="1" applyFont="1" applyBorder="1" applyAlignment="1">
      <alignment vertical="center" shrinkToFit="1"/>
    </xf>
    <xf numFmtId="0" fontId="23" fillId="0" borderId="20" xfId="1" applyNumberFormat="1" applyFont="1" applyBorder="1" applyAlignment="1">
      <alignment vertical="center" shrinkToFit="1"/>
    </xf>
    <xf numFmtId="0" fontId="11" fillId="0" borderId="13" xfId="1" applyFont="1" applyBorder="1" applyAlignment="1">
      <alignment vertical="center" wrapText="1"/>
    </xf>
    <xf numFmtId="0" fontId="11" fillId="0" borderId="100" xfId="1" applyFont="1" applyBorder="1" applyAlignment="1">
      <alignment vertical="center" wrapText="1"/>
    </xf>
    <xf numFmtId="0" fontId="11" fillId="0" borderId="3" xfId="1" applyFont="1" applyBorder="1" applyAlignment="1">
      <alignment vertical="center" wrapText="1"/>
    </xf>
    <xf numFmtId="0" fontId="11" fillId="0" borderId="104" xfId="1" applyFont="1" applyBorder="1" applyAlignment="1">
      <alignment vertical="center" wrapText="1"/>
    </xf>
    <xf numFmtId="0" fontId="18" fillId="4" borderId="0" xfId="0" applyFont="1" applyFill="1" applyAlignment="1">
      <alignment horizontal="center" vertical="center"/>
    </xf>
    <xf numFmtId="14" fontId="25" fillId="0" borderId="0" xfId="0" applyNumberFormat="1" applyFont="1" applyFill="1" applyBorder="1" applyProtection="1">
      <alignment vertical="center"/>
      <protection locked="0"/>
    </xf>
    <xf numFmtId="0" fontId="25" fillId="0" borderId="0" xfId="0" applyFont="1">
      <alignment vertical="center"/>
    </xf>
    <xf numFmtId="0" fontId="23" fillId="0" borderId="100" xfId="1" applyNumberFormat="1" applyFont="1" applyBorder="1" applyAlignment="1">
      <alignment horizontal="center" vertical="center" shrinkToFit="1"/>
    </xf>
    <xf numFmtId="0" fontId="8" fillId="0" borderId="18" xfId="1" applyFont="1" applyBorder="1" applyAlignment="1">
      <alignment vertical="center"/>
    </xf>
    <xf numFmtId="0" fontId="8" fillId="0" borderId="16" xfId="1" applyFont="1" applyBorder="1" applyAlignment="1">
      <alignment vertical="center"/>
    </xf>
    <xf numFmtId="0" fontId="7" fillId="0" borderId="16" xfId="1" applyNumberFormat="1" applyFont="1" applyBorder="1" applyAlignment="1">
      <alignment vertical="center"/>
    </xf>
    <xf numFmtId="0" fontId="10" fillId="0" borderId="2" xfId="1" applyFont="1" applyBorder="1" applyAlignment="1">
      <alignment vertical="center" shrinkToFit="1"/>
    </xf>
    <xf numFmtId="0" fontId="11" fillId="0" borderId="23" xfId="1" applyNumberFormat="1" applyFont="1" applyBorder="1" applyAlignment="1">
      <alignment horizontal="right" vertical="center"/>
    </xf>
    <xf numFmtId="0" fontId="6" fillId="0" borderId="0" xfId="0" applyFont="1" applyBorder="1" applyAlignment="1">
      <alignment vertical="center" wrapText="1"/>
    </xf>
    <xf numFmtId="0" fontId="11" fillId="0" borderId="0" xfId="1" applyNumberFormat="1" applyFont="1" applyBorder="1" applyAlignment="1">
      <alignment horizontal="right" vertical="center"/>
    </xf>
    <xf numFmtId="0" fontId="8" fillId="0" borderId="0" xfId="0" applyFont="1" applyBorder="1" applyAlignment="1">
      <alignment vertical="center" wrapText="1"/>
    </xf>
    <xf numFmtId="0" fontId="7" fillId="0" borderId="10" xfId="0" applyNumberFormat="1" applyFont="1" applyBorder="1" applyAlignment="1">
      <alignment vertical="center"/>
    </xf>
    <xf numFmtId="0" fontId="7" fillId="0" borderId="2" xfId="0" applyNumberFormat="1" applyFont="1" applyBorder="1" applyAlignment="1">
      <alignment vertical="center"/>
    </xf>
    <xf numFmtId="0" fontId="7" fillId="0" borderId="0" xfId="0" applyNumberFormat="1" applyFont="1" applyBorder="1" applyAlignment="1">
      <alignment vertical="center"/>
    </xf>
    <xf numFmtId="0" fontId="10" fillId="0" borderId="0" xfId="0" applyFont="1" applyBorder="1" applyAlignment="1"/>
    <xf numFmtId="0" fontId="7" fillId="0" borderId="0" xfId="0" applyFont="1" applyBorder="1" applyAlignment="1">
      <alignment vertical="center"/>
    </xf>
    <xf numFmtId="0" fontId="7" fillId="0" borderId="24" xfId="0" applyFont="1" applyBorder="1">
      <alignment vertical="center"/>
    </xf>
    <xf numFmtId="0" fontId="9" fillId="0" borderId="4" xfId="0" applyFont="1" applyBorder="1" applyAlignment="1">
      <alignment vertical="center" wrapText="1"/>
    </xf>
    <xf numFmtId="0" fontId="6" fillId="0" borderId="0" xfId="1" applyFont="1" applyBorder="1" applyAlignment="1">
      <alignment vertical="center"/>
    </xf>
    <xf numFmtId="0" fontId="10" fillId="0" borderId="10" xfId="1" applyFont="1" applyBorder="1" applyAlignment="1">
      <alignment vertical="center" wrapText="1"/>
    </xf>
    <xf numFmtId="0" fontId="10" fillId="0" borderId="2" xfId="1" applyFont="1" applyBorder="1" applyAlignment="1">
      <alignment vertical="center" wrapText="1"/>
    </xf>
    <xf numFmtId="0" fontId="10" fillId="0" borderId="11" xfId="1" applyFont="1" applyBorder="1" applyAlignment="1">
      <alignment vertical="center" wrapText="1"/>
    </xf>
    <xf numFmtId="0" fontId="10" fillId="0" borderId="0" xfId="1" applyFont="1" applyBorder="1" applyAlignment="1">
      <alignment vertical="center" wrapText="1"/>
    </xf>
    <xf numFmtId="0" fontId="10" fillId="0" borderId="3" xfId="1" applyFont="1" applyBorder="1" applyAlignment="1">
      <alignment vertical="center" wrapText="1"/>
    </xf>
    <xf numFmtId="0" fontId="10" fillId="0" borderId="4" xfId="1" applyFont="1" applyBorder="1" applyAlignment="1">
      <alignment vertical="center" wrapText="1"/>
    </xf>
    <xf numFmtId="0" fontId="10" fillId="0" borderId="12" xfId="1" applyFont="1" applyBorder="1" applyAlignment="1">
      <alignment vertical="center" wrapText="1"/>
    </xf>
    <xf numFmtId="0" fontId="10" fillId="0" borderId="0" xfId="1" applyFont="1" applyAlignment="1">
      <alignment vertical="center" wrapText="1"/>
    </xf>
    <xf numFmtId="0" fontId="10" fillId="0" borderId="2" xfId="0" applyFont="1" applyBorder="1" applyAlignment="1">
      <alignment vertical="center"/>
    </xf>
    <xf numFmtId="0" fontId="10" fillId="0" borderId="3" xfId="0" applyFont="1" applyBorder="1" applyAlignment="1">
      <alignment vertical="center"/>
    </xf>
    <xf numFmtId="0" fontId="10" fillId="0" borderId="4" xfId="0" applyFont="1" applyBorder="1" applyAlignment="1">
      <alignment vertical="center"/>
    </xf>
    <xf numFmtId="0" fontId="10" fillId="0" borderId="12" xfId="0" applyFont="1" applyBorder="1" applyAlignment="1">
      <alignment vertical="center"/>
    </xf>
    <xf numFmtId="0" fontId="11" fillId="0" borderId="2" xfId="0" applyFont="1" applyBorder="1" applyAlignment="1">
      <alignment vertical="center" wrapText="1"/>
    </xf>
    <xf numFmtId="0" fontId="9" fillId="0" borderId="0" xfId="0" applyFont="1" applyAlignment="1">
      <alignment vertical="top" wrapText="1"/>
    </xf>
    <xf numFmtId="0" fontId="11" fillId="0" borderId="10" xfId="1" applyNumberFormat="1" applyFont="1" applyBorder="1" applyAlignment="1">
      <alignment vertical="center"/>
    </xf>
    <xf numFmtId="49" fontId="7" fillId="0" borderId="0" xfId="0" applyNumberFormat="1" applyFont="1" applyBorder="1" applyAlignment="1">
      <alignment vertical="center" shrinkToFit="1"/>
    </xf>
    <xf numFmtId="0" fontId="9" fillId="0" borderId="3" xfId="0" applyFont="1" applyBorder="1" applyAlignment="1">
      <alignment vertical="center" wrapText="1"/>
    </xf>
    <xf numFmtId="0" fontId="9" fillId="0" borderId="12" xfId="0" applyFont="1" applyBorder="1" applyAlignment="1">
      <alignment vertical="center" wrapText="1"/>
    </xf>
    <xf numFmtId="0" fontId="7" fillId="0" borderId="0" xfId="0" applyFont="1" applyFill="1" applyBorder="1" applyAlignment="1">
      <alignment vertical="center" shrinkToFit="1"/>
    </xf>
    <xf numFmtId="0" fontId="11" fillId="0" borderId="0" xfId="0" applyFont="1" applyBorder="1" applyAlignment="1">
      <alignment vertical="center" textRotation="255" wrapText="1"/>
    </xf>
    <xf numFmtId="0" fontId="9" fillId="0" borderId="0" xfId="0" applyFont="1" applyBorder="1" applyAlignment="1">
      <alignment vertical="center" shrinkToFit="1"/>
    </xf>
    <xf numFmtId="0" fontId="8" fillId="0" borderId="0" xfId="1" applyNumberFormat="1" applyFont="1" applyBorder="1" applyAlignment="1">
      <alignment vertical="center"/>
    </xf>
    <xf numFmtId="0" fontId="27" fillId="0" borderId="0" xfId="0" applyFont="1" applyBorder="1" applyAlignment="1">
      <alignment vertical="center" wrapText="1"/>
    </xf>
    <xf numFmtId="0" fontId="9" fillId="0" borderId="0" xfId="0" applyFont="1" applyBorder="1" applyAlignment="1">
      <alignment vertical="top" wrapText="1"/>
    </xf>
    <xf numFmtId="0" fontId="11" fillId="0" borderId="23" xfId="1" applyNumberFormat="1" applyFont="1" applyBorder="1" applyAlignment="1">
      <alignment horizontal="right" vertical="center"/>
    </xf>
    <xf numFmtId="0" fontId="7" fillId="0" borderId="0" xfId="0" applyFont="1" applyBorder="1" applyAlignment="1">
      <alignment vertical="center"/>
    </xf>
    <xf numFmtId="0" fontId="8" fillId="0" borderId="0" xfId="0" applyFont="1" applyBorder="1" applyAlignment="1">
      <alignment vertical="center" wrapText="1"/>
    </xf>
    <xf numFmtId="0" fontId="9" fillId="0" borderId="0" xfId="0" applyFont="1" applyAlignment="1">
      <alignment vertical="top" wrapText="1"/>
    </xf>
    <xf numFmtId="0" fontId="10" fillId="0" borderId="2" xfId="0" applyNumberFormat="1" applyFont="1" applyBorder="1" applyAlignment="1">
      <alignment vertical="center" shrinkToFit="1"/>
    </xf>
    <xf numFmtId="49" fontId="7" fillId="0" borderId="2" xfId="0" applyNumberFormat="1" applyFont="1" applyBorder="1" applyAlignment="1">
      <alignment vertical="center" shrinkToFit="1"/>
    </xf>
    <xf numFmtId="0" fontId="7" fillId="0" borderId="13" xfId="0" applyFont="1" applyBorder="1" applyAlignment="1">
      <alignment vertical="center"/>
    </xf>
    <xf numFmtId="0" fontId="11" fillId="0" borderId="2" xfId="0" applyFont="1" applyBorder="1" applyAlignment="1">
      <alignment horizontal="right" vertical="center"/>
    </xf>
    <xf numFmtId="0" fontId="7" fillId="5" borderId="29" xfId="0" applyFont="1" applyFill="1" applyBorder="1">
      <alignment vertical="center"/>
    </xf>
    <xf numFmtId="0" fontId="7" fillId="5" borderId="30" xfId="0" applyFont="1" applyFill="1" applyBorder="1">
      <alignment vertical="center"/>
    </xf>
    <xf numFmtId="0" fontId="7" fillId="5" borderId="31" xfId="0" applyFont="1" applyFill="1" applyBorder="1">
      <alignment vertical="center"/>
    </xf>
    <xf numFmtId="0" fontId="7" fillId="5" borderId="32" xfId="0" applyFont="1" applyFill="1" applyBorder="1">
      <alignment vertical="center"/>
    </xf>
    <xf numFmtId="0" fontId="7" fillId="5" borderId="0" xfId="0" applyFont="1" applyFill="1" applyBorder="1">
      <alignment vertical="center"/>
    </xf>
    <xf numFmtId="0" fontId="7" fillId="5" borderId="33" xfId="0" applyFont="1" applyFill="1" applyBorder="1">
      <alignment vertical="center"/>
    </xf>
    <xf numFmtId="0" fontId="7" fillId="5" borderId="34" xfId="0" applyFont="1" applyFill="1" applyBorder="1">
      <alignment vertical="center"/>
    </xf>
    <xf numFmtId="0" fontId="7" fillId="5" borderId="35" xfId="0" applyFont="1" applyFill="1" applyBorder="1">
      <alignment vertical="center"/>
    </xf>
    <xf numFmtId="0" fontId="7" fillId="5" borderId="36" xfId="0" applyFont="1" applyFill="1" applyBorder="1">
      <alignment vertical="center"/>
    </xf>
    <xf numFmtId="0" fontId="16" fillId="0" borderId="0" xfId="0" applyFont="1" applyBorder="1">
      <alignment vertical="center"/>
    </xf>
    <xf numFmtId="0" fontId="0" fillId="2" borderId="0" xfId="0" applyFill="1">
      <alignment vertical="center"/>
    </xf>
    <xf numFmtId="177" fontId="0" fillId="0" borderId="0" xfId="0" applyNumberFormat="1">
      <alignment vertical="center"/>
    </xf>
    <xf numFmtId="14" fontId="0" fillId="0" borderId="0" xfId="0" applyNumberFormat="1">
      <alignment vertical="center"/>
    </xf>
    <xf numFmtId="176" fontId="0" fillId="0" borderId="0" xfId="0" applyNumberFormat="1">
      <alignment vertical="center"/>
    </xf>
    <xf numFmtId="0" fontId="3" fillId="2" borderId="69" xfId="0" applyFont="1" applyFill="1" applyBorder="1" applyAlignment="1">
      <alignment horizontal="center" vertical="center"/>
    </xf>
    <xf numFmtId="176" fontId="3" fillId="2" borderId="73" xfId="0" applyNumberFormat="1" applyFont="1" applyFill="1" applyBorder="1" applyAlignment="1">
      <alignment vertical="center"/>
    </xf>
    <xf numFmtId="176" fontId="3" fillId="2" borderId="75" xfId="0" applyNumberFormat="1" applyFont="1" applyFill="1" applyBorder="1" applyAlignment="1">
      <alignment vertical="center"/>
    </xf>
    <xf numFmtId="0" fontId="33" fillId="3" borderId="0" xfId="0" applyFont="1" applyFill="1">
      <alignment vertical="center"/>
    </xf>
    <xf numFmtId="0" fontId="17" fillId="3" borderId="0" xfId="0" applyFont="1" applyFill="1">
      <alignment vertical="center"/>
    </xf>
    <xf numFmtId="0" fontId="34" fillId="3" borderId="0" xfId="0" applyFont="1" applyFill="1">
      <alignment vertical="center"/>
    </xf>
    <xf numFmtId="0" fontId="19" fillId="0" borderId="0" xfId="0" applyFont="1">
      <alignment vertical="center"/>
    </xf>
    <xf numFmtId="14" fontId="18" fillId="0" borderId="69" xfId="0" applyNumberFormat="1" applyFont="1" applyFill="1" applyBorder="1">
      <alignment vertical="center"/>
    </xf>
    <xf numFmtId="0" fontId="0" fillId="0" borderId="0" xfId="0" applyFont="1" applyFill="1" applyBorder="1">
      <alignment vertical="center"/>
    </xf>
    <xf numFmtId="0" fontId="18" fillId="0" borderId="0" xfId="0" applyFont="1" applyAlignment="1" applyProtection="1">
      <alignment horizontal="left" vertical="center"/>
    </xf>
    <xf numFmtId="0" fontId="11" fillId="0" borderId="0" xfId="0" applyFont="1" applyBorder="1" applyAlignment="1">
      <alignment horizontal="center" vertical="center" wrapText="1"/>
    </xf>
    <xf numFmtId="0" fontId="9" fillId="0" borderId="0" xfId="0" applyFont="1" applyAlignment="1">
      <alignment horizontal="left" vertical="top" wrapText="1"/>
    </xf>
    <xf numFmtId="0" fontId="1" fillId="0" borderId="0" xfId="1" applyBorder="1" applyAlignment="1" applyProtection="1"/>
    <xf numFmtId="0" fontId="1" fillId="0" borderId="0" xfId="1" applyBorder="1" applyAlignment="1" applyProtection="1">
      <alignment shrinkToFit="1"/>
    </xf>
    <xf numFmtId="0" fontId="1" fillId="0" borderId="2" xfId="1" applyBorder="1" applyAlignment="1" applyProtection="1"/>
    <xf numFmtId="0" fontId="1" fillId="0" borderId="2" xfId="1" applyBorder="1" applyAlignment="1" applyProtection="1">
      <alignment shrinkToFit="1"/>
    </xf>
    <xf numFmtId="0" fontId="3" fillId="0" borderId="0" xfId="0" applyFont="1" applyFill="1" applyBorder="1" applyAlignment="1">
      <alignment vertical="center"/>
    </xf>
    <xf numFmtId="0" fontId="37" fillId="0" borderId="0" xfId="0" applyFont="1" applyFill="1" applyBorder="1" applyAlignment="1">
      <alignment vertical="center"/>
    </xf>
    <xf numFmtId="0" fontId="4" fillId="0" borderId="0" xfId="0" applyFont="1" applyFill="1" applyBorder="1" applyAlignment="1">
      <alignment vertical="center"/>
    </xf>
    <xf numFmtId="0" fontId="38" fillId="0" borderId="0" xfId="0" applyFont="1" applyFill="1" applyBorder="1" applyAlignment="1">
      <alignment vertical="center" wrapText="1"/>
    </xf>
    <xf numFmtId="0" fontId="7" fillId="0" borderId="0" xfId="0" applyFont="1" applyFill="1" applyBorder="1" applyAlignment="1">
      <alignment vertical="center"/>
    </xf>
    <xf numFmtId="0" fontId="39" fillId="0" borderId="0" xfId="0" applyFont="1" applyFill="1" applyBorder="1" applyAlignment="1">
      <alignment horizontal="left" vertical="center" wrapText="1"/>
    </xf>
    <xf numFmtId="0" fontId="39" fillId="0" borderId="0" xfId="0" applyFont="1" applyFill="1" applyBorder="1" applyAlignment="1">
      <alignment vertical="center"/>
    </xf>
    <xf numFmtId="0" fontId="7" fillId="0" borderId="0" xfId="0" applyFont="1" applyFill="1" applyBorder="1">
      <alignment vertical="center"/>
    </xf>
    <xf numFmtId="0" fontId="9" fillId="0" borderId="0" xfId="0" applyFont="1" applyFill="1" applyBorder="1" applyAlignment="1">
      <alignment vertical="center"/>
    </xf>
    <xf numFmtId="0" fontId="28" fillId="0" borderId="0" xfId="0" applyFont="1" applyFill="1" applyBorder="1" applyAlignment="1">
      <alignment vertical="center" shrinkToFit="1"/>
    </xf>
    <xf numFmtId="0" fontId="21" fillId="0" borderId="0" xfId="0" applyFont="1" applyFill="1" applyBorder="1" applyAlignment="1">
      <alignment vertical="center"/>
    </xf>
    <xf numFmtId="0" fontId="39" fillId="0" borderId="0" xfId="0" applyFont="1" applyFill="1" applyBorder="1" applyAlignment="1">
      <alignment vertical="center" shrinkToFit="1"/>
    </xf>
    <xf numFmtId="0" fontId="39" fillId="0" borderId="0" xfId="0" applyFont="1" applyFill="1" applyBorder="1" applyAlignment="1">
      <alignment horizontal="left" vertical="center" shrinkToFit="1"/>
    </xf>
    <xf numFmtId="0" fontId="11" fillId="0" borderId="0" xfId="0" applyFont="1" applyFill="1" applyBorder="1" applyAlignment="1">
      <alignment vertical="center" textRotation="255" wrapText="1"/>
    </xf>
    <xf numFmtId="0" fontId="9" fillId="0" borderId="0" xfId="0" applyFont="1" applyFill="1" applyBorder="1" applyAlignment="1">
      <alignment vertical="center" wrapText="1"/>
    </xf>
    <xf numFmtId="0" fontId="39" fillId="0" borderId="0" xfId="0" applyFont="1" applyFill="1" applyBorder="1" applyAlignment="1">
      <alignment vertical="center" wrapText="1" shrinkToFit="1"/>
    </xf>
    <xf numFmtId="0" fontId="28" fillId="0" borderId="0" xfId="0" applyFont="1" applyFill="1" applyBorder="1" applyAlignment="1">
      <alignment horizontal="left" vertical="center" shrinkToFit="1"/>
    </xf>
    <xf numFmtId="0" fontId="41" fillId="0" borderId="0" xfId="0" applyFont="1" applyFill="1" applyBorder="1" applyAlignment="1">
      <alignment vertical="center" wrapText="1" shrinkToFit="1"/>
    </xf>
    <xf numFmtId="0" fontId="9" fillId="0" borderId="0" xfId="0" applyFont="1" applyFill="1" applyBorder="1" applyAlignment="1"/>
    <xf numFmtId="0" fontId="0" fillId="9" borderId="0" xfId="0" applyFill="1">
      <alignment vertical="center"/>
    </xf>
    <xf numFmtId="49" fontId="0" fillId="0" borderId="0" xfId="0" applyNumberFormat="1">
      <alignment vertical="center"/>
    </xf>
    <xf numFmtId="0" fontId="0" fillId="6" borderId="0" xfId="0" applyFill="1" applyAlignment="1">
      <alignment horizontal="right" vertical="center"/>
    </xf>
    <xf numFmtId="49" fontId="0" fillId="6" borderId="0" xfId="0" applyNumberFormat="1" applyFill="1">
      <alignment vertical="center"/>
    </xf>
    <xf numFmtId="49" fontId="0" fillId="0" borderId="0" xfId="0" applyNumberFormat="1" applyFill="1" applyAlignment="1">
      <alignment horizontal="right" vertical="center"/>
    </xf>
    <xf numFmtId="0" fontId="0" fillId="0" borderId="0" xfId="0" applyFill="1" applyAlignment="1">
      <alignment horizontal="right" vertical="center"/>
    </xf>
    <xf numFmtId="49" fontId="0" fillId="9" borderId="0" xfId="0" applyNumberFormat="1" applyFill="1">
      <alignment vertical="center"/>
    </xf>
    <xf numFmtId="49" fontId="0" fillId="0" borderId="0" xfId="0" applyNumberFormat="1" applyFill="1">
      <alignment vertical="center"/>
    </xf>
    <xf numFmtId="49" fontId="0" fillId="0" borderId="0" xfId="0" applyNumberFormat="1" applyAlignment="1">
      <alignment horizontal="right" vertical="center"/>
    </xf>
    <xf numFmtId="0" fontId="0" fillId="0" borderId="0" xfId="0" applyAlignment="1">
      <alignment horizontal="center" vertical="center"/>
    </xf>
    <xf numFmtId="0" fontId="0" fillId="0" borderId="0" xfId="0" applyAlignment="1">
      <alignment horizontal="left" vertical="center"/>
    </xf>
    <xf numFmtId="179" fontId="3" fillId="2" borderId="69" xfId="0" applyNumberFormat="1" applyFont="1" applyFill="1" applyBorder="1" applyAlignment="1">
      <alignment vertical="center" wrapText="1"/>
    </xf>
    <xf numFmtId="0" fontId="7" fillId="0" borderId="149" xfId="0" applyFont="1" applyBorder="1">
      <alignment vertical="center"/>
    </xf>
    <xf numFmtId="0" fontId="7" fillId="0" borderId="150" xfId="0" applyFont="1" applyBorder="1">
      <alignment vertical="center"/>
    </xf>
    <xf numFmtId="0" fontId="7" fillId="0" borderId="152" xfId="0" applyFont="1" applyBorder="1">
      <alignment vertical="center"/>
    </xf>
    <xf numFmtId="0" fontId="7" fillId="0" borderId="154" xfId="0" applyFont="1" applyBorder="1">
      <alignment vertical="center"/>
    </xf>
    <xf numFmtId="0" fontId="7" fillId="0" borderId="155" xfId="0" applyFont="1" applyBorder="1">
      <alignment vertical="center"/>
    </xf>
    <xf numFmtId="49" fontId="0" fillId="12" borderId="0" xfId="0" applyNumberFormat="1" applyFill="1" applyAlignment="1">
      <alignment horizontal="right" vertical="center"/>
    </xf>
    <xf numFmtId="0" fontId="0" fillId="0" borderId="0" xfId="0" applyAlignment="1">
      <alignment horizontal="center" vertical="center"/>
    </xf>
    <xf numFmtId="0" fontId="15" fillId="12" borderId="0" xfId="0" applyFont="1" applyFill="1">
      <alignment vertical="center"/>
    </xf>
    <xf numFmtId="0" fontId="15" fillId="12" borderId="0" xfId="0" applyFont="1" applyFill="1" applyAlignment="1">
      <alignment horizontal="left" vertical="center"/>
    </xf>
    <xf numFmtId="0" fontId="15" fillId="12" borderId="0" xfId="0" applyFont="1" applyFill="1" applyAlignment="1">
      <alignment horizontal="center" vertical="center"/>
    </xf>
    <xf numFmtId="0" fontId="36" fillId="11" borderId="0" xfId="0" applyFont="1" applyFill="1" applyAlignment="1">
      <alignment horizontal="left" vertical="center"/>
    </xf>
    <xf numFmtId="0" fontId="39" fillId="0" borderId="0" xfId="0" applyFont="1" applyFill="1" applyBorder="1" applyAlignment="1">
      <alignment horizontal="left" vertical="center" shrinkToFit="1"/>
    </xf>
    <xf numFmtId="0" fontId="39" fillId="0" borderId="0" xfId="0" applyFont="1" applyFill="1" applyBorder="1" applyAlignment="1">
      <alignment horizontal="left" vertical="center"/>
    </xf>
    <xf numFmtId="0" fontId="39" fillId="0" borderId="0" xfId="0" applyFont="1" applyFill="1" applyBorder="1" applyAlignment="1">
      <alignment horizontal="left" vertical="center" wrapText="1" shrinkToFit="1"/>
    </xf>
    <xf numFmtId="0" fontId="41" fillId="0" borderId="70" xfId="0" applyFont="1" applyFill="1" applyBorder="1" applyAlignment="1">
      <alignment vertical="center" wrapText="1" shrinkToFit="1"/>
    </xf>
    <xf numFmtId="0" fontId="41" fillId="0" borderId="71" xfId="0" applyFont="1" applyFill="1" applyBorder="1" applyAlignment="1">
      <alignment vertical="center" wrapText="1" shrinkToFit="1"/>
    </xf>
    <xf numFmtId="0" fontId="21" fillId="0" borderId="71" xfId="0" applyFont="1" applyFill="1" applyBorder="1" applyAlignment="1">
      <alignment vertical="center" wrapText="1" shrinkToFit="1"/>
    </xf>
    <xf numFmtId="0" fontId="21" fillId="0" borderId="72" xfId="0" applyFont="1" applyFill="1" applyBorder="1" applyAlignment="1">
      <alignment vertical="center" wrapText="1" shrinkToFit="1"/>
    </xf>
    <xf numFmtId="0" fontId="21" fillId="0" borderId="100" xfId="0" applyFont="1" applyFill="1" applyBorder="1" applyAlignment="1">
      <alignment vertical="center" wrapText="1" shrinkToFit="1"/>
    </xf>
    <xf numFmtId="0" fontId="41" fillId="0" borderId="95" xfId="0" applyFont="1" applyFill="1" applyBorder="1" applyAlignment="1">
      <alignment horizontal="center" vertical="center" wrapText="1" shrinkToFit="1"/>
    </xf>
    <xf numFmtId="0" fontId="41" fillId="0" borderId="0" xfId="0" applyFont="1" applyFill="1" applyBorder="1" applyAlignment="1">
      <alignment horizontal="center" vertical="center" wrapText="1" shrinkToFit="1"/>
    </xf>
    <xf numFmtId="0" fontId="41" fillId="0" borderId="100" xfId="0" applyFont="1" applyFill="1" applyBorder="1" applyAlignment="1">
      <alignment vertical="center" wrapText="1" shrinkToFit="1"/>
    </xf>
    <xf numFmtId="179" fontId="39" fillId="0" borderId="0" xfId="0" applyNumberFormat="1" applyFont="1" applyFill="1" applyBorder="1" applyAlignment="1">
      <alignment vertical="center" wrapText="1" shrinkToFit="1"/>
    </xf>
    <xf numFmtId="0" fontId="0" fillId="0" borderId="100" xfId="0" applyBorder="1">
      <alignment vertical="center"/>
    </xf>
    <xf numFmtId="0" fontId="41" fillId="0" borderId="101" xfId="0" applyFont="1" applyFill="1" applyBorder="1" applyAlignment="1">
      <alignment horizontal="center" vertical="center" wrapText="1" shrinkToFit="1"/>
    </xf>
    <xf numFmtId="0" fontId="41" fillId="0" borderId="28" xfId="0" applyFont="1" applyFill="1" applyBorder="1" applyAlignment="1">
      <alignment horizontal="center" vertical="center" wrapText="1" shrinkToFit="1"/>
    </xf>
    <xf numFmtId="0" fontId="41" fillId="0" borderId="20" xfId="0" applyFont="1" applyFill="1" applyBorder="1" applyAlignment="1">
      <alignment horizontal="center" vertical="center" wrapText="1" shrinkToFit="1"/>
    </xf>
    <xf numFmtId="0" fontId="28" fillId="0" borderId="0" xfId="0" applyFont="1" applyProtection="1">
      <alignment vertical="center"/>
    </xf>
    <xf numFmtId="0" fontId="28" fillId="0" borderId="0" xfId="0" applyFont="1" applyFill="1" applyProtection="1">
      <alignment vertical="center"/>
    </xf>
    <xf numFmtId="0" fontId="28" fillId="0" borderId="0" xfId="0" applyFont="1">
      <alignment vertical="center"/>
    </xf>
    <xf numFmtId="0" fontId="28" fillId="11" borderId="69" xfId="0" applyFont="1" applyFill="1" applyBorder="1">
      <alignment vertical="center"/>
    </xf>
    <xf numFmtId="0" fontId="28" fillId="10" borderId="69" xfId="0" applyFont="1" applyFill="1" applyBorder="1" applyProtection="1">
      <alignment vertical="center"/>
    </xf>
    <xf numFmtId="0" fontId="28" fillId="0" borderId="0" xfId="0" applyFont="1" applyFill="1" applyBorder="1" applyProtection="1">
      <alignment vertical="center"/>
    </xf>
    <xf numFmtId="0" fontId="28" fillId="0" borderId="14" xfId="0" applyFont="1" applyBorder="1" applyProtection="1">
      <alignment vertical="center"/>
    </xf>
    <xf numFmtId="0" fontId="21" fillId="0" borderId="14" xfId="0" applyFont="1" applyFill="1" applyBorder="1" applyAlignment="1" applyProtection="1">
      <alignment vertical="center" textRotation="255"/>
    </xf>
    <xf numFmtId="0" fontId="28" fillId="0" borderId="13" xfId="0" applyFont="1" applyBorder="1" applyProtection="1">
      <alignment vertical="center"/>
    </xf>
    <xf numFmtId="0" fontId="28" fillId="0" borderId="0" xfId="0" applyFont="1" applyBorder="1" applyProtection="1">
      <alignment vertical="center"/>
    </xf>
    <xf numFmtId="0" fontId="28" fillId="0" borderId="14" xfId="0" applyFont="1" applyFill="1" applyBorder="1" applyAlignment="1" applyProtection="1">
      <alignment vertical="center" textRotation="255" shrinkToFit="1"/>
    </xf>
    <xf numFmtId="0" fontId="28" fillId="0" borderId="90" xfId="0" applyFont="1" applyFill="1" applyBorder="1" applyAlignment="1" applyProtection="1">
      <alignment horizontal="center" vertical="center" shrinkToFit="1"/>
    </xf>
    <xf numFmtId="0" fontId="28" fillId="0" borderId="91" xfId="0" applyFont="1" applyFill="1" applyBorder="1" applyAlignment="1" applyProtection="1">
      <alignment horizontal="center" vertical="center" shrinkToFit="1"/>
    </xf>
    <xf numFmtId="0" fontId="56" fillId="0" borderId="0" xfId="0" applyFont="1" applyFill="1" applyBorder="1" applyAlignment="1" applyProtection="1">
      <alignment horizontal="right" vertical="center" shrinkToFit="1"/>
    </xf>
    <xf numFmtId="0" fontId="28" fillId="0" borderId="0" xfId="0" applyFont="1" applyFill="1" applyBorder="1" applyAlignment="1" applyProtection="1">
      <alignment horizontal="center" vertical="center" shrinkToFit="1"/>
    </xf>
    <xf numFmtId="0" fontId="56" fillId="0" borderId="92" xfId="0" applyFont="1" applyFill="1" applyBorder="1" applyAlignment="1" applyProtection="1">
      <alignment horizontal="right" vertical="center" shrinkToFit="1"/>
    </xf>
    <xf numFmtId="38" fontId="18" fillId="13" borderId="73" xfId="2" applyFont="1" applyFill="1" applyBorder="1" applyAlignment="1" applyProtection="1">
      <alignment horizontal="center" vertical="center"/>
      <protection locked="0"/>
    </xf>
    <xf numFmtId="0" fontId="28" fillId="0" borderId="93" xfId="0" applyFont="1" applyFill="1" applyBorder="1" applyAlignment="1" applyProtection="1">
      <alignment horizontal="center" vertical="center" shrinkToFit="1"/>
    </xf>
    <xf numFmtId="0" fontId="28" fillId="0" borderId="74" xfId="0" applyFont="1" applyFill="1" applyBorder="1" applyAlignment="1" applyProtection="1">
      <alignment horizontal="center" vertical="center" shrinkToFit="1"/>
    </xf>
    <xf numFmtId="0" fontId="28" fillId="0" borderId="94" xfId="0" applyFont="1" applyFill="1" applyBorder="1" applyAlignment="1" applyProtection="1">
      <alignment horizontal="center" vertical="center" shrinkToFit="1"/>
    </xf>
    <xf numFmtId="3" fontId="18" fillId="11" borderId="73" xfId="0" applyNumberFormat="1" applyFont="1" applyFill="1" applyBorder="1" applyAlignment="1" applyProtection="1">
      <alignment horizontal="center" vertical="center" shrinkToFit="1"/>
      <protection locked="0"/>
    </xf>
    <xf numFmtId="3" fontId="18" fillId="11" borderId="93" xfId="0" applyNumberFormat="1" applyFont="1" applyFill="1" applyBorder="1" applyAlignment="1" applyProtection="1">
      <alignment horizontal="center" vertical="center" shrinkToFit="1"/>
      <protection locked="0"/>
    </xf>
    <xf numFmtId="0" fontId="28" fillId="0" borderId="24" xfId="0" applyFont="1" applyFill="1" applyBorder="1" applyAlignment="1" applyProtection="1">
      <alignment horizontal="center" vertical="center" shrinkToFit="1"/>
    </xf>
    <xf numFmtId="0" fontId="28" fillId="0" borderId="118" xfId="0" applyFont="1" applyFill="1" applyBorder="1" applyAlignment="1" applyProtection="1">
      <alignment horizontal="center" vertical="center" shrinkToFit="1"/>
    </xf>
    <xf numFmtId="0" fontId="15" fillId="0" borderId="0" xfId="0" applyFont="1" applyProtection="1">
      <alignment vertical="center"/>
    </xf>
    <xf numFmtId="0" fontId="28" fillId="0" borderId="0" xfId="0" applyFont="1" applyFill="1" applyBorder="1" applyAlignment="1" applyProtection="1">
      <alignment vertical="center"/>
    </xf>
    <xf numFmtId="0" fontId="28" fillId="0" borderId="0" xfId="0" applyFont="1" applyFill="1" applyBorder="1">
      <alignment vertical="center"/>
    </xf>
    <xf numFmtId="3" fontId="18" fillId="13" borderId="93" xfId="0" applyNumberFormat="1" applyFont="1" applyFill="1" applyBorder="1" applyAlignment="1" applyProtection="1">
      <alignment horizontal="center" vertical="center" shrinkToFit="1"/>
      <protection locked="0"/>
    </xf>
    <xf numFmtId="38" fontId="18" fillId="13" borderId="164" xfId="2" applyFont="1" applyFill="1" applyBorder="1" applyAlignment="1" applyProtection="1">
      <alignment horizontal="center" vertical="center"/>
      <protection locked="0"/>
    </xf>
    <xf numFmtId="49" fontId="18" fillId="13" borderId="114" xfId="0" applyNumberFormat="1" applyFont="1" applyFill="1" applyBorder="1" applyAlignment="1" applyProtection="1">
      <alignment horizontal="center" vertical="center"/>
      <protection locked="0"/>
    </xf>
    <xf numFmtId="49" fontId="18" fillId="13" borderId="117" xfId="0" applyNumberFormat="1" applyFont="1" applyFill="1" applyBorder="1" applyAlignment="1" applyProtection="1">
      <alignment horizontal="center" vertical="center"/>
      <protection locked="0"/>
    </xf>
    <xf numFmtId="0" fontId="24" fillId="0" borderId="0" xfId="0" applyFont="1" applyFill="1" applyBorder="1">
      <alignment vertical="center"/>
    </xf>
    <xf numFmtId="0" fontId="28" fillId="0" borderId="0" xfId="0" applyFont="1" applyFill="1" applyBorder="1" applyAlignment="1">
      <alignment horizontal="right" vertical="center"/>
    </xf>
    <xf numFmtId="0" fontId="28" fillId="0" borderId="13" xfId="0" applyFont="1" applyFill="1" applyBorder="1" applyProtection="1">
      <alignment vertical="center"/>
    </xf>
    <xf numFmtId="0" fontId="28" fillId="0" borderId="162" xfId="0" applyFont="1" applyBorder="1" applyProtection="1">
      <alignment vertical="center"/>
    </xf>
    <xf numFmtId="0" fontId="18" fillId="13" borderId="70" xfId="0" applyFont="1" applyFill="1" applyBorder="1" applyAlignment="1" applyProtection="1">
      <alignment horizontal="center" vertical="center"/>
      <protection locked="0"/>
    </xf>
    <xf numFmtId="0" fontId="28" fillId="0" borderId="161" xfId="0" applyFont="1" applyFill="1" applyBorder="1">
      <alignment vertical="center"/>
    </xf>
    <xf numFmtId="0" fontId="24" fillId="0" borderId="166" xfId="0" applyFont="1" applyBorder="1" applyProtection="1">
      <alignment vertical="center"/>
    </xf>
    <xf numFmtId="0" fontId="28" fillId="0" borderId="163" xfId="0" applyFont="1" applyBorder="1" applyProtection="1">
      <alignment vertical="center"/>
    </xf>
    <xf numFmtId="0" fontId="28" fillId="13" borderId="69" xfId="0" applyFont="1" applyFill="1" applyBorder="1">
      <alignment vertical="center"/>
    </xf>
    <xf numFmtId="0" fontId="28" fillId="10" borderId="1" xfId="0" applyFont="1" applyFill="1" applyBorder="1" applyAlignment="1">
      <alignment horizontal="left" vertical="center" wrapText="1"/>
    </xf>
    <xf numFmtId="0" fontId="28" fillId="0" borderId="0" xfId="0" applyFont="1" applyFill="1" applyBorder="1" applyAlignment="1" applyProtection="1">
      <alignment horizontal="left" vertical="center"/>
    </xf>
    <xf numFmtId="49" fontId="18" fillId="13" borderId="73" xfId="0" applyNumberFormat="1" applyFont="1" applyFill="1" applyBorder="1" applyAlignment="1" applyProtection="1">
      <alignment horizontal="center" vertical="center"/>
      <protection locked="0"/>
    </xf>
    <xf numFmtId="0" fontId="28" fillId="0" borderId="13" xfId="0" applyFont="1" applyFill="1" applyBorder="1" applyAlignment="1" applyProtection="1">
      <alignment horizontal="left" vertical="center"/>
    </xf>
    <xf numFmtId="0" fontId="28" fillId="0" borderId="165" xfId="0" applyFont="1" applyFill="1" applyBorder="1" applyProtection="1">
      <alignment vertical="center"/>
    </xf>
    <xf numFmtId="0" fontId="28" fillId="0" borderId="26"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3" xfId="0" applyFont="1" applyFill="1" applyBorder="1" applyProtection="1">
      <alignment vertical="center"/>
    </xf>
    <xf numFmtId="0" fontId="28" fillId="0" borderId="4" xfId="0" applyFont="1" applyFill="1" applyBorder="1" applyAlignment="1" applyProtection="1">
      <alignment horizontal="right" vertical="center"/>
    </xf>
    <xf numFmtId="176" fontId="29" fillId="0" borderId="0" xfId="0" applyNumberFormat="1" applyFont="1" applyFill="1" applyBorder="1" applyAlignment="1" applyProtection="1">
      <alignment vertical="center"/>
    </xf>
    <xf numFmtId="176" fontId="29" fillId="0" borderId="13" xfId="0" applyNumberFormat="1" applyFont="1" applyFill="1" applyBorder="1" applyAlignment="1" applyProtection="1">
      <alignment vertical="center"/>
    </xf>
    <xf numFmtId="0" fontId="28" fillId="7" borderId="37" xfId="0" applyFont="1" applyFill="1" applyBorder="1" applyProtection="1">
      <alignment vertical="center"/>
    </xf>
    <xf numFmtId="0" fontId="28" fillId="0" borderId="0" xfId="0" applyFont="1" applyFill="1">
      <alignment vertical="center"/>
    </xf>
    <xf numFmtId="0" fontId="41" fillId="0" borderId="0" xfId="0" applyFont="1" applyAlignment="1">
      <alignment horizontal="center" vertical="center"/>
    </xf>
    <xf numFmtId="0" fontId="24" fillId="12" borderId="2" xfId="0" applyFont="1" applyFill="1" applyBorder="1" applyAlignment="1" applyProtection="1">
      <alignment horizontal="left" vertical="center"/>
    </xf>
    <xf numFmtId="0" fontId="24" fillId="12" borderId="2" xfId="0" applyFont="1" applyFill="1" applyBorder="1" applyProtection="1">
      <alignment vertical="center"/>
    </xf>
    <xf numFmtId="0" fontId="24" fillId="12" borderId="0" xfId="0" applyFont="1" applyFill="1" applyBorder="1" applyAlignment="1" applyProtection="1">
      <alignment horizontal="left" vertical="center"/>
    </xf>
    <xf numFmtId="0" fontId="24" fillId="12" borderId="0" xfId="0" applyFont="1" applyFill="1" applyBorder="1" applyProtection="1">
      <alignment vertical="center"/>
    </xf>
    <xf numFmtId="0" fontId="24" fillId="12" borderId="14" xfId="0" applyFont="1" applyFill="1" applyBorder="1" applyProtection="1">
      <alignment vertical="center"/>
    </xf>
    <xf numFmtId="0" fontId="24" fillId="12" borderId="4" xfId="0" applyFont="1" applyFill="1" applyBorder="1" applyAlignment="1" applyProtection="1">
      <alignment horizontal="left" vertical="center"/>
    </xf>
    <xf numFmtId="0" fontId="24" fillId="12" borderId="4" xfId="0" applyFont="1" applyFill="1" applyBorder="1" applyProtection="1">
      <alignment vertical="center"/>
    </xf>
    <xf numFmtId="0" fontId="24" fillId="12" borderId="12" xfId="0" applyFont="1" applyFill="1" applyBorder="1" applyProtection="1">
      <alignment vertical="center"/>
    </xf>
    <xf numFmtId="0" fontId="28" fillId="0" borderId="0" xfId="0" applyFont="1" applyAlignment="1">
      <alignment horizontal="center" vertical="center"/>
    </xf>
    <xf numFmtId="0" fontId="28" fillId="0" borderId="165" xfId="0" applyFont="1" applyBorder="1">
      <alignment vertical="center"/>
    </xf>
    <xf numFmtId="180" fontId="28" fillId="10" borderId="26" xfId="0" applyNumberFormat="1" applyFont="1" applyFill="1" applyBorder="1">
      <alignment vertical="center"/>
    </xf>
    <xf numFmtId="0" fontId="28" fillId="0" borderId="167" xfId="0" applyFont="1" applyBorder="1">
      <alignment vertical="center"/>
    </xf>
    <xf numFmtId="178" fontId="28" fillId="10" borderId="3" xfId="0" applyNumberFormat="1" applyFont="1" applyFill="1" applyBorder="1" applyAlignment="1">
      <alignment horizontal="center" vertical="center"/>
    </xf>
    <xf numFmtId="178" fontId="28" fillId="10" borderId="4" xfId="0" applyNumberFormat="1" applyFont="1" applyFill="1" applyBorder="1" applyAlignment="1">
      <alignment horizontal="center" vertical="center"/>
    </xf>
    <xf numFmtId="0" fontId="28" fillId="10" borderId="12" xfId="0" applyFont="1" applyFill="1" applyBorder="1" applyAlignment="1">
      <alignment horizontal="center" vertical="center"/>
    </xf>
    <xf numFmtId="0" fontId="21" fillId="0" borderId="35" xfId="0" applyFont="1" applyFill="1" applyBorder="1" applyAlignment="1">
      <alignment horizontal="left" vertical="center" shrinkToFit="1"/>
    </xf>
    <xf numFmtId="0" fontId="56" fillId="0" borderId="168" xfId="0" applyFont="1" applyFill="1" applyBorder="1" applyAlignment="1">
      <alignment horizontal="center" vertical="center"/>
    </xf>
    <xf numFmtId="0" fontId="21" fillId="13" borderId="93" xfId="0" applyFont="1" applyFill="1" applyBorder="1" applyAlignment="1" applyProtection="1">
      <alignment horizontal="center" vertical="center"/>
    </xf>
    <xf numFmtId="3" fontId="18" fillId="11" borderId="118" xfId="0" applyNumberFormat="1" applyFont="1" applyFill="1" applyBorder="1" applyAlignment="1" applyProtection="1">
      <alignment horizontal="center" vertical="center" shrinkToFit="1"/>
      <protection locked="0"/>
    </xf>
    <xf numFmtId="3" fontId="18" fillId="13" borderId="118" xfId="0" applyNumberFormat="1" applyFont="1" applyFill="1" applyBorder="1" applyAlignment="1" applyProtection="1">
      <alignment horizontal="center" vertical="center" shrinkToFit="1"/>
      <protection locked="0"/>
    </xf>
    <xf numFmtId="3" fontId="18" fillId="11" borderId="169" xfId="0" applyNumberFormat="1" applyFont="1" applyFill="1" applyBorder="1" applyAlignment="1" applyProtection="1">
      <alignment horizontal="center" vertical="center" shrinkToFit="1"/>
      <protection locked="0"/>
    </xf>
    <xf numFmtId="0" fontId="56" fillId="0" borderId="168" xfId="0" applyFont="1" applyFill="1" applyBorder="1" applyAlignment="1" applyProtection="1">
      <alignment horizontal="right" vertical="center" shrinkToFit="1"/>
    </xf>
    <xf numFmtId="3" fontId="18" fillId="13" borderId="169" xfId="0" applyNumberFormat="1" applyFont="1" applyFill="1" applyBorder="1" applyAlignment="1" applyProtection="1">
      <alignment horizontal="center" vertical="center" shrinkToFit="1"/>
      <protection locked="0"/>
    </xf>
    <xf numFmtId="3" fontId="18" fillId="10" borderId="169" xfId="0" applyNumberFormat="1" applyFont="1" applyFill="1" applyBorder="1" applyAlignment="1" applyProtection="1">
      <alignment horizontal="center" vertical="center" shrinkToFit="1"/>
      <protection locked="0"/>
    </xf>
    <xf numFmtId="3" fontId="18" fillId="10" borderId="93" xfId="0" applyNumberFormat="1" applyFont="1" applyFill="1" applyBorder="1" applyAlignment="1" applyProtection="1">
      <alignment horizontal="center" vertical="center" shrinkToFit="1"/>
      <protection locked="0"/>
    </xf>
    <xf numFmtId="0" fontId="51" fillId="0" borderId="35" xfId="0" applyFont="1" applyFill="1" applyBorder="1" applyAlignment="1">
      <alignment horizontal="right" vertical="center" shrinkToFit="1"/>
    </xf>
    <xf numFmtId="0" fontId="36" fillId="7" borderId="173" xfId="0" applyNumberFormat="1" applyFont="1" applyFill="1" applyBorder="1" applyAlignment="1">
      <alignment horizontal="left" vertical="center" shrinkToFit="1"/>
    </xf>
    <xf numFmtId="0" fontId="36" fillId="7" borderId="173" xfId="0" applyNumberFormat="1" applyFont="1" applyFill="1" applyBorder="1" applyAlignment="1">
      <alignment horizontal="right" vertical="center" shrinkToFit="1"/>
    </xf>
    <xf numFmtId="0" fontId="1" fillId="0" borderId="43" xfId="1" applyBorder="1" applyAlignment="1"/>
    <xf numFmtId="0" fontId="1" fillId="0" borderId="44" xfId="1" applyBorder="1" applyAlignment="1"/>
    <xf numFmtId="0" fontId="1" fillId="0" borderId="45" xfId="1" applyBorder="1" applyAlignment="1">
      <alignment shrinkToFit="1"/>
    </xf>
    <xf numFmtId="0" fontId="1" fillId="0" borderId="47" xfId="1" applyBorder="1" applyAlignment="1"/>
    <xf numFmtId="0" fontId="1" fillId="0" borderId="48" xfId="1" applyBorder="1" applyAlignment="1"/>
    <xf numFmtId="0" fontId="1" fillId="0" borderId="49" xfId="1" applyBorder="1" applyAlignment="1">
      <alignment shrinkToFit="1"/>
    </xf>
    <xf numFmtId="0" fontId="0" fillId="0" borderId="49" xfId="1" applyFont="1" applyBorder="1" applyAlignment="1">
      <alignment shrinkToFit="1"/>
    </xf>
    <xf numFmtId="0" fontId="0" fillId="0" borderId="0" xfId="0" applyAlignment="1">
      <alignment horizontal="center" vertical="center"/>
    </xf>
    <xf numFmtId="0" fontId="28" fillId="12" borderId="0" xfId="0" applyFont="1" applyFill="1" applyAlignment="1">
      <alignment horizontal="center" vertical="center"/>
    </xf>
    <xf numFmtId="0" fontId="28" fillId="12" borderId="0" xfId="0" applyFont="1" applyFill="1" applyAlignment="1">
      <alignment horizontal="left" vertical="center"/>
    </xf>
    <xf numFmtId="0" fontId="28" fillId="12" borderId="0" xfId="0" applyFont="1" applyFill="1">
      <alignment vertical="center"/>
    </xf>
    <xf numFmtId="0" fontId="68" fillId="12" borderId="0" xfId="0" applyFont="1" applyFill="1" applyAlignment="1">
      <alignment horizontal="center" vertical="center"/>
    </xf>
    <xf numFmtId="0" fontId="68" fillId="12" borderId="0" xfId="0" applyFont="1" applyFill="1" applyAlignment="1">
      <alignment horizontal="left" vertical="center"/>
    </xf>
    <xf numFmtId="0" fontId="68" fillId="12" borderId="0" xfId="0" applyFont="1" applyFill="1">
      <alignment vertical="center"/>
    </xf>
    <xf numFmtId="0" fontId="15" fillId="12" borderId="0" xfId="0" applyFont="1" applyFill="1" applyAlignment="1">
      <alignment horizontal="right" vertical="center"/>
    </xf>
    <xf numFmtId="0" fontId="21" fillId="12" borderId="0" xfId="0" applyFont="1" applyFill="1">
      <alignment vertical="center"/>
    </xf>
    <xf numFmtId="0" fontId="36" fillId="12" borderId="0" xfId="0" applyFont="1" applyFill="1">
      <alignment vertical="center"/>
    </xf>
    <xf numFmtId="14" fontId="28" fillId="12" borderId="0" xfId="0" applyNumberFormat="1" applyFont="1" applyFill="1">
      <alignment vertical="center"/>
    </xf>
    <xf numFmtId="0" fontId="21" fillId="12" borderId="0" xfId="0" applyFont="1" applyFill="1" applyAlignment="1">
      <alignment horizontal="left" vertical="center"/>
    </xf>
    <xf numFmtId="0" fontId="28" fillId="12" borderId="0" xfId="0" applyFont="1" applyFill="1" applyAlignment="1">
      <alignment horizontal="left" vertical="center" shrinkToFit="1"/>
    </xf>
    <xf numFmtId="0" fontId="68" fillId="12" borderId="0" xfId="0" applyFont="1" applyFill="1" applyAlignment="1">
      <alignment horizontal="left" vertical="center" shrinkToFit="1"/>
    </xf>
    <xf numFmtId="0" fontId="36" fillId="12" borderId="0" xfId="0" applyFont="1" applyFill="1" applyAlignment="1">
      <alignment horizontal="center" vertical="center"/>
    </xf>
    <xf numFmtId="0" fontId="36" fillId="12" borderId="0" xfId="0" applyFont="1" applyFill="1" applyAlignment="1">
      <alignment horizontal="left" vertical="center"/>
    </xf>
    <xf numFmtId="0" fontId="36" fillId="12" borderId="0" xfId="0" applyFont="1" applyFill="1" applyAlignment="1">
      <alignment horizontal="right" vertical="center"/>
    </xf>
    <xf numFmtId="0" fontId="28" fillId="0" borderId="0" xfId="0" applyFont="1" applyAlignment="1">
      <alignment horizontal="left" vertical="center"/>
    </xf>
    <xf numFmtId="0" fontId="15" fillId="0" borderId="0" xfId="0" applyFont="1" applyAlignment="1">
      <alignment horizontal="center" vertical="center"/>
    </xf>
    <xf numFmtId="0" fontId="47" fillId="10" borderId="0" xfId="0" applyFont="1" applyFill="1" applyAlignment="1">
      <alignment horizontal="left" vertical="center"/>
    </xf>
    <xf numFmtId="0" fontId="48" fillId="10" borderId="0" xfId="0" applyFont="1" applyFill="1" applyAlignment="1">
      <alignment horizontal="center" vertical="center"/>
    </xf>
    <xf numFmtId="0" fontId="48" fillId="10" borderId="0" xfId="0" applyFont="1" applyFill="1" applyAlignment="1">
      <alignment horizontal="left" vertical="center"/>
    </xf>
    <xf numFmtId="0" fontId="48" fillId="10" borderId="0" xfId="0" applyFont="1" applyFill="1">
      <alignment vertical="center"/>
    </xf>
    <xf numFmtId="0" fontId="79" fillId="10" borderId="0" xfId="0" applyFont="1" applyFill="1" applyAlignment="1">
      <alignment horizontal="left" vertical="center"/>
    </xf>
    <xf numFmtId="0" fontId="79" fillId="10" borderId="0" xfId="0" applyFont="1" applyFill="1" applyAlignment="1">
      <alignment horizontal="center" vertical="center"/>
    </xf>
    <xf numFmtId="0" fontId="79" fillId="10" borderId="0" xfId="0" applyFont="1" applyFill="1">
      <alignment vertical="center"/>
    </xf>
    <xf numFmtId="0" fontId="21" fillId="10" borderId="0" xfId="0" applyFont="1" applyFill="1" applyAlignment="1">
      <alignment horizontal="center" vertical="center"/>
    </xf>
    <xf numFmtId="0" fontId="21" fillId="10" borderId="0" xfId="0" applyFont="1" applyFill="1">
      <alignment vertical="center"/>
    </xf>
    <xf numFmtId="0" fontId="21" fillId="10" borderId="0" xfId="0" applyFont="1" applyFill="1" applyAlignment="1">
      <alignment horizontal="left" vertical="center"/>
    </xf>
    <xf numFmtId="179" fontId="51" fillId="10" borderId="0" xfId="0" applyNumberFormat="1" applyFont="1" applyFill="1">
      <alignment vertical="center"/>
    </xf>
    <xf numFmtId="0" fontId="53" fillId="10" borderId="0" xfId="0" applyFont="1" applyFill="1" applyAlignment="1">
      <alignment horizontal="center" vertical="top"/>
    </xf>
    <xf numFmtId="0" fontId="53" fillId="10" borderId="0" xfId="0" applyFont="1" applyFill="1" applyAlignment="1">
      <alignment horizontal="right" vertical="center"/>
    </xf>
    <xf numFmtId="179" fontId="53" fillId="10" borderId="0" xfId="0" applyNumberFormat="1" applyFont="1" applyFill="1" applyAlignment="1">
      <alignment horizontal="left" vertical="center"/>
    </xf>
    <xf numFmtId="179" fontId="51" fillId="10" borderId="0" xfId="0" applyNumberFormat="1" applyFont="1" applyFill="1" applyAlignment="1">
      <alignment horizontal="left" vertical="center"/>
    </xf>
    <xf numFmtId="0" fontId="28" fillId="11" borderId="0" xfId="0" applyFont="1" applyFill="1" applyAlignment="1">
      <alignment horizontal="left" vertical="center"/>
    </xf>
    <xf numFmtId="0" fontId="28" fillId="11" borderId="0" xfId="0" applyFont="1" applyFill="1" applyAlignment="1">
      <alignment horizontal="center" vertical="center"/>
    </xf>
    <xf numFmtId="0" fontId="28" fillId="11" borderId="0" xfId="0" applyFont="1" applyFill="1">
      <alignment vertical="center"/>
    </xf>
    <xf numFmtId="0" fontId="68" fillId="11" borderId="0" xfId="0" applyFont="1" applyFill="1" applyAlignment="1">
      <alignment horizontal="center" vertical="center"/>
    </xf>
    <xf numFmtId="0" fontId="68" fillId="11" borderId="0" xfId="0" applyFont="1" applyFill="1" applyAlignment="1">
      <alignment horizontal="left" vertical="center"/>
    </xf>
    <xf numFmtId="0" fontId="79" fillId="11" borderId="0" xfId="0" applyFont="1" applyFill="1" applyAlignment="1">
      <alignment horizontal="center" vertical="center"/>
    </xf>
    <xf numFmtId="0" fontId="58" fillId="11" borderId="0" xfId="0" applyFont="1" applyFill="1">
      <alignment vertical="center"/>
    </xf>
    <xf numFmtId="0" fontId="21" fillId="11" borderId="0" xfId="0" applyFont="1" applyFill="1" applyAlignment="1">
      <alignment horizontal="center" vertical="center"/>
    </xf>
    <xf numFmtId="0" fontId="21" fillId="11" borderId="0" xfId="0" applyFont="1" applyFill="1" applyAlignment="1">
      <alignment horizontal="left" vertical="center"/>
    </xf>
    <xf numFmtId="0" fontId="18" fillId="11" borderId="0" xfId="0" applyFont="1" applyFill="1">
      <alignment vertical="center"/>
    </xf>
    <xf numFmtId="0" fontId="79" fillId="11" borderId="0" xfId="0" applyFont="1" applyFill="1">
      <alignment vertical="center"/>
    </xf>
    <xf numFmtId="0" fontId="79" fillId="11" borderId="0" xfId="0" applyFont="1" applyFill="1" applyAlignment="1">
      <alignment horizontal="left" vertical="center"/>
    </xf>
    <xf numFmtId="0" fontId="53" fillId="11" borderId="0" xfId="0" applyFont="1" applyFill="1">
      <alignment vertical="center"/>
    </xf>
    <xf numFmtId="0" fontId="80" fillId="11" borderId="0" xfId="0" applyFont="1" applyFill="1" applyAlignment="1">
      <alignment horizontal="center" vertical="center"/>
    </xf>
    <xf numFmtId="0" fontId="51" fillId="11" borderId="0" xfId="0" applyFont="1" applyFill="1" applyAlignment="1">
      <alignment horizontal="left" vertical="center"/>
    </xf>
    <xf numFmtId="0" fontId="81" fillId="11" borderId="0" xfId="0" applyFont="1" applyFill="1" applyAlignment="1">
      <alignment horizontal="left" vertical="center"/>
    </xf>
    <xf numFmtId="0" fontId="79" fillId="10" borderId="70" xfId="0" applyFont="1" applyFill="1" applyBorder="1" applyAlignment="1">
      <alignment horizontal="center" vertical="center"/>
    </xf>
    <xf numFmtId="0" fontId="21" fillId="10" borderId="71" xfId="0" applyFont="1" applyFill="1" applyBorder="1" applyAlignment="1">
      <alignment horizontal="left" vertical="center"/>
    </xf>
    <xf numFmtId="0" fontId="21" fillId="10" borderId="71" xfId="0" applyFont="1" applyFill="1" applyBorder="1" applyAlignment="1">
      <alignment horizontal="center" vertical="center"/>
    </xf>
    <xf numFmtId="0" fontId="79" fillId="10" borderId="95" xfId="0" applyFont="1" applyFill="1" applyBorder="1" applyAlignment="1">
      <alignment horizontal="center" vertical="center"/>
    </xf>
    <xf numFmtId="0" fontId="28" fillId="10" borderId="101" xfId="0" applyFont="1" applyFill="1" applyBorder="1" applyAlignment="1">
      <alignment horizontal="left" vertical="center"/>
    </xf>
    <xf numFmtId="0" fontId="21" fillId="10" borderId="28" xfId="0" applyFont="1" applyFill="1" applyBorder="1" applyAlignment="1">
      <alignment horizontal="left" vertical="center"/>
    </xf>
    <xf numFmtId="0" fontId="21" fillId="10" borderId="28" xfId="0" applyFont="1" applyFill="1" applyBorder="1">
      <alignment vertical="center"/>
    </xf>
    <xf numFmtId="0" fontId="51" fillId="10" borderId="28" xfId="0" applyFont="1" applyFill="1" applyBorder="1" applyAlignment="1">
      <alignment horizontal="left" vertical="center"/>
    </xf>
    <xf numFmtId="0" fontId="53" fillId="11" borderId="0" xfId="0" applyFont="1" applyFill="1" applyAlignment="1">
      <alignment horizontal="left" vertical="center"/>
    </xf>
    <xf numFmtId="179" fontId="51" fillId="11" borderId="0" xfId="0" applyNumberFormat="1" applyFont="1" applyFill="1">
      <alignment vertical="center"/>
    </xf>
    <xf numFmtId="0" fontId="48" fillId="0" borderId="0" xfId="0" applyFont="1">
      <alignment vertical="center"/>
    </xf>
    <xf numFmtId="0" fontId="18" fillId="0" borderId="0" xfId="0" applyFont="1" applyAlignment="1">
      <alignment horizontal="left" vertical="center"/>
    </xf>
    <xf numFmtId="0" fontId="79" fillId="0" borderId="0" xfId="0" applyFont="1">
      <alignment vertical="center"/>
    </xf>
    <xf numFmtId="0" fontId="55" fillId="0" borderId="0" xfId="0" applyFont="1" applyAlignment="1">
      <alignment vertical="center" shrinkToFit="1"/>
    </xf>
    <xf numFmtId="0" fontId="79" fillId="0" borderId="0" xfId="0" applyFont="1" applyAlignment="1">
      <alignment vertical="center" shrinkToFit="1"/>
    </xf>
    <xf numFmtId="0" fontId="38" fillId="10" borderId="0" xfId="0" applyFont="1" applyFill="1" applyAlignment="1">
      <alignment vertical="center"/>
    </xf>
    <xf numFmtId="0" fontId="38" fillId="0" borderId="0" xfId="0" applyFont="1" applyFill="1" applyAlignment="1">
      <alignment vertical="center"/>
    </xf>
    <xf numFmtId="0" fontId="36" fillId="7" borderId="173" xfId="0" applyNumberFormat="1" applyFont="1" applyFill="1" applyBorder="1" applyAlignment="1">
      <alignment horizontal="center" vertical="center" shrinkToFit="1"/>
    </xf>
    <xf numFmtId="0" fontId="87" fillId="0" borderId="48" xfId="0" applyFont="1" applyBorder="1" applyAlignment="1" applyProtection="1">
      <alignment shrinkToFit="1"/>
    </xf>
    <xf numFmtId="0" fontId="87" fillId="0" borderId="40" xfId="0" applyFont="1" applyBorder="1" applyAlignment="1" applyProtection="1">
      <alignment shrinkToFit="1"/>
    </xf>
    <xf numFmtId="49" fontId="2" fillId="0" borderId="42" xfId="0" applyNumberFormat="1" applyFont="1" applyBorder="1" applyAlignment="1" applyProtection="1">
      <alignment horizontal="center"/>
    </xf>
    <xf numFmtId="49" fontId="2" fillId="0" borderId="52" xfId="0" applyNumberFormat="1" applyFont="1" applyBorder="1" applyAlignment="1" applyProtection="1">
      <alignment horizontal="center"/>
    </xf>
    <xf numFmtId="0" fontId="59" fillId="0" borderId="0" xfId="0" applyFont="1" applyBorder="1" applyAlignment="1">
      <alignment horizontal="left" shrinkToFit="1"/>
    </xf>
    <xf numFmtId="0" fontId="28" fillId="11" borderId="162" xfId="0" applyFont="1" applyFill="1" applyBorder="1" applyAlignment="1">
      <alignment horizontal="left" vertical="center" shrinkToFit="1"/>
    </xf>
    <xf numFmtId="0" fontId="28" fillId="11" borderId="163" xfId="0" applyFont="1" applyFill="1" applyBorder="1" applyAlignment="1">
      <alignment horizontal="left" vertical="center" shrinkToFit="1"/>
    </xf>
    <xf numFmtId="0" fontId="78" fillId="11" borderId="162" xfId="3" applyFont="1" applyFill="1" applyBorder="1" applyAlignment="1" applyProtection="1">
      <alignment horizontal="center" vertical="center" shrinkToFit="1"/>
    </xf>
    <xf numFmtId="0" fontId="15" fillId="12" borderId="38" xfId="0" applyFont="1" applyFill="1" applyBorder="1" applyAlignment="1" applyProtection="1">
      <alignment horizontal="center" vertical="center" textRotation="255"/>
    </xf>
    <xf numFmtId="0" fontId="15" fillId="12" borderId="66" xfId="0" applyFont="1" applyFill="1" applyBorder="1" applyAlignment="1" applyProtection="1">
      <alignment horizontal="center" vertical="center" textRotation="255"/>
    </xf>
    <xf numFmtId="0" fontId="15" fillId="12" borderId="37" xfId="0" applyFont="1" applyFill="1" applyBorder="1" applyAlignment="1" applyProtection="1">
      <alignment horizontal="center" vertical="center" textRotation="255"/>
    </xf>
    <xf numFmtId="0" fontId="28" fillId="0" borderId="166" xfId="0" applyFont="1" applyFill="1" applyBorder="1" applyAlignment="1" applyProtection="1">
      <alignment horizontal="left" vertical="center"/>
    </xf>
    <xf numFmtId="0" fontId="28" fillId="0" borderId="162" xfId="0" applyFont="1" applyFill="1" applyBorder="1" applyAlignment="1" applyProtection="1">
      <alignment horizontal="left" vertical="center"/>
    </xf>
    <xf numFmtId="0" fontId="28" fillId="0" borderId="163" xfId="0" applyFont="1" applyFill="1" applyBorder="1" applyAlignment="1" applyProtection="1">
      <alignment horizontal="left" vertical="center"/>
    </xf>
    <xf numFmtId="0" fontId="24" fillId="10" borderId="13" xfId="0" applyFont="1" applyFill="1" applyBorder="1" applyAlignment="1" applyProtection="1">
      <alignment horizontal="left" vertical="center"/>
    </xf>
    <xf numFmtId="0" fontId="24" fillId="10" borderId="0" xfId="0" applyFont="1" applyFill="1" applyBorder="1" applyAlignment="1" applyProtection="1">
      <alignment horizontal="left" vertical="center"/>
    </xf>
    <xf numFmtId="0" fontId="24" fillId="10" borderId="3" xfId="0" applyFont="1" applyFill="1" applyBorder="1" applyAlignment="1" applyProtection="1">
      <alignment horizontal="left" vertical="center" wrapText="1"/>
    </xf>
    <xf numFmtId="0" fontId="24" fillId="10" borderId="4" xfId="0" applyFont="1" applyFill="1" applyBorder="1" applyAlignment="1" applyProtection="1">
      <alignment horizontal="left" vertical="center"/>
    </xf>
    <xf numFmtId="0" fontId="28" fillId="10" borderId="3" xfId="0" applyFont="1" applyFill="1" applyBorder="1" applyAlignment="1" applyProtection="1">
      <alignment horizontal="left" vertical="center"/>
    </xf>
    <xf numFmtId="0" fontId="28" fillId="10" borderId="4" xfId="0" applyFont="1" applyFill="1" applyBorder="1" applyAlignment="1" applyProtection="1">
      <alignment horizontal="left" vertical="center"/>
    </xf>
    <xf numFmtId="0" fontId="28" fillId="10" borderId="12" xfId="0" applyFont="1" applyFill="1" applyBorder="1" applyAlignment="1" applyProtection="1">
      <alignment horizontal="left" vertical="center"/>
    </xf>
    <xf numFmtId="0" fontId="28" fillId="10" borderId="165" xfId="0" applyFont="1" applyFill="1" applyBorder="1" applyAlignment="1" applyProtection="1">
      <alignment horizontal="left" vertical="center"/>
    </xf>
    <xf numFmtId="0" fontId="28" fillId="10" borderId="26" xfId="0" applyFont="1" applyFill="1" applyBorder="1" applyAlignment="1" applyProtection="1">
      <alignment horizontal="left" vertical="center"/>
    </xf>
    <xf numFmtId="0" fontId="24" fillId="0" borderId="38" xfId="0" applyFont="1" applyBorder="1" applyAlignment="1" applyProtection="1">
      <alignment horizontal="center" vertical="center" textRotation="255"/>
    </xf>
    <xf numFmtId="0" fontId="24" fillId="0" borderId="66" xfId="0" applyFont="1" applyBorder="1" applyAlignment="1" applyProtection="1">
      <alignment horizontal="center" vertical="center" textRotation="255"/>
    </xf>
    <xf numFmtId="0" fontId="24" fillId="0" borderId="37" xfId="0" applyFont="1" applyBorder="1" applyAlignment="1" applyProtection="1">
      <alignment horizontal="center" vertical="center" textRotation="255"/>
    </xf>
    <xf numFmtId="0" fontId="24" fillId="0" borderId="162" xfId="0" applyFont="1" applyFill="1" applyBorder="1" applyAlignment="1" applyProtection="1">
      <alignment horizontal="center" vertical="center"/>
    </xf>
    <xf numFmtId="14" fontId="24" fillId="10" borderId="0" xfId="0" applyNumberFormat="1" applyFont="1" applyFill="1" applyBorder="1" applyAlignment="1">
      <alignment horizontal="center" vertical="center"/>
    </xf>
    <xf numFmtId="14" fontId="24" fillId="10" borderId="4" xfId="0" applyNumberFormat="1" applyFont="1" applyFill="1" applyBorder="1" applyAlignment="1">
      <alignment horizontal="center" vertical="center"/>
    </xf>
    <xf numFmtId="0" fontId="24" fillId="10" borderId="13" xfId="0" applyFont="1" applyFill="1" applyBorder="1" applyAlignment="1">
      <alignment horizontal="center" vertical="center"/>
    </xf>
    <xf numFmtId="0" fontId="24" fillId="10" borderId="0" xfId="0" applyFont="1" applyFill="1" applyBorder="1" applyAlignment="1">
      <alignment horizontal="center" vertical="center"/>
    </xf>
    <xf numFmtId="0" fontId="24" fillId="10" borderId="14" xfId="0" applyFont="1" applyFill="1" applyBorder="1" applyAlignment="1">
      <alignment horizontal="center" vertical="center"/>
    </xf>
    <xf numFmtId="0" fontId="24" fillId="10" borderId="3" xfId="0" applyFont="1" applyFill="1" applyBorder="1" applyAlignment="1">
      <alignment horizontal="center" vertical="center"/>
    </xf>
    <xf numFmtId="0" fontId="24" fillId="10" borderId="4" xfId="0" applyFont="1" applyFill="1" applyBorder="1" applyAlignment="1">
      <alignment horizontal="center" vertical="center"/>
    </xf>
    <xf numFmtId="0" fontId="24" fillId="10" borderId="12" xfId="0" applyFont="1" applyFill="1" applyBorder="1" applyAlignment="1">
      <alignment horizontal="center" vertical="center"/>
    </xf>
    <xf numFmtId="0" fontId="28" fillId="0" borderId="166" xfId="0" applyFont="1" applyBorder="1" applyAlignment="1" applyProtection="1">
      <alignment horizontal="center" vertical="center"/>
    </xf>
    <xf numFmtId="0" fontId="28" fillId="0" borderId="162" xfId="0" applyFont="1" applyBorder="1" applyAlignment="1" applyProtection="1">
      <alignment horizontal="center" vertical="center"/>
    </xf>
    <xf numFmtId="0" fontId="28" fillId="0" borderId="163" xfId="0" applyFont="1" applyBorder="1" applyAlignment="1" applyProtection="1">
      <alignment horizontal="center" vertical="center"/>
    </xf>
    <xf numFmtId="0" fontId="24" fillId="0" borderId="27" xfId="0" applyFont="1" applyFill="1" applyBorder="1" applyAlignment="1" applyProtection="1">
      <alignment horizontal="left" vertical="center" shrinkToFit="1"/>
    </xf>
    <xf numFmtId="0" fontId="24" fillId="0" borderId="183" xfId="0" applyFont="1" applyFill="1" applyBorder="1" applyAlignment="1" applyProtection="1">
      <alignment horizontal="left" vertical="center" shrinkToFit="1"/>
    </xf>
    <xf numFmtId="177" fontId="28" fillId="10" borderId="3" xfId="0" applyNumberFormat="1" applyFont="1" applyFill="1" applyBorder="1" applyAlignment="1">
      <alignment horizontal="center" vertical="center"/>
    </xf>
    <xf numFmtId="177" fontId="28" fillId="10" borderId="4" xfId="0" applyNumberFormat="1" applyFont="1" applyFill="1" applyBorder="1" applyAlignment="1">
      <alignment horizontal="center" vertical="center"/>
    </xf>
    <xf numFmtId="177" fontId="28" fillId="10" borderId="12" xfId="0" applyNumberFormat="1" applyFont="1" applyFill="1" applyBorder="1" applyAlignment="1">
      <alignment horizontal="center" vertical="center"/>
    </xf>
    <xf numFmtId="0" fontId="29" fillId="0" borderId="38" xfId="0" applyFont="1" applyBorder="1" applyAlignment="1">
      <alignment horizontal="center" vertical="center" textRotation="255"/>
    </xf>
    <xf numFmtId="0" fontId="29" fillId="0" borderId="66" xfId="0" applyFont="1" applyBorder="1" applyAlignment="1">
      <alignment horizontal="center" vertical="center" textRotation="255"/>
    </xf>
    <xf numFmtId="0" fontId="29" fillId="0" borderId="37" xfId="0" applyFont="1" applyBorder="1" applyAlignment="1">
      <alignment horizontal="center" vertical="center" textRotation="255"/>
    </xf>
    <xf numFmtId="0" fontId="24" fillId="14" borderId="0" xfId="0" applyFont="1" applyFill="1" applyBorder="1" applyAlignment="1" applyProtection="1">
      <alignment horizontal="right" vertical="center"/>
    </xf>
    <xf numFmtId="0" fontId="24" fillId="14" borderId="14" xfId="0" applyFont="1" applyFill="1" applyBorder="1" applyAlignment="1" applyProtection="1">
      <alignment horizontal="right" vertical="center"/>
    </xf>
    <xf numFmtId="0" fontId="24" fillId="10" borderId="4" xfId="0" applyFont="1" applyFill="1" applyBorder="1" applyAlignment="1" applyProtection="1">
      <alignment horizontal="center" vertical="center"/>
    </xf>
    <xf numFmtId="0" fontId="24" fillId="10" borderId="12" xfId="0" applyFont="1" applyFill="1" applyBorder="1" applyAlignment="1" applyProtection="1">
      <alignment horizontal="center" vertical="center"/>
    </xf>
    <xf numFmtId="0" fontId="21" fillId="0" borderId="190" xfId="0" applyFont="1" applyFill="1" applyBorder="1" applyAlignment="1" applyProtection="1">
      <alignment horizontal="center" vertical="center" textRotation="255" shrinkToFit="1"/>
    </xf>
    <xf numFmtId="0" fontId="21" fillId="0" borderId="191" xfId="0" applyFont="1" applyFill="1" applyBorder="1" applyAlignment="1" applyProtection="1">
      <alignment horizontal="center" vertical="center" textRotation="255" shrinkToFit="1"/>
    </xf>
    <xf numFmtId="0" fontId="21" fillId="0" borderId="198" xfId="0" applyFont="1" applyFill="1" applyBorder="1" applyAlignment="1" applyProtection="1">
      <alignment horizontal="center" vertical="center" textRotation="255" shrinkToFit="1"/>
    </xf>
    <xf numFmtId="0" fontId="21" fillId="0" borderId="199" xfId="0" applyFont="1" applyFill="1" applyBorder="1" applyAlignment="1" applyProtection="1">
      <alignment horizontal="center" vertical="center" textRotation="255" shrinkToFit="1"/>
    </xf>
    <xf numFmtId="0" fontId="21" fillId="0" borderId="192" xfId="0" applyFont="1" applyFill="1" applyBorder="1" applyAlignment="1" applyProtection="1">
      <alignment horizontal="center" vertical="center" textRotation="255" shrinkToFit="1"/>
    </xf>
    <xf numFmtId="0" fontId="21" fillId="0" borderId="200" xfId="0" applyFont="1" applyFill="1" applyBorder="1" applyAlignment="1" applyProtection="1">
      <alignment horizontal="center" vertical="center" textRotation="255" shrinkToFit="1"/>
    </xf>
    <xf numFmtId="49" fontId="21" fillId="0" borderId="0" xfId="0" applyNumberFormat="1" applyFont="1" applyFill="1" applyBorder="1" applyAlignment="1" applyProtection="1">
      <alignment horizontal="center" vertical="center" shrinkToFit="1"/>
      <protection locked="0"/>
    </xf>
    <xf numFmtId="0" fontId="56" fillId="0" borderId="38" xfId="0" applyFont="1" applyBorder="1" applyAlignment="1" applyProtection="1">
      <alignment horizontal="center" vertical="center" textRotation="255"/>
    </xf>
    <xf numFmtId="0" fontId="56" fillId="0" borderId="66" xfId="0" applyFont="1" applyBorder="1" applyAlignment="1" applyProtection="1">
      <alignment horizontal="center" vertical="center" textRotation="255"/>
    </xf>
    <xf numFmtId="0" fontId="56" fillId="0" borderId="37" xfId="0" applyFont="1" applyBorder="1" applyAlignment="1" applyProtection="1">
      <alignment horizontal="center" vertical="center" textRotation="255"/>
    </xf>
    <xf numFmtId="0" fontId="28" fillId="0" borderId="162" xfId="0" applyFont="1" applyFill="1" applyBorder="1" applyAlignment="1" applyProtection="1">
      <alignment horizontal="center" vertical="center"/>
    </xf>
    <xf numFmtId="0" fontId="28" fillId="0" borderId="163" xfId="0" applyFont="1" applyFill="1" applyBorder="1" applyAlignment="1" applyProtection="1">
      <alignment horizontal="center" vertical="center"/>
    </xf>
    <xf numFmtId="49" fontId="28" fillId="14" borderId="8" xfId="0" applyNumberFormat="1" applyFont="1" applyFill="1" applyBorder="1" applyAlignment="1" applyProtection="1">
      <alignment horizontal="center" vertical="center"/>
    </xf>
    <xf numFmtId="49" fontId="28" fillId="14" borderId="9" xfId="0" applyNumberFormat="1" applyFont="1" applyFill="1" applyBorder="1" applyAlignment="1" applyProtection="1">
      <alignment horizontal="center" vertical="center"/>
    </xf>
    <xf numFmtId="177" fontId="28" fillId="10" borderId="13" xfId="0" applyNumberFormat="1" applyFont="1" applyFill="1" applyBorder="1" applyAlignment="1">
      <alignment horizontal="center" vertical="center"/>
    </xf>
    <xf numFmtId="177" fontId="28" fillId="10" borderId="0" xfId="0" applyNumberFormat="1" applyFont="1" applyFill="1" applyBorder="1" applyAlignment="1">
      <alignment horizontal="center" vertical="center"/>
    </xf>
    <xf numFmtId="177" fontId="28" fillId="10" borderId="14" xfId="0" applyNumberFormat="1" applyFont="1" applyFill="1" applyBorder="1" applyAlignment="1">
      <alignment horizontal="center" vertical="center"/>
    </xf>
    <xf numFmtId="0" fontId="24" fillId="10" borderId="0" xfId="0" applyFont="1" applyFill="1" applyBorder="1" applyAlignment="1">
      <alignment horizontal="left" vertical="center"/>
    </xf>
    <xf numFmtId="0" fontId="24" fillId="10" borderId="14" xfId="0" applyFont="1" applyFill="1" applyBorder="1" applyAlignment="1">
      <alignment horizontal="left" vertical="center"/>
    </xf>
    <xf numFmtId="0" fontId="24" fillId="0" borderId="162" xfId="0" applyFont="1" applyBorder="1" applyAlignment="1" applyProtection="1">
      <alignment horizontal="center" vertical="center"/>
    </xf>
    <xf numFmtId="0" fontId="24" fillId="0" borderId="163" xfId="0" applyFont="1" applyBorder="1" applyAlignment="1" applyProtection="1">
      <alignment horizontal="center" vertical="center"/>
    </xf>
    <xf numFmtId="0" fontId="28" fillId="0" borderId="26" xfId="0" applyFont="1" applyFill="1" applyBorder="1" applyAlignment="1" applyProtection="1">
      <alignment horizontal="center" vertical="center"/>
    </xf>
    <xf numFmtId="0" fontId="55" fillId="0" borderId="38" xfId="0" applyFont="1" applyBorder="1" applyAlignment="1" applyProtection="1">
      <alignment horizontal="center" vertical="center" textRotation="255"/>
    </xf>
    <xf numFmtId="0" fontId="55" fillId="0" borderId="66" xfId="0" applyFont="1" applyBorder="1" applyAlignment="1" applyProtection="1">
      <alignment horizontal="center" vertical="center" textRotation="255"/>
    </xf>
    <xf numFmtId="0" fontId="55" fillId="0" borderId="37" xfId="0" applyFont="1" applyBorder="1" applyAlignment="1" applyProtection="1">
      <alignment horizontal="center" vertical="center" textRotation="255"/>
    </xf>
    <xf numFmtId="0" fontId="55" fillId="0" borderId="172" xfId="0" applyFont="1" applyFill="1" applyBorder="1" applyAlignment="1">
      <alignment horizontal="left" vertical="center"/>
    </xf>
    <xf numFmtId="0" fontId="55" fillId="0" borderId="173" xfId="0" applyFont="1" applyFill="1" applyBorder="1" applyAlignment="1">
      <alignment horizontal="left" vertical="center"/>
    </xf>
    <xf numFmtId="0" fontId="55" fillId="0" borderId="174" xfId="0" applyFont="1" applyFill="1" applyBorder="1" applyAlignment="1">
      <alignment horizontal="left" vertical="center"/>
    </xf>
    <xf numFmtId="0" fontId="28" fillId="0" borderId="170" xfId="0" applyFont="1" applyBorder="1" applyAlignment="1" applyProtection="1">
      <alignment horizontal="center" vertical="center"/>
    </xf>
    <xf numFmtId="0" fontId="21" fillId="0" borderId="0" xfId="0" applyFont="1" applyFill="1" applyBorder="1" applyAlignment="1">
      <alignment horizontal="left" vertical="center" shrinkToFit="1"/>
    </xf>
    <xf numFmtId="0" fontId="18" fillId="0" borderId="122" xfId="0" applyNumberFormat="1" applyFont="1" applyFill="1" applyBorder="1" applyAlignment="1" applyProtection="1">
      <alignment horizontal="center" vertical="center" shrinkToFit="1"/>
    </xf>
    <xf numFmtId="0" fontId="18" fillId="0" borderId="97" xfId="0" applyNumberFormat="1" applyFont="1" applyFill="1" applyBorder="1" applyAlignment="1" applyProtection="1">
      <alignment horizontal="center" vertical="center" shrinkToFit="1"/>
    </xf>
    <xf numFmtId="0" fontId="18" fillId="0" borderId="123" xfId="0" applyNumberFormat="1" applyFont="1" applyFill="1" applyBorder="1" applyAlignment="1" applyProtection="1">
      <alignment horizontal="center" vertical="center" shrinkToFit="1"/>
    </xf>
    <xf numFmtId="49" fontId="18" fillId="13" borderId="73" xfId="0" applyNumberFormat="1" applyFont="1" applyFill="1" applyBorder="1" applyAlignment="1" applyProtection="1">
      <alignment horizontal="center" vertical="center"/>
      <protection locked="0"/>
    </xf>
    <xf numFmtId="49" fontId="18" fillId="13" borderId="74" xfId="0" applyNumberFormat="1" applyFont="1" applyFill="1" applyBorder="1" applyAlignment="1" applyProtection="1">
      <alignment horizontal="center" vertical="center"/>
      <protection locked="0"/>
    </xf>
    <xf numFmtId="49" fontId="18" fillId="13" borderId="75" xfId="0" applyNumberFormat="1" applyFont="1" applyFill="1" applyBorder="1" applyAlignment="1" applyProtection="1">
      <alignment horizontal="center" vertical="center"/>
      <protection locked="0"/>
    </xf>
    <xf numFmtId="0" fontId="60" fillId="0" borderId="13" xfId="0" applyFont="1" applyBorder="1" applyAlignment="1" applyProtection="1">
      <alignment horizontal="center" vertical="center" wrapText="1"/>
    </xf>
    <xf numFmtId="0" fontId="60" fillId="0" borderId="0" xfId="0" applyFont="1" applyBorder="1" applyAlignment="1" applyProtection="1">
      <alignment horizontal="center" vertical="center" wrapText="1"/>
    </xf>
    <xf numFmtId="0" fontId="31" fillId="0" borderId="0" xfId="0" applyFont="1" applyBorder="1" applyAlignment="1" applyProtection="1">
      <alignment horizontal="center" vertical="center" wrapText="1"/>
    </xf>
    <xf numFmtId="0" fontId="21" fillId="0" borderId="164" xfId="0" applyFont="1" applyFill="1" applyBorder="1" applyAlignment="1">
      <alignment horizontal="center" vertical="center"/>
    </xf>
    <xf numFmtId="0" fontId="21" fillId="0" borderId="74" xfId="0" applyFont="1" applyFill="1" applyBorder="1" applyAlignment="1">
      <alignment horizontal="center" vertical="center"/>
    </xf>
    <xf numFmtId="0" fontId="21" fillId="0" borderId="118" xfId="0" applyFont="1" applyFill="1" applyBorder="1" applyAlignment="1">
      <alignment horizontal="center" vertical="center"/>
    </xf>
    <xf numFmtId="0" fontId="21" fillId="0" borderId="81" xfId="0" applyFont="1" applyFill="1" applyBorder="1" applyAlignment="1">
      <alignment horizontal="center" vertical="center"/>
    </xf>
    <xf numFmtId="49" fontId="21" fillId="13" borderId="73" xfId="0" applyNumberFormat="1" applyFont="1" applyFill="1" applyBorder="1" applyAlignment="1" applyProtection="1">
      <alignment horizontal="center" vertical="center"/>
      <protection locked="0"/>
    </xf>
    <xf numFmtId="49" fontId="21" fillId="13" borderId="74" xfId="0" applyNumberFormat="1" applyFont="1" applyFill="1" applyBorder="1" applyAlignment="1" applyProtection="1">
      <alignment horizontal="center" vertical="center"/>
      <protection locked="0"/>
    </xf>
    <xf numFmtId="49" fontId="21" fillId="13" borderId="75" xfId="0" applyNumberFormat="1" applyFont="1" applyFill="1" applyBorder="1" applyAlignment="1" applyProtection="1">
      <alignment horizontal="center" vertical="center"/>
      <protection locked="0"/>
    </xf>
    <xf numFmtId="38" fontId="18" fillId="13" borderId="73" xfId="2" applyFont="1" applyFill="1" applyBorder="1" applyAlignment="1" applyProtection="1">
      <alignment horizontal="center" vertical="center"/>
      <protection locked="0"/>
    </xf>
    <xf numFmtId="38" fontId="18" fillId="13" borderId="74" xfId="2" applyFont="1" applyFill="1" applyBorder="1" applyAlignment="1" applyProtection="1">
      <alignment horizontal="center" vertical="center"/>
      <protection locked="0"/>
    </xf>
    <xf numFmtId="38" fontId="18" fillId="13" borderId="75" xfId="2" applyFont="1" applyFill="1" applyBorder="1" applyAlignment="1" applyProtection="1">
      <alignment horizontal="center" vertical="center"/>
      <protection locked="0"/>
    </xf>
    <xf numFmtId="0" fontId="21" fillId="13" borderId="73" xfId="0" applyFont="1" applyFill="1" applyBorder="1" applyAlignment="1" applyProtection="1">
      <alignment horizontal="center" vertical="center"/>
      <protection locked="0"/>
    </xf>
    <xf numFmtId="0" fontId="21" fillId="13" borderId="74" xfId="0" applyFont="1" applyFill="1" applyBorder="1" applyAlignment="1" applyProtection="1">
      <alignment horizontal="center" vertical="center"/>
      <protection locked="0"/>
    </xf>
    <xf numFmtId="0" fontId="21" fillId="13" borderId="75" xfId="0" applyFont="1" applyFill="1" applyBorder="1" applyAlignment="1" applyProtection="1">
      <alignment horizontal="center" vertical="center"/>
      <protection locked="0"/>
    </xf>
    <xf numFmtId="38" fontId="21" fillId="13" borderId="73" xfId="2" applyFont="1" applyFill="1" applyBorder="1" applyAlignment="1" applyProtection="1">
      <alignment horizontal="center" vertical="center"/>
      <protection locked="0"/>
    </xf>
    <xf numFmtId="38" fontId="21" fillId="13" borderId="74" xfId="2" applyFont="1" applyFill="1" applyBorder="1" applyAlignment="1" applyProtection="1">
      <alignment horizontal="center" vertical="center"/>
      <protection locked="0"/>
    </xf>
    <xf numFmtId="38" fontId="21" fillId="13" borderId="75" xfId="2" applyFont="1" applyFill="1" applyBorder="1" applyAlignment="1" applyProtection="1">
      <alignment horizontal="center" vertical="center"/>
      <protection locked="0"/>
    </xf>
    <xf numFmtId="49" fontId="21" fillId="13" borderId="118" xfId="0" applyNumberFormat="1" applyFont="1" applyFill="1" applyBorder="1" applyAlignment="1" applyProtection="1">
      <alignment horizontal="center" vertical="center"/>
      <protection locked="0"/>
    </xf>
    <xf numFmtId="0" fontId="21" fillId="0" borderId="175" xfId="0" applyFont="1" applyFill="1" applyBorder="1" applyAlignment="1" applyProtection="1">
      <alignment horizontal="left" vertical="center" shrinkToFit="1"/>
    </xf>
    <xf numFmtId="0" fontId="21" fillId="0" borderId="173" xfId="0" applyFont="1" applyFill="1" applyBorder="1" applyAlignment="1" applyProtection="1">
      <alignment horizontal="left" vertical="center" shrinkToFit="1"/>
    </xf>
    <xf numFmtId="0" fontId="21" fillId="0" borderId="174" xfId="0" applyFont="1" applyFill="1" applyBorder="1" applyAlignment="1" applyProtection="1">
      <alignment horizontal="left" vertical="center" shrinkToFit="1"/>
    </xf>
    <xf numFmtId="0" fontId="21" fillId="0" borderId="80" xfId="0" applyFont="1" applyFill="1" applyBorder="1" applyAlignment="1" applyProtection="1">
      <alignment horizontal="center" vertical="center" shrinkToFit="1"/>
    </xf>
    <xf numFmtId="0" fontId="21" fillId="0" borderId="74" xfId="0" applyFont="1" applyFill="1" applyBorder="1" applyAlignment="1" applyProtection="1">
      <alignment horizontal="center" vertical="center" shrinkToFit="1"/>
    </xf>
    <xf numFmtId="0" fontId="61" fillId="0" borderId="0" xfId="0" applyFont="1" applyBorder="1" applyAlignment="1" applyProtection="1">
      <alignment horizontal="center" vertical="center" shrinkToFit="1"/>
    </xf>
    <xf numFmtId="38" fontId="55" fillId="10" borderId="165" xfId="2" applyFont="1" applyFill="1" applyBorder="1" applyAlignment="1" applyProtection="1">
      <alignment horizontal="left" vertical="center"/>
    </xf>
    <xf numFmtId="38" fontId="55" fillId="10" borderId="26" xfId="2" applyFont="1" applyFill="1" applyBorder="1" applyAlignment="1" applyProtection="1">
      <alignment horizontal="left" vertical="center"/>
    </xf>
    <xf numFmtId="38" fontId="55" fillId="10" borderId="13" xfId="2" applyFont="1" applyFill="1" applyBorder="1" applyAlignment="1" applyProtection="1">
      <alignment horizontal="left" vertical="center"/>
    </xf>
    <xf numFmtId="38" fontId="55" fillId="10" borderId="0" xfId="2" applyFont="1" applyFill="1" applyBorder="1" applyAlignment="1" applyProtection="1">
      <alignment horizontal="left" vertical="center"/>
    </xf>
    <xf numFmtId="38" fontId="55" fillId="10" borderId="3" xfId="0" applyNumberFormat="1" applyFont="1" applyFill="1" applyBorder="1" applyAlignment="1" applyProtection="1">
      <alignment horizontal="left" vertical="center"/>
    </xf>
    <xf numFmtId="0" fontId="55" fillId="10" borderId="4" xfId="0" applyFont="1" applyFill="1" applyBorder="1" applyAlignment="1" applyProtection="1">
      <alignment horizontal="left" vertical="center"/>
    </xf>
    <xf numFmtId="0" fontId="32" fillId="0" borderId="13" xfId="0" applyFont="1" applyBorder="1" applyAlignment="1" applyProtection="1">
      <alignment horizontal="center" vertical="center" wrapText="1" shrinkToFit="1"/>
    </xf>
    <xf numFmtId="0" fontId="32" fillId="0" borderId="0" xfId="0" applyFont="1" applyBorder="1" applyAlignment="1" applyProtection="1">
      <alignment horizontal="center" vertical="center" wrapText="1" shrinkToFit="1"/>
    </xf>
    <xf numFmtId="0" fontId="59" fillId="0" borderId="13" xfId="0" applyFont="1" applyBorder="1" applyAlignment="1" applyProtection="1">
      <alignment horizontal="center" vertical="center" shrinkToFit="1"/>
    </xf>
    <xf numFmtId="0" fontId="59" fillId="0" borderId="0" xfId="0" applyFont="1" applyBorder="1" applyAlignment="1" applyProtection="1">
      <alignment horizontal="center" vertical="center" shrinkToFit="1"/>
    </xf>
    <xf numFmtId="0" fontId="21" fillId="0" borderId="187" xfId="0" applyNumberFormat="1" applyFont="1" applyFill="1" applyBorder="1" applyAlignment="1" applyProtection="1">
      <alignment horizontal="left" vertical="center" shrinkToFit="1"/>
    </xf>
    <xf numFmtId="0" fontId="21" fillId="0" borderId="27" xfId="0" applyNumberFormat="1" applyFont="1" applyFill="1" applyBorder="1" applyAlignment="1" applyProtection="1">
      <alignment horizontal="left" vertical="center" shrinkToFit="1"/>
    </xf>
    <xf numFmtId="0" fontId="21" fillId="0" borderId="184" xfId="0" applyNumberFormat="1" applyFont="1" applyFill="1" applyBorder="1" applyAlignment="1" applyProtection="1">
      <alignment horizontal="left" vertical="center" shrinkToFit="1"/>
    </xf>
    <xf numFmtId="0" fontId="21" fillId="0" borderId="179" xfId="0" applyFont="1" applyFill="1" applyBorder="1" applyAlignment="1" applyProtection="1">
      <alignment horizontal="left" vertical="center"/>
    </xf>
    <xf numFmtId="0" fontId="21" fillId="0" borderId="4"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21" fillId="0" borderId="186" xfId="0" applyFont="1" applyFill="1" applyBorder="1" applyAlignment="1" applyProtection="1">
      <alignment horizontal="left" vertical="center" wrapText="1" shrinkToFit="1"/>
    </xf>
    <xf numFmtId="0" fontId="21" fillId="0" borderId="26" xfId="0" applyFont="1" applyFill="1" applyBorder="1" applyAlignment="1" applyProtection="1">
      <alignment horizontal="left" vertical="center" wrapText="1" shrinkToFit="1"/>
    </xf>
    <xf numFmtId="0" fontId="21" fillId="0" borderId="187" xfId="0" applyFont="1" applyFill="1" applyBorder="1" applyAlignment="1" applyProtection="1">
      <alignment horizontal="left" vertical="center" wrapText="1" shrinkToFit="1"/>
    </xf>
    <xf numFmtId="0" fontId="21" fillId="0" borderId="27" xfId="0" applyFont="1" applyFill="1" applyBorder="1" applyAlignment="1" applyProtection="1">
      <alignment horizontal="left" vertical="center" wrapText="1" shrinkToFit="1"/>
    </xf>
    <xf numFmtId="49" fontId="28" fillId="10" borderId="73" xfId="0" applyNumberFormat="1" applyFont="1" applyFill="1" applyBorder="1" applyAlignment="1" applyProtection="1">
      <alignment horizontal="center" vertical="center" shrinkToFit="1"/>
      <protection locked="0"/>
    </xf>
    <xf numFmtId="49" fontId="28" fillId="10" borderId="74" xfId="0" applyNumberFormat="1" applyFont="1" applyFill="1" applyBorder="1" applyAlignment="1" applyProtection="1">
      <alignment horizontal="center" vertical="center" shrinkToFit="1"/>
      <protection locked="0"/>
    </xf>
    <xf numFmtId="49" fontId="28" fillId="10" borderId="75" xfId="0" applyNumberFormat="1" applyFont="1" applyFill="1" applyBorder="1" applyAlignment="1" applyProtection="1">
      <alignment horizontal="center" vertical="center" shrinkToFit="1"/>
      <protection locked="0"/>
    </xf>
    <xf numFmtId="176" fontId="55" fillId="0" borderId="166" xfId="0" applyNumberFormat="1" applyFont="1" applyFill="1" applyBorder="1" applyAlignment="1" applyProtection="1">
      <alignment horizontal="center" vertical="center"/>
    </xf>
    <xf numFmtId="176" fontId="55" fillId="0" borderId="162" xfId="0" applyNumberFormat="1" applyFont="1" applyFill="1" applyBorder="1" applyAlignment="1" applyProtection="1">
      <alignment horizontal="center" vertical="center"/>
    </xf>
    <xf numFmtId="0" fontId="24" fillId="0" borderId="0" xfId="0" applyNumberFormat="1" applyFont="1" applyFill="1" applyBorder="1" applyAlignment="1" applyProtection="1">
      <alignment horizontal="left" vertical="center" wrapText="1" shrinkToFit="1"/>
    </xf>
    <xf numFmtId="0" fontId="24" fillId="0" borderId="14" xfId="0" applyNumberFormat="1" applyFont="1" applyFill="1" applyBorder="1" applyAlignment="1" applyProtection="1">
      <alignment horizontal="left" vertical="center" wrapText="1" shrinkToFit="1"/>
    </xf>
    <xf numFmtId="0" fontId="24" fillId="0" borderId="27" xfId="0" applyNumberFormat="1" applyFont="1" applyFill="1" applyBorder="1" applyAlignment="1" applyProtection="1">
      <alignment horizontal="left" vertical="center" wrapText="1" shrinkToFit="1"/>
    </xf>
    <xf numFmtId="0" fontId="28" fillId="0" borderId="4" xfId="0" applyFont="1" applyFill="1" applyBorder="1" applyAlignment="1" applyProtection="1">
      <alignment horizontal="left" vertical="center" shrinkToFit="1"/>
    </xf>
    <xf numFmtId="0" fontId="28" fillId="0" borderId="104" xfId="0" applyFont="1" applyFill="1" applyBorder="1" applyAlignment="1" applyProtection="1">
      <alignment horizontal="left" vertical="center" shrinkToFit="1"/>
    </xf>
    <xf numFmtId="0" fontId="67" fillId="7" borderId="175" xfId="0" applyNumberFormat="1" applyFont="1" applyFill="1" applyBorder="1" applyAlignment="1">
      <alignment vertical="center" shrinkToFit="1"/>
    </xf>
    <xf numFmtId="0" fontId="67" fillId="7" borderId="173" xfId="0" applyNumberFormat="1" applyFont="1" applyFill="1" applyBorder="1" applyAlignment="1">
      <alignment vertical="center" shrinkToFit="1"/>
    </xf>
    <xf numFmtId="0" fontId="66" fillId="3" borderId="201" xfId="3" applyNumberFormat="1" applyFont="1" applyFill="1" applyBorder="1" applyAlignment="1">
      <alignment horizontal="center" vertical="center" shrinkToFit="1"/>
    </xf>
    <xf numFmtId="0" fontId="66" fillId="3" borderId="202" xfId="3" applyNumberFormat="1" applyFont="1" applyFill="1" applyBorder="1" applyAlignment="1">
      <alignment horizontal="center" vertical="center" shrinkToFit="1"/>
    </xf>
    <xf numFmtId="0" fontId="66" fillId="3" borderId="203" xfId="3" applyNumberFormat="1" applyFont="1" applyFill="1" applyBorder="1" applyAlignment="1">
      <alignment horizontal="center" vertical="center" shrinkToFit="1"/>
    </xf>
    <xf numFmtId="0" fontId="55" fillId="0" borderId="26" xfId="0" applyFont="1" applyFill="1" applyBorder="1" applyAlignment="1" applyProtection="1">
      <alignment horizontal="center" vertical="center" wrapText="1" shrinkToFit="1"/>
    </xf>
    <xf numFmtId="0" fontId="55" fillId="0" borderId="167" xfId="0" applyFont="1" applyFill="1" applyBorder="1" applyAlignment="1" applyProtection="1">
      <alignment horizontal="center" vertical="center" wrapText="1" shrinkToFit="1"/>
    </xf>
    <xf numFmtId="0" fontId="55" fillId="0" borderId="27" xfId="0" applyFont="1" applyFill="1" applyBorder="1" applyAlignment="1" applyProtection="1">
      <alignment horizontal="center" vertical="center" wrapText="1" shrinkToFit="1"/>
    </xf>
    <xf numFmtId="0" fontId="55" fillId="0" borderId="184" xfId="0" applyFont="1" applyFill="1" applyBorder="1" applyAlignment="1" applyProtection="1">
      <alignment horizontal="center" vertical="center" wrapText="1" shrinkToFit="1"/>
    </xf>
    <xf numFmtId="0" fontId="24" fillId="10" borderId="4" xfId="0" applyFont="1" applyFill="1" applyBorder="1" applyAlignment="1">
      <alignment horizontal="left" vertical="center"/>
    </xf>
    <xf numFmtId="0" fontId="24" fillId="10" borderId="12" xfId="0" applyFont="1" applyFill="1" applyBorder="1" applyAlignment="1">
      <alignment horizontal="left" vertical="center"/>
    </xf>
    <xf numFmtId="0" fontId="28" fillId="0" borderId="4" xfId="0" applyFont="1" applyFill="1" applyBorder="1" applyAlignment="1" applyProtection="1">
      <alignment horizontal="center" vertical="center"/>
    </xf>
    <xf numFmtId="0" fontId="32" fillId="0" borderId="0"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28" fillId="13" borderId="73" xfId="0" applyFont="1" applyFill="1" applyBorder="1" applyAlignment="1" applyProtection="1">
      <alignment horizontal="center" vertical="center" shrinkToFit="1"/>
      <protection locked="0"/>
    </xf>
    <xf numFmtId="0" fontId="28" fillId="13" borderId="74" xfId="0" applyFont="1" applyFill="1" applyBorder="1" applyAlignment="1" applyProtection="1">
      <alignment horizontal="center" vertical="center" shrinkToFit="1"/>
      <protection locked="0"/>
    </xf>
    <xf numFmtId="0" fontId="28" fillId="13" borderId="75" xfId="0" applyFont="1" applyFill="1" applyBorder="1" applyAlignment="1" applyProtection="1">
      <alignment horizontal="center" vertical="center" shrinkToFit="1"/>
      <protection locked="0"/>
    </xf>
    <xf numFmtId="0" fontId="21" fillId="0" borderId="193" xfId="0" applyFont="1" applyFill="1" applyBorder="1" applyAlignment="1" applyProtection="1">
      <alignment horizontal="left" vertical="center" shrinkToFit="1"/>
    </xf>
    <xf numFmtId="0" fontId="21" fillId="0" borderId="188" xfId="0" applyFont="1" applyFill="1" applyBorder="1" applyAlignment="1" applyProtection="1">
      <alignment horizontal="left" vertical="center" shrinkToFit="1"/>
    </xf>
    <xf numFmtId="0" fontId="21" fillId="0" borderId="189" xfId="0" applyFont="1" applyFill="1" applyBorder="1" applyAlignment="1" applyProtection="1">
      <alignment horizontal="left" vertical="center" shrinkToFit="1"/>
    </xf>
    <xf numFmtId="0" fontId="28" fillId="0" borderId="10" xfId="0" applyFont="1" applyFill="1" applyBorder="1" applyAlignment="1" applyProtection="1">
      <alignment horizontal="center" vertical="center"/>
    </xf>
    <xf numFmtId="0" fontId="28" fillId="0" borderId="2" xfId="0" applyFont="1" applyFill="1" applyBorder="1" applyAlignment="1" applyProtection="1">
      <alignment horizontal="center" vertical="center"/>
    </xf>
    <xf numFmtId="0" fontId="28" fillId="0" borderId="11" xfId="0" applyFont="1" applyFill="1" applyBorder="1" applyAlignment="1" applyProtection="1">
      <alignment horizontal="center" vertical="center"/>
    </xf>
    <xf numFmtId="0" fontId="24" fillId="14" borderId="26" xfId="0" applyFont="1" applyFill="1" applyBorder="1" applyAlignment="1" applyProtection="1">
      <alignment horizontal="right" vertical="center"/>
    </xf>
    <xf numFmtId="0" fontId="24" fillId="14" borderId="167" xfId="0" applyFont="1" applyFill="1" applyBorder="1" applyAlignment="1" applyProtection="1">
      <alignment horizontal="right" vertical="center"/>
    </xf>
    <xf numFmtId="0" fontId="59" fillId="0" borderId="0" xfId="0" applyFont="1" applyFill="1" applyAlignment="1" applyProtection="1">
      <alignment horizontal="center" vertical="center"/>
    </xf>
    <xf numFmtId="0" fontId="62" fillId="0" borderId="0" xfId="0" applyFont="1" applyFill="1" applyAlignment="1">
      <alignment horizontal="center" vertical="center"/>
    </xf>
    <xf numFmtId="0" fontId="38" fillId="0" borderId="0" xfId="0" applyFont="1" applyAlignment="1">
      <alignment horizontal="left" vertical="center"/>
    </xf>
    <xf numFmtId="0" fontId="59" fillId="0" borderId="0" xfId="0" applyFont="1" applyBorder="1" applyAlignment="1">
      <alignment horizontal="left"/>
    </xf>
    <xf numFmtId="0" fontId="59" fillId="0" borderId="4" xfId="0" applyFont="1" applyBorder="1" applyAlignment="1">
      <alignment horizontal="left"/>
    </xf>
    <xf numFmtId="0" fontId="55" fillId="0" borderId="172" xfId="0" applyFont="1" applyFill="1" applyBorder="1" applyAlignment="1" applyProtection="1">
      <alignment horizontal="left" vertical="center" shrinkToFit="1"/>
    </xf>
    <xf numFmtId="0" fontId="55" fillId="0" borderId="173" xfId="0" applyFont="1" applyFill="1" applyBorder="1" applyAlignment="1" applyProtection="1">
      <alignment horizontal="left" vertical="center" shrinkToFit="1"/>
    </xf>
    <xf numFmtId="0" fontId="55" fillId="0" borderId="174" xfId="0" applyFont="1" applyFill="1" applyBorder="1" applyAlignment="1" applyProtection="1">
      <alignment horizontal="left" vertical="center" shrinkToFit="1"/>
    </xf>
    <xf numFmtId="0" fontId="28" fillId="0" borderId="7" xfId="0" applyFont="1" applyBorder="1" applyAlignment="1" applyProtection="1">
      <alignment horizontal="center" vertical="center"/>
    </xf>
    <xf numFmtId="0" fontId="28" fillId="0" borderId="8" xfId="0" applyFont="1" applyBorder="1" applyAlignment="1" applyProtection="1">
      <alignment horizontal="center" vertical="center"/>
    </xf>
    <xf numFmtId="0" fontId="28" fillId="0" borderId="9" xfId="0" applyFont="1" applyBorder="1" applyAlignment="1" applyProtection="1">
      <alignment horizontal="center" vertical="center"/>
    </xf>
    <xf numFmtId="0" fontId="52" fillId="0" borderId="170" xfId="3" applyFont="1" applyFill="1" applyBorder="1" applyAlignment="1" applyProtection="1">
      <alignment horizontal="center" vertical="center" shrinkToFit="1"/>
    </xf>
    <xf numFmtId="0" fontId="52" fillId="0" borderId="162" xfId="3" applyFont="1" applyFill="1" applyBorder="1" applyAlignment="1" applyProtection="1">
      <alignment horizontal="center" vertical="center" shrinkToFit="1"/>
    </xf>
    <xf numFmtId="0" fontId="21" fillId="0" borderId="166" xfId="0" applyFont="1" applyFill="1" applyBorder="1" applyAlignment="1">
      <alignment horizontal="left" vertical="center" shrinkToFit="1"/>
    </xf>
    <xf numFmtId="0" fontId="21" fillId="0" borderId="162" xfId="0" applyFont="1" applyFill="1" applyBorder="1" applyAlignment="1">
      <alignment horizontal="left" vertical="center" shrinkToFit="1"/>
    </xf>
    <xf numFmtId="0" fontId="21" fillId="0" borderId="185" xfId="0" applyFont="1" applyFill="1" applyBorder="1" applyAlignment="1">
      <alignment horizontal="left" vertical="center" shrinkToFit="1"/>
    </xf>
    <xf numFmtId="0" fontId="21" fillId="0" borderId="181" xfId="0" applyFont="1" applyFill="1" applyBorder="1" applyAlignment="1">
      <alignment horizontal="left" vertical="center" shrinkToFit="1"/>
    </xf>
    <xf numFmtId="0" fontId="21" fillId="0" borderId="27" xfId="0" applyFont="1" applyFill="1" applyBorder="1" applyAlignment="1">
      <alignment horizontal="left" vertical="center" shrinkToFit="1"/>
    </xf>
    <xf numFmtId="0" fontId="21" fillId="0" borderId="184" xfId="0" applyFont="1" applyFill="1" applyBorder="1" applyAlignment="1">
      <alignment horizontal="left" vertical="center" shrinkToFit="1"/>
    </xf>
    <xf numFmtId="0" fontId="21" fillId="0" borderId="183" xfId="0" applyFont="1" applyFill="1" applyBorder="1" applyAlignment="1">
      <alignment horizontal="left" vertical="center" shrinkToFit="1"/>
    </xf>
    <xf numFmtId="0" fontId="38" fillId="10" borderId="0" xfId="0" applyFont="1" applyFill="1" applyAlignment="1">
      <alignment horizontal="center" vertical="center"/>
    </xf>
    <xf numFmtId="0" fontId="21" fillId="0" borderId="181" xfId="0" applyFont="1" applyFill="1" applyBorder="1" applyAlignment="1">
      <alignment vertical="center" shrinkToFit="1"/>
    </xf>
    <xf numFmtId="0" fontId="21" fillId="0" borderId="27" xfId="0" applyFont="1" applyFill="1" applyBorder="1" applyAlignment="1">
      <alignment vertical="center" shrinkToFit="1"/>
    </xf>
    <xf numFmtId="0" fontId="21" fillId="0" borderId="183" xfId="0" applyFont="1" applyFill="1" applyBorder="1" applyAlignment="1">
      <alignment vertical="center" shrinkToFit="1"/>
    </xf>
    <xf numFmtId="0" fontId="21" fillId="0" borderId="194" xfId="0" applyFont="1" applyFill="1" applyBorder="1" applyAlignment="1" applyProtection="1">
      <alignment horizontal="center" vertical="center" wrapText="1" shrinkToFit="1"/>
    </xf>
    <xf numFmtId="0" fontId="21" fillId="0" borderId="195" xfId="0" applyFont="1" applyFill="1" applyBorder="1" applyAlignment="1" applyProtection="1">
      <alignment horizontal="center" vertical="center" wrapText="1" shrinkToFit="1"/>
    </xf>
    <xf numFmtId="0" fontId="21" fillId="0" borderId="196" xfId="0" applyFont="1" applyFill="1" applyBorder="1" applyAlignment="1" applyProtection="1">
      <alignment horizontal="center" vertical="center" wrapText="1" shrinkToFit="1"/>
    </xf>
    <xf numFmtId="0" fontId="21" fillId="0" borderId="197" xfId="0" applyFont="1" applyFill="1" applyBorder="1" applyAlignment="1" applyProtection="1">
      <alignment horizontal="center" vertical="center" wrapText="1" shrinkToFit="1"/>
    </xf>
    <xf numFmtId="0" fontId="21" fillId="13" borderId="73" xfId="0" applyFont="1" applyFill="1" applyBorder="1" applyAlignment="1" applyProtection="1">
      <alignment horizontal="center" vertical="center" shrinkToFit="1"/>
      <protection locked="0"/>
    </xf>
    <xf numFmtId="0" fontId="21" fillId="13" borderId="74" xfId="0" applyFont="1" applyFill="1" applyBorder="1" applyAlignment="1" applyProtection="1">
      <alignment horizontal="center" vertical="center" shrinkToFit="1"/>
      <protection locked="0"/>
    </xf>
    <xf numFmtId="0" fontId="21" fillId="13" borderId="75" xfId="0" applyFont="1" applyFill="1" applyBorder="1" applyAlignment="1" applyProtection="1">
      <alignment horizontal="center" vertical="center" shrinkToFit="1"/>
      <protection locked="0"/>
    </xf>
    <xf numFmtId="0" fontId="57" fillId="0" borderId="0" xfId="0" applyFont="1" applyFill="1" applyBorder="1" applyAlignment="1" applyProtection="1">
      <alignment vertical="center" wrapText="1" shrinkToFit="1"/>
    </xf>
    <xf numFmtId="0" fontId="57" fillId="0" borderId="14" xfId="0" applyFont="1" applyFill="1" applyBorder="1" applyAlignment="1" applyProtection="1">
      <alignment vertical="center" wrapText="1" shrinkToFit="1"/>
    </xf>
    <xf numFmtId="0" fontId="57" fillId="0" borderId="27" xfId="0" applyFont="1" applyFill="1" applyBorder="1" applyAlignment="1" applyProtection="1">
      <alignment vertical="center" wrapText="1" shrinkToFit="1"/>
    </xf>
    <xf numFmtId="0" fontId="57" fillId="0" borderId="184" xfId="0" applyFont="1" applyFill="1" applyBorder="1" applyAlignment="1" applyProtection="1">
      <alignment vertical="center" wrapText="1" shrinkToFit="1"/>
    </xf>
    <xf numFmtId="0" fontId="21" fillId="0" borderId="0" xfId="0" applyFont="1" applyFill="1" applyBorder="1" applyAlignment="1" applyProtection="1">
      <alignment horizontal="left" vertical="center" shrinkToFit="1"/>
    </xf>
    <xf numFmtId="0" fontId="21" fillId="0" borderId="27" xfId="0" applyFont="1" applyFill="1" applyBorder="1" applyAlignment="1" applyProtection="1">
      <alignment horizontal="left" vertical="center" shrinkToFit="1"/>
    </xf>
    <xf numFmtId="0" fontId="55" fillId="0" borderId="0" xfId="0" applyFont="1" applyFill="1" applyBorder="1" applyAlignment="1" applyProtection="1">
      <alignment horizontal="left" vertical="center" wrapText="1"/>
    </xf>
    <xf numFmtId="0" fontId="55" fillId="0" borderId="27" xfId="0" applyFont="1" applyFill="1" applyBorder="1" applyAlignment="1" applyProtection="1">
      <alignment horizontal="left" vertical="center" wrapText="1"/>
    </xf>
    <xf numFmtId="0" fontId="21" fillId="0" borderId="73" xfId="0" applyFont="1" applyFill="1" applyBorder="1" applyAlignment="1" applyProtection="1">
      <alignment horizontal="center" vertical="center" shrinkToFit="1"/>
      <protection locked="0"/>
    </xf>
    <xf numFmtId="0" fontId="21" fillId="0" borderId="74" xfId="0" applyFont="1" applyFill="1" applyBorder="1" applyAlignment="1" applyProtection="1">
      <alignment horizontal="center" vertical="center" shrinkToFit="1"/>
      <protection locked="0"/>
    </xf>
    <xf numFmtId="0" fontId="21" fillId="0" borderId="75" xfId="0" applyFont="1" applyFill="1" applyBorder="1" applyAlignment="1" applyProtection="1">
      <alignment horizontal="center" vertical="center" shrinkToFit="1"/>
      <protection locked="0"/>
    </xf>
    <xf numFmtId="0" fontId="28" fillId="7" borderId="115" xfId="0" applyFont="1" applyFill="1" applyBorder="1" applyAlignment="1" applyProtection="1">
      <alignment horizontal="center" vertical="center" wrapText="1"/>
    </xf>
    <xf numFmtId="0" fontId="28" fillId="7" borderId="77" xfId="0" applyFont="1" applyFill="1" applyBorder="1" applyAlignment="1" applyProtection="1">
      <alignment horizontal="center" vertical="center" wrapText="1"/>
    </xf>
    <xf numFmtId="0" fontId="28" fillId="7" borderId="116" xfId="0" applyFont="1" applyFill="1" applyBorder="1" applyAlignment="1" applyProtection="1">
      <alignment horizontal="center" vertical="center" wrapText="1"/>
    </xf>
    <xf numFmtId="0" fontId="21" fillId="0" borderId="171" xfId="0" applyFont="1" applyFill="1" applyBorder="1" applyAlignment="1" applyProtection="1">
      <alignment horizontal="left" vertical="center" shrinkToFit="1"/>
    </xf>
    <xf numFmtId="0" fontId="21" fillId="0" borderId="35" xfId="0" applyFont="1" applyFill="1" applyBorder="1" applyAlignment="1" applyProtection="1">
      <alignment horizontal="left" vertical="center" shrinkToFit="1"/>
    </xf>
    <xf numFmtId="0" fontId="21" fillId="0" borderId="76" xfId="0" applyFont="1" applyFill="1" applyBorder="1" applyAlignment="1" applyProtection="1">
      <alignment horizontal="left" vertical="center" shrinkToFit="1"/>
    </xf>
    <xf numFmtId="0" fontId="21" fillId="0" borderId="176" xfId="0" applyFont="1" applyFill="1" applyBorder="1" applyAlignment="1" applyProtection="1">
      <alignment horizontal="left" vertical="center" shrinkToFit="1"/>
    </xf>
    <xf numFmtId="0" fontId="21" fillId="0" borderId="177" xfId="0" applyFont="1" applyFill="1" applyBorder="1" applyAlignment="1" applyProtection="1">
      <alignment horizontal="left" vertical="center" shrinkToFit="1"/>
    </xf>
    <xf numFmtId="0" fontId="21" fillId="0" borderId="178" xfId="0" applyFont="1" applyFill="1" applyBorder="1" applyAlignment="1" applyProtection="1">
      <alignment horizontal="left" vertical="center" shrinkToFit="1"/>
    </xf>
    <xf numFmtId="0" fontId="21" fillId="0" borderId="13" xfId="0" applyFont="1" applyFill="1" applyBorder="1" applyAlignment="1">
      <alignment horizontal="left" vertical="center" shrinkToFit="1"/>
    </xf>
    <xf numFmtId="0" fontId="21" fillId="0" borderId="3" xfId="0" applyFont="1" applyFill="1" applyBorder="1" applyAlignment="1">
      <alignment horizontal="left" vertical="center" shrinkToFit="1"/>
    </xf>
    <xf numFmtId="0" fontId="21" fillId="0" borderId="4" xfId="0" applyFont="1" applyFill="1" applyBorder="1" applyAlignment="1">
      <alignment horizontal="left" vertical="center" shrinkToFit="1"/>
    </xf>
    <xf numFmtId="0" fontId="21" fillId="0" borderId="104" xfId="0" applyFont="1" applyFill="1" applyBorder="1" applyAlignment="1">
      <alignment horizontal="left" vertical="center" shrinkToFit="1"/>
    </xf>
    <xf numFmtId="0" fontId="21" fillId="0" borderId="166" xfId="0" applyFont="1" applyFill="1" applyBorder="1" applyAlignment="1" applyProtection="1">
      <alignment horizontal="left" vertical="center" shrinkToFit="1"/>
    </xf>
    <xf numFmtId="0" fontId="21" fillId="0" borderId="162" xfId="0" applyFont="1" applyFill="1" applyBorder="1" applyAlignment="1" applyProtection="1">
      <alignment horizontal="left" vertical="center" shrinkToFit="1"/>
    </xf>
    <xf numFmtId="0" fontId="21" fillId="0" borderId="185" xfId="0" applyFont="1" applyFill="1" applyBorder="1" applyAlignment="1" applyProtection="1">
      <alignment horizontal="left" vertical="center" shrinkToFit="1"/>
    </xf>
    <xf numFmtId="0" fontId="21" fillId="0" borderId="181" xfId="0" applyFont="1" applyFill="1" applyBorder="1" applyAlignment="1" applyProtection="1">
      <alignment horizontal="left" vertical="center" shrinkToFit="1"/>
    </xf>
    <xf numFmtId="0" fontId="21" fillId="0" borderId="184" xfId="0" applyFont="1" applyFill="1" applyBorder="1" applyAlignment="1" applyProtection="1">
      <alignment horizontal="left" vertical="center" shrinkToFit="1"/>
    </xf>
    <xf numFmtId="0" fontId="21" fillId="0" borderId="180" xfId="0" applyFont="1" applyFill="1" applyBorder="1" applyAlignment="1">
      <alignment horizontal="left" vertical="center" shrinkToFit="1"/>
    </xf>
    <xf numFmtId="0" fontId="21" fillId="0" borderId="177" xfId="0" applyFont="1" applyFill="1" applyBorder="1" applyAlignment="1">
      <alignment horizontal="left" vertical="center" shrinkToFit="1"/>
    </xf>
    <xf numFmtId="0" fontId="21" fillId="0" borderId="182" xfId="0" applyFont="1" applyFill="1" applyBorder="1" applyAlignment="1">
      <alignment horizontal="left" vertical="center" shrinkToFit="1"/>
    </xf>
    <xf numFmtId="0" fontId="21" fillId="0" borderId="181" xfId="0" applyFont="1" applyFill="1" applyBorder="1" applyAlignment="1">
      <alignment horizontal="left" vertical="center" wrapText="1" shrinkToFit="1"/>
    </xf>
    <xf numFmtId="0" fontId="21" fillId="0" borderId="27" xfId="0" applyFont="1" applyFill="1" applyBorder="1" applyAlignment="1">
      <alignment horizontal="left" vertical="center" wrapText="1" shrinkToFit="1"/>
    </xf>
    <xf numFmtId="0" fontId="21" fillId="0" borderId="183" xfId="0" applyFont="1" applyFill="1" applyBorder="1" applyAlignment="1">
      <alignment horizontal="left" vertical="center" wrapText="1" shrinkToFit="1"/>
    </xf>
    <xf numFmtId="0" fontId="54" fillId="15" borderId="35" xfId="0" applyFont="1" applyFill="1" applyBorder="1" applyAlignment="1">
      <alignment horizontal="left" vertical="center" wrapText="1"/>
    </xf>
    <xf numFmtId="0" fontId="21" fillId="15" borderId="35" xfId="0" applyFont="1" applyFill="1" applyBorder="1" applyAlignment="1">
      <alignment horizontal="left" vertical="center" wrapText="1"/>
    </xf>
    <xf numFmtId="0" fontId="21" fillId="15" borderId="76" xfId="0" applyFont="1" applyFill="1" applyBorder="1" applyAlignment="1">
      <alignment horizontal="left" vertical="center" wrapText="1"/>
    </xf>
    <xf numFmtId="0" fontId="21" fillId="15" borderId="77" xfId="0" applyFont="1" applyFill="1" applyBorder="1" applyAlignment="1">
      <alignment horizontal="left" vertical="center" wrapText="1"/>
    </xf>
    <xf numFmtId="0" fontId="21" fillId="15" borderId="116" xfId="0" applyFont="1" applyFill="1" applyBorder="1" applyAlignment="1">
      <alignment horizontal="left" vertical="center" wrapText="1"/>
    </xf>
    <xf numFmtId="0" fontId="21" fillId="10" borderId="0" xfId="0" applyFont="1" applyFill="1" applyAlignment="1">
      <alignment horizontal="left" vertical="center"/>
    </xf>
    <xf numFmtId="0" fontId="47" fillId="10" borderId="0" xfId="0" applyFont="1" applyFill="1" applyAlignment="1">
      <alignment horizontal="left" vertical="center"/>
    </xf>
    <xf numFmtId="0" fontId="47" fillId="12" borderId="0" xfId="0" applyFont="1" applyFill="1" applyAlignment="1">
      <alignment horizontal="left" vertical="center"/>
    </xf>
    <xf numFmtId="0" fontId="47" fillId="11" borderId="0" xfId="0" applyFont="1" applyFill="1" applyAlignment="1">
      <alignment horizontal="left" vertical="center"/>
    </xf>
    <xf numFmtId="0" fontId="82" fillId="11" borderId="73" xfId="0" applyFont="1" applyFill="1" applyBorder="1" applyAlignment="1">
      <alignment horizontal="center" vertical="center"/>
    </xf>
    <xf numFmtId="0" fontId="82" fillId="11" borderId="74" xfId="0" applyFont="1" applyFill="1" applyBorder="1" applyAlignment="1">
      <alignment horizontal="center" vertical="center"/>
    </xf>
    <xf numFmtId="0" fontId="82" fillId="11" borderId="75" xfId="0" applyFont="1" applyFill="1" applyBorder="1" applyAlignment="1">
      <alignment horizontal="center" vertical="center"/>
    </xf>
    <xf numFmtId="179" fontId="51" fillId="10" borderId="0" xfId="0" applyNumberFormat="1" applyFont="1" applyFill="1" applyAlignment="1">
      <alignment horizontal="left" vertical="center"/>
    </xf>
    <xf numFmtId="0" fontId="21" fillId="10" borderId="71" xfId="0" applyFont="1" applyFill="1" applyBorder="1" applyAlignment="1">
      <alignment horizontal="left" vertical="center"/>
    </xf>
    <xf numFmtId="0" fontId="21" fillId="10" borderId="72" xfId="0" applyFont="1" applyFill="1" applyBorder="1" applyAlignment="1">
      <alignment horizontal="left" vertical="center"/>
    </xf>
    <xf numFmtId="0" fontId="21" fillId="10" borderId="100" xfId="0" applyFont="1" applyFill="1" applyBorder="1" applyAlignment="1">
      <alignment horizontal="left" vertical="center"/>
    </xf>
    <xf numFmtId="179" fontId="51" fillId="10" borderId="28" xfId="0" applyNumberFormat="1" applyFont="1" applyFill="1" applyBorder="1" applyAlignment="1">
      <alignment horizontal="left" vertical="center"/>
    </xf>
    <xf numFmtId="0" fontId="21" fillId="10" borderId="28" xfId="0" applyFont="1" applyFill="1" applyBorder="1" applyAlignment="1">
      <alignment horizontal="center" vertical="center"/>
    </xf>
    <xf numFmtId="0" fontId="21" fillId="10" borderId="20" xfId="0" applyFont="1" applyFill="1" applyBorder="1" applyAlignment="1">
      <alignment horizontal="center" vertical="center"/>
    </xf>
    <xf numFmtId="0" fontId="53" fillId="11" borderId="0" xfId="0" applyFont="1" applyFill="1" applyAlignment="1">
      <alignment horizontal="left" vertical="center"/>
    </xf>
    <xf numFmtId="0" fontId="51" fillId="11" borderId="0" xfId="0" applyFont="1" applyFill="1" applyAlignment="1">
      <alignment horizontal="center" vertical="center"/>
    </xf>
    <xf numFmtId="0" fontId="0" fillId="0" borderId="38" xfId="0" applyBorder="1" applyAlignment="1" applyProtection="1">
      <alignment horizontal="center" vertical="center" textRotation="255" shrinkToFit="1"/>
    </xf>
    <xf numFmtId="0" fontId="0" fillId="0" borderId="66" xfId="0" applyBorder="1" applyAlignment="1" applyProtection="1">
      <alignment horizontal="center" vertical="center" textRotation="255" shrinkToFit="1"/>
    </xf>
    <xf numFmtId="0" fontId="0" fillId="0" borderId="37" xfId="0" applyBorder="1" applyAlignment="1" applyProtection="1">
      <alignment horizontal="center" vertical="center" textRotation="255" shrinkToFit="1"/>
    </xf>
    <xf numFmtId="0" fontId="0" fillId="0" borderId="56" xfId="0" applyBorder="1" applyAlignment="1" applyProtection="1">
      <alignment horizontal="center" vertical="center" textRotation="255" shrinkToFit="1"/>
    </xf>
    <xf numFmtId="0" fontId="0" fillId="0" borderId="50" xfId="0" applyBorder="1" applyAlignment="1" applyProtection="1">
      <alignment horizontal="center" vertical="center" textRotation="255" shrinkToFit="1"/>
    </xf>
    <xf numFmtId="0" fontId="0" fillId="0" borderId="61" xfId="0" applyBorder="1" applyAlignment="1" applyProtection="1">
      <alignment horizontal="center" vertical="center" textRotation="255" shrinkToFit="1"/>
    </xf>
    <xf numFmtId="0" fontId="0" fillId="0" borderId="0" xfId="0" applyAlignment="1">
      <alignment horizontal="center" vertical="center"/>
    </xf>
    <xf numFmtId="0" fontId="41" fillId="0" borderId="95" xfId="0" applyFont="1" applyFill="1" applyBorder="1" applyAlignment="1">
      <alignment horizontal="center" vertical="center" wrapText="1" shrinkToFit="1"/>
    </xf>
    <xf numFmtId="0" fontId="41" fillId="0" borderId="0" xfId="0" applyFont="1" applyFill="1" applyBorder="1" applyAlignment="1">
      <alignment horizontal="center" vertical="center" wrapText="1" shrinkToFit="1"/>
    </xf>
    <xf numFmtId="179" fontId="40" fillId="0" borderId="0" xfId="0" applyNumberFormat="1" applyFont="1" applyFill="1" applyBorder="1" applyAlignment="1">
      <alignment horizontal="left" vertical="center" wrapText="1" shrinkToFit="1"/>
    </xf>
    <xf numFmtId="0" fontId="40" fillId="0" borderId="0" xfId="0" applyFont="1" applyFill="1" applyBorder="1" applyAlignment="1">
      <alignment horizontal="center" vertical="center" wrapText="1" shrinkToFit="1"/>
    </xf>
    <xf numFmtId="0" fontId="39" fillId="0" borderId="0" xfId="0" applyFont="1" applyFill="1" applyBorder="1" applyAlignment="1">
      <alignment horizontal="center" vertical="center" wrapText="1" shrinkToFit="1"/>
    </xf>
    <xf numFmtId="0" fontId="37" fillId="8" borderId="0" xfId="0" applyFont="1" applyFill="1" applyBorder="1" applyAlignment="1">
      <alignment horizontal="center" vertical="center"/>
    </xf>
    <xf numFmtId="0" fontId="48" fillId="0" borderId="0" xfId="0" applyFont="1" applyFill="1" applyBorder="1" applyAlignment="1">
      <alignment horizontal="left" vertical="center" wrapText="1" shrinkToFit="1"/>
    </xf>
    <xf numFmtId="0" fontId="48" fillId="0" borderId="0" xfId="0" applyFont="1" applyFill="1" applyBorder="1" applyAlignment="1">
      <alignment horizontal="left" vertical="center" shrinkToFit="1"/>
    </xf>
    <xf numFmtId="0" fontId="39" fillId="0" borderId="0" xfId="0" applyFont="1" applyFill="1" applyBorder="1" applyAlignment="1">
      <alignment horizontal="left" vertical="center" wrapText="1"/>
    </xf>
    <xf numFmtId="0" fontId="39" fillId="0" borderId="0" xfId="0" applyFont="1" applyFill="1" applyBorder="1" applyAlignment="1">
      <alignment horizontal="left" vertical="center"/>
    </xf>
    <xf numFmtId="0" fontId="39" fillId="0" borderId="0" xfId="0" applyFont="1" applyFill="1" applyBorder="1" applyAlignment="1">
      <alignment horizontal="left" vertical="center" shrinkToFit="1"/>
    </xf>
    <xf numFmtId="0" fontId="39" fillId="0" borderId="0" xfId="0" applyFont="1" applyFill="1" applyBorder="1" applyAlignment="1">
      <alignment horizontal="left" vertical="center" wrapText="1" shrinkToFit="1"/>
    </xf>
    <xf numFmtId="0" fontId="38" fillId="0" borderId="0" xfId="0" applyFont="1" applyFill="1" applyBorder="1" applyAlignment="1">
      <alignment horizontal="left" vertical="center" wrapText="1" shrinkToFit="1"/>
    </xf>
    <xf numFmtId="0" fontId="28" fillId="0" borderId="0" xfId="0" applyFont="1" applyFill="1" applyBorder="1" applyAlignment="1">
      <alignment horizontal="left" vertical="center" wrapText="1" shrinkToFit="1"/>
    </xf>
    <xf numFmtId="0" fontId="28" fillId="0" borderId="0" xfId="0" applyFont="1" applyFill="1" applyBorder="1" applyAlignment="1">
      <alignment horizontal="left" vertical="center" shrinkToFit="1"/>
    </xf>
    <xf numFmtId="0" fontId="10" fillId="0" borderId="11" xfId="1" applyNumberFormat="1" applyFont="1" applyBorder="1" applyAlignment="1">
      <alignment horizontal="center" vertical="center" shrinkToFit="1"/>
    </xf>
    <xf numFmtId="0" fontId="10" fillId="0" borderId="14" xfId="1" applyNumberFormat="1" applyFont="1" applyBorder="1" applyAlignment="1">
      <alignment horizontal="center" vertical="center" shrinkToFit="1"/>
    </xf>
    <xf numFmtId="0" fontId="10" fillId="0" borderId="12" xfId="1" applyNumberFormat="1" applyFont="1" applyBorder="1" applyAlignment="1">
      <alignment horizontal="center" vertical="center" shrinkToFit="1"/>
    </xf>
    <xf numFmtId="0" fontId="10" fillId="0" borderId="13" xfId="1" applyFont="1" applyBorder="1" applyAlignment="1">
      <alignment horizontal="distributed" vertical="center" wrapText="1"/>
    </xf>
    <xf numFmtId="0" fontId="10" fillId="0" borderId="0" xfId="1" applyFont="1" applyBorder="1" applyAlignment="1">
      <alignment horizontal="distributed" vertical="center" wrapText="1"/>
    </xf>
    <xf numFmtId="0" fontId="10" fillId="0" borderId="14" xfId="1" applyFont="1" applyBorder="1" applyAlignment="1">
      <alignment horizontal="distributed" vertical="center" wrapText="1"/>
    </xf>
    <xf numFmtId="0" fontId="10" fillId="0" borderId="3" xfId="1" applyFont="1" applyBorder="1" applyAlignment="1">
      <alignment horizontal="distributed" vertical="center" wrapText="1"/>
    </xf>
    <xf numFmtId="0" fontId="10" fillId="0" borderId="4" xfId="1" applyFont="1" applyBorder="1" applyAlignment="1">
      <alignment horizontal="distributed" vertical="center" wrapText="1"/>
    </xf>
    <xf numFmtId="0" fontId="10" fillId="0" borderId="12" xfId="1" applyFont="1" applyBorder="1" applyAlignment="1">
      <alignment horizontal="distributed" vertical="center" wrapText="1"/>
    </xf>
    <xf numFmtId="0" fontId="6" fillId="0" borderId="0" xfId="0" applyFont="1" applyAlignment="1">
      <alignment horizontal="center" vertical="center"/>
    </xf>
    <xf numFmtId="0" fontId="9" fillId="0" borderId="0" xfId="0" applyFont="1" applyAlignment="1">
      <alignment vertical="top" wrapText="1"/>
    </xf>
    <xf numFmtId="0" fontId="10" fillId="0" borderId="10" xfId="1" applyFont="1" applyBorder="1" applyAlignment="1">
      <alignment horizontal="center" vertical="center" wrapText="1"/>
    </xf>
    <xf numFmtId="0" fontId="10" fillId="0" borderId="2"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4" xfId="1" applyFont="1" applyBorder="1" applyAlignment="1">
      <alignment horizontal="center" vertical="center" wrapText="1"/>
    </xf>
    <xf numFmtId="0" fontId="10" fillId="0" borderId="12" xfId="1" applyFont="1" applyBorder="1" applyAlignment="1">
      <alignment horizontal="center" vertical="center" wrapText="1"/>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9" xfId="0" applyFont="1" applyBorder="1" applyAlignment="1">
      <alignment horizontal="left" vertical="center"/>
    </xf>
    <xf numFmtId="0" fontId="11" fillId="0" borderId="148" xfId="0" applyFont="1" applyBorder="1" applyAlignment="1">
      <alignment horizontal="center" vertical="center" wrapText="1"/>
    </xf>
    <xf numFmtId="0" fontId="11" fillId="0" borderId="149" xfId="0" applyFont="1" applyBorder="1" applyAlignment="1">
      <alignment horizontal="center" vertical="center" wrapText="1"/>
    </xf>
    <xf numFmtId="0" fontId="11" fillId="0" borderId="151"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53" xfId="0" applyFont="1" applyBorder="1" applyAlignment="1">
      <alignment horizontal="center" vertical="center" wrapText="1"/>
    </xf>
    <xf numFmtId="0" fontId="11" fillId="0" borderId="154" xfId="0" applyFont="1" applyBorder="1" applyAlignment="1">
      <alignment horizontal="center" vertical="center" wrapText="1"/>
    </xf>
    <xf numFmtId="0" fontId="10" fillId="0" borderId="10" xfId="1" applyFont="1" applyBorder="1" applyAlignment="1">
      <alignment vertical="center" shrinkToFit="1"/>
    </xf>
    <xf numFmtId="0" fontId="10" fillId="0" borderId="2" xfId="1" applyFont="1" applyBorder="1" applyAlignment="1">
      <alignment vertical="center" shrinkToFit="1"/>
    </xf>
    <xf numFmtId="0" fontId="10" fillId="0" borderId="11" xfId="1" applyFont="1" applyBorder="1" applyAlignment="1">
      <alignment vertical="center" shrinkToFit="1"/>
    </xf>
    <xf numFmtId="0" fontId="10" fillId="0" borderId="13" xfId="0" applyFont="1" applyBorder="1" applyAlignment="1">
      <alignment horizontal="center" vertical="center"/>
    </xf>
    <xf numFmtId="0" fontId="10" fillId="0" borderId="0" xfId="0" applyFont="1" applyBorder="1" applyAlignment="1">
      <alignment horizontal="center" vertical="center"/>
    </xf>
    <xf numFmtId="0" fontId="10" fillId="0" borderId="14" xfId="0" applyFont="1" applyBorder="1" applyAlignment="1">
      <alignment horizontal="center" vertical="center"/>
    </xf>
    <xf numFmtId="0" fontId="29" fillId="0" borderId="10" xfId="0" applyNumberFormat="1" applyFont="1" applyBorder="1" applyAlignment="1">
      <alignment horizontal="center" vertical="center" shrinkToFit="1"/>
    </xf>
    <xf numFmtId="0" fontId="29" fillId="0" borderId="2" xfId="0" applyNumberFormat="1" applyFont="1" applyBorder="1" applyAlignment="1">
      <alignment horizontal="center" vertical="center" shrinkToFit="1"/>
    </xf>
    <xf numFmtId="0" fontId="29" fillId="0" borderId="11" xfId="0" applyNumberFormat="1" applyFont="1" applyBorder="1" applyAlignment="1">
      <alignment horizontal="center" vertical="center" shrinkToFit="1"/>
    </xf>
    <xf numFmtId="0" fontId="29" fillId="0" borderId="13" xfId="0" applyNumberFormat="1" applyFont="1" applyBorder="1" applyAlignment="1">
      <alignment horizontal="center" vertical="center" shrinkToFit="1"/>
    </xf>
    <xf numFmtId="0" fontId="29" fillId="0" borderId="0" xfId="0" applyNumberFormat="1" applyFont="1" applyBorder="1" applyAlignment="1">
      <alignment horizontal="center" vertical="center" shrinkToFit="1"/>
    </xf>
    <xf numFmtId="0" fontId="29" fillId="0" borderId="14" xfId="0" applyNumberFormat="1" applyFont="1" applyBorder="1" applyAlignment="1">
      <alignment horizontal="center" vertical="center" shrinkToFit="1"/>
    </xf>
    <xf numFmtId="0" fontId="29" fillId="0" borderId="3" xfId="0" applyNumberFormat="1" applyFont="1" applyBorder="1" applyAlignment="1">
      <alignment horizontal="center" vertical="center" shrinkToFit="1"/>
    </xf>
    <xf numFmtId="0" fontId="29" fillId="0" borderId="4" xfId="0" applyNumberFormat="1" applyFont="1" applyBorder="1" applyAlignment="1">
      <alignment horizontal="center" vertical="center" shrinkToFit="1"/>
    </xf>
    <xf numFmtId="0" fontId="29" fillId="0" borderId="12" xfId="0" applyNumberFormat="1" applyFont="1" applyBorder="1" applyAlignment="1">
      <alignment horizontal="center" vertical="center" shrinkToFit="1"/>
    </xf>
    <xf numFmtId="0" fontId="29" fillId="0" borderId="10" xfId="1" applyNumberFormat="1" applyFont="1" applyBorder="1" applyAlignment="1">
      <alignment horizontal="center" vertical="center" shrinkToFit="1"/>
    </xf>
    <xf numFmtId="0" fontId="29" fillId="0" borderId="13" xfId="1" applyNumberFormat="1" applyFont="1" applyBorder="1" applyAlignment="1">
      <alignment horizontal="center" vertical="center" shrinkToFit="1"/>
    </xf>
    <xf numFmtId="0" fontId="29" fillId="0" borderId="3" xfId="1" applyNumberFormat="1" applyFont="1" applyBorder="1" applyAlignment="1">
      <alignment horizontal="center" vertical="center" shrinkToFit="1"/>
    </xf>
    <xf numFmtId="0" fontId="29" fillId="0" borderId="88" xfId="1" applyNumberFormat="1" applyFont="1" applyBorder="1" applyAlignment="1">
      <alignment horizontal="center" vertical="center" shrinkToFit="1"/>
    </xf>
    <xf numFmtId="0" fontId="29" fillId="0" borderId="87" xfId="1" applyNumberFormat="1" applyFont="1" applyBorder="1" applyAlignment="1">
      <alignment horizontal="center" vertical="center" shrinkToFit="1"/>
    </xf>
    <xf numFmtId="0" fontId="29" fillId="0" borderId="89" xfId="1" applyNumberFormat="1" applyFont="1" applyBorder="1" applyAlignment="1">
      <alignment horizontal="center" vertical="center" shrinkToFit="1"/>
    </xf>
    <xf numFmtId="0" fontId="10" fillId="0" borderId="2" xfId="1" applyNumberFormat="1" applyFont="1" applyBorder="1" applyAlignment="1">
      <alignment horizontal="center" vertical="center" shrinkToFit="1"/>
    </xf>
    <xf numFmtId="0" fontId="10" fillId="0" borderId="0" xfId="1" applyNumberFormat="1" applyFont="1" applyBorder="1" applyAlignment="1">
      <alignment horizontal="center" vertical="center" shrinkToFit="1"/>
    </xf>
    <xf numFmtId="0" fontId="10" fillId="0" borderId="4" xfId="1" applyNumberFormat="1" applyFont="1" applyBorder="1" applyAlignment="1">
      <alignment horizontal="center" vertical="center" shrinkToFit="1"/>
    </xf>
    <xf numFmtId="0" fontId="10" fillId="0" borderId="10" xfId="1" applyNumberFormat="1" applyFont="1" applyBorder="1" applyAlignment="1">
      <alignment horizontal="center" vertical="center" shrinkToFit="1"/>
    </xf>
    <xf numFmtId="0" fontId="10" fillId="0" borderId="13" xfId="1" applyNumberFormat="1" applyFont="1" applyBorder="1" applyAlignment="1">
      <alignment horizontal="center" vertical="center" shrinkToFit="1"/>
    </xf>
    <xf numFmtId="0" fontId="10" fillId="0" borderId="3" xfId="1" applyNumberFormat="1" applyFont="1" applyBorder="1" applyAlignment="1">
      <alignment horizontal="center" vertical="center" shrinkToFit="1"/>
    </xf>
    <xf numFmtId="0" fontId="10" fillId="0" borderId="88" xfId="1" applyNumberFormat="1" applyFont="1" applyBorder="1" applyAlignment="1">
      <alignment horizontal="center" vertical="center" shrinkToFit="1"/>
    </xf>
    <xf numFmtId="0" fontId="10" fillId="0" borderId="87" xfId="1" applyNumberFormat="1" applyFont="1" applyBorder="1" applyAlignment="1">
      <alignment horizontal="center" vertical="center" shrinkToFit="1"/>
    </xf>
    <xf numFmtId="0" fontId="10" fillId="0" borderId="89" xfId="1" applyNumberFormat="1" applyFont="1" applyBorder="1" applyAlignment="1">
      <alignment horizontal="center" vertical="center" shrinkToFit="1"/>
    </xf>
    <xf numFmtId="0" fontId="27" fillId="0" borderId="10" xfId="0" applyFont="1" applyBorder="1" applyAlignment="1">
      <alignment horizontal="left" vertical="center" wrapText="1"/>
    </xf>
    <xf numFmtId="0" fontId="27" fillId="0" borderId="2" xfId="0" applyFont="1" applyBorder="1" applyAlignment="1">
      <alignment horizontal="left" vertical="center" wrapText="1"/>
    </xf>
    <xf numFmtId="0" fontId="27" fillId="0" borderId="11" xfId="0" applyFont="1" applyBorder="1" applyAlignment="1">
      <alignment horizontal="left" vertical="center" wrapText="1"/>
    </xf>
    <xf numFmtId="0" fontId="27" fillId="0" borderId="13" xfId="0" applyFont="1" applyBorder="1" applyAlignment="1">
      <alignment horizontal="left" vertical="center" wrapText="1"/>
    </xf>
    <xf numFmtId="0" fontId="27" fillId="0" borderId="0" xfId="0" applyFont="1" applyBorder="1" applyAlignment="1">
      <alignment horizontal="left" vertical="center" wrapText="1"/>
    </xf>
    <xf numFmtId="0" fontId="27" fillId="0" borderId="14"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12" xfId="0" applyFont="1" applyBorder="1" applyAlignment="1">
      <alignment horizontal="left" vertical="center" wrapText="1"/>
    </xf>
    <xf numFmtId="0" fontId="9" fillId="0" borderId="0" xfId="0" applyFont="1" applyAlignment="1">
      <alignment horizontal="left" vertical="top" wrapText="1"/>
    </xf>
    <xf numFmtId="0" fontId="7" fillId="0" borderId="137" xfId="0" applyFont="1" applyBorder="1" applyAlignment="1">
      <alignment horizontal="center" vertical="center"/>
    </xf>
    <xf numFmtId="0" fontId="7" fillId="0" borderId="138" xfId="0" applyFont="1" applyBorder="1" applyAlignment="1">
      <alignment horizontal="center" vertical="center"/>
    </xf>
    <xf numFmtId="0" fontId="7" fillId="0" borderId="139" xfId="0" applyFont="1" applyBorder="1" applyAlignment="1">
      <alignment horizontal="center" vertical="center"/>
    </xf>
    <xf numFmtId="0" fontId="10" fillId="0" borderId="0" xfId="0" applyFont="1" applyBorder="1" applyAlignment="1">
      <alignment horizontal="right" vertical="center"/>
    </xf>
    <xf numFmtId="0" fontId="28" fillId="0" borderId="13" xfId="0" applyFont="1" applyFill="1" applyBorder="1" applyAlignment="1">
      <alignment horizontal="center" vertical="center" shrinkToFit="1"/>
    </xf>
    <xf numFmtId="0" fontId="28" fillId="0" borderId="0" xfId="0" applyFont="1" applyFill="1" applyBorder="1" applyAlignment="1">
      <alignment horizontal="center" vertical="center" shrinkToFit="1"/>
    </xf>
    <xf numFmtId="0" fontId="28" fillId="0" borderId="3" xfId="0" applyFont="1" applyFill="1" applyBorder="1" applyAlignment="1">
      <alignment horizontal="center" vertical="center" shrinkToFit="1"/>
    </xf>
    <xf numFmtId="0" fontId="28" fillId="0" borderId="4" xfId="0" applyFont="1" applyFill="1" applyBorder="1" applyAlignment="1">
      <alignment horizontal="center" vertical="center" shrinkToFit="1"/>
    </xf>
    <xf numFmtId="0" fontId="28" fillId="0" borderId="87" xfId="0" applyFont="1" applyFill="1" applyBorder="1" applyAlignment="1">
      <alignment horizontal="center" vertical="center" shrinkToFit="1"/>
    </xf>
    <xf numFmtId="0" fontId="28" fillId="0" borderId="89" xfId="0" applyFont="1" applyFill="1" applyBorder="1" applyAlignment="1">
      <alignment horizontal="center" vertical="center" shrinkToFit="1"/>
    </xf>
    <xf numFmtId="0" fontId="28" fillId="0" borderId="6" xfId="0" applyFont="1" applyFill="1" applyBorder="1" applyAlignment="1">
      <alignment horizontal="center" vertical="center" shrinkToFit="1"/>
    </xf>
    <xf numFmtId="0" fontId="28" fillId="0" borderId="17" xfId="0" applyFont="1" applyFill="1" applyBorder="1" applyAlignment="1">
      <alignment horizontal="center" vertical="center" shrinkToFit="1"/>
    </xf>
    <xf numFmtId="0" fontId="7" fillId="0" borderId="87" xfId="0" applyFont="1" applyBorder="1" applyAlignment="1">
      <alignment horizontal="center" vertical="center"/>
    </xf>
    <xf numFmtId="0" fontId="7" fillId="0" borderId="89" xfId="0" applyFont="1" applyBorder="1" applyAlignment="1">
      <alignment horizontal="center" vertical="center"/>
    </xf>
    <xf numFmtId="0" fontId="7" fillId="0" borderId="0" xfId="0" applyFont="1" applyBorder="1" applyAlignment="1">
      <alignment horizontal="center" vertical="center"/>
    </xf>
    <xf numFmtId="0" fontId="7" fillId="0" borderId="14" xfId="0" applyFont="1" applyBorder="1" applyAlignment="1">
      <alignment horizontal="center" vertical="center"/>
    </xf>
    <xf numFmtId="0" fontId="7" fillId="0" borderId="4" xfId="0" applyFont="1" applyBorder="1" applyAlignment="1">
      <alignment horizontal="center" vertical="center"/>
    </xf>
    <xf numFmtId="0" fontId="7" fillId="0" borderId="12" xfId="0" applyFont="1" applyBorder="1" applyAlignment="1">
      <alignment horizontal="center" vertical="center"/>
    </xf>
    <xf numFmtId="0" fontId="7" fillId="0" borderId="5" xfId="1" applyFont="1" applyBorder="1" applyAlignment="1">
      <alignment horizontal="center" vertical="center"/>
    </xf>
    <xf numFmtId="0" fontId="7" fillId="0" borderId="6" xfId="1" applyFont="1" applyBorder="1" applyAlignment="1">
      <alignment horizontal="center" vertical="center"/>
    </xf>
    <xf numFmtId="0" fontId="7" fillId="0" borderId="19" xfId="1" applyFont="1" applyBorder="1" applyAlignment="1">
      <alignment horizontal="center" vertical="center"/>
    </xf>
    <xf numFmtId="0" fontId="7" fillId="0" borderId="17" xfId="1" applyFont="1" applyBorder="1" applyAlignment="1">
      <alignment horizontal="center" vertical="center"/>
    </xf>
    <xf numFmtId="0" fontId="9" fillId="0" borderId="1" xfId="0" applyFont="1" applyBorder="1" applyAlignment="1">
      <alignment horizontal="center" vertical="center"/>
    </xf>
    <xf numFmtId="0" fontId="6" fillId="0" borderId="38" xfId="0" applyFont="1" applyBorder="1" applyAlignment="1">
      <alignment horizontal="center" vertical="center"/>
    </xf>
    <xf numFmtId="0" fontId="6" fillId="0" borderId="10" xfId="0" applyFont="1" applyBorder="1" applyAlignment="1">
      <alignment horizontal="center" vertical="center"/>
    </xf>
    <xf numFmtId="0" fontId="8" fillId="0" borderId="13" xfId="1" applyNumberFormat="1" applyFont="1" applyBorder="1" applyAlignment="1">
      <alignment horizontal="center" vertical="center"/>
    </xf>
    <xf numFmtId="0" fontId="8" fillId="0" borderId="0" xfId="1" applyNumberFormat="1" applyFont="1" applyBorder="1" applyAlignment="1">
      <alignment horizontal="center" vertical="center"/>
    </xf>
    <xf numFmtId="0" fontId="8" fillId="0" borderId="3" xfId="1" applyNumberFormat="1" applyFont="1" applyBorder="1" applyAlignment="1">
      <alignment horizontal="center" vertical="center"/>
    </xf>
    <xf numFmtId="0" fontId="8" fillId="0" borderId="4" xfId="1" applyNumberFormat="1" applyFont="1" applyBorder="1" applyAlignment="1">
      <alignment horizontal="center" vertical="center"/>
    </xf>
    <xf numFmtId="0" fontId="28" fillId="0" borderId="5" xfId="0" applyFont="1" applyFill="1" applyBorder="1" applyAlignment="1">
      <alignment horizontal="center" vertical="center" shrinkToFit="1"/>
    </xf>
    <xf numFmtId="0" fontId="28" fillId="0" borderId="14" xfId="0" applyFont="1" applyFill="1" applyBorder="1" applyAlignment="1">
      <alignment horizontal="center" vertical="center" shrinkToFit="1"/>
    </xf>
    <xf numFmtId="0" fontId="28" fillId="0" borderId="19" xfId="0" applyFont="1" applyFill="1" applyBorder="1" applyAlignment="1">
      <alignment horizontal="center" vertical="center" shrinkToFit="1"/>
    </xf>
    <xf numFmtId="0" fontId="28" fillId="0" borderId="12" xfId="0" applyFont="1" applyFill="1" applyBorder="1" applyAlignment="1">
      <alignment horizontal="center" vertical="center" shrinkToFit="1"/>
    </xf>
    <xf numFmtId="0" fontId="7" fillId="0" borderId="0" xfId="1" applyNumberFormat="1" applyFont="1" applyBorder="1" applyAlignment="1">
      <alignment horizontal="center" vertical="center"/>
    </xf>
    <xf numFmtId="0" fontId="7" fillId="0" borderId="14" xfId="1" applyNumberFormat="1" applyFont="1" applyBorder="1" applyAlignment="1">
      <alignment horizontal="center" vertical="center"/>
    </xf>
    <xf numFmtId="0" fontId="7" fillId="0" borderId="4" xfId="1" applyNumberFormat="1" applyFont="1" applyBorder="1" applyAlignment="1">
      <alignment horizontal="center" vertical="center"/>
    </xf>
    <xf numFmtId="0" fontId="7" fillId="0" borderId="12" xfId="1" applyNumberFormat="1" applyFont="1" applyBorder="1" applyAlignment="1">
      <alignment horizontal="center" vertical="center"/>
    </xf>
    <xf numFmtId="0" fontId="7" fillId="0" borderId="13" xfId="1" applyFont="1" applyBorder="1" applyAlignment="1">
      <alignment horizontal="center" vertical="center"/>
    </xf>
    <xf numFmtId="0" fontId="7" fillId="0" borderId="0" xfId="1" applyFont="1" applyBorder="1" applyAlignment="1">
      <alignment horizontal="center" vertical="center"/>
    </xf>
    <xf numFmtId="0" fontId="7" fillId="0" borderId="3" xfId="1" applyFont="1" applyBorder="1" applyAlignment="1">
      <alignment horizontal="center" vertical="center"/>
    </xf>
    <xf numFmtId="0" fontId="7" fillId="0" borderId="4" xfId="1" applyFont="1" applyBorder="1" applyAlignment="1">
      <alignment horizontal="center" vertical="center"/>
    </xf>
    <xf numFmtId="0" fontId="19" fillId="0" borderId="26" xfId="1" applyFont="1" applyBorder="1" applyAlignment="1">
      <alignment horizontal="center" vertical="center" wrapText="1"/>
    </xf>
    <xf numFmtId="0" fontId="19" fillId="0" borderId="0" xfId="1" applyFont="1" applyBorder="1" applyAlignment="1">
      <alignment horizontal="center" vertical="center" wrapText="1"/>
    </xf>
    <xf numFmtId="0" fontId="11" fillId="0" borderId="2" xfId="1" applyNumberFormat="1" applyFont="1" applyBorder="1" applyAlignment="1">
      <alignment horizontal="right" vertical="center"/>
    </xf>
    <xf numFmtId="0" fontId="11" fillId="0" borderId="11" xfId="1" applyNumberFormat="1" applyFont="1" applyBorder="1" applyAlignment="1">
      <alignment horizontal="right" vertical="center"/>
    </xf>
    <xf numFmtId="0" fontId="7" fillId="0" borderId="10" xfId="0" applyFont="1" applyBorder="1" applyAlignment="1">
      <alignment horizontal="center" vertical="center"/>
    </xf>
    <xf numFmtId="0" fontId="7" fillId="0" borderId="2" xfId="0" applyFont="1" applyBorder="1" applyAlignment="1">
      <alignment horizontal="center" vertical="center"/>
    </xf>
    <xf numFmtId="0" fontId="7" fillId="0" borderId="11" xfId="0" applyFont="1" applyBorder="1" applyAlignment="1">
      <alignment horizontal="center" vertical="center"/>
    </xf>
    <xf numFmtId="0" fontId="7" fillId="0" borderId="3" xfId="0" applyFont="1" applyBorder="1" applyAlignment="1">
      <alignment horizontal="center" vertical="center"/>
    </xf>
    <xf numFmtId="0" fontId="7" fillId="0" borderId="13"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19" xfId="0" applyFont="1" applyBorder="1" applyAlignment="1">
      <alignment horizontal="center" vertical="center"/>
    </xf>
    <xf numFmtId="0" fontId="7" fillId="0" borderId="17"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28" fillId="0" borderId="10" xfId="0" applyNumberFormat="1" applyFont="1" applyBorder="1" applyAlignment="1">
      <alignment horizontal="center" vertical="center"/>
    </xf>
    <xf numFmtId="0" fontId="28" fillId="0" borderId="2" xfId="0" applyNumberFormat="1" applyFont="1" applyBorder="1" applyAlignment="1">
      <alignment horizontal="center" vertical="center"/>
    </xf>
    <xf numFmtId="0" fontId="28" fillId="0" borderId="11" xfId="0" applyNumberFormat="1" applyFont="1" applyBorder="1" applyAlignment="1">
      <alignment horizontal="center" vertical="center"/>
    </xf>
    <xf numFmtId="0" fontId="28" fillId="0" borderId="13" xfId="0" applyNumberFormat="1" applyFont="1" applyBorder="1" applyAlignment="1">
      <alignment horizontal="center" vertical="center"/>
    </xf>
    <xf numFmtId="0" fontId="28" fillId="0" borderId="0" xfId="0" applyNumberFormat="1" applyFont="1" applyBorder="1" applyAlignment="1">
      <alignment horizontal="center" vertical="center"/>
    </xf>
    <xf numFmtId="0" fontId="28" fillId="0" borderId="14" xfId="0" applyNumberFormat="1" applyFont="1" applyBorder="1" applyAlignment="1">
      <alignment horizontal="center" vertical="center"/>
    </xf>
    <xf numFmtId="0" fontId="28" fillId="0" borderId="3" xfId="0" applyNumberFormat="1" applyFont="1" applyBorder="1" applyAlignment="1">
      <alignment horizontal="center" vertical="center"/>
    </xf>
    <xf numFmtId="0" fontId="28" fillId="0" borderId="4" xfId="0" applyNumberFormat="1" applyFont="1" applyBorder="1" applyAlignment="1">
      <alignment horizontal="center" vertical="center"/>
    </xf>
    <xf numFmtId="0" fontId="28" fillId="0" borderId="12" xfId="0" applyNumberFormat="1"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7" xfId="0" applyFont="1" applyBorder="1" applyAlignment="1">
      <alignment horizontal="center" vertical="center"/>
    </xf>
    <xf numFmtId="0" fontId="11" fillId="0" borderId="22" xfId="1" applyNumberFormat="1" applyFont="1" applyBorder="1" applyAlignment="1">
      <alignment horizontal="right" vertical="center"/>
    </xf>
    <xf numFmtId="0" fontId="11" fillId="0" borderId="23" xfId="1" applyNumberFormat="1" applyFont="1" applyBorder="1" applyAlignment="1">
      <alignment horizontal="right" vertical="center"/>
    </xf>
    <xf numFmtId="0" fontId="9" fillId="0" borderId="1" xfId="0" applyFont="1" applyBorder="1" applyAlignment="1">
      <alignment horizontal="center" vertical="center" shrinkToFit="1"/>
    </xf>
    <xf numFmtId="0" fontId="7" fillId="0" borderId="1" xfId="0" applyFont="1" applyBorder="1" applyAlignment="1">
      <alignment horizontal="center" vertical="center"/>
    </xf>
    <xf numFmtId="0" fontId="28" fillId="0" borderId="1" xfId="0" applyFont="1" applyBorder="1" applyAlignment="1">
      <alignment horizontal="center" vertical="center"/>
    </xf>
    <xf numFmtId="0" fontId="28" fillId="0" borderId="7" xfId="0" applyFont="1" applyBorder="1" applyAlignment="1">
      <alignment horizontal="center" vertical="center"/>
    </xf>
    <xf numFmtId="0" fontId="28" fillId="0" borderId="15" xfId="0" applyFont="1" applyBorder="1" applyAlignment="1">
      <alignment horizontal="center" vertical="center"/>
    </xf>
    <xf numFmtId="0" fontId="28" fillId="0" borderId="9" xfId="0" applyFont="1" applyBorder="1" applyAlignment="1">
      <alignment horizontal="center" vertical="center"/>
    </xf>
    <xf numFmtId="0" fontId="7" fillId="0" borderId="0" xfId="0" applyFont="1" applyBorder="1" applyAlignment="1">
      <alignment vertical="center"/>
    </xf>
    <xf numFmtId="0" fontId="7" fillId="0" borderId="4" xfId="0" applyFont="1" applyBorder="1" applyAlignment="1">
      <alignment vertical="center"/>
    </xf>
    <xf numFmtId="0" fontId="11" fillId="0" borderId="10" xfId="0" applyFont="1" applyBorder="1" applyAlignment="1">
      <alignment horizontal="center" vertical="center" textRotation="255" wrapText="1"/>
    </xf>
    <xf numFmtId="0" fontId="11" fillId="0" borderId="11" xfId="0" applyFont="1" applyBorder="1" applyAlignment="1">
      <alignment horizontal="center" vertical="center" textRotation="255" wrapText="1"/>
    </xf>
    <xf numFmtId="0" fontId="11" fillId="0" borderId="13" xfId="0" applyFont="1" applyBorder="1" applyAlignment="1">
      <alignment horizontal="center" vertical="center" textRotation="255" wrapText="1"/>
    </xf>
    <xf numFmtId="0" fontId="11" fillId="0" borderId="14" xfId="0" applyFont="1" applyBorder="1" applyAlignment="1">
      <alignment horizontal="center" vertical="center" textRotation="255" wrapText="1"/>
    </xf>
    <xf numFmtId="0" fontId="11" fillId="0" borderId="3" xfId="0" applyFont="1" applyBorder="1" applyAlignment="1">
      <alignment horizontal="center" vertical="center" textRotation="255" wrapText="1"/>
    </xf>
    <xf numFmtId="0" fontId="11" fillId="0" borderId="12" xfId="0" applyFont="1" applyBorder="1" applyAlignment="1">
      <alignment horizontal="center" vertical="center" textRotation="255" wrapText="1"/>
    </xf>
    <xf numFmtId="0" fontId="10" fillId="0" borderId="10" xfId="0" applyFont="1" applyBorder="1" applyAlignment="1">
      <alignment horizontal="distributed" vertical="center" wrapText="1" indent="1"/>
    </xf>
    <xf numFmtId="0" fontId="10" fillId="0" borderId="2" xfId="0" applyFont="1" applyBorder="1" applyAlignment="1">
      <alignment horizontal="distributed" vertical="center" wrapText="1" indent="1"/>
    </xf>
    <xf numFmtId="0" fontId="10" fillId="0" borderId="11" xfId="0" applyFont="1" applyBorder="1" applyAlignment="1">
      <alignment horizontal="distributed" vertical="center" wrapText="1" indent="1"/>
    </xf>
    <xf numFmtId="0" fontId="10" fillId="0" borderId="13" xfId="0" applyFont="1" applyBorder="1" applyAlignment="1">
      <alignment horizontal="distributed" vertical="center" wrapText="1" indent="1"/>
    </xf>
    <xf numFmtId="0" fontId="10" fillId="0" borderId="0" xfId="0" applyFont="1" applyBorder="1" applyAlignment="1">
      <alignment horizontal="distributed" vertical="center" wrapText="1" indent="1"/>
    </xf>
    <xf numFmtId="0" fontId="10" fillId="0" borderId="14" xfId="0" applyFont="1" applyBorder="1" applyAlignment="1">
      <alignment horizontal="distributed" vertical="center" wrapText="1" indent="1"/>
    </xf>
    <xf numFmtId="0" fontId="10" fillId="0" borderId="3" xfId="0" applyFont="1" applyBorder="1" applyAlignment="1">
      <alignment horizontal="distributed" vertical="center" wrapText="1" indent="1"/>
    </xf>
    <xf numFmtId="0" fontId="10" fillId="0" borderId="4" xfId="0" applyFont="1" applyBorder="1" applyAlignment="1">
      <alignment horizontal="distributed" vertical="center" wrapText="1" indent="1"/>
    </xf>
    <xf numFmtId="0" fontId="10" fillId="0" borderId="12" xfId="0" applyFont="1" applyBorder="1" applyAlignment="1">
      <alignment horizontal="distributed" vertical="center" wrapText="1" indent="1"/>
    </xf>
    <xf numFmtId="0" fontId="7" fillId="0" borderId="10" xfId="0" applyFont="1" applyBorder="1" applyAlignment="1">
      <alignment horizontal="distributed" vertical="center" indent="3"/>
    </xf>
    <xf numFmtId="0" fontId="7" fillId="0" borderId="2" xfId="0" applyFont="1" applyBorder="1" applyAlignment="1">
      <alignment horizontal="distributed" vertical="center" indent="3"/>
    </xf>
    <xf numFmtId="0" fontId="7" fillId="0" borderId="11" xfId="0" applyFont="1" applyBorder="1" applyAlignment="1">
      <alignment horizontal="distributed" vertical="center" indent="3"/>
    </xf>
    <xf numFmtId="0" fontId="7" fillId="0" borderId="13" xfId="0" applyFont="1" applyBorder="1" applyAlignment="1">
      <alignment horizontal="distributed" vertical="center" indent="3"/>
    </xf>
    <xf numFmtId="0" fontId="7" fillId="0" borderId="0" xfId="0" applyFont="1" applyBorder="1" applyAlignment="1">
      <alignment horizontal="distributed" vertical="center" indent="3"/>
    </xf>
    <xf numFmtId="0" fontId="7" fillId="0" borderId="14" xfId="0" applyFont="1" applyBorder="1" applyAlignment="1">
      <alignment horizontal="distributed" vertical="center" indent="3"/>
    </xf>
    <xf numFmtId="0" fontId="7" fillId="0" borderId="3" xfId="0" applyFont="1" applyBorder="1" applyAlignment="1">
      <alignment horizontal="distributed" vertical="center" indent="3"/>
    </xf>
    <xf numFmtId="0" fontId="7" fillId="0" borderId="4" xfId="0" applyFont="1" applyBorder="1" applyAlignment="1">
      <alignment horizontal="distributed" vertical="center" indent="3"/>
    </xf>
    <xf numFmtId="0" fontId="7" fillId="0" borderId="12" xfId="0" applyFont="1" applyBorder="1" applyAlignment="1">
      <alignment horizontal="distributed" vertical="center" indent="3"/>
    </xf>
    <xf numFmtId="0" fontId="8" fillId="0" borderId="13" xfId="0" applyFont="1" applyBorder="1" applyAlignment="1">
      <alignment horizontal="center" vertical="center"/>
    </xf>
    <xf numFmtId="0" fontId="8" fillId="0" borderId="0" xfId="0" applyFont="1" applyBorder="1" applyAlignment="1">
      <alignment horizontal="center" vertical="center"/>
    </xf>
    <xf numFmtId="0" fontId="8" fillId="0" borderId="14" xfId="0" applyFont="1" applyBorder="1" applyAlignment="1">
      <alignment horizontal="center" vertical="center"/>
    </xf>
    <xf numFmtId="0" fontId="6" fillId="0" borderId="0" xfId="0" applyFont="1" applyBorder="1" applyAlignment="1">
      <alignment horizontal="left" vertical="center" wrapText="1"/>
    </xf>
    <xf numFmtId="0" fontId="28" fillId="0" borderId="18" xfId="0" applyFont="1" applyBorder="1" applyAlignment="1">
      <alignment horizontal="center" vertical="center"/>
    </xf>
    <xf numFmtId="0" fontId="28" fillId="0" borderId="16" xfId="0" applyFont="1" applyBorder="1" applyAlignment="1">
      <alignment horizontal="center" vertical="center"/>
    </xf>
    <xf numFmtId="0" fontId="28" fillId="0" borderId="19" xfId="0" applyFont="1" applyBorder="1" applyAlignment="1">
      <alignment horizontal="center" vertical="center"/>
    </xf>
    <xf numFmtId="0" fontId="28" fillId="0" borderId="17" xfId="0" applyFont="1" applyBorder="1" applyAlignment="1">
      <alignment horizontal="center" vertical="center"/>
    </xf>
    <xf numFmtId="0" fontId="28" fillId="0" borderId="2" xfId="0" applyFont="1" applyBorder="1" applyAlignment="1">
      <alignment horizontal="center" vertical="center"/>
    </xf>
    <xf numFmtId="0" fontId="28" fillId="0" borderId="4" xfId="0" applyFont="1" applyBorder="1" applyAlignment="1">
      <alignment horizontal="center" vertical="center"/>
    </xf>
    <xf numFmtId="0" fontId="7" fillId="0" borderId="140" xfId="0" applyFont="1" applyBorder="1" applyAlignment="1">
      <alignment horizontal="center" vertical="center"/>
    </xf>
    <xf numFmtId="0" fontId="7" fillId="0" borderId="141" xfId="0" applyFont="1" applyBorder="1" applyAlignment="1">
      <alignment horizontal="center" vertical="center"/>
    </xf>
    <xf numFmtId="0" fontId="7" fillId="0" borderId="142" xfId="0" applyFont="1" applyBorder="1" applyAlignment="1">
      <alignment horizontal="center" vertical="center"/>
    </xf>
    <xf numFmtId="0" fontId="7" fillId="0" borderId="143" xfId="0" applyFont="1" applyBorder="1" applyAlignment="1">
      <alignment horizontal="center" vertical="center"/>
    </xf>
    <xf numFmtId="0" fontId="7" fillId="0" borderId="144" xfId="0" applyFont="1" applyBorder="1" applyAlignment="1">
      <alignment horizontal="center" vertical="center"/>
    </xf>
    <xf numFmtId="0" fontId="7" fillId="0" borderId="145" xfId="0" applyFont="1" applyBorder="1" applyAlignment="1">
      <alignment horizontal="center" vertical="center"/>
    </xf>
    <xf numFmtId="0" fontId="7" fillId="0" borderId="146" xfId="0" applyFont="1" applyBorder="1" applyAlignment="1">
      <alignment horizontal="center" vertical="center"/>
    </xf>
    <xf numFmtId="0" fontId="7" fillId="0" borderId="147" xfId="0" applyFont="1" applyBorder="1" applyAlignment="1">
      <alignment horizontal="center" vertical="center"/>
    </xf>
    <xf numFmtId="0" fontId="9" fillId="5" borderId="10" xfId="0" applyFont="1" applyFill="1" applyBorder="1" applyAlignment="1">
      <alignment horizontal="center" vertical="center"/>
    </xf>
    <xf numFmtId="0" fontId="9" fillId="5" borderId="2" xfId="0" applyFont="1" applyFill="1" applyBorder="1" applyAlignment="1">
      <alignment horizontal="center" vertical="center"/>
    </xf>
    <xf numFmtId="0" fontId="9" fillId="5" borderId="11" xfId="0" applyFont="1" applyFill="1" applyBorder="1" applyAlignment="1">
      <alignment horizontal="center" vertical="center"/>
    </xf>
    <xf numFmtId="0" fontId="26" fillId="0" borderId="2" xfId="0" quotePrefix="1" applyFont="1" applyBorder="1" applyAlignment="1">
      <alignment horizontal="center" vertical="center" shrinkToFit="1"/>
    </xf>
    <xf numFmtId="0" fontId="26" fillId="0" borderId="11" xfId="0" quotePrefix="1" applyFont="1" applyBorder="1" applyAlignment="1">
      <alignment horizontal="center" vertical="center" shrinkToFit="1"/>
    </xf>
    <xf numFmtId="0" fontId="26" fillId="0" borderId="0" xfId="0" quotePrefix="1" applyFont="1" applyBorder="1" applyAlignment="1">
      <alignment horizontal="center" vertical="center" shrinkToFit="1"/>
    </xf>
    <xf numFmtId="0" fontId="26" fillId="0" borderId="14" xfId="0" quotePrefix="1" applyFont="1" applyBorder="1" applyAlignment="1">
      <alignment horizontal="center" vertical="center" shrinkToFit="1"/>
    </xf>
    <xf numFmtId="0" fontId="26" fillId="0" borderId="4" xfId="0" quotePrefix="1" applyFont="1" applyBorder="1" applyAlignment="1">
      <alignment horizontal="center" vertical="center" shrinkToFit="1"/>
    </xf>
    <xf numFmtId="0" fontId="26" fillId="0" borderId="12" xfId="0" quotePrefix="1" applyFont="1" applyBorder="1" applyAlignment="1">
      <alignment horizontal="center" vertical="center" shrinkToFit="1"/>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28" fillId="0" borderId="83" xfId="0" applyFont="1" applyBorder="1" applyAlignment="1">
      <alignment horizontal="center" vertical="center"/>
    </xf>
    <xf numFmtId="0" fontId="28" fillId="0" borderId="126" xfId="0" applyFont="1" applyBorder="1" applyAlignment="1">
      <alignment horizontal="center" vertical="center"/>
    </xf>
    <xf numFmtId="0" fontId="28" fillId="0" borderId="88" xfId="0" applyFont="1" applyBorder="1" applyAlignment="1">
      <alignment horizontal="center" vertical="center"/>
    </xf>
    <xf numFmtId="0" fontId="9" fillId="0" borderId="10" xfId="0" applyFont="1" applyBorder="1" applyAlignment="1">
      <alignment horizontal="center" vertical="center"/>
    </xf>
    <xf numFmtId="0" fontId="9" fillId="0" borderId="2" xfId="0" applyFont="1" applyBorder="1" applyAlignment="1">
      <alignment horizontal="center" vertical="center"/>
    </xf>
    <xf numFmtId="0" fontId="9" fillId="0" borderId="11" xfId="0" applyFont="1" applyBorder="1" applyAlignment="1">
      <alignment horizontal="center" vertical="center"/>
    </xf>
    <xf numFmtId="0" fontId="28" fillId="0" borderId="10" xfId="0" applyFont="1" applyBorder="1" applyAlignment="1">
      <alignment horizontal="center" vertical="center"/>
    </xf>
    <xf numFmtId="0" fontId="28" fillId="0" borderId="13" xfId="0" applyFont="1" applyBorder="1" applyAlignment="1">
      <alignment horizontal="center" vertical="center"/>
    </xf>
    <xf numFmtId="0" fontId="28" fillId="0" borderId="3" xfId="0" applyFont="1" applyBorder="1" applyAlignment="1">
      <alignment horizontal="center" vertical="center"/>
    </xf>
    <xf numFmtId="0" fontId="28" fillId="0" borderId="10" xfId="0" applyNumberFormat="1" applyFont="1" applyBorder="1" applyAlignment="1">
      <alignment horizontal="center" vertical="center" shrinkToFit="1"/>
    </xf>
    <xf numFmtId="0" fontId="28" fillId="0" borderId="2" xfId="0" applyNumberFormat="1" applyFont="1" applyBorder="1" applyAlignment="1">
      <alignment horizontal="center" vertical="center" shrinkToFit="1"/>
    </xf>
    <xf numFmtId="0" fontId="28" fillId="0" borderId="11" xfId="0" applyNumberFormat="1" applyFont="1" applyBorder="1" applyAlignment="1">
      <alignment horizontal="center" vertical="center" shrinkToFit="1"/>
    </xf>
    <xf numFmtId="0" fontId="28" fillId="0" borderId="13" xfId="0" applyNumberFormat="1" applyFont="1" applyBorder="1" applyAlignment="1">
      <alignment horizontal="center" vertical="center" shrinkToFit="1"/>
    </xf>
    <xf numFmtId="0" fontId="28" fillId="0" borderId="0" xfId="0" applyNumberFormat="1" applyFont="1" applyBorder="1" applyAlignment="1">
      <alignment horizontal="center" vertical="center" shrinkToFit="1"/>
    </xf>
    <xf numFmtId="0" fontId="28" fillId="0" borderId="14" xfId="0" applyNumberFormat="1" applyFont="1" applyBorder="1" applyAlignment="1">
      <alignment horizontal="center" vertical="center" shrinkToFit="1"/>
    </xf>
    <xf numFmtId="0" fontId="28" fillId="0" borderId="3" xfId="0" applyNumberFormat="1" applyFont="1" applyBorder="1" applyAlignment="1">
      <alignment horizontal="center" vertical="center" shrinkToFit="1"/>
    </xf>
    <xf numFmtId="0" fontId="28" fillId="0" borderId="4" xfId="0" applyNumberFormat="1" applyFont="1" applyBorder="1" applyAlignment="1">
      <alignment horizontal="center" vertical="center" shrinkToFit="1"/>
    </xf>
    <xf numFmtId="0" fontId="28" fillId="0" borderId="12" xfId="0" applyNumberFormat="1" applyFont="1" applyBorder="1" applyAlignment="1">
      <alignment horizontal="center" vertical="center" shrinkToFit="1"/>
    </xf>
    <xf numFmtId="0" fontId="10" fillId="0" borderId="10" xfId="0" applyNumberFormat="1" applyFont="1" applyBorder="1" applyAlignment="1">
      <alignment horizontal="center" vertical="center" shrinkToFit="1"/>
    </xf>
    <xf numFmtId="0" fontId="10" fillId="0" borderId="2" xfId="0" applyNumberFormat="1" applyFont="1" applyBorder="1" applyAlignment="1">
      <alignment horizontal="center" vertical="center" shrinkToFit="1"/>
    </xf>
    <xf numFmtId="0" fontId="10" fillId="0" borderId="2" xfId="0" applyFont="1" applyBorder="1" applyAlignment="1">
      <alignment horizontal="center" vertical="center" shrinkToFit="1"/>
    </xf>
    <xf numFmtId="0" fontId="29" fillId="0" borderId="2" xfId="0" applyNumberFormat="1" applyFont="1" applyBorder="1" applyAlignment="1">
      <alignment horizontal="left" vertical="center" shrinkToFit="1"/>
    </xf>
    <xf numFmtId="0" fontId="29" fillId="0" borderId="11" xfId="0" applyNumberFormat="1" applyFont="1" applyBorder="1" applyAlignment="1">
      <alignment horizontal="left" vertical="center" shrinkToFit="1"/>
    </xf>
    <xf numFmtId="0" fontId="3" fillId="0" borderId="10" xfId="0" applyFont="1" applyBorder="1" applyAlignment="1">
      <alignment horizontal="center" vertical="center"/>
    </xf>
    <xf numFmtId="0" fontId="3" fillId="0" borderId="2" xfId="0" applyFont="1" applyBorder="1" applyAlignment="1">
      <alignment horizontal="center" vertical="center"/>
    </xf>
    <xf numFmtId="0" fontId="3" fillId="0" borderId="11"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2" xfId="0" applyFont="1" applyBorder="1" applyAlignment="1">
      <alignment horizontal="center" vertical="center"/>
    </xf>
    <xf numFmtId="0" fontId="3" fillId="0" borderId="0" xfId="0" applyFont="1" applyBorder="1" applyAlignment="1">
      <alignment horizontal="center" vertical="center"/>
    </xf>
    <xf numFmtId="0" fontId="9" fillId="0" borderId="0" xfId="0" applyFont="1" applyBorder="1" applyAlignment="1">
      <alignment horizontal="center" vertical="center"/>
    </xf>
    <xf numFmtId="0" fontId="9" fillId="0" borderId="7" xfId="0" applyFont="1" applyBorder="1" applyAlignment="1">
      <alignment horizontal="distributed" vertical="center" indent="1"/>
    </xf>
    <xf numFmtId="0" fontId="9" fillId="0" borderId="8" xfId="0" applyFont="1" applyBorder="1" applyAlignment="1">
      <alignment horizontal="distributed" vertical="center" indent="1"/>
    </xf>
    <xf numFmtId="0" fontId="9" fillId="0" borderId="9" xfId="0" applyFont="1" applyBorder="1" applyAlignment="1">
      <alignment horizontal="distributed" vertical="center" indent="1"/>
    </xf>
    <xf numFmtId="0" fontId="8" fillId="0" borderId="0" xfId="0" applyFont="1" applyBorder="1" applyAlignment="1">
      <alignment vertical="center" wrapText="1"/>
    </xf>
    <xf numFmtId="0" fontId="4" fillId="0" borderId="10" xfId="0" applyFont="1" applyBorder="1" applyAlignment="1">
      <alignment horizontal="center" vertical="center"/>
    </xf>
    <xf numFmtId="0" fontId="4" fillId="0" borderId="2" xfId="0" applyFont="1" applyBorder="1" applyAlignment="1">
      <alignment horizontal="center" vertical="center"/>
    </xf>
    <xf numFmtId="0" fontId="4" fillId="0" borderId="11"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2" xfId="0" applyFont="1" applyBorder="1" applyAlignment="1">
      <alignment horizontal="center" vertical="center"/>
    </xf>
    <xf numFmtId="0" fontId="0" fillId="0" borderId="10" xfId="0"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2" xfId="0" applyBorder="1" applyAlignment="1">
      <alignment horizontal="center" vertical="center"/>
    </xf>
    <xf numFmtId="0" fontId="28" fillId="0" borderId="14" xfId="0" applyFont="1" applyBorder="1" applyAlignment="1">
      <alignment horizontal="center" vertical="center"/>
    </xf>
    <xf numFmtId="0" fontId="28" fillId="0" borderId="12" xfId="0" applyFont="1" applyBorder="1" applyAlignment="1">
      <alignment horizontal="center" vertical="center"/>
    </xf>
    <xf numFmtId="0" fontId="7" fillId="0" borderId="2"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4" xfId="0" applyFont="1" applyBorder="1" applyAlignment="1">
      <alignment horizontal="center" vertical="center" shrinkToFit="1"/>
    </xf>
    <xf numFmtId="38" fontId="28" fillId="0" borderId="2" xfId="0" applyNumberFormat="1" applyFont="1" applyBorder="1" applyAlignment="1">
      <alignment horizontal="center" vertical="center" shrinkToFit="1"/>
    </xf>
    <xf numFmtId="0" fontId="28" fillId="0" borderId="2" xfId="0" applyFont="1" applyBorder="1" applyAlignment="1">
      <alignment horizontal="center" vertical="center" shrinkToFit="1"/>
    </xf>
    <xf numFmtId="0" fontId="28" fillId="0" borderId="0" xfId="0" applyFont="1" applyBorder="1" applyAlignment="1">
      <alignment horizontal="center" vertical="center" shrinkToFit="1"/>
    </xf>
    <xf numFmtId="0" fontId="28" fillId="0" borderId="4" xfId="0" applyFont="1" applyBorder="1" applyAlignment="1">
      <alignment horizontal="center" vertical="center" shrinkToFit="1"/>
    </xf>
    <xf numFmtId="0" fontId="28" fillId="5" borderId="140" xfId="0" applyNumberFormat="1" applyFont="1" applyFill="1" applyBorder="1" applyAlignment="1">
      <alignment horizontal="center" vertical="center" shrinkToFit="1"/>
    </xf>
    <xf numFmtId="0" fontId="28" fillId="5" borderId="141" xfId="0" applyNumberFormat="1" applyFont="1" applyFill="1" applyBorder="1" applyAlignment="1">
      <alignment horizontal="center" vertical="center" shrinkToFit="1"/>
    </xf>
    <xf numFmtId="0" fontId="28" fillId="5" borderId="142" xfId="0" applyNumberFormat="1" applyFont="1" applyFill="1" applyBorder="1" applyAlignment="1">
      <alignment horizontal="center" vertical="center" shrinkToFit="1"/>
    </xf>
    <xf numFmtId="0" fontId="28" fillId="5" borderId="143" xfId="0" applyNumberFormat="1" applyFont="1" applyFill="1" applyBorder="1" applyAlignment="1">
      <alignment horizontal="center" vertical="center" shrinkToFit="1"/>
    </xf>
    <xf numFmtId="0" fontId="28" fillId="5" borderId="0" xfId="0" applyNumberFormat="1" applyFont="1" applyFill="1" applyBorder="1" applyAlignment="1">
      <alignment horizontal="center" vertical="center" shrinkToFit="1"/>
    </xf>
    <xf numFmtId="0" fontId="28" fillId="5" borderId="144" xfId="0" applyNumberFormat="1" applyFont="1" applyFill="1" applyBorder="1" applyAlignment="1">
      <alignment horizontal="center" vertical="center" shrinkToFit="1"/>
    </xf>
    <xf numFmtId="0" fontId="28" fillId="5" borderId="145" xfId="0" applyNumberFormat="1" applyFont="1" applyFill="1" applyBorder="1" applyAlignment="1">
      <alignment horizontal="center" vertical="center" shrinkToFit="1"/>
    </xf>
    <xf numFmtId="0" fontId="28" fillId="5" borderId="146" xfId="0" applyNumberFormat="1" applyFont="1" applyFill="1" applyBorder="1" applyAlignment="1">
      <alignment horizontal="center" vertical="center" shrinkToFit="1"/>
    </xf>
    <xf numFmtId="0" fontId="28" fillId="5" borderId="147" xfId="0" applyNumberFormat="1" applyFont="1" applyFill="1" applyBorder="1" applyAlignment="1">
      <alignment horizontal="center" vertical="center" shrinkToFit="1"/>
    </xf>
    <xf numFmtId="0" fontId="28" fillId="0" borderId="5" xfId="1" applyNumberFormat="1" applyFont="1" applyBorder="1" applyAlignment="1">
      <alignment horizontal="center" vertical="center"/>
    </xf>
    <xf numFmtId="0" fontId="28" fillId="0" borderId="14" xfId="1" applyNumberFormat="1" applyFont="1" applyBorder="1" applyAlignment="1">
      <alignment horizontal="center" vertical="center"/>
    </xf>
    <xf numFmtId="0" fontId="28" fillId="0" borderId="19" xfId="1" applyNumberFormat="1" applyFont="1" applyBorder="1" applyAlignment="1">
      <alignment horizontal="center" vertical="center"/>
    </xf>
    <xf numFmtId="0" fontId="28" fillId="0" borderId="12" xfId="1" applyNumberFormat="1" applyFont="1" applyBorder="1" applyAlignment="1">
      <alignment horizontal="center" vertical="center"/>
    </xf>
    <xf numFmtId="0" fontId="28" fillId="0" borderId="6" xfId="1" applyNumberFormat="1" applyFont="1" applyBorder="1" applyAlignment="1">
      <alignment horizontal="center" vertical="center"/>
    </xf>
    <xf numFmtId="0" fontId="28" fillId="0" borderId="17" xfId="1" applyNumberFormat="1" applyFont="1" applyBorder="1" applyAlignment="1">
      <alignment horizontal="center" vertical="center"/>
    </xf>
    <xf numFmtId="0" fontId="28" fillId="0" borderId="0" xfId="0" applyFont="1" applyBorder="1" applyAlignment="1">
      <alignment horizontal="center" vertical="center"/>
    </xf>
    <xf numFmtId="0" fontId="30" fillId="0" borderId="0" xfId="0" applyFont="1" applyBorder="1" applyAlignment="1">
      <alignment horizontal="right" vertical="center" shrinkToFit="1"/>
    </xf>
    <xf numFmtId="0" fontId="30" fillId="0" borderId="4" xfId="0" applyFont="1" applyBorder="1" applyAlignment="1">
      <alignment horizontal="right" vertical="center" shrinkToFit="1"/>
    </xf>
    <xf numFmtId="0" fontId="30" fillId="0" borderId="4" xfId="0" applyFont="1" applyBorder="1" applyAlignment="1">
      <alignment horizontal="center" vertical="center" shrinkToFit="1"/>
    </xf>
    <xf numFmtId="0" fontId="29" fillId="0" borderId="156" xfId="0" applyFont="1" applyBorder="1" applyAlignment="1">
      <alignment horizontal="center" vertical="center" shrinkToFit="1"/>
    </xf>
    <xf numFmtId="0" fontId="29" fillId="0" borderId="157" xfId="0" applyFont="1" applyBorder="1" applyAlignment="1">
      <alignment horizontal="center" vertical="center" shrinkToFit="1"/>
    </xf>
    <xf numFmtId="0" fontId="29" fillId="0" borderId="158" xfId="0" applyFont="1" applyBorder="1" applyAlignment="1">
      <alignment horizontal="center" vertical="center" shrinkToFit="1"/>
    </xf>
    <xf numFmtId="0" fontId="7" fillId="0" borderId="159" xfId="1" applyFont="1" applyBorder="1" applyAlignment="1">
      <alignment horizontal="center" vertical="center"/>
    </xf>
    <xf numFmtId="0" fontId="7" fillId="0" borderId="2" xfId="1" applyFont="1" applyBorder="1" applyAlignment="1">
      <alignment horizontal="center" vertical="center"/>
    </xf>
    <xf numFmtId="0" fontId="7" fillId="0" borderId="11" xfId="1" applyFont="1" applyBorder="1" applyAlignment="1">
      <alignment horizontal="center" vertical="center"/>
    </xf>
    <xf numFmtId="0" fontId="7" fillId="0" borderId="143" xfId="1" applyFont="1" applyBorder="1" applyAlignment="1">
      <alignment horizontal="center" vertical="center"/>
    </xf>
    <xf numFmtId="0" fontId="7" fillId="0" borderId="14" xfId="1" applyFont="1" applyBorder="1" applyAlignment="1">
      <alignment horizontal="center" vertical="center"/>
    </xf>
    <xf numFmtId="0" fontId="7" fillId="0" borderId="160" xfId="1" applyFont="1" applyBorder="1" applyAlignment="1">
      <alignment horizontal="center" vertical="center"/>
    </xf>
    <xf numFmtId="0" fontId="7" fillId="0" borderId="12" xfId="1" applyFont="1" applyBorder="1" applyAlignment="1">
      <alignment horizontal="center" vertical="center"/>
    </xf>
    <xf numFmtId="0" fontId="10" fillId="0" borderId="2" xfId="1" applyFont="1" applyBorder="1" applyAlignment="1">
      <alignment horizontal="center" vertical="center"/>
    </xf>
    <xf numFmtId="0" fontId="10" fillId="0" borderId="11" xfId="1" applyFont="1" applyBorder="1" applyAlignment="1">
      <alignment horizontal="center" vertical="center"/>
    </xf>
    <xf numFmtId="0" fontId="10" fillId="5" borderId="143" xfId="0" applyFont="1" applyFill="1" applyBorder="1" applyAlignment="1">
      <alignment horizontal="center" vertical="center" shrinkToFit="1"/>
    </xf>
    <xf numFmtId="0" fontId="10" fillId="5" borderId="0" xfId="0" applyFont="1" applyFill="1" applyBorder="1" applyAlignment="1">
      <alignment horizontal="center" vertical="center" shrinkToFit="1"/>
    </xf>
    <xf numFmtId="0" fontId="10" fillId="5" borderId="144" xfId="0" applyFont="1" applyFill="1" applyBorder="1" applyAlignment="1">
      <alignment horizontal="center" vertical="center" shrinkToFit="1"/>
    </xf>
    <xf numFmtId="0" fontId="10" fillId="5" borderId="145" xfId="0" applyFont="1" applyFill="1" applyBorder="1" applyAlignment="1">
      <alignment horizontal="center" vertical="center" shrinkToFit="1"/>
    </xf>
    <xf numFmtId="0" fontId="10" fillId="5" borderId="146" xfId="0" applyFont="1" applyFill="1" applyBorder="1" applyAlignment="1">
      <alignment horizontal="center" vertical="center" shrinkToFit="1"/>
    </xf>
    <xf numFmtId="0" fontId="10" fillId="5" borderId="147" xfId="0" applyFont="1" applyFill="1" applyBorder="1" applyAlignment="1">
      <alignment horizontal="center" vertical="center" shrinkToFit="1"/>
    </xf>
    <xf numFmtId="0" fontId="30" fillId="0" borderId="127" xfId="0" applyNumberFormat="1" applyFont="1" applyBorder="1" applyAlignment="1">
      <alignment horizontal="center" vertical="center"/>
    </xf>
    <xf numFmtId="0" fontId="30" fillId="0" borderId="128" xfId="0" applyNumberFormat="1" applyFont="1" applyBorder="1" applyAlignment="1">
      <alignment horizontal="center" vertical="center"/>
    </xf>
    <xf numFmtId="0" fontId="30" fillId="0" borderId="84" xfId="0" applyNumberFormat="1" applyFont="1" applyBorder="1" applyAlignment="1">
      <alignment horizontal="center" vertical="center"/>
    </xf>
    <xf numFmtId="0" fontId="30" fillId="0" borderId="85" xfId="0" applyNumberFormat="1" applyFont="1" applyBorder="1" applyAlignment="1">
      <alignment horizontal="center" vertical="center"/>
    </xf>
    <xf numFmtId="0" fontId="10" fillId="0" borderId="37" xfId="0" applyFont="1" applyBorder="1" applyAlignment="1">
      <alignment horizontal="center" vertical="center"/>
    </xf>
    <xf numFmtId="0" fontId="10" fillId="0" borderId="3" xfId="0" applyFont="1" applyBorder="1" applyAlignment="1">
      <alignment horizontal="center" vertical="center"/>
    </xf>
    <xf numFmtId="0" fontId="10" fillId="0" borderId="1" xfId="0" applyFont="1" applyBorder="1" applyAlignment="1">
      <alignment horizontal="center" vertical="center"/>
    </xf>
    <xf numFmtId="0" fontId="10" fillId="0" borderId="108" xfId="1" applyNumberFormat="1" applyFont="1" applyBorder="1" applyAlignment="1">
      <alignment horizontal="center" vertical="center" shrinkToFit="1"/>
    </xf>
    <xf numFmtId="0" fontId="10" fillId="0" borderId="110" xfId="1" applyNumberFormat="1" applyFont="1" applyBorder="1" applyAlignment="1">
      <alignment horizontal="center" vertical="center" shrinkToFit="1"/>
    </xf>
    <xf numFmtId="0" fontId="10" fillId="0" borderId="107" xfId="1" applyNumberFormat="1" applyFont="1" applyBorder="1" applyAlignment="1">
      <alignment horizontal="center" vertical="center" shrinkToFit="1"/>
    </xf>
    <xf numFmtId="0" fontId="10" fillId="0" borderId="109" xfId="1" applyNumberFormat="1" applyFont="1" applyBorder="1" applyAlignment="1">
      <alignment horizontal="center" vertical="center" shrinkToFit="1"/>
    </xf>
    <xf numFmtId="0" fontId="29" fillId="0" borderId="1" xfId="0" applyFont="1" applyBorder="1" applyAlignment="1">
      <alignment horizontal="center" vertical="center" shrinkToFit="1"/>
    </xf>
    <xf numFmtId="0" fontId="10" fillId="0" borderId="13" xfId="1" applyFont="1" applyBorder="1" applyAlignment="1">
      <alignment vertical="center" shrinkToFit="1"/>
    </xf>
    <xf numFmtId="0" fontId="10" fillId="0" borderId="0" xfId="1" applyFont="1" applyBorder="1" applyAlignment="1">
      <alignment vertical="center" shrinkToFit="1"/>
    </xf>
    <xf numFmtId="0" fontId="10" fillId="0" borderId="14" xfId="1" applyFont="1" applyBorder="1" applyAlignment="1">
      <alignment vertical="center" shrinkToFit="1"/>
    </xf>
    <xf numFmtId="0" fontId="10" fillId="0" borderId="7" xfId="1" applyFont="1" applyBorder="1" applyAlignment="1">
      <alignment horizontal="center" vertical="center"/>
    </xf>
    <xf numFmtId="0" fontId="10" fillId="0" borderId="8" xfId="1" applyFont="1" applyBorder="1" applyAlignment="1">
      <alignment horizontal="center" vertical="center"/>
    </xf>
    <xf numFmtId="0" fontId="10" fillId="0" borderId="9" xfId="1" applyFont="1" applyBorder="1" applyAlignment="1">
      <alignment horizontal="center" vertical="center"/>
    </xf>
    <xf numFmtId="0" fontId="24" fillId="0" borderId="13" xfId="0" applyFont="1" applyBorder="1" applyAlignment="1">
      <alignment horizontal="center" vertical="center" shrinkToFit="1"/>
    </xf>
    <xf numFmtId="0" fontId="24" fillId="0" borderId="0" xfId="0" applyFont="1" applyBorder="1" applyAlignment="1">
      <alignment horizontal="center" vertical="center" shrinkToFit="1"/>
    </xf>
    <xf numFmtId="0" fontId="24" fillId="0" borderId="14" xfId="0" applyFont="1" applyBorder="1" applyAlignment="1">
      <alignment horizontal="center" vertical="center" shrinkToFit="1"/>
    </xf>
    <xf numFmtId="0" fontId="10" fillId="0" borderId="11" xfId="0" applyFont="1" applyBorder="1" applyAlignment="1">
      <alignment horizontal="center" vertical="center"/>
    </xf>
    <xf numFmtId="0" fontId="9" fillId="0" borderId="10" xfId="0" quotePrefix="1" applyFont="1" applyBorder="1" applyAlignment="1">
      <alignment horizontal="center" vertical="center"/>
    </xf>
    <xf numFmtId="0" fontId="9" fillId="0" borderId="2" xfId="0" quotePrefix="1" applyFont="1" applyBorder="1" applyAlignment="1">
      <alignment horizontal="center" vertical="center"/>
    </xf>
    <xf numFmtId="0" fontId="9" fillId="0" borderId="11" xfId="0" quotePrefix="1" applyFont="1" applyBorder="1" applyAlignment="1">
      <alignment horizontal="center" vertical="center"/>
    </xf>
    <xf numFmtId="0" fontId="30" fillId="0" borderId="120" xfId="0" applyNumberFormat="1" applyFont="1" applyBorder="1" applyAlignment="1">
      <alignment horizontal="center" vertical="center"/>
    </xf>
    <xf numFmtId="0" fontId="30" fillId="0" borderId="121" xfId="0" applyNumberFormat="1" applyFont="1" applyBorder="1" applyAlignment="1">
      <alignment horizontal="center" vertical="center"/>
    </xf>
    <xf numFmtId="0" fontId="29" fillId="0" borderId="13" xfId="0" applyFont="1" applyBorder="1" applyAlignment="1">
      <alignment horizontal="center" vertical="center" shrinkToFit="1"/>
    </xf>
    <xf numFmtId="0" fontId="29" fillId="0" borderId="0" xfId="0" applyFont="1" applyBorder="1" applyAlignment="1">
      <alignment horizontal="center" vertical="center" shrinkToFit="1"/>
    </xf>
    <xf numFmtId="0" fontId="29" fillId="0" borderId="2" xfId="0" applyFont="1" applyBorder="1" applyAlignment="1">
      <alignment horizontal="center" vertical="center" shrinkToFit="1"/>
    </xf>
    <xf numFmtId="0" fontId="29" fillId="0" borderId="11" xfId="0" applyFont="1" applyBorder="1" applyAlignment="1">
      <alignment horizontal="center" vertical="center" shrinkToFit="1"/>
    </xf>
    <xf numFmtId="0" fontId="29" fillId="0" borderId="3" xfId="0" applyFont="1" applyBorder="1" applyAlignment="1">
      <alignment horizontal="center" vertical="center" shrinkToFit="1"/>
    </xf>
    <xf numFmtId="0" fontId="29" fillId="0" borderId="4" xfId="0" applyFont="1" applyBorder="1" applyAlignment="1">
      <alignment horizontal="center" vertical="center" shrinkToFit="1"/>
    </xf>
    <xf numFmtId="0" fontId="29" fillId="0" borderId="12" xfId="0" applyFont="1" applyBorder="1" applyAlignment="1">
      <alignment horizontal="center" vertical="center" shrinkToFit="1"/>
    </xf>
    <xf numFmtId="0" fontId="10" fillId="0" borderId="1" xfId="1" applyFont="1" applyBorder="1" applyAlignment="1">
      <alignment horizontal="center" vertical="center"/>
    </xf>
    <xf numFmtId="0" fontId="10" fillId="0" borderId="7" xfId="1" applyFont="1" applyBorder="1" applyAlignment="1">
      <alignment horizontal="center" vertical="center" shrinkToFit="1"/>
    </xf>
    <xf numFmtId="0" fontId="10" fillId="0" borderId="8" xfId="1" applyFont="1" applyBorder="1" applyAlignment="1">
      <alignment horizontal="center" vertical="center" shrinkToFit="1"/>
    </xf>
    <xf numFmtId="0" fontId="10" fillId="0" borderId="9" xfId="1" applyFont="1" applyBorder="1" applyAlignment="1">
      <alignment horizontal="center" vertical="center" shrinkToFit="1"/>
    </xf>
    <xf numFmtId="0" fontId="11" fillId="0" borderId="9" xfId="1" applyNumberFormat="1" applyFont="1" applyBorder="1" applyAlignment="1">
      <alignment horizontal="distributed" vertical="center" wrapText="1" shrinkToFit="1"/>
    </xf>
    <xf numFmtId="0" fontId="11" fillId="0" borderId="1" xfId="1" applyNumberFormat="1" applyFont="1" applyBorder="1" applyAlignment="1">
      <alignment horizontal="distributed" vertical="center" wrapText="1" shrinkToFit="1"/>
    </xf>
    <xf numFmtId="0" fontId="29" fillId="0" borderId="66" xfId="1" applyNumberFormat="1" applyFont="1" applyBorder="1" applyAlignment="1">
      <alignment horizontal="center" vertical="center" shrinkToFit="1"/>
    </xf>
    <xf numFmtId="0" fontId="29" fillId="0" borderId="37" xfId="1" applyNumberFormat="1" applyFont="1" applyBorder="1" applyAlignment="1">
      <alignment horizontal="center" vertical="center" shrinkToFit="1"/>
    </xf>
    <xf numFmtId="0" fontId="29" fillId="0" borderId="107" xfId="1" applyNumberFormat="1" applyFont="1" applyBorder="1" applyAlignment="1">
      <alignment horizontal="center" vertical="center" shrinkToFit="1"/>
    </xf>
    <xf numFmtId="0" fontId="29" fillId="0" borderId="109" xfId="1" applyNumberFormat="1" applyFont="1" applyBorder="1" applyAlignment="1">
      <alignment horizontal="center" vertical="center" shrinkToFit="1"/>
    </xf>
    <xf numFmtId="0" fontId="9" fillId="0" borderId="7" xfId="0" quotePrefix="1" applyFont="1" applyBorder="1" applyAlignment="1">
      <alignment horizontal="center" vertical="center" shrinkToFit="1"/>
    </xf>
    <xf numFmtId="0" fontId="9" fillId="0" borderId="8" xfId="0" quotePrefix="1" applyFont="1" applyBorder="1" applyAlignment="1">
      <alignment horizontal="center" vertical="center" shrinkToFit="1"/>
    </xf>
    <xf numFmtId="0" fontId="9" fillId="0" borderId="9" xfId="0" quotePrefix="1" applyFont="1" applyBorder="1" applyAlignment="1">
      <alignment horizontal="center" vertical="center" shrinkToFit="1"/>
    </xf>
    <xf numFmtId="0" fontId="30" fillId="0" borderId="0" xfId="0" applyFont="1" applyBorder="1" applyAlignment="1">
      <alignment horizontal="center" vertical="center" shrinkToFit="1"/>
    </xf>
    <xf numFmtId="0" fontId="10" fillId="0" borderId="10" xfId="1" applyFont="1" applyBorder="1" applyAlignment="1">
      <alignment horizontal="center" vertical="center"/>
    </xf>
    <xf numFmtId="0" fontId="10" fillId="0" borderId="103" xfId="1" applyFont="1" applyBorder="1" applyAlignment="1">
      <alignment horizontal="center" vertical="center"/>
    </xf>
    <xf numFmtId="0" fontId="10" fillId="0" borderId="3" xfId="1" applyFont="1" applyBorder="1" applyAlignment="1">
      <alignment horizontal="center" vertical="center"/>
    </xf>
    <xf numFmtId="0" fontId="10" fillId="0" borderId="4" xfId="1" applyFont="1" applyBorder="1" applyAlignment="1">
      <alignment horizontal="center" vertical="center"/>
    </xf>
    <xf numFmtId="0" fontId="10" fillId="0" borderId="104" xfId="1" applyFont="1" applyBorder="1" applyAlignment="1">
      <alignment horizontal="center" vertical="center"/>
    </xf>
    <xf numFmtId="0" fontId="10" fillId="0" borderId="96" xfId="1" applyFont="1" applyBorder="1" applyAlignment="1">
      <alignment horizontal="center" vertical="center"/>
    </xf>
    <xf numFmtId="0" fontId="10" fillId="0" borderId="97" xfId="1" applyFont="1" applyBorder="1" applyAlignment="1">
      <alignment horizontal="center" vertical="center"/>
    </xf>
    <xf numFmtId="0" fontId="10" fillId="0" borderId="98" xfId="1" applyFont="1" applyBorder="1" applyAlignment="1">
      <alignment horizontal="center" vertical="center"/>
    </xf>
    <xf numFmtId="0" fontId="10" fillId="0" borderId="99" xfId="0" applyFont="1" applyBorder="1" applyAlignment="1">
      <alignment horizontal="center" vertical="center"/>
    </xf>
    <xf numFmtId="0" fontId="10" fillId="0" borderId="2" xfId="0" applyFont="1" applyBorder="1" applyAlignment="1">
      <alignment horizontal="center" vertical="center"/>
    </xf>
    <xf numFmtId="0" fontId="10" fillId="0" borderId="95" xfId="0" applyFont="1" applyBorder="1" applyAlignment="1">
      <alignment horizontal="center" vertical="center"/>
    </xf>
    <xf numFmtId="0" fontId="10" fillId="0" borderId="101" xfId="0" applyFont="1" applyBorder="1" applyAlignment="1">
      <alignment horizontal="center" vertical="center"/>
    </xf>
    <xf numFmtId="0" fontId="10" fillId="0" borderId="28" xfId="0" applyFont="1" applyBorder="1" applyAlignment="1">
      <alignment horizontal="center" vertical="center"/>
    </xf>
    <xf numFmtId="0" fontId="10" fillId="0" borderId="82" xfId="0" applyFont="1" applyBorder="1" applyAlignment="1">
      <alignment horizontal="center" vertical="center"/>
    </xf>
    <xf numFmtId="0" fontId="11" fillId="0" borderId="2" xfId="1" applyFont="1" applyBorder="1" applyAlignment="1">
      <alignment horizontal="left" vertical="center" wrapText="1"/>
    </xf>
    <xf numFmtId="0" fontId="11" fillId="0" borderId="0" xfId="1" applyFont="1" applyBorder="1" applyAlignment="1">
      <alignment horizontal="left" vertical="center" wrapText="1"/>
    </xf>
    <xf numFmtId="0" fontId="11" fillId="0" borderId="4" xfId="1" applyFont="1" applyBorder="1" applyAlignment="1">
      <alignment horizontal="left" vertical="center" wrapText="1"/>
    </xf>
    <xf numFmtId="0" fontId="10" fillId="0" borderId="119" xfId="1" applyNumberFormat="1" applyFont="1" applyBorder="1" applyAlignment="1">
      <alignment horizontal="center" vertical="center" shrinkToFit="1"/>
    </xf>
    <xf numFmtId="0" fontId="8" fillId="0" borderId="0" xfId="0" applyFont="1" applyBorder="1" applyAlignment="1">
      <alignment horizontal="left"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xf numFmtId="0" fontId="10" fillId="0" borderId="96" xfId="0" applyFont="1" applyBorder="1" applyAlignment="1">
      <alignment horizontal="center" vertical="center"/>
    </xf>
    <xf numFmtId="0" fontId="10" fillId="0" borderId="97" xfId="0" applyFont="1" applyBorder="1" applyAlignment="1">
      <alignment horizontal="center" vertical="center"/>
    </xf>
    <xf numFmtId="0" fontId="10" fillId="0" borderId="111" xfId="0" applyFont="1" applyBorder="1" applyAlignment="1">
      <alignment horizontal="center" vertical="center"/>
    </xf>
    <xf numFmtId="0" fontId="28" fillId="0" borderId="89" xfId="0" applyFont="1" applyBorder="1" applyAlignment="1">
      <alignment horizontal="center" vertical="center"/>
    </xf>
    <xf numFmtId="49" fontId="28" fillId="0" borderId="10" xfId="0" applyNumberFormat="1" applyFont="1" applyBorder="1" applyAlignment="1">
      <alignment horizontal="center" vertical="center" shrinkToFit="1"/>
    </xf>
    <xf numFmtId="0" fontId="28" fillId="0" borderId="87"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49" fontId="28" fillId="0" borderId="13" xfId="0" applyNumberFormat="1" applyFont="1" applyBorder="1" applyAlignment="1">
      <alignment horizontal="center" vertical="center" shrinkToFit="1"/>
    </xf>
    <xf numFmtId="0" fontId="10" fillId="0" borderId="112" xfId="0" applyFont="1" applyBorder="1" applyAlignment="1">
      <alignment horizontal="center" vertical="center"/>
    </xf>
    <xf numFmtId="49" fontId="29" fillId="0" borderId="2" xfId="0" applyNumberFormat="1" applyFont="1" applyBorder="1" applyAlignment="1">
      <alignment horizontal="center" vertical="center" shrinkToFit="1"/>
    </xf>
    <xf numFmtId="0" fontId="7" fillId="0" borderId="1" xfId="0" applyFont="1" applyBorder="1" applyAlignment="1">
      <alignment horizontal="center" vertical="center" shrinkToFit="1"/>
    </xf>
    <xf numFmtId="0" fontId="28" fillId="0" borderId="107" xfId="0" applyFont="1" applyBorder="1" applyAlignment="1">
      <alignment horizontal="center" vertical="center"/>
    </xf>
    <xf numFmtId="0" fontId="28" fillId="0" borderId="109" xfId="0" applyFont="1" applyBorder="1" applyAlignment="1">
      <alignment horizontal="center" vertical="center"/>
    </xf>
    <xf numFmtId="0" fontId="28" fillId="0" borderId="11" xfId="0" applyFont="1" applyBorder="1" applyAlignment="1">
      <alignment horizontal="center" vertical="center"/>
    </xf>
    <xf numFmtId="0" fontId="8" fillId="0" borderId="10" xfId="0" applyFont="1" applyBorder="1" applyAlignment="1">
      <alignment horizontal="center" vertical="center"/>
    </xf>
    <xf numFmtId="0" fontId="8" fillId="0" borderId="2" xfId="0" applyFont="1" applyBorder="1" applyAlignment="1">
      <alignment horizontal="center" vertical="center"/>
    </xf>
    <xf numFmtId="0" fontId="8" fillId="0" borderId="11" xfId="0" applyFont="1" applyBorder="1" applyAlignment="1">
      <alignment horizontal="center" vertical="center"/>
    </xf>
    <xf numFmtId="0" fontId="28" fillId="0" borderId="108" xfId="0" applyFont="1" applyBorder="1" applyAlignment="1">
      <alignment horizontal="center" vertical="center"/>
    </xf>
    <xf numFmtId="0" fontId="28" fillId="0" borderId="110" xfId="0" applyFont="1" applyBorder="1" applyAlignment="1">
      <alignment horizontal="center" vertical="center"/>
    </xf>
    <xf numFmtId="0" fontId="10" fillId="0" borderId="83" xfId="0" applyFont="1" applyBorder="1" applyAlignment="1">
      <alignment horizontal="center" vertical="center"/>
    </xf>
    <xf numFmtId="0" fontId="10" fillId="0" borderId="15" xfId="0" applyFont="1" applyBorder="1" applyAlignment="1">
      <alignment horizontal="center" vertical="center"/>
    </xf>
    <xf numFmtId="0" fontId="10" fillId="0" borderId="106" xfId="0" applyFont="1" applyBorder="1" applyAlignment="1">
      <alignment horizontal="center" vertical="center"/>
    </xf>
    <xf numFmtId="0" fontId="10" fillId="0" borderId="105" xfId="0" applyFont="1" applyBorder="1" applyAlignment="1">
      <alignment horizontal="center" vertical="center"/>
    </xf>
    <xf numFmtId="0" fontId="10" fillId="0" borderId="113" xfId="0" applyFont="1" applyBorder="1" applyAlignment="1">
      <alignment horizontal="center" vertical="center"/>
    </xf>
    <xf numFmtId="0" fontId="9" fillId="0" borderId="30" xfId="0" applyFont="1" applyBorder="1" applyAlignment="1">
      <alignment horizontal="center" vertical="center"/>
    </xf>
    <xf numFmtId="0" fontId="26" fillId="0" borderId="1" xfId="0" applyFont="1" applyBorder="1" applyAlignment="1">
      <alignment horizontal="center" vertical="center"/>
    </xf>
    <xf numFmtId="0" fontId="9" fillId="0" borderId="0" xfId="0" applyFont="1" applyBorder="1" applyAlignment="1">
      <alignment horizontal="left" vertical="center" wrapText="1"/>
    </xf>
    <xf numFmtId="38" fontId="28" fillId="0" borderId="13" xfId="0" applyNumberFormat="1" applyFont="1" applyBorder="1" applyAlignment="1">
      <alignment horizontal="center" vertical="center" shrinkToFit="1"/>
    </xf>
    <xf numFmtId="0" fontId="28" fillId="0" borderId="11" xfId="0" applyFont="1" applyBorder="1" applyAlignment="1">
      <alignment horizontal="center" vertical="center" shrinkToFit="1"/>
    </xf>
    <xf numFmtId="0" fontId="28" fillId="0" borderId="13" xfId="0" applyFont="1" applyBorder="1" applyAlignment="1">
      <alignment horizontal="center" vertical="center" shrinkToFit="1"/>
    </xf>
    <xf numFmtId="0" fontId="28" fillId="0" borderId="14" xfId="0" applyFont="1" applyBorder="1" applyAlignment="1">
      <alignment horizontal="center" vertical="center" shrinkToFit="1"/>
    </xf>
    <xf numFmtId="0" fontId="28" fillId="0" borderId="3" xfId="0" applyFont="1" applyBorder="1" applyAlignment="1">
      <alignment horizontal="center" vertical="center" shrinkToFit="1"/>
    </xf>
    <xf numFmtId="0" fontId="28" fillId="0" borderId="12" xfId="0" applyFont="1" applyBorder="1" applyAlignment="1">
      <alignment horizontal="center" vertical="center" shrinkToFit="1"/>
    </xf>
    <xf numFmtId="0" fontId="28" fillId="0" borderId="99" xfId="0" applyFont="1" applyBorder="1" applyAlignment="1">
      <alignment horizontal="center" vertical="center"/>
    </xf>
    <xf numFmtId="0" fontId="28" fillId="0" borderId="101" xfId="0" applyFont="1" applyBorder="1" applyAlignment="1">
      <alignment horizontal="center" vertical="center"/>
    </xf>
    <xf numFmtId="0" fontId="28" fillId="0" borderId="28" xfId="0" applyFont="1" applyBorder="1" applyAlignment="1">
      <alignment horizontal="center" vertical="center"/>
    </xf>
    <xf numFmtId="0" fontId="28" fillId="0" borderId="102" xfId="0" applyFont="1" applyBorder="1" applyAlignment="1">
      <alignment horizontal="center" vertical="center"/>
    </xf>
    <xf numFmtId="0" fontId="28" fillId="0" borderId="124" xfId="0" applyFont="1" applyBorder="1" applyAlignment="1">
      <alignment horizontal="center" vertical="center"/>
    </xf>
    <xf numFmtId="0" fontId="28" fillId="0" borderId="125" xfId="0" applyFont="1" applyBorder="1" applyAlignment="1">
      <alignment horizontal="center" vertical="center"/>
    </xf>
    <xf numFmtId="0" fontId="9" fillId="0" borderId="1" xfId="0" applyFont="1" applyBorder="1" applyAlignment="1">
      <alignment horizontal="center" vertical="center" wrapText="1"/>
    </xf>
    <xf numFmtId="0" fontId="7" fillId="0" borderId="129" xfId="0" applyFont="1" applyBorder="1" applyAlignment="1">
      <alignment horizontal="center" vertical="center"/>
    </xf>
    <xf numFmtId="0" fontId="7" fillId="0" borderId="130" xfId="0" applyFont="1" applyBorder="1" applyAlignment="1">
      <alignment horizontal="center" vertical="center"/>
    </xf>
    <xf numFmtId="0" fontId="7" fillId="0" borderId="131" xfId="0" applyFont="1" applyBorder="1" applyAlignment="1">
      <alignment horizontal="center" vertical="center"/>
    </xf>
    <xf numFmtId="0" fontId="7" fillId="0" borderId="132" xfId="0" applyFont="1" applyBorder="1" applyAlignment="1">
      <alignment horizontal="center" vertical="center"/>
    </xf>
    <xf numFmtId="0" fontId="7" fillId="0" borderId="133" xfId="0" applyFont="1" applyBorder="1" applyAlignment="1">
      <alignment horizontal="center" vertical="center"/>
    </xf>
    <xf numFmtId="0" fontId="7" fillId="0" borderId="134" xfId="0" applyFont="1" applyBorder="1" applyAlignment="1">
      <alignment horizontal="center" vertical="center"/>
    </xf>
    <xf numFmtId="0" fontId="7" fillId="0" borderId="135" xfId="0" applyFont="1" applyBorder="1" applyAlignment="1">
      <alignment horizontal="center" vertical="center"/>
    </xf>
    <xf numFmtId="0" fontId="7" fillId="0" borderId="136" xfId="0" applyFont="1" applyBorder="1" applyAlignment="1">
      <alignment horizontal="center" vertical="center"/>
    </xf>
    <xf numFmtId="0" fontId="29" fillId="0" borderId="56" xfId="0" applyFont="1" applyBorder="1" applyAlignment="1">
      <alignment horizontal="center" vertical="center" shrinkToFit="1"/>
    </xf>
    <xf numFmtId="0" fontId="29" fillId="0" borderId="78" xfId="0" applyFont="1" applyBorder="1" applyAlignment="1">
      <alignment horizontal="center" vertical="center" shrinkToFit="1"/>
    </xf>
    <xf numFmtId="0" fontId="7" fillId="0" borderId="129" xfId="1" applyFont="1" applyBorder="1" applyAlignment="1">
      <alignment horizontal="center" vertical="center"/>
    </xf>
    <xf numFmtId="0" fontId="7" fillId="0" borderId="130" xfId="1" applyFont="1" applyBorder="1" applyAlignment="1">
      <alignment horizontal="center" vertical="center"/>
    </xf>
    <xf numFmtId="0" fontId="7" fillId="0" borderId="131" xfId="1" applyFont="1" applyBorder="1" applyAlignment="1">
      <alignment horizontal="center" vertical="center"/>
    </xf>
    <xf numFmtId="0" fontId="7" fillId="0" borderId="132" xfId="1" applyFont="1" applyBorder="1" applyAlignment="1">
      <alignment horizontal="center" vertical="center"/>
    </xf>
    <xf numFmtId="0" fontId="7" fillId="0" borderId="133" xfId="1" applyFont="1" applyBorder="1" applyAlignment="1">
      <alignment horizontal="center" vertical="center"/>
    </xf>
    <xf numFmtId="0" fontId="7" fillId="0" borderId="134" xfId="1" applyFont="1" applyBorder="1" applyAlignment="1">
      <alignment horizontal="center" vertical="center"/>
    </xf>
    <xf numFmtId="0" fontId="7" fillId="0" borderId="135" xfId="1" applyFont="1" applyBorder="1" applyAlignment="1">
      <alignment horizontal="center" vertical="center"/>
    </xf>
    <xf numFmtId="0" fontId="7" fillId="0" borderId="136" xfId="1" applyFont="1" applyBorder="1" applyAlignment="1">
      <alignment horizontal="center" vertical="center"/>
    </xf>
    <xf numFmtId="38" fontId="29" fillId="0" borderId="86" xfId="0" applyNumberFormat="1" applyFont="1" applyBorder="1" applyAlignment="1">
      <alignment horizontal="center" vertical="center" shrinkToFit="1"/>
    </xf>
    <xf numFmtId="0" fontId="29" fillId="0" borderId="30" xfId="0" applyFont="1" applyBorder="1" applyAlignment="1">
      <alignment horizontal="center" vertical="center" shrinkToFit="1"/>
    </xf>
    <xf numFmtId="0" fontId="29" fillId="0" borderId="10" xfId="0" applyFont="1" applyBorder="1" applyAlignment="1">
      <alignment horizontal="center" vertical="center" shrinkToFit="1"/>
    </xf>
    <xf numFmtId="0" fontId="9" fillId="0" borderId="7" xfId="0" quotePrefix="1" applyFont="1" applyBorder="1" applyAlignment="1">
      <alignment horizontal="center" vertical="center"/>
    </xf>
    <xf numFmtId="0" fontId="9" fillId="0" borderId="8" xfId="0" quotePrefix="1" applyFont="1" applyBorder="1" applyAlignment="1">
      <alignment horizontal="center" vertical="center"/>
    </xf>
    <xf numFmtId="0" fontId="9" fillId="0" borderId="9" xfId="0" quotePrefix="1" applyFont="1" applyBorder="1" applyAlignment="1">
      <alignment horizontal="center" vertical="center"/>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cellXfs>
  <cellStyles count="4">
    <cellStyle name="ハイパーリンク" xfId="3" builtinId="8"/>
    <cellStyle name="桁区切り" xfId="2" builtinId="6"/>
    <cellStyle name="標準" xfId="0" builtinId="0"/>
    <cellStyle name="標準 2" xfId="1" xr:uid="{00000000-0005-0000-0000-000003000000}"/>
  </cellStyles>
  <dxfs count="36">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theme="0"/>
      </font>
      <fill>
        <patternFill patternType="solid">
          <fgColor auto="1"/>
          <bgColor rgb="FF00B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bgColor rgb="FFFF0000"/>
        </patternFill>
      </fill>
      <border>
        <vertical/>
        <horizontal/>
      </border>
    </dxf>
    <dxf>
      <fill>
        <patternFill>
          <bgColor theme="0"/>
        </patternFill>
      </fill>
    </dxf>
    <dxf>
      <fill>
        <patternFill>
          <bgColor theme="0"/>
        </patternFill>
      </fill>
    </dxf>
    <dxf>
      <fill>
        <patternFill>
          <bgColor rgb="FFFF0000"/>
        </patternFill>
      </fill>
      <border>
        <vertical/>
        <horizontal/>
      </border>
    </dxf>
    <dxf>
      <fill>
        <patternFill>
          <bgColor rgb="FF00B050"/>
        </patternFill>
      </fill>
      <border>
        <vertical/>
        <horizontal/>
      </border>
    </dxf>
    <dxf>
      <fill>
        <patternFill>
          <bgColor rgb="FF00B050"/>
        </patternFill>
      </fill>
      <border>
        <vertical/>
        <horizontal/>
      </border>
    </dxf>
    <dxf>
      <fill>
        <patternFill>
          <bgColor rgb="FFFF0000"/>
        </patternFill>
      </fill>
      <border>
        <vertical/>
        <horizontal/>
      </border>
    </dxf>
    <dxf>
      <fill>
        <patternFill>
          <bgColor rgb="FFFF0000"/>
        </patternFill>
      </fill>
      <border>
        <vertical/>
        <horizontal/>
      </border>
    </dxf>
    <dxf>
      <fill>
        <patternFill>
          <bgColor rgb="FF00B050"/>
        </patternFill>
      </fill>
      <border>
        <vertical/>
        <horizontal/>
      </border>
    </dxf>
    <dxf>
      <font>
        <color theme="0"/>
      </font>
      <fill>
        <patternFill>
          <bgColor rgb="FF00B050"/>
        </patternFill>
      </fill>
      <border>
        <left/>
        <right/>
        <top/>
        <bottom/>
        <vertical/>
        <horizontal/>
      </border>
    </dxf>
  </dxfs>
  <tableStyles count="0" defaultTableStyle="TableStyleMedium2" defaultPivotStyle="PivotStyleLight16"/>
  <colors>
    <mruColors>
      <color rgb="FFFF9999"/>
      <color rgb="FFFFFF99"/>
      <color rgb="FFFFE5FE"/>
      <color rgb="FFCCCCFF"/>
      <color rgb="FFCDFFBD"/>
      <color rgb="FFCCECFF"/>
      <color rgb="FFFCD5B4"/>
      <color rgb="FF66FF33"/>
      <color rgb="FF33CCFF"/>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26</xdr:col>
      <xdr:colOff>205740</xdr:colOff>
      <xdr:row>0</xdr:row>
      <xdr:rowOff>251460</xdr:rowOff>
    </xdr:from>
    <xdr:to>
      <xdr:col>44</xdr:col>
      <xdr:colOff>91440</xdr:colOff>
      <xdr:row>7</xdr:row>
      <xdr:rowOff>358140</xdr:rowOff>
    </xdr:to>
    <xdr:sp macro="" textlink="">
      <xdr:nvSpPr>
        <xdr:cNvPr id="3" name="テキスト ボックス 2">
          <a:extLst>
            <a:ext uri="{FF2B5EF4-FFF2-40B4-BE49-F238E27FC236}">
              <a16:creationId xmlns:a16="http://schemas.microsoft.com/office/drawing/2014/main" id="{868391D2-9DF7-48F2-BF61-639B6451995E}"/>
            </a:ext>
          </a:extLst>
        </xdr:cNvPr>
        <xdr:cNvSpPr txBox="1"/>
      </xdr:nvSpPr>
      <xdr:spPr>
        <a:xfrm>
          <a:off x="6941820" y="251460"/>
          <a:ext cx="6469380" cy="1859280"/>
        </a:xfrm>
        <a:prstGeom prst="horizontalScroll">
          <a:avLst>
            <a:gd name="adj" fmla="val 8183"/>
          </a:avLst>
        </a:prstGeom>
        <a:solidFill>
          <a:srgbClr val="DAEEF3"/>
        </a:solidFill>
        <a:ln w="9525" cmpd="sng">
          <a:solidFill>
            <a:sysClr val="windowText" lastClr="000000"/>
          </a:solidFill>
        </a:ln>
        <a:effectLst/>
      </xdr:spPr>
      <xdr:txBody>
        <a:bodyPr vertOverflow="clip" horzOverflow="clip" wrap="square" lIns="180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令和</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8</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年度の新規申込・積立額変更の提出〆切は</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800" b="0" i="0" u="sng" strike="noStrike" kern="0" cap="none" spc="0" normalizeH="0" baseline="0" noProof="0">
              <a:ln>
                <a:noFill/>
              </a:ln>
              <a:solidFill>
                <a:srgbClr val="FF0000"/>
              </a:solidFill>
              <a:effectLst/>
              <a:uLnTx/>
              <a:uFillTx/>
              <a:latin typeface="HGP創英角ｺﾞｼｯｸUB" panose="020B0900000000000000" pitchFamily="50" charset="-128"/>
              <a:ea typeface="HGP創英角ｺﾞｼｯｸUB" panose="020B0900000000000000" pitchFamily="50" charset="-128"/>
              <a:cs typeface="+mn-cs"/>
            </a:rPr>
            <a:t>令和８年６月１日（月） 福利課必着</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です。</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これ以降に到着したものは受付できませんので、</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逓送・郵送に</a:t>
          </a:r>
          <a:r>
            <a:rPr kumimoji="0" lang="ja-JP" altLang="en-US" sz="1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かかる日数も考慮のうえ、</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余裕をもってご申請ください。</a:t>
          </a:r>
        </a:p>
      </xdr:txBody>
    </xdr:sp>
    <xdr:clientData/>
  </xdr:twoCellAnchor>
  <xdr:twoCellAnchor>
    <xdr:from>
      <xdr:col>17</xdr:col>
      <xdr:colOff>22860</xdr:colOff>
      <xdr:row>35</xdr:row>
      <xdr:rowOff>15240</xdr:rowOff>
    </xdr:from>
    <xdr:to>
      <xdr:col>37</xdr:col>
      <xdr:colOff>91440</xdr:colOff>
      <xdr:row>44</xdr:row>
      <xdr:rowOff>160020</xdr:rowOff>
    </xdr:to>
    <xdr:sp macro="" textlink="">
      <xdr:nvSpPr>
        <xdr:cNvPr id="4" name="テキスト ボックス 3">
          <a:extLst>
            <a:ext uri="{FF2B5EF4-FFF2-40B4-BE49-F238E27FC236}">
              <a16:creationId xmlns:a16="http://schemas.microsoft.com/office/drawing/2014/main" id="{AD3AF5E7-4494-47F9-A861-D097973EB73C}"/>
            </a:ext>
          </a:extLst>
        </xdr:cNvPr>
        <xdr:cNvSpPr txBox="1"/>
      </xdr:nvSpPr>
      <xdr:spPr>
        <a:xfrm>
          <a:off x="4427220" y="8900160"/>
          <a:ext cx="6469380" cy="1859280"/>
        </a:xfrm>
        <a:prstGeom prst="horizontalScroll">
          <a:avLst>
            <a:gd name="adj" fmla="val 8183"/>
          </a:avLst>
        </a:prstGeom>
        <a:solidFill>
          <a:srgbClr val="DAEEF3"/>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rtlCol="0" anchor="ctr"/>
        <a:lstStyle/>
        <a:p>
          <a:pPr algn="l"/>
          <a:r>
            <a:rPr kumimoji="1" lang="ja-JP" altLang="en-US" sz="1800"/>
            <a:t>令和</a:t>
          </a:r>
          <a:r>
            <a:rPr kumimoji="1" lang="en-US" altLang="ja-JP" sz="1800"/>
            <a:t>8</a:t>
          </a:r>
          <a:r>
            <a:rPr kumimoji="1" lang="ja-JP" altLang="en-US" sz="1800"/>
            <a:t>年度の新規申込・積立額変更の提出〆切は</a:t>
          </a:r>
          <a:endParaRPr kumimoji="1" lang="en-US" altLang="ja-JP" sz="1800"/>
        </a:p>
        <a:p>
          <a:pPr algn="l"/>
          <a:r>
            <a:rPr kumimoji="1" lang="ja-JP" altLang="en-US" sz="2800" b="0" u="sng">
              <a:solidFill>
                <a:srgbClr val="FF0000"/>
              </a:solidFill>
              <a:latin typeface="HGP創英角ｺﾞｼｯｸUB" panose="020B0900000000000000" pitchFamily="50" charset="-128"/>
              <a:ea typeface="HGP創英角ｺﾞｼｯｸUB" panose="020B0900000000000000" pitchFamily="50" charset="-128"/>
            </a:rPr>
            <a:t>令和８年６月１日（月） 福利課必着</a:t>
          </a:r>
          <a:r>
            <a:rPr kumimoji="1" lang="ja-JP" altLang="en-US" sz="1400" u="none"/>
            <a:t>です。</a:t>
          </a:r>
          <a:endParaRPr kumimoji="1" lang="en-US" altLang="ja-JP" sz="1400" u="none"/>
        </a:p>
        <a:p>
          <a:pPr algn="l"/>
          <a:r>
            <a:rPr kumimoji="1" lang="ja-JP" altLang="en-US" sz="1600"/>
            <a:t>これ以降に到着したものは受付できませんので、</a:t>
          </a:r>
          <a:endParaRPr kumimoji="1" lang="en-US" altLang="ja-JP" sz="1600"/>
        </a:p>
        <a:p>
          <a:pPr algn="l"/>
          <a:r>
            <a:rPr kumimoji="1" lang="ja-JP" altLang="en-US" sz="1600"/>
            <a:t>逓送・郵送に</a:t>
          </a:r>
          <a:r>
            <a:rPr lang="ja-JP" altLang="en-US" sz="1600"/>
            <a:t>かかる日数も考慮のうえ、</a:t>
          </a:r>
          <a:r>
            <a:rPr kumimoji="1" lang="ja-JP" altLang="en-US" sz="1600"/>
            <a:t>余裕をもってご申請ください。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68580</xdr:colOff>
      <xdr:row>4</xdr:row>
      <xdr:rowOff>53340</xdr:rowOff>
    </xdr:from>
    <xdr:to>
      <xdr:col>9</xdr:col>
      <xdr:colOff>277420</xdr:colOff>
      <xdr:row>6</xdr:row>
      <xdr:rowOff>163107</xdr:rowOff>
    </xdr:to>
    <xdr:pic>
      <xdr:nvPicPr>
        <xdr:cNvPr id="11" name="図 10">
          <a:extLst>
            <a:ext uri="{FF2B5EF4-FFF2-40B4-BE49-F238E27FC236}">
              <a16:creationId xmlns:a16="http://schemas.microsoft.com/office/drawing/2014/main" id="{741BA76C-BE1B-42D1-B413-FC967EBFED8D}"/>
            </a:ext>
          </a:extLst>
        </xdr:cNvPr>
        <xdr:cNvPicPr>
          <a:picLocks noChangeAspect="1"/>
        </xdr:cNvPicPr>
      </xdr:nvPicPr>
      <xdr:blipFill>
        <a:blip xmlns:r="http://schemas.openxmlformats.org/officeDocument/2006/relationships" r:embed="rId1"/>
        <a:stretch>
          <a:fillRect/>
        </a:stretch>
      </xdr:blipFill>
      <xdr:spPr>
        <a:xfrm>
          <a:off x="2613660" y="1653540"/>
          <a:ext cx="597460" cy="4145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15</xdr:col>
      <xdr:colOff>119738</xdr:colOff>
      <xdr:row>11</xdr:row>
      <xdr:rowOff>9525</xdr:rowOff>
    </xdr:from>
    <xdr:to>
      <xdr:col>40</xdr:col>
      <xdr:colOff>115654</xdr:colOff>
      <xdr:row>14</xdr:row>
      <xdr:rowOff>0</xdr:rowOff>
    </xdr:to>
    <xdr:sp macro="" textlink="">
      <xdr:nvSpPr>
        <xdr:cNvPr id="3" name="AutoShape 21">
          <a:extLst>
            <a:ext uri="{FF2B5EF4-FFF2-40B4-BE49-F238E27FC236}">
              <a16:creationId xmlns:a16="http://schemas.microsoft.com/office/drawing/2014/main" id="{00000000-0008-0000-0600-000003000000}"/>
            </a:ext>
          </a:extLst>
        </xdr:cNvPr>
        <xdr:cNvSpPr>
          <a:spLocks noChangeArrowheads="1"/>
        </xdr:cNvSpPr>
      </xdr:nvSpPr>
      <xdr:spPr bwMode="auto">
        <a:xfrm>
          <a:off x="1977113" y="1371600"/>
          <a:ext cx="3091541" cy="3619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xdr:col>
      <xdr:colOff>0</xdr:colOff>
      <xdr:row>0</xdr:row>
      <xdr:rowOff>38100</xdr:rowOff>
    </xdr:from>
    <xdr:ext cx="1258650" cy="383610"/>
    <xdr:pic>
      <xdr:nvPicPr>
        <xdr:cNvPr id="8" name="図 7">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38100"/>
          <a:ext cx="1258650" cy="3836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56</xdr:col>
      <xdr:colOff>14907</xdr:colOff>
      <xdr:row>82</xdr:row>
      <xdr:rowOff>50940</xdr:rowOff>
    </xdr:from>
    <xdr:to>
      <xdr:col>61</xdr:col>
      <xdr:colOff>53423</xdr:colOff>
      <xdr:row>87</xdr:row>
      <xdr:rowOff>79513</xdr:rowOff>
    </xdr:to>
    <xdr:sp macro="" textlink="">
      <xdr:nvSpPr>
        <xdr:cNvPr id="17" name="円/楕円 59">
          <a:extLst>
            <a:ext uri="{FF2B5EF4-FFF2-40B4-BE49-F238E27FC236}">
              <a16:creationId xmlns:a16="http://schemas.microsoft.com/office/drawing/2014/main" id="{00000000-0008-0000-0600-000011000000}"/>
            </a:ext>
          </a:extLst>
        </xdr:cNvPr>
        <xdr:cNvSpPr/>
      </xdr:nvSpPr>
      <xdr:spPr>
        <a:xfrm>
          <a:off x="6701457" y="10080765"/>
          <a:ext cx="657641" cy="647698"/>
        </a:xfrm>
        <a:prstGeom prst="ellipse">
          <a:avLst/>
        </a:prstGeom>
        <a:ln w="3175">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44</xdr:col>
      <xdr:colOff>49696</xdr:colOff>
      <xdr:row>165</xdr:row>
      <xdr:rowOff>82827</xdr:rowOff>
    </xdr:from>
    <xdr:to>
      <xdr:col>46</xdr:col>
      <xdr:colOff>82825</xdr:colOff>
      <xdr:row>167</xdr:row>
      <xdr:rowOff>115957</xdr:rowOff>
    </xdr:to>
    <xdr:sp macro="" textlink="">
      <xdr:nvSpPr>
        <xdr:cNvPr id="22" name="楕円 21">
          <a:extLst>
            <a:ext uri="{FF2B5EF4-FFF2-40B4-BE49-F238E27FC236}">
              <a16:creationId xmlns:a16="http://schemas.microsoft.com/office/drawing/2014/main" id="{00000000-0008-0000-0600-000016000000}"/>
            </a:ext>
          </a:extLst>
        </xdr:cNvPr>
        <xdr:cNvSpPr/>
      </xdr:nvSpPr>
      <xdr:spPr bwMode="auto">
        <a:xfrm>
          <a:off x="5250346" y="20018652"/>
          <a:ext cx="280779" cy="280780"/>
        </a:xfrm>
        <a:prstGeom prst="ellipse">
          <a:avLst/>
        </a:prstGeom>
        <a:solidFill>
          <a:srgbClr xmlns:mc="http://schemas.openxmlformats.org/markup-compatibility/2006" xmlns:a14="http://schemas.microsoft.com/office/drawing/2010/main" val="FFFFFF" mc:Ignorable="a14" a14:legacySpreadsheetColorIndex="65">
            <a:alpha val="0"/>
          </a:srgb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ctr"/>
          <a:r>
            <a:rPr kumimoji="1" lang="ja-JP" altLang="en-US" sz="1100">
              <a:latin typeface="ＭＳ Ｐ明朝" panose="02020600040205080304" pitchFamily="18" charset="-128"/>
              <a:ea typeface="ＭＳ Ｐ明朝" panose="02020600040205080304" pitchFamily="18" charset="-128"/>
            </a:rPr>
            <a:t>限</a:t>
          </a:r>
        </a:p>
      </xdr:txBody>
    </xdr:sp>
    <xdr:clientData/>
  </xdr:twoCellAnchor>
  <xdr:twoCellAnchor>
    <xdr:from>
      <xdr:col>15</xdr:col>
      <xdr:colOff>119738</xdr:colOff>
      <xdr:row>191</xdr:row>
      <xdr:rowOff>38100</xdr:rowOff>
    </xdr:from>
    <xdr:to>
      <xdr:col>40</xdr:col>
      <xdr:colOff>115654</xdr:colOff>
      <xdr:row>192</xdr:row>
      <xdr:rowOff>76201</xdr:rowOff>
    </xdr:to>
    <xdr:sp macro="" textlink="">
      <xdr:nvSpPr>
        <xdr:cNvPr id="23" name="AutoShape 21">
          <a:extLst>
            <a:ext uri="{FF2B5EF4-FFF2-40B4-BE49-F238E27FC236}">
              <a16:creationId xmlns:a16="http://schemas.microsoft.com/office/drawing/2014/main" id="{00000000-0008-0000-0600-000017000000}"/>
            </a:ext>
          </a:extLst>
        </xdr:cNvPr>
        <xdr:cNvSpPr>
          <a:spLocks noChangeArrowheads="1"/>
        </xdr:cNvSpPr>
      </xdr:nvSpPr>
      <xdr:spPr bwMode="auto">
        <a:xfrm>
          <a:off x="1977113" y="23441025"/>
          <a:ext cx="3091541" cy="16192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xdr:col>
      <xdr:colOff>0</xdr:colOff>
      <xdr:row>180</xdr:row>
      <xdr:rowOff>38100</xdr:rowOff>
    </xdr:from>
    <xdr:ext cx="1258650" cy="383610"/>
    <xdr:pic>
      <xdr:nvPicPr>
        <xdr:cNvPr id="24" name="図 23">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38100"/>
          <a:ext cx="1258650" cy="3836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15</xdr:col>
      <xdr:colOff>119738</xdr:colOff>
      <xdr:row>255</xdr:row>
      <xdr:rowOff>9525</xdr:rowOff>
    </xdr:from>
    <xdr:to>
      <xdr:col>40</xdr:col>
      <xdr:colOff>115654</xdr:colOff>
      <xdr:row>258</xdr:row>
      <xdr:rowOff>0</xdr:rowOff>
    </xdr:to>
    <xdr:sp macro="" textlink="">
      <xdr:nvSpPr>
        <xdr:cNvPr id="9" name="AutoShape 21">
          <a:extLst>
            <a:ext uri="{FF2B5EF4-FFF2-40B4-BE49-F238E27FC236}">
              <a16:creationId xmlns:a16="http://schemas.microsoft.com/office/drawing/2014/main" id="{00000000-0008-0000-0600-000009000000}"/>
            </a:ext>
          </a:extLst>
        </xdr:cNvPr>
        <xdr:cNvSpPr>
          <a:spLocks noChangeArrowheads="1"/>
        </xdr:cNvSpPr>
      </xdr:nvSpPr>
      <xdr:spPr bwMode="auto">
        <a:xfrm>
          <a:off x="1977113" y="1371600"/>
          <a:ext cx="3091541" cy="3619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xdr:col>
      <xdr:colOff>0</xdr:colOff>
      <xdr:row>244</xdr:row>
      <xdr:rowOff>38100</xdr:rowOff>
    </xdr:from>
    <xdr:ext cx="1258650" cy="383610"/>
    <xdr:pic>
      <xdr:nvPicPr>
        <xdr:cNvPr id="10" name="図 9">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38100"/>
          <a:ext cx="1258650" cy="3836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15</xdr:col>
      <xdr:colOff>119738</xdr:colOff>
      <xdr:row>345</xdr:row>
      <xdr:rowOff>9525</xdr:rowOff>
    </xdr:from>
    <xdr:to>
      <xdr:col>40</xdr:col>
      <xdr:colOff>115654</xdr:colOff>
      <xdr:row>348</xdr:row>
      <xdr:rowOff>0</xdr:rowOff>
    </xdr:to>
    <xdr:sp macro="" textlink="">
      <xdr:nvSpPr>
        <xdr:cNvPr id="13" name="AutoShape 21">
          <a:extLst>
            <a:ext uri="{FF2B5EF4-FFF2-40B4-BE49-F238E27FC236}">
              <a16:creationId xmlns:a16="http://schemas.microsoft.com/office/drawing/2014/main" id="{00000000-0008-0000-0600-00000D000000}"/>
            </a:ext>
          </a:extLst>
        </xdr:cNvPr>
        <xdr:cNvSpPr>
          <a:spLocks noChangeArrowheads="1"/>
        </xdr:cNvSpPr>
      </xdr:nvSpPr>
      <xdr:spPr bwMode="auto">
        <a:xfrm>
          <a:off x="1977113" y="31337250"/>
          <a:ext cx="3091541" cy="3619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xdr:col>
      <xdr:colOff>0</xdr:colOff>
      <xdr:row>334</xdr:row>
      <xdr:rowOff>38100</xdr:rowOff>
    </xdr:from>
    <xdr:ext cx="1258650" cy="383610"/>
    <xdr:pic>
      <xdr:nvPicPr>
        <xdr:cNvPr id="14" name="図 13">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30003750"/>
          <a:ext cx="1258650" cy="3836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19062</xdr:colOff>
      <xdr:row>426</xdr:row>
      <xdr:rowOff>104777</xdr:rowOff>
    </xdr:from>
    <xdr:ext cx="1272257" cy="387692"/>
    <xdr:pic>
      <xdr:nvPicPr>
        <xdr:cNvPr id="21" name="図 20">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12" y="51682652"/>
          <a:ext cx="1272257" cy="3876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38099</xdr:colOff>
      <xdr:row>432</xdr:row>
      <xdr:rowOff>38100</xdr:rowOff>
    </xdr:from>
    <xdr:to>
      <xdr:col>61</xdr:col>
      <xdr:colOff>76200</xdr:colOff>
      <xdr:row>443</xdr:row>
      <xdr:rowOff>117475</xdr:rowOff>
    </xdr:to>
    <xdr:sp macro="" textlink="">
      <xdr:nvSpPr>
        <xdr:cNvPr id="25" name="角丸四角形 24">
          <a:extLst>
            <a:ext uri="{FF2B5EF4-FFF2-40B4-BE49-F238E27FC236}">
              <a16:creationId xmlns:a16="http://schemas.microsoft.com/office/drawing/2014/main" id="{00000000-0008-0000-0600-000019000000}"/>
            </a:ext>
          </a:extLst>
        </xdr:cNvPr>
        <xdr:cNvSpPr/>
      </xdr:nvSpPr>
      <xdr:spPr bwMode="auto">
        <a:xfrm>
          <a:off x="38099" y="52471320"/>
          <a:ext cx="7010401" cy="1420495"/>
        </a:xfrm>
        <a:prstGeom prst="roundRect">
          <a:avLst/>
        </a:prstGeom>
        <a:solidFill>
          <a:srgbClr val="4BACC6">
            <a:lumMod val="20000"/>
            <a:lumOff val="80000"/>
          </a:srgbClr>
        </a:solidFill>
        <a:ln w="9525" cap="flat" cmpd="sng" algn="ctr">
          <a:solidFill>
            <a:srgbClr val="4BACC6">
              <a:lumMod val="20000"/>
              <a:lumOff val="80000"/>
            </a:srgbClr>
          </a:solidFill>
          <a:prstDash val="solid"/>
          <a:roun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mbria"/>
              <a:ea typeface="ＭＳ Ｐゴシック" panose="020B0600070205080204" pitchFamily="50" charset="-128"/>
              <a:cs typeface="+mj-cs"/>
            </a:rPr>
            <a:t>    </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 </a:t>
          </a:r>
          <a:r>
            <a:rPr kumimoji="1" lang="ja-JP" altLang="en-US" sz="14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財形の新規申込</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は、年に一度、５月</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15</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日～</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28</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日の期間のみ 申請可能です。</a:t>
          </a:r>
          <a:endPar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　　　下記提出期限までに不備の無い状態で書類を提出いただく必要があります。</a:t>
          </a:r>
          <a:endPar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      </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書類の記載事項を十分確認のうえ、「</a:t>
          </a:r>
          <a:r>
            <a:rPr kumimoji="1" lang="ja-JP" altLang="en-US" sz="14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金融機関用</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」と「</a:t>
          </a:r>
          <a:r>
            <a:rPr kumimoji="1" lang="ja-JP" altLang="en-US" sz="14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電算報告用</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」を提出ください。 </a:t>
          </a:r>
        </a:p>
      </xdr:txBody>
    </xdr:sp>
    <xdr:clientData/>
  </xdr:twoCellAnchor>
  <xdr:twoCellAnchor>
    <xdr:from>
      <xdr:col>4</xdr:col>
      <xdr:colOff>13492</xdr:colOff>
      <xdr:row>449</xdr:row>
      <xdr:rowOff>0</xdr:rowOff>
    </xdr:from>
    <xdr:to>
      <xdr:col>7</xdr:col>
      <xdr:colOff>2017</xdr:colOff>
      <xdr:row>451</xdr:row>
      <xdr:rowOff>104775</xdr:rowOff>
    </xdr:to>
    <xdr:sp macro="" textlink="">
      <xdr:nvSpPr>
        <xdr:cNvPr id="26" name="正方形/長方形 25">
          <a:extLst>
            <a:ext uri="{FF2B5EF4-FFF2-40B4-BE49-F238E27FC236}">
              <a16:creationId xmlns:a16="http://schemas.microsoft.com/office/drawing/2014/main" id="{00000000-0008-0000-0600-00001A000000}"/>
            </a:ext>
          </a:extLst>
        </xdr:cNvPr>
        <xdr:cNvSpPr>
          <a:spLocks noChangeAspect="1"/>
        </xdr:cNvSpPr>
      </xdr:nvSpPr>
      <xdr:spPr bwMode="auto">
        <a:xfrm>
          <a:off x="508792" y="5499735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9525</xdr:colOff>
      <xdr:row>455</xdr:row>
      <xdr:rowOff>57150</xdr:rowOff>
    </xdr:from>
    <xdr:to>
      <xdr:col>6</xdr:col>
      <xdr:colOff>121875</xdr:colOff>
      <xdr:row>458</xdr:row>
      <xdr:rowOff>38100</xdr:rowOff>
    </xdr:to>
    <xdr:sp macro="" textlink="">
      <xdr:nvSpPr>
        <xdr:cNvPr id="35" name="正方形/長方形 34">
          <a:extLst>
            <a:ext uri="{FF2B5EF4-FFF2-40B4-BE49-F238E27FC236}">
              <a16:creationId xmlns:a16="http://schemas.microsoft.com/office/drawing/2014/main" id="{00000000-0008-0000-0600-000023000000}"/>
            </a:ext>
          </a:extLst>
        </xdr:cNvPr>
        <xdr:cNvSpPr>
          <a:spLocks noChangeAspect="1"/>
        </xdr:cNvSpPr>
      </xdr:nvSpPr>
      <xdr:spPr bwMode="auto">
        <a:xfrm>
          <a:off x="504825" y="5579745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9525</xdr:colOff>
      <xdr:row>461</xdr:row>
      <xdr:rowOff>57150</xdr:rowOff>
    </xdr:from>
    <xdr:to>
      <xdr:col>6</xdr:col>
      <xdr:colOff>121875</xdr:colOff>
      <xdr:row>464</xdr:row>
      <xdr:rowOff>38100</xdr:rowOff>
    </xdr:to>
    <xdr:sp macro="" textlink="">
      <xdr:nvSpPr>
        <xdr:cNvPr id="38" name="正方形/長方形 37">
          <a:extLst>
            <a:ext uri="{FF2B5EF4-FFF2-40B4-BE49-F238E27FC236}">
              <a16:creationId xmlns:a16="http://schemas.microsoft.com/office/drawing/2014/main" id="{00000000-0008-0000-0600-000026000000}"/>
            </a:ext>
          </a:extLst>
        </xdr:cNvPr>
        <xdr:cNvSpPr>
          <a:spLocks noChangeAspect="1"/>
        </xdr:cNvSpPr>
      </xdr:nvSpPr>
      <xdr:spPr bwMode="auto">
        <a:xfrm>
          <a:off x="504825" y="5654040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9525</xdr:colOff>
      <xdr:row>467</xdr:row>
      <xdr:rowOff>76200</xdr:rowOff>
    </xdr:from>
    <xdr:to>
      <xdr:col>6</xdr:col>
      <xdr:colOff>121875</xdr:colOff>
      <xdr:row>470</xdr:row>
      <xdr:rowOff>57150</xdr:rowOff>
    </xdr:to>
    <xdr:sp macro="" textlink="">
      <xdr:nvSpPr>
        <xdr:cNvPr id="39" name="正方形/長方形 38">
          <a:extLst>
            <a:ext uri="{FF2B5EF4-FFF2-40B4-BE49-F238E27FC236}">
              <a16:creationId xmlns:a16="http://schemas.microsoft.com/office/drawing/2014/main" id="{00000000-0008-0000-0600-000027000000}"/>
            </a:ext>
          </a:extLst>
        </xdr:cNvPr>
        <xdr:cNvSpPr>
          <a:spLocks noChangeAspect="1"/>
        </xdr:cNvSpPr>
      </xdr:nvSpPr>
      <xdr:spPr bwMode="auto">
        <a:xfrm>
          <a:off x="504825" y="5730240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0</xdr:colOff>
      <xdr:row>475</xdr:row>
      <xdr:rowOff>0</xdr:rowOff>
    </xdr:from>
    <xdr:to>
      <xdr:col>6</xdr:col>
      <xdr:colOff>112350</xdr:colOff>
      <xdr:row>477</xdr:row>
      <xdr:rowOff>104775</xdr:rowOff>
    </xdr:to>
    <xdr:sp macro="" textlink="">
      <xdr:nvSpPr>
        <xdr:cNvPr id="40" name="正方形/長方形 39">
          <a:extLst>
            <a:ext uri="{FF2B5EF4-FFF2-40B4-BE49-F238E27FC236}">
              <a16:creationId xmlns:a16="http://schemas.microsoft.com/office/drawing/2014/main" id="{00000000-0008-0000-0600-000028000000}"/>
            </a:ext>
          </a:extLst>
        </xdr:cNvPr>
        <xdr:cNvSpPr>
          <a:spLocks noChangeAspect="1"/>
        </xdr:cNvSpPr>
      </xdr:nvSpPr>
      <xdr:spPr bwMode="auto">
        <a:xfrm>
          <a:off x="495300" y="5821680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0</xdr:colOff>
      <xdr:row>481</xdr:row>
      <xdr:rowOff>66675</xdr:rowOff>
    </xdr:from>
    <xdr:to>
      <xdr:col>6</xdr:col>
      <xdr:colOff>112350</xdr:colOff>
      <xdr:row>484</xdr:row>
      <xdr:rowOff>47625</xdr:rowOff>
    </xdr:to>
    <xdr:sp macro="" textlink="">
      <xdr:nvSpPr>
        <xdr:cNvPr id="41" name="正方形/長方形 40">
          <a:extLst>
            <a:ext uri="{FF2B5EF4-FFF2-40B4-BE49-F238E27FC236}">
              <a16:creationId xmlns:a16="http://schemas.microsoft.com/office/drawing/2014/main" id="{00000000-0008-0000-0600-000029000000}"/>
            </a:ext>
          </a:extLst>
        </xdr:cNvPr>
        <xdr:cNvSpPr>
          <a:spLocks noChangeAspect="1"/>
        </xdr:cNvSpPr>
      </xdr:nvSpPr>
      <xdr:spPr bwMode="auto">
        <a:xfrm>
          <a:off x="495300" y="59026425"/>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0</xdr:colOff>
      <xdr:row>488</xdr:row>
      <xdr:rowOff>66675</xdr:rowOff>
    </xdr:from>
    <xdr:to>
      <xdr:col>6</xdr:col>
      <xdr:colOff>112350</xdr:colOff>
      <xdr:row>491</xdr:row>
      <xdr:rowOff>47625</xdr:rowOff>
    </xdr:to>
    <xdr:sp macro="" textlink="">
      <xdr:nvSpPr>
        <xdr:cNvPr id="42" name="正方形/長方形 41">
          <a:extLst>
            <a:ext uri="{FF2B5EF4-FFF2-40B4-BE49-F238E27FC236}">
              <a16:creationId xmlns:a16="http://schemas.microsoft.com/office/drawing/2014/main" id="{00000000-0008-0000-0600-00002A000000}"/>
            </a:ext>
          </a:extLst>
        </xdr:cNvPr>
        <xdr:cNvSpPr>
          <a:spLocks noChangeAspect="1"/>
        </xdr:cNvSpPr>
      </xdr:nvSpPr>
      <xdr:spPr bwMode="auto">
        <a:xfrm>
          <a:off x="495300" y="5989320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30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alpha val="0"/>
          </a:srgb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alpha val="0"/>
          </a:srgb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T109"/>
  <sheetViews>
    <sheetView showGridLines="0" showRowColHeaders="0" tabSelected="1" zoomScaleNormal="100" zoomScaleSheetLayoutView="100" workbookViewId="0">
      <selection activeCell="H25" sqref="H25:P25"/>
    </sheetView>
  </sheetViews>
  <sheetFormatPr defaultColWidth="3.6640625" defaultRowHeight="15"/>
  <cols>
    <col min="1" max="32" width="3.77734375" style="290" customWidth="1"/>
    <col min="33" max="38" width="7.33203125" style="290" customWidth="1"/>
    <col min="39" max="89" width="4.88671875" style="290" customWidth="1"/>
    <col min="90" max="16384" width="3.6640625" style="290"/>
  </cols>
  <sheetData>
    <row r="1" spans="1:46" ht="36" customHeight="1">
      <c r="A1" s="614" t="s">
        <v>1271</v>
      </c>
      <c r="B1" s="614"/>
      <c r="C1" s="614"/>
      <c r="D1" s="614"/>
      <c r="E1" s="614"/>
      <c r="F1" s="614"/>
      <c r="G1" s="614"/>
      <c r="H1" s="614"/>
      <c r="I1" s="614"/>
      <c r="J1" s="614"/>
      <c r="K1" s="614"/>
      <c r="L1" s="614"/>
      <c r="M1" s="614"/>
      <c r="N1" s="614"/>
      <c r="O1" s="615" t="s">
        <v>1266</v>
      </c>
      <c r="P1" s="615"/>
      <c r="Q1" s="615"/>
      <c r="R1" s="615"/>
      <c r="S1" s="615"/>
      <c r="T1" s="615"/>
      <c r="U1" s="615"/>
      <c r="V1" s="615"/>
      <c r="W1" s="615"/>
      <c r="X1" s="615"/>
      <c r="Y1" s="615"/>
      <c r="Z1" s="615"/>
      <c r="AA1" s="615"/>
      <c r="AB1" s="615"/>
      <c r="AC1" s="615"/>
      <c r="AD1" s="615"/>
      <c r="AE1" s="615"/>
      <c r="AF1" s="615"/>
    </row>
    <row r="2" spans="1:46" s="292" customFormat="1" ht="24" customHeight="1">
      <c r="B2" s="343" t="s">
        <v>1233</v>
      </c>
      <c r="C2" s="634" t="s">
        <v>1270</v>
      </c>
      <c r="D2" s="634"/>
      <c r="E2" s="634"/>
      <c r="F2" s="634"/>
      <c r="G2" s="634"/>
      <c r="H2" s="634"/>
      <c r="I2" s="634"/>
      <c r="J2" s="634"/>
      <c r="K2" s="634"/>
      <c r="L2" s="634"/>
      <c r="M2" s="634"/>
      <c r="N2" s="634"/>
      <c r="O2" s="634"/>
      <c r="P2" s="634"/>
      <c r="Q2" s="634"/>
      <c r="R2" s="634"/>
      <c r="S2" s="634"/>
      <c r="T2" s="634"/>
      <c r="U2" s="634"/>
      <c r="V2" s="634"/>
      <c r="W2" s="634"/>
      <c r="X2" s="634"/>
      <c r="Y2" s="634"/>
      <c r="Z2" s="634"/>
      <c r="AA2" s="445"/>
      <c r="AB2" s="445"/>
      <c r="AC2" s="445"/>
      <c r="AD2" s="444"/>
      <c r="AE2" s="444"/>
      <c r="AF2" s="444"/>
    </row>
    <row r="3" spans="1:46" s="292" customFormat="1" ht="24" customHeight="1">
      <c r="B3" s="343" t="s">
        <v>1233</v>
      </c>
      <c r="C3" s="616" t="s">
        <v>1267</v>
      </c>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row>
    <row r="4" spans="1:46" s="292" customFormat="1" ht="24" customHeight="1">
      <c r="B4" s="343" t="s">
        <v>1233</v>
      </c>
      <c r="C4" s="616" t="s">
        <v>1268</v>
      </c>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row>
    <row r="5" spans="1:46" ht="6" customHeight="1" thickBot="1">
      <c r="A5" s="225"/>
      <c r="B5" s="225"/>
      <c r="C5" s="225"/>
      <c r="D5" s="225"/>
      <c r="E5" s="225"/>
      <c r="F5" s="225"/>
      <c r="G5" s="225"/>
      <c r="H5" s="225"/>
      <c r="I5" s="225"/>
      <c r="J5" s="225"/>
      <c r="K5" s="225"/>
      <c r="L5" s="225"/>
      <c r="M5" s="225"/>
      <c r="N5" s="225"/>
      <c r="O5" s="225"/>
      <c r="P5" s="225"/>
      <c r="Q5" s="225"/>
      <c r="R5" s="225"/>
      <c r="S5" s="225"/>
      <c r="T5" s="225"/>
      <c r="U5" s="225"/>
      <c r="V5" s="225"/>
      <c r="W5" s="225"/>
      <c r="X5" s="225"/>
      <c r="Y5" s="225"/>
      <c r="Z5" s="225"/>
      <c r="AA5" s="225"/>
      <c r="AB5" s="292"/>
      <c r="AC5" s="292"/>
      <c r="AD5" s="292"/>
    </row>
    <row r="6" spans="1:46" ht="18" customHeight="1" thickBot="1">
      <c r="B6" s="352" t="s">
        <v>9</v>
      </c>
      <c r="C6" s="329"/>
      <c r="D6" s="292" t="s">
        <v>1210</v>
      </c>
      <c r="E6" s="292"/>
      <c r="F6" s="292"/>
      <c r="G6" s="293"/>
      <c r="H6" s="292" t="s">
        <v>1211</v>
      </c>
      <c r="K6" s="294"/>
      <c r="L6" s="295" t="s">
        <v>1212</v>
      </c>
      <c r="M6" s="295"/>
      <c r="N6" s="295"/>
      <c r="O6" s="295"/>
      <c r="P6" s="295"/>
      <c r="Q6" s="295"/>
      <c r="R6" s="295"/>
      <c r="S6" s="295"/>
      <c r="T6" s="295"/>
      <c r="U6" s="295"/>
    </row>
    <row r="7" spans="1:46" s="291" customFormat="1" ht="6" customHeight="1">
      <c r="B7" s="295"/>
      <c r="F7" s="295"/>
      <c r="J7" s="295"/>
      <c r="W7" s="295"/>
    </row>
    <row r="8" spans="1:46" ht="30" customHeight="1">
      <c r="A8" s="617" t="s">
        <v>1102</v>
      </c>
      <c r="B8" s="618"/>
      <c r="C8" s="618"/>
      <c r="D8" s="618"/>
      <c r="E8" s="618"/>
      <c r="F8" s="618"/>
      <c r="G8" s="618"/>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L8" s="503"/>
      <c r="AM8" s="503"/>
      <c r="AN8" s="503"/>
      <c r="AO8" s="503"/>
      <c r="AP8" s="503"/>
      <c r="AQ8" s="503"/>
      <c r="AR8" s="503"/>
      <c r="AS8" s="503"/>
      <c r="AT8" s="503"/>
    </row>
    <row r="9" spans="1:46" ht="15" customHeight="1" thickBot="1">
      <c r="A9" s="296"/>
      <c r="B9" s="623" t="s">
        <v>918</v>
      </c>
      <c r="C9" s="623"/>
      <c r="D9" s="623"/>
      <c r="E9" s="623"/>
      <c r="F9" s="623"/>
      <c r="G9" s="624"/>
      <c r="H9" s="623" t="s">
        <v>919</v>
      </c>
      <c r="I9" s="623"/>
      <c r="J9" s="623"/>
      <c r="K9" s="623"/>
      <c r="L9" s="623"/>
      <c r="M9" s="623"/>
      <c r="N9" s="623"/>
      <c r="O9" s="623"/>
      <c r="P9" s="623"/>
      <c r="Q9" s="622" t="s">
        <v>920</v>
      </c>
      <c r="R9" s="623"/>
      <c r="S9" s="623"/>
      <c r="T9" s="623"/>
      <c r="U9" s="623"/>
      <c r="V9" s="623"/>
      <c r="W9" s="623"/>
      <c r="X9" s="623"/>
      <c r="Y9" s="623"/>
      <c r="Z9" s="623"/>
      <c r="AA9" s="623"/>
      <c r="AB9" s="623"/>
      <c r="AC9" s="623"/>
      <c r="AD9" s="623"/>
      <c r="AE9" s="623"/>
      <c r="AF9" s="624"/>
    </row>
    <row r="10" spans="1:46" ht="22.05" customHeight="1" thickBot="1">
      <c r="A10" s="297"/>
      <c r="B10" s="627" t="s">
        <v>0</v>
      </c>
      <c r="C10" s="628"/>
      <c r="D10" s="628"/>
      <c r="E10" s="628"/>
      <c r="F10" s="628"/>
      <c r="G10" s="629"/>
      <c r="H10" s="546"/>
      <c r="I10" s="547"/>
      <c r="J10" s="547"/>
      <c r="K10" s="547"/>
      <c r="L10" s="547"/>
      <c r="M10" s="547"/>
      <c r="N10" s="547"/>
      <c r="O10" s="547"/>
      <c r="P10" s="548"/>
      <c r="Q10" s="625"/>
      <c r="R10" s="626"/>
      <c r="S10" s="626"/>
      <c r="T10" s="626"/>
      <c r="U10" s="626"/>
      <c r="V10" s="626"/>
      <c r="W10" s="454" t="s">
        <v>1263</v>
      </c>
      <c r="X10" s="454"/>
      <c r="Y10" s="454"/>
      <c r="Z10" s="454"/>
      <c r="AA10" s="454"/>
      <c r="AB10" s="454"/>
      <c r="AC10" s="452" t="s">
        <v>1262</v>
      </c>
      <c r="AD10" s="452"/>
      <c r="AE10" s="452"/>
      <c r="AF10" s="453"/>
      <c r="AL10" s="526"/>
      <c r="AM10" s="526"/>
      <c r="AN10" s="526"/>
      <c r="AO10" s="526"/>
    </row>
    <row r="11" spans="1:46" ht="22.05" customHeight="1" thickBot="1">
      <c r="A11" s="297"/>
      <c r="B11" s="630" t="s">
        <v>23</v>
      </c>
      <c r="C11" s="631"/>
      <c r="D11" s="631"/>
      <c r="E11" s="631"/>
      <c r="F11" s="631"/>
      <c r="G11" s="632"/>
      <c r="H11" s="556" t="str">
        <f>IFERROR(VLOOKUP($H$10,コード検索!$B$2:$C$881,2,0),"")</f>
        <v/>
      </c>
      <c r="I11" s="557"/>
      <c r="J11" s="557"/>
      <c r="K11" s="557"/>
      <c r="L11" s="557"/>
      <c r="M11" s="557"/>
      <c r="N11" s="557"/>
      <c r="O11" s="557"/>
      <c r="P11" s="557"/>
      <c r="Q11" s="619" t="s">
        <v>1273</v>
      </c>
      <c r="R11" s="620"/>
      <c r="S11" s="620"/>
      <c r="T11" s="620"/>
      <c r="U11" s="620"/>
      <c r="V11" s="620"/>
      <c r="W11" s="620"/>
      <c r="X11" s="620"/>
      <c r="Y11" s="620"/>
      <c r="Z11" s="620"/>
      <c r="AA11" s="620"/>
      <c r="AB11" s="620"/>
      <c r="AC11" s="620"/>
      <c r="AD11" s="620"/>
      <c r="AE11" s="620"/>
      <c r="AF11" s="621"/>
    </row>
    <row r="12" spans="1:46" ht="22.05" customHeight="1" thickBot="1">
      <c r="A12" s="297"/>
      <c r="B12" s="630" t="s">
        <v>922</v>
      </c>
      <c r="C12" s="631"/>
      <c r="D12" s="631"/>
      <c r="E12" s="631"/>
      <c r="F12" s="631"/>
      <c r="G12" s="633"/>
      <c r="H12" s="540"/>
      <c r="I12" s="541"/>
      <c r="J12" s="541"/>
      <c r="K12" s="541"/>
      <c r="L12" s="541"/>
      <c r="M12" s="541"/>
      <c r="N12" s="541"/>
      <c r="O12" s="541"/>
      <c r="P12" s="542"/>
      <c r="Q12" s="553"/>
      <c r="R12" s="554"/>
      <c r="S12" s="554"/>
      <c r="T12" s="554"/>
      <c r="U12" s="554"/>
      <c r="V12" s="554"/>
      <c r="W12" s="554"/>
      <c r="X12" s="554"/>
      <c r="Y12" s="554"/>
      <c r="Z12" s="554"/>
      <c r="AA12" s="554"/>
      <c r="AB12" s="554"/>
      <c r="AC12" s="554"/>
      <c r="AD12" s="554"/>
      <c r="AE12" s="554"/>
      <c r="AF12" s="555"/>
    </row>
    <row r="13" spans="1:46" ht="22.05" customHeight="1" thickBot="1">
      <c r="A13" s="297"/>
      <c r="B13" s="630" t="s">
        <v>923</v>
      </c>
      <c r="C13" s="631"/>
      <c r="D13" s="631"/>
      <c r="E13" s="631"/>
      <c r="F13" s="631"/>
      <c r="G13" s="633"/>
      <c r="H13" s="546"/>
      <c r="I13" s="547"/>
      <c r="J13" s="547"/>
      <c r="K13" s="547"/>
      <c r="L13" s="547"/>
      <c r="M13" s="547"/>
      <c r="N13" s="547"/>
      <c r="O13" s="547"/>
      <c r="P13" s="548"/>
      <c r="Q13" s="553"/>
      <c r="R13" s="554"/>
      <c r="S13" s="554"/>
      <c r="T13" s="554"/>
      <c r="U13" s="554"/>
      <c r="V13" s="554"/>
      <c r="W13" s="554"/>
      <c r="X13" s="554"/>
      <c r="Y13" s="554"/>
      <c r="Z13" s="554"/>
      <c r="AA13" s="554"/>
      <c r="AB13" s="554"/>
      <c r="AC13" s="554"/>
      <c r="AD13" s="554"/>
      <c r="AE13" s="554"/>
      <c r="AF13" s="555"/>
    </row>
    <row r="14" spans="1:46" ht="22.05" customHeight="1" thickBot="1">
      <c r="A14" s="297"/>
      <c r="B14" s="635" t="s">
        <v>924</v>
      </c>
      <c r="C14" s="636"/>
      <c r="D14" s="636"/>
      <c r="E14" s="636"/>
      <c r="F14" s="636"/>
      <c r="G14" s="637"/>
      <c r="H14" s="540"/>
      <c r="I14" s="541"/>
      <c r="J14" s="552"/>
      <c r="K14" s="361" t="s">
        <v>925</v>
      </c>
      <c r="L14" s="541"/>
      <c r="M14" s="541"/>
      <c r="N14" s="541"/>
      <c r="O14" s="541"/>
      <c r="P14" s="542"/>
      <c r="Q14" s="553"/>
      <c r="R14" s="554"/>
      <c r="S14" s="554"/>
      <c r="T14" s="554"/>
      <c r="U14" s="554"/>
      <c r="V14" s="554"/>
      <c r="W14" s="554"/>
      <c r="X14" s="554"/>
      <c r="Y14" s="554"/>
      <c r="Z14" s="554"/>
      <c r="AA14" s="554"/>
      <c r="AB14" s="554"/>
      <c r="AC14" s="554"/>
      <c r="AD14" s="554"/>
      <c r="AE14" s="554"/>
      <c r="AF14" s="555"/>
    </row>
    <row r="15" spans="1:46" ht="22.05" hidden="1" customHeight="1" thickBot="1">
      <c r="A15" s="297"/>
      <c r="B15" s="359" t="s">
        <v>1246</v>
      </c>
      <c r="C15" s="359"/>
      <c r="D15" s="359"/>
      <c r="E15" s="359"/>
      <c r="F15" s="359"/>
      <c r="G15" s="369"/>
      <c r="H15" s="653"/>
      <c r="I15" s="654"/>
      <c r="J15" s="654"/>
      <c r="K15" s="654"/>
      <c r="L15" s="654"/>
      <c r="M15" s="654"/>
      <c r="N15" s="654"/>
      <c r="O15" s="654"/>
      <c r="P15" s="655"/>
      <c r="Q15" s="659" t="s">
        <v>1096</v>
      </c>
      <c r="R15" s="660"/>
      <c r="S15" s="660"/>
      <c r="T15" s="660"/>
      <c r="U15" s="660"/>
      <c r="V15" s="660"/>
      <c r="W15" s="660"/>
      <c r="X15" s="660"/>
      <c r="Y15" s="660"/>
      <c r="Z15" s="660"/>
      <c r="AA15" s="660"/>
      <c r="AB15" s="660"/>
      <c r="AC15" s="660"/>
      <c r="AD15" s="660"/>
      <c r="AE15" s="660"/>
      <c r="AF15" s="661"/>
    </row>
    <row r="16" spans="1:46" ht="22.05" customHeight="1" thickBot="1">
      <c r="A16" s="297"/>
      <c r="B16" s="674" t="s">
        <v>926</v>
      </c>
      <c r="C16" s="675"/>
      <c r="D16" s="675"/>
      <c r="E16" s="675"/>
      <c r="F16" s="675"/>
      <c r="G16" s="676"/>
      <c r="H16" s="642"/>
      <c r="I16" s="643"/>
      <c r="J16" s="643"/>
      <c r="K16" s="643"/>
      <c r="L16" s="643"/>
      <c r="M16" s="643"/>
      <c r="N16" s="643"/>
      <c r="O16" s="643"/>
      <c r="P16" s="644"/>
      <c r="Q16" s="662"/>
      <c r="R16" s="663"/>
      <c r="S16" s="663"/>
      <c r="T16" s="663"/>
      <c r="U16" s="663"/>
      <c r="V16" s="663"/>
      <c r="W16" s="663"/>
      <c r="X16" s="663"/>
      <c r="Y16" s="663"/>
      <c r="Z16" s="663"/>
      <c r="AA16" s="663"/>
      <c r="AB16" s="663"/>
      <c r="AC16" s="663"/>
      <c r="AD16" s="663"/>
      <c r="AE16" s="663"/>
      <c r="AF16" s="664"/>
    </row>
    <row r="17" spans="1:38" ht="22.05" customHeight="1" thickBot="1">
      <c r="A17" s="297"/>
      <c r="B17" s="677" t="s">
        <v>1274</v>
      </c>
      <c r="C17" s="678"/>
      <c r="D17" s="678"/>
      <c r="E17" s="678"/>
      <c r="F17" s="678"/>
      <c r="G17" s="679"/>
      <c r="H17" s="540"/>
      <c r="I17" s="541"/>
      <c r="J17" s="541"/>
      <c r="K17" s="541"/>
      <c r="L17" s="541"/>
      <c r="M17" s="541"/>
      <c r="N17" s="541"/>
      <c r="O17" s="541"/>
      <c r="P17" s="542"/>
      <c r="Q17" s="553"/>
      <c r="R17" s="554"/>
      <c r="S17" s="554"/>
      <c r="T17" s="554"/>
      <c r="U17" s="554"/>
      <c r="V17" s="554"/>
      <c r="W17" s="554"/>
      <c r="X17" s="554"/>
      <c r="Y17" s="554"/>
      <c r="Z17" s="554"/>
      <c r="AA17" s="554"/>
      <c r="AB17" s="554"/>
      <c r="AC17" s="554"/>
      <c r="AD17" s="554"/>
      <c r="AE17" s="554"/>
      <c r="AF17" s="555"/>
    </row>
    <row r="18" spans="1:38" ht="22.05" customHeight="1" thickBot="1">
      <c r="A18" s="297"/>
      <c r="B18" s="630" t="s">
        <v>1092</v>
      </c>
      <c r="C18" s="631"/>
      <c r="D18" s="631"/>
      <c r="E18" s="631"/>
      <c r="F18" s="631"/>
      <c r="G18" s="633"/>
      <c r="H18" s="546"/>
      <c r="I18" s="547"/>
      <c r="J18" s="547"/>
      <c r="K18" s="547"/>
      <c r="L18" s="547"/>
      <c r="M18" s="547"/>
      <c r="N18" s="547"/>
      <c r="O18" s="547"/>
      <c r="P18" s="548"/>
      <c r="Q18" s="553" t="s">
        <v>1207</v>
      </c>
      <c r="R18" s="554"/>
      <c r="S18" s="554"/>
      <c r="T18" s="554"/>
      <c r="U18" s="554"/>
      <c r="V18" s="554"/>
      <c r="W18" s="554"/>
      <c r="X18" s="554"/>
      <c r="Y18" s="554"/>
      <c r="Z18" s="554"/>
      <c r="AA18" s="554"/>
      <c r="AB18" s="554"/>
      <c r="AC18" s="554"/>
      <c r="AD18" s="554"/>
      <c r="AE18" s="554"/>
      <c r="AF18" s="555"/>
    </row>
    <row r="19" spans="1:38" ht="22.05" customHeight="1" thickBot="1">
      <c r="A19" s="297"/>
      <c r="B19" s="630" t="s">
        <v>927</v>
      </c>
      <c r="C19" s="631"/>
      <c r="D19" s="631"/>
      <c r="E19" s="631"/>
      <c r="F19" s="631"/>
      <c r="G19" s="633"/>
      <c r="H19" s="549"/>
      <c r="I19" s="550"/>
      <c r="J19" s="550"/>
      <c r="K19" s="550"/>
      <c r="L19" s="550"/>
      <c r="M19" s="550"/>
      <c r="N19" s="550"/>
      <c r="O19" s="550"/>
      <c r="P19" s="551"/>
      <c r="Q19" s="553" t="s">
        <v>1095</v>
      </c>
      <c r="R19" s="554"/>
      <c r="S19" s="554"/>
      <c r="T19" s="554"/>
      <c r="U19" s="554"/>
      <c r="V19" s="554"/>
      <c r="W19" s="554"/>
      <c r="X19" s="554"/>
      <c r="Y19" s="554"/>
      <c r="Z19" s="554"/>
      <c r="AA19" s="554"/>
      <c r="AB19" s="554"/>
      <c r="AC19" s="554"/>
      <c r="AD19" s="554"/>
      <c r="AE19" s="554"/>
      <c r="AF19" s="555"/>
    </row>
    <row r="20" spans="1:38" ht="22.05" customHeight="1" thickBot="1">
      <c r="A20" s="297"/>
      <c r="B20" s="630" t="s">
        <v>1093</v>
      </c>
      <c r="C20" s="631"/>
      <c r="D20" s="631"/>
      <c r="E20" s="631"/>
      <c r="F20" s="631"/>
      <c r="G20" s="633"/>
      <c r="H20" s="543"/>
      <c r="I20" s="544"/>
      <c r="J20" s="544"/>
      <c r="K20" s="544"/>
      <c r="L20" s="544"/>
      <c r="M20" s="544"/>
      <c r="N20" s="544"/>
      <c r="O20" s="544"/>
      <c r="P20" s="545"/>
      <c r="Q20" s="553" t="s">
        <v>1216</v>
      </c>
      <c r="R20" s="554"/>
      <c r="S20" s="554"/>
      <c r="T20" s="554"/>
      <c r="U20" s="554"/>
      <c r="V20" s="554"/>
      <c r="W20" s="554"/>
      <c r="X20" s="554"/>
      <c r="Y20" s="554"/>
      <c r="Z20" s="554"/>
      <c r="AA20" s="554"/>
      <c r="AB20" s="554"/>
      <c r="AC20" s="554"/>
      <c r="AD20" s="554"/>
      <c r="AE20" s="554"/>
      <c r="AF20" s="555"/>
      <c r="AG20" s="298"/>
      <c r="AH20" s="299"/>
      <c r="AI20" s="299"/>
      <c r="AJ20" s="299"/>
      <c r="AK20" s="299"/>
      <c r="AL20" s="299"/>
    </row>
    <row r="21" spans="1:38" ht="15" customHeight="1" thickBot="1">
      <c r="A21" s="297"/>
      <c r="B21" s="665" t="s">
        <v>930</v>
      </c>
      <c r="C21" s="526"/>
      <c r="D21" s="526"/>
      <c r="E21" s="526"/>
      <c r="F21" s="526"/>
      <c r="G21" s="526"/>
      <c r="H21" s="360" t="s">
        <v>18</v>
      </c>
      <c r="I21" s="536" t="s">
        <v>19</v>
      </c>
      <c r="J21" s="538"/>
      <c r="K21" s="536" t="s">
        <v>1099</v>
      </c>
      <c r="L21" s="537"/>
      <c r="M21" s="538"/>
      <c r="N21" s="537" t="s">
        <v>1100</v>
      </c>
      <c r="O21" s="537"/>
      <c r="P21" s="539"/>
      <c r="Q21" s="680" t="s">
        <v>1324</v>
      </c>
      <c r="R21" s="681"/>
      <c r="S21" s="681"/>
      <c r="T21" s="681"/>
      <c r="U21" s="681"/>
      <c r="V21" s="681"/>
      <c r="W21" s="681"/>
      <c r="X21" s="681"/>
      <c r="Y21" s="681"/>
      <c r="Z21" s="681"/>
      <c r="AA21" s="681"/>
      <c r="AB21" s="681"/>
      <c r="AC21" s="681"/>
      <c r="AD21" s="681"/>
      <c r="AE21" s="681"/>
      <c r="AF21" s="682"/>
      <c r="AG21" s="533" t="str">
        <f>IF(OR($H$22="",$I$22="",$K$22="",,$N$22=""),"","年齢判定")</f>
        <v/>
      </c>
      <c r="AH21" s="534"/>
      <c r="AI21" s="535" t="str">
        <f>IF(OR($H$22="",$I$22="",$K$22="",$N$22=""),"",IF($H$22="H",$P$57,$P$56))</f>
        <v/>
      </c>
      <c r="AJ21" s="535"/>
      <c r="AK21" s="535"/>
      <c r="AL21" s="535"/>
    </row>
    <row r="22" spans="1:38" ht="22.05" customHeight="1" thickBot="1">
      <c r="A22" s="297"/>
      <c r="B22" s="630"/>
      <c r="C22" s="631"/>
      <c r="D22" s="631"/>
      <c r="E22" s="631"/>
      <c r="F22" s="631"/>
      <c r="G22" s="631"/>
      <c r="H22" s="325"/>
      <c r="I22" s="530"/>
      <c r="J22" s="532"/>
      <c r="K22" s="530"/>
      <c r="L22" s="531"/>
      <c r="M22" s="532"/>
      <c r="N22" s="530"/>
      <c r="O22" s="531"/>
      <c r="P22" s="532"/>
      <c r="Q22" s="683"/>
      <c r="R22" s="683"/>
      <c r="S22" s="683"/>
      <c r="T22" s="683"/>
      <c r="U22" s="683"/>
      <c r="V22" s="683"/>
      <c r="W22" s="683"/>
      <c r="X22" s="683"/>
      <c r="Y22" s="683"/>
      <c r="Z22" s="683"/>
      <c r="AA22" s="683"/>
      <c r="AB22" s="683"/>
      <c r="AC22" s="683"/>
      <c r="AD22" s="683"/>
      <c r="AE22" s="683"/>
      <c r="AF22" s="684"/>
      <c r="AG22" s="533"/>
      <c r="AH22" s="534"/>
      <c r="AI22" s="535"/>
      <c r="AJ22" s="535"/>
      <c r="AK22" s="535"/>
      <c r="AL22" s="535"/>
    </row>
    <row r="23" spans="1:38" ht="22.05" customHeight="1" thickBot="1">
      <c r="A23" s="297"/>
      <c r="B23" s="666" t="s">
        <v>1094</v>
      </c>
      <c r="C23" s="667"/>
      <c r="D23" s="667"/>
      <c r="E23" s="667"/>
      <c r="F23" s="667"/>
      <c r="G23" s="668"/>
      <c r="H23" s="332"/>
      <c r="I23" s="319"/>
      <c r="J23" s="319"/>
      <c r="K23" s="319"/>
      <c r="L23" s="319"/>
      <c r="M23" s="319"/>
      <c r="N23" s="319"/>
      <c r="O23" s="319"/>
      <c r="P23" s="319"/>
      <c r="Q23" s="319"/>
      <c r="R23" s="319"/>
      <c r="S23" s="320"/>
      <c r="T23" s="656" t="s">
        <v>1272</v>
      </c>
      <c r="U23" s="657"/>
      <c r="V23" s="657"/>
      <c r="W23" s="657"/>
      <c r="X23" s="657"/>
      <c r="Y23" s="657"/>
      <c r="Z23" s="657"/>
      <c r="AA23" s="657"/>
      <c r="AB23" s="657"/>
      <c r="AC23" s="657"/>
      <c r="AD23" s="657"/>
      <c r="AE23" s="657"/>
      <c r="AF23" s="658"/>
    </row>
    <row r="24" spans="1:38" ht="30" customHeight="1" thickBot="1">
      <c r="A24" s="451" t="s">
        <v>1080</v>
      </c>
      <c r="B24" s="451"/>
      <c r="C24" s="451"/>
      <c r="D24" s="451"/>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51"/>
      <c r="AF24" s="451"/>
    </row>
    <row r="25" spans="1:38" ht="22.05" customHeight="1" thickBot="1">
      <c r="A25" s="300"/>
      <c r="B25" s="669" t="s">
        <v>1101</v>
      </c>
      <c r="C25" s="670"/>
      <c r="D25" s="670"/>
      <c r="E25" s="670"/>
      <c r="F25" s="670"/>
      <c r="G25" s="671"/>
      <c r="H25" s="530"/>
      <c r="I25" s="531"/>
      <c r="J25" s="531"/>
      <c r="K25" s="531"/>
      <c r="L25" s="531"/>
      <c r="M25" s="531"/>
      <c r="N25" s="531"/>
      <c r="O25" s="531"/>
      <c r="P25" s="532"/>
      <c r="Q25" s="525"/>
      <c r="R25" s="483"/>
      <c r="S25" s="483"/>
      <c r="T25" s="483"/>
      <c r="U25" s="483"/>
      <c r="V25" s="483"/>
      <c r="W25" s="454" t="s">
        <v>1263</v>
      </c>
      <c r="X25" s="454"/>
      <c r="Y25" s="454"/>
      <c r="Z25" s="454"/>
      <c r="AA25" s="454"/>
      <c r="AB25" s="454"/>
      <c r="AC25" s="452" t="s">
        <v>1262</v>
      </c>
      <c r="AD25" s="452"/>
      <c r="AE25" s="452"/>
      <c r="AF25" s="453"/>
    </row>
    <row r="26" spans="1:38" ht="22.05" customHeight="1">
      <c r="A26" s="300"/>
      <c r="B26" s="672" t="s">
        <v>1059</v>
      </c>
      <c r="C26" s="650"/>
      <c r="D26" s="650"/>
      <c r="E26" s="650"/>
      <c r="F26" s="650"/>
      <c r="G26" s="673"/>
      <c r="H26" s="527" t="str">
        <f>IFERROR(VLOOKUP($H$25,コード検索!G2:H25,2,0),"")</f>
        <v/>
      </c>
      <c r="I26" s="528"/>
      <c r="J26" s="528"/>
      <c r="K26" s="528"/>
      <c r="L26" s="528"/>
      <c r="M26" s="528"/>
      <c r="N26" s="528"/>
      <c r="O26" s="528"/>
      <c r="P26" s="529"/>
      <c r="Q26" s="522" t="s">
        <v>1208</v>
      </c>
      <c r="R26" s="523"/>
      <c r="S26" s="523"/>
      <c r="T26" s="523"/>
      <c r="U26" s="523"/>
      <c r="V26" s="523"/>
      <c r="W26" s="523"/>
      <c r="X26" s="523"/>
      <c r="Y26" s="523"/>
      <c r="Z26" s="523"/>
      <c r="AA26" s="523"/>
      <c r="AB26" s="523"/>
      <c r="AC26" s="523"/>
      <c r="AD26" s="523"/>
      <c r="AE26" s="523"/>
      <c r="AF26" s="524"/>
    </row>
    <row r="27" spans="1:38" ht="9" customHeight="1" thickBot="1">
      <c r="A27" s="300"/>
      <c r="B27" s="497" t="s">
        <v>976</v>
      </c>
      <c r="C27" s="649" t="s">
        <v>13</v>
      </c>
      <c r="D27" s="649"/>
      <c r="E27" s="649"/>
      <c r="F27" s="649"/>
      <c r="G27" s="649"/>
      <c r="H27" s="301"/>
      <c r="I27" s="302"/>
      <c r="J27" s="303" t="s">
        <v>932</v>
      </c>
      <c r="K27" s="302"/>
      <c r="L27" s="304"/>
      <c r="M27" s="305" t="s">
        <v>933</v>
      </c>
      <c r="N27" s="645" t="s">
        <v>1254</v>
      </c>
      <c r="O27" s="645"/>
      <c r="P27" s="645"/>
      <c r="Q27" s="645"/>
      <c r="R27" s="645"/>
      <c r="S27" s="645"/>
      <c r="T27" s="645"/>
      <c r="U27" s="645"/>
      <c r="V27" s="645"/>
      <c r="W27" s="645"/>
      <c r="X27" s="645"/>
      <c r="Y27" s="645"/>
      <c r="Z27" s="645"/>
      <c r="AA27" s="645"/>
      <c r="AB27" s="645"/>
      <c r="AC27" s="645"/>
      <c r="AD27" s="645"/>
      <c r="AE27" s="645"/>
      <c r="AF27" s="646"/>
    </row>
    <row r="28" spans="1:38" ht="22.05" customHeight="1" thickBot="1">
      <c r="A28" s="300"/>
      <c r="B28" s="498"/>
      <c r="C28" s="650"/>
      <c r="D28" s="650"/>
      <c r="E28" s="650"/>
      <c r="F28" s="650"/>
      <c r="G28" s="650"/>
      <c r="H28" s="306"/>
      <c r="I28" s="318"/>
      <c r="J28" s="317"/>
      <c r="K28" s="307">
        <v>0</v>
      </c>
      <c r="L28" s="308">
        <v>0</v>
      </c>
      <c r="M28" s="309">
        <v>0</v>
      </c>
      <c r="N28" s="647"/>
      <c r="O28" s="647"/>
      <c r="P28" s="647"/>
      <c r="Q28" s="647"/>
      <c r="R28" s="647"/>
      <c r="S28" s="647"/>
      <c r="T28" s="647"/>
      <c r="U28" s="647"/>
      <c r="V28" s="647"/>
      <c r="W28" s="647"/>
      <c r="X28" s="647"/>
      <c r="Y28" s="647"/>
      <c r="Z28" s="647"/>
      <c r="AA28" s="647"/>
      <c r="AB28" s="647"/>
      <c r="AC28" s="647"/>
      <c r="AD28" s="647"/>
      <c r="AE28" s="647"/>
      <c r="AF28" s="648"/>
      <c r="AG28" s="298"/>
      <c r="AH28" s="299"/>
      <c r="AI28" s="299"/>
      <c r="AJ28" s="299"/>
      <c r="AK28" s="299"/>
      <c r="AL28" s="299"/>
    </row>
    <row r="29" spans="1:38" ht="22.05" customHeight="1" thickBot="1">
      <c r="A29" s="300"/>
      <c r="B29" s="498"/>
      <c r="C29" s="485" t="s">
        <v>1275</v>
      </c>
      <c r="D29" s="485"/>
      <c r="E29" s="485"/>
      <c r="F29" s="485"/>
      <c r="G29" s="486"/>
      <c r="H29" s="310"/>
      <c r="I29" s="311"/>
      <c r="J29" s="311"/>
      <c r="K29" s="307">
        <v>0</v>
      </c>
      <c r="L29" s="308">
        <v>0</v>
      </c>
      <c r="M29" s="309">
        <v>0</v>
      </c>
      <c r="N29" s="575" t="s">
        <v>1079</v>
      </c>
      <c r="O29" s="576"/>
      <c r="P29" s="576"/>
      <c r="Q29" s="576"/>
      <c r="R29" s="576"/>
      <c r="S29" s="576"/>
      <c r="T29" s="576"/>
      <c r="U29" s="576"/>
      <c r="V29" s="576"/>
      <c r="W29" s="576"/>
      <c r="X29" s="576"/>
      <c r="Y29" s="594" t="str">
        <f>IF(OR($H$25="0307",$H$25="1301"),$I$62,"")</f>
        <v/>
      </c>
      <c r="Z29" s="594"/>
      <c r="AA29" s="594"/>
      <c r="AB29" s="594"/>
      <c r="AC29" s="594"/>
      <c r="AD29" s="594"/>
      <c r="AE29" s="594"/>
      <c r="AF29" s="595"/>
      <c r="AG29" s="567" t="str">
        <f>$D$62</f>
        <v/>
      </c>
      <c r="AH29" s="568"/>
      <c r="AI29" s="568"/>
      <c r="AJ29" s="568"/>
      <c r="AK29" s="568"/>
      <c r="AL29" s="568"/>
    </row>
    <row r="30" spans="1:38" ht="22.05" customHeight="1" thickBot="1">
      <c r="A30" s="300"/>
      <c r="B30" s="499"/>
      <c r="C30" s="485" t="s">
        <v>977</v>
      </c>
      <c r="D30" s="485"/>
      <c r="E30" s="485"/>
      <c r="F30" s="485"/>
      <c r="G30" s="486"/>
      <c r="H30" s="364"/>
      <c r="I30" s="362"/>
      <c r="J30" s="311"/>
      <c r="K30" s="307">
        <v>0</v>
      </c>
      <c r="L30" s="308">
        <v>0</v>
      </c>
      <c r="M30" s="309">
        <v>0</v>
      </c>
      <c r="N30" s="577"/>
      <c r="O30" s="578"/>
      <c r="P30" s="578"/>
      <c r="Q30" s="578"/>
      <c r="R30" s="578"/>
      <c r="S30" s="578"/>
      <c r="T30" s="578"/>
      <c r="U30" s="578"/>
      <c r="V30" s="578"/>
      <c r="W30" s="578"/>
      <c r="X30" s="578"/>
      <c r="Y30" s="596"/>
      <c r="Z30" s="596"/>
      <c r="AA30" s="596"/>
      <c r="AB30" s="596"/>
      <c r="AC30" s="596"/>
      <c r="AD30" s="596"/>
      <c r="AE30" s="596"/>
      <c r="AF30" s="597"/>
      <c r="AG30" s="567"/>
      <c r="AH30" s="568"/>
      <c r="AI30" s="568"/>
      <c r="AJ30" s="568"/>
      <c r="AK30" s="568"/>
      <c r="AL30" s="568"/>
    </row>
    <row r="31" spans="1:38" ht="9" customHeight="1" thickBot="1">
      <c r="A31" s="300"/>
      <c r="B31" s="500" t="s">
        <v>1058</v>
      </c>
      <c r="C31" s="651" t="s">
        <v>1033</v>
      </c>
      <c r="D31" s="651"/>
      <c r="E31" s="651"/>
      <c r="F31" s="651"/>
      <c r="G31" s="651"/>
      <c r="H31" s="365" t="s">
        <v>961</v>
      </c>
      <c r="I31" s="312"/>
      <c r="J31" s="302"/>
      <c r="K31" s="303" t="s">
        <v>932</v>
      </c>
      <c r="L31" s="302"/>
      <c r="M31" s="304"/>
      <c r="N31" s="305" t="s">
        <v>933</v>
      </c>
      <c r="O31" s="584"/>
      <c r="P31" s="584"/>
      <c r="Q31" s="584"/>
      <c r="R31" s="584"/>
      <c r="S31" s="584"/>
      <c r="T31" s="584"/>
      <c r="U31" s="584"/>
      <c r="V31" s="584"/>
      <c r="W31" s="584"/>
      <c r="X31" s="584"/>
      <c r="Y31" s="584"/>
      <c r="Z31" s="584"/>
      <c r="AA31" s="584"/>
      <c r="AB31" s="584"/>
      <c r="AC31" s="584"/>
      <c r="AD31" s="584"/>
      <c r="AE31" s="584"/>
      <c r="AF31" s="585"/>
      <c r="AG31" s="565" t="str">
        <f>IF(NOT($J$32=""),$B$65,"")</f>
        <v/>
      </c>
      <c r="AH31" s="566"/>
      <c r="AI31" s="558" t="str">
        <f>IF(NOT($J$32=""),$J$65,"")</f>
        <v/>
      </c>
      <c r="AJ31" s="558"/>
      <c r="AK31" s="558"/>
      <c r="AL31" s="558"/>
    </row>
    <row r="32" spans="1:38" ht="22.05" customHeight="1" thickBot="1">
      <c r="A32" s="300"/>
      <c r="B32" s="501"/>
      <c r="C32" s="652"/>
      <c r="D32" s="652"/>
      <c r="E32" s="652"/>
      <c r="F32" s="652"/>
      <c r="G32" s="652"/>
      <c r="H32" s="366"/>
      <c r="I32" s="363"/>
      <c r="J32" s="317"/>
      <c r="K32" s="307">
        <v>0</v>
      </c>
      <c r="L32" s="307">
        <v>0</v>
      </c>
      <c r="M32" s="308">
        <v>0</v>
      </c>
      <c r="N32" s="309">
        <v>0</v>
      </c>
      <c r="O32" s="586"/>
      <c r="P32" s="586"/>
      <c r="Q32" s="586"/>
      <c r="R32" s="586"/>
      <c r="S32" s="586"/>
      <c r="T32" s="586"/>
      <c r="U32" s="586"/>
      <c r="V32" s="586"/>
      <c r="W32" s="586"/>
      <c r="X32" s="586"/>
      <c r="Y32" s="586"/>
      <c r="Z32" s="586"/>
      <c r="AA32" s="584"/>
      <c r="AB32" s="584"/>
      <c r="AC32" s="584"/>
      <c r="AD32" s="584"/>
      <c r="AE32" s="584"/>
      <c r="AF32" s="585"/>
      <c r="AG32" s="565"/>
      <c r="AH32" s="566"/>
      <c r="AI32" s="558"/>
      <c r="AJ32" s="558"/>
      <c r="AK32" s="558"/>
      <c r="AL32" s="558"/>
    </row>
    <row r="33" spans="1:42" ht="22.05" customHeight="1" thickBot="1">
      <c r="A33" s="300"/>
      <c r="B33" s="501"/>
      <c r="C33" s="638" t="s">
        <v>1056</v>
      </c>
      <c r="D33" s="639"/>
      <c r="E33" s="606" t="s">
        <v>1058</v>
      </c>
      <c r="F33" s="607"/>
      <c r="G33" s="608"/>
      <c r="H33" s="367"/>
      <c r="I33" s="368"/>
      <c r="J33" s="368"/>
      <c r="K33" s="313">
        <v>0</v>
      </c>
      <c r="L33" s="313">
        <v>0</v>
      </c>
      <c r="M33" s="308">
        <v>0</v>
      </c>
      <c r="N33" s="309">
        <v>0</v>
      </c>
      <c r="O33" s="589" t="s">
        <v>1269</v>
      </c>
      <c r="P33" s="590"/>
      <c r="Q33" s="590"/>
      <c r="R33" s="590"/>
      <c r="S33" s="590"/>
      <c r="T33" s="590"/>
      <c r="U33" s="590"/>
      <c r="V33" s="590"/>
      <c r="W33" s="590"/>
      <c r="X33" s="370" t="s">
        <v>1213</v>
      </c>
      <c r="Y33" s="371" t="s">
        <v>1213</v>
      </c>
      <c r="Z33" s="446" t="s">
        <v>1213</v>
      </c>
      <c r="AA33" s="591" t="s">
        <v>1103</v>
      </c>
      <c r="AB33" s="592"/>
      <c r="AC33" s="592"/>
      <c r="AD33" s="592"/>
      <c r="AE33" s="592"/>
      <c r="AF33" s="593"/>
      <c r="AG33" s="601" t="str">
        <f>IF(AND(NOT($J$32=""),NOT($J$33="")),$B$67,"")</f>
        <v/>
      </c>
      <c r="AH33" s="601"/>
      <c r="AI33" s="558" t="str">
        <f>IF(AND(NOT($J$32=""),NOT($J$33="")),$J$67,"")</f>
        <v/>
      </c>
      <c r="AJ33" s="558"/>
      <c r="AK33" s="558"/>
      <c r="AL33" s="558"/>
    </row>
    <row r="34" spans="1:42" ht="22.05" customHeight="1" thickBot="1">
      <c r="A34" s="300"/>
      <c r="B34" s="502"/>
      <c r="C34" s="640"/>
      <c r="D34" s="641"/>
      <c r="E34" s="606" t="s">
        <v>1059</v>
      </c>
      <c r="F34" s="607"/>
      <c r="G34" s="608"/>
      <c r="H34" s="579"/>
      <c r="I34" s="580"/>
      <c r="J34" s="580"/>
      <c r="K34" s="580"/>
      <c r="L34" s="580"/>
      <c r="M34" s="580"/>
      <c r="N34" s="581"/>
      <c r="O34" s="569" t="s">
        <v>1247</v>
      </c>
      <c r="P34" s="570"/>
      <c r="Q34" s="570"/>
      <c r="R34" s="570"/>
      <c r="S34" s="570"/>
      <c r="T34" s="570"/>
      <c r="U34" s="570"/>
      <c r="V34" s="570"/>
      <c r="W34" s="570"/>
      <c r="X34" s="570"/>
      <c r="Y34" s="570"/>
      <c r="Z34" s="570"/>
      <c r="AA34" s="570"/>
      <c r="AB34" s="570"/>
      <c r="AC34" s="570"/>
      <c r="AD34" s="570"/>
      <c r="AE34" s="570"/>
      <c r="AF34" s="571"/>
      <c r="AG34" s="602"/>
      <c r="AH34" s="601"/>
      <c r="AI34" s="558"/>
      <c r="AJ34" s="558"/>
      <c r="AK34" s="558"/>
      <c r="AL34" s="558"/>
    </row>
    <row r="35" spans="1:42" ht="22.05" customHeight="1" thickBot="1">
      <c r="A35" s="300"/>
      <c r="B35" s="587" t="s">
        <v>1034</v>
      </c>
      <c r="C35" s="587"/>
      <c r="D35" s="587"/>
      <c r="E35" s="587"/>
      <c r="F35" s="587"/>
      <c r="G35" s="588"/>
      <c r="H35" s="603"/>
      <c r="I35" s="604"/>
      <c r="J35" s="604"/>
      <c r="K35" s="604"/>
      <c r="L35" s="604"/>
      <c r="M35" s="604"/>
      <c r="N35" s="605"/>
      <c r="O35" s="572" t="s">
        <v>1209</v>
      </c>
      <c r="P35" s="573"/>
      <c r="Q35" s="573"/>
      <c r="R35" s="573"/>
      <c r="S35" s="573"/>
      <c r="T35" s="573"/>
      <c r="U35" s="573"/>
      <c r="V35" s="573"/>
      <c r="W35" s="573"/>
      <c r="X35" s="573"/>
      <c r="Y35" s="573"/>
      <c r="Z35" s="573"/>
      <c r="AA35" s="573"/>
      <c r="AB35" s="573"/>
      <c r="AC35" s="573"/>
      <c r="AD35" s="573"/>
      <c r="AE35" s="573"/>
      <c r="AF35" s="574"/>
    </row>
    <row r="37" spans="1:42">
      <c r="A37" s="314"/>
    </row>
    <row r="38" spans="1:42">
      <c r="A38" s="314"/>
    </row>
    <row r="39" spans="1:42">
      <c r="A39" s="314"/>
    </row>
    <row r="40" spans="1:42">
      <c r="A40" s="314"/>
    </row>
    <row r="41" spans="1:42">
      <c r="A41" s="314"/>
    </row>
    <row r="42" spans="1:42">
      <c r="A42" s="314"/>
      <c r="L42" s="299"/>
      <c r="M42" s="299"/>
      <c r="N42" s="299"/>
      <c r="O42" s="299"/>
      <c r="P42" s="299"/>
      <c r="Q42" s="299"/>
      <c r="R42" s="299"/>
      <c r="S42" s="299"/>
      <c r="T42" s="299"/>
      <c r="U42" s="299"/>
      <c r="V42" s="299"/>
      <c r="W42" s="299"/>
      <c r="X42" s="299"/>
      <c r="Y42" s="299"/>
      <c r="Z42" s="299"/>
    </row>
    <row r="43" spans="1:42">
      <c r="A43" s="314"/>
      <c r="J43" s="299"/>
      <c r="K43" s="299"/>
      <c r="L43" s="299"/>
      <c r="M43" s="299"/>
      <c r="N43" s="299"/>
      <c r="O43" s="299"/>
      <c r="P43" s="299"/>
      <c r="Q43" s="299"/>
      <c r="R43" s="299"/>
      <c r="S43" s="299"/>
      <c r="T43" s="299"/>
      <c r="U43" s="299"/>
      <c r="V43" s="295"/>
      <c r="W43" s="295"/>
      <c r="X43" s="295"/>
      <c r="Y43" s="295"/>
      <c r="Z43" s="299"/>
    </row>
    <row r="44" spans="1:42">
      <c r="H44" s="291"/>
      <c r="J44" s="299"/>
      <c r="Z44" s="299"/>
      <c r="AA44" s="299"/>
      <c r="AE44" s="291"/>
      <c r="AF44" s="295"/>
      <c r="AG44" s="295"/>
      <c r="AH44" s="295"/>
      <c r="AK44" s="295"/>
      <c r="AL44" s="295"/>
      <c r="AM44" s="295"/>
      <c r="AN44" s="295"/>
      <c r="AO44" s="295"/>
      <c r="AP44" s="295"/>
    </row>
    <row r="45" spans="1:42">
      <c r="H45" s="291"/>
      <c r="J45" s="299"/>
      <c r="Z45" s="299"/>
      <c r="AA45" s="299"/>
      <c r="AF45" s="295"/>
      <c r="AG45" s="295"/>
      <c r="AH45" s="295"/>
      <c r="AI45" s="291"/>
      <c r="AK45" s="331"/>
      <c r="AL45" s="295"/>
      <c r="AM45" s="295"/>
      <c r="AN45" s="295"/>
      <c r="AO45" s="295"/>
      <c r="AP45" s="295"/>
    </row>
    <row r="46" spans="1:42">
      <c r="H46" s="291"/>
      <c r="I46" s="299"/>
      <c r="J46" s="299"/>
      <c r="V46" s="291"/>
      <c r="W46" s="291"/>
      <c r="X46" s="291"/>
      <c r="Y46" s="291"/>
      <c r="Z46" s="299"/>
      <c r="AA46" s="299"/>
      <c r="AF46" s="315"/>
      <c r="AG46" s="295"/>
      <c r="AH46" s="295"/>
      <c r="AI46" s="291"/>
      <c r="AK46" s="331"/>
      <c r="AL46" s="295"/>
      <c r="AM46" s="295"/>
      <c r="AN46" s="295"/>
      <c r="AO46" s="295"/>
      <c r="AP46" s="295"/>
    </row>
    <row r="47" spans="1:42" hidden="1">
      <c r="A47" s="504" t="s">
        <v>1248</v>
      </c>
      <c r="B47" s="582" t="s">
        <v>1265</v>
      </c>
      <c r="C47" s="583"/>
      <c r="D47" s="583"/>
      <c r="E47" s="583"/>
      <c r="F47" s="583"/>
      <c r="G47" s="583"/>
      <c r="H47" s="583"/>
      <c r="I47" s="340"/>
      <c r="J47" s="339"/>
      <c r="V47" s="291"/>
      <c r="W47" s="291"/>
      <c r="X47" s="291"/>
      <c r="Y47" s="291"/>
      <c r="Z47" s="299"/>
      <c r="AA47" s="299"/>
      <c r="AF47" s="295"/>
      <c r="AG47" s="295"/>
      <c r="AH47" s="295"/>
      <c r="AI47" s="291"/>
      <c r="AK47" s="331"/>
      <c r="AL47" s="295"/>
      <c r="AM47" s="295"/>
      <c r="AN47" s="295"/>
      <c r="AO47" s="295"/>
      <c r="AP47" s="295"/>
    </row>
    <row r="48" spans="1:42" hidden="1">
      <c r="A48" s="505"/>
      <c r="B48" s="353"/>
      <c r="C48" s="354" t="str">
        <f ca="1">TEXT(YEAR(TODAY())-2018,"00")</f>
        <v>08</v>
      </c>
      <c r="D48" s="292"/>
      <c r="E48" s="354" t="str">
        <f ca="1">TEXT(MONTH(TODAY()),"00")</f>
        <v>04</v>
      </c>
      <c r="F48" s="292"/>
      <c r="G48" s="354" t="str">
        <f ca="1">TEXT(DAY(TODAY()),"00")</f>
        <v>24</v>
      </c>
      <c r="H48" s="355"/>
      <c r="I48" s="323"/>
      <c r="J48" s="295"/>
      <c r="K48" s="295"/>
      <c r="L48" s="295"/>
      <c r="V48" s="291"/>
      <c r="W48" s="291"/>
      <c r="X48" s="291"/>
      <c r="Y48" s="291"/>
      <c r="AA48" s="299"/>
      <c r="AB48" s="299"/>
      <c r="AC48" s="299"/>
      <c r="AD48" s="299"/>
      <c r="AE48" s="299"/>
      <c r="AF48" s="295"/>
      <c r="AG48" s="295"/>
      <c r="AH48" s="295"/>
      <c r="AI48" s="291"/>
      <c r="AK48" s="331"/>
      <c r="AL48" s="295"/>
      <c r="AM48" s="295"/>
      <c r="AN48" s="295"/>
      <c r="AO48" s="295"/>
      <c r="AP48" s="295"/>
    </row>
    <row r="49" spans="1:42" hidden="1">
      <c r="A49" s="506"/>
      <c r="B49" s="356" t="s">
        <v>921</v>
      </c>
      <c r="C49" s="357" t="str">
        <f ca="1">LEFT($C$48,1)</f>
        <v>0</v>
      </c>
      <c r="D49" s="357" t="str">
        <f ca="1">RIGHT($C$48,1)</f>
        <v>8</v>
      </c>
      <c r="E49" s="357" t="str">
        <f ca="1">LEFT($E$48,1)</f>
        <v>0</v>
      </c>
      <c r="F49" s="357" t="str">
        <f ca="1">RIGHT($E$48,1)</f>
        <v>4</v>
      </c>
      <c r="G49" s="357" t="str">
        <f ca="1">LEFT($G$48,1)</f>
        <v>2</v>
      </c>
      <c r="H49" s="358" t="str">
        <f ca="1">RIGHT($G$48,1)</f>
        <v>4</v>
      </c>
      <c r="I49" s="323"/>
      <c r="J49" s="295"/>
      <c r="K49" s="295"/>
      <c r="L49" s="295"/>
      <c r="V49" s="291"/>
      <c r="W49" s="291"/>
      <c r="X49" s="291"/>
      <c r="Y49" s="291"/>
      <c r="Z49" s="291"/>
      <c r="AA49" s="291"/>
      <c r="AB49" s="291"/>
      <c r="AC49" s="291"/>
      <c r="AD49" s="291"/>
      <c r="AE49" s="291"/>
      <c r="AK49" s="331"/>
      <c r="AL49" s="295"/>
      <c r="AM49" s="295"/>
      <c r="AN49" s="295"/>
      <c r="AO49" s="295"/>
      <c r="AP49" s="295"/>
    </row>
    <row r="50" spans="1:42" ht="10.050000000000001" hidden="1" customHeight="1">
      <c r="H50" s="291"/>
      <c r="I50" s="299"/>
      <c r="J50" s="299"/>
      <c r="V50" s="291"/>
      <c r="W50" s="291"/>
      <c r="X50" s="291"/>
      <c r="Y50" s="291"/>
      <c r="Z50" s="291"/>
      <c r="AA50" s="291"/>
      <c r="AB50" s="291"/>
      <c r="AC50" s="291"/>
      <c r="AD50" s="291"/>
      <c r="AE50" s="291"/>
      <c r="AK50" s="331"/>
      <c r="AL50" s="295"/>
      <c r="AM50" s="295"/>
      <c r="AN50" s="295"/>
      <c r="AO50" s="295"/>
      <c r="AP50" s="295"/>
    </row>
    <row r="51" spans="1:42" ht="20.399999999999999" hidden="1" customHeight="1">
      <c r="A51" s="519" t="s">
        <v>1249</v>
      </c>
      <c r="B51" s="507" t="s">
        <v>1253</v>
      </c>
      <c r="C51" s="508"/>
      <c r="D51" s="291"/>
      <c r="E51" s="326" t="s">
        <v>1250</v>
      </c>
      <c r="H51" s="291"/>
      <c r="J51" s="295"/>
      <c r="K51" s="316"/>
      <c r="L51" s="316"/>
      <c r="M51" s="316"/>
      <c r="N51" s="316"/>
      <c r="O51" s="316"/>
      <c r="P51" s="316"/>
      <c r="Q51" s="295"/>
      <c r="R51" s="316"/>
      <c r="S51" s="316"/>
      <c r="T51" s="316"/>
      <c r="U51" s="322"/>
      <c r="V51" s="291"/>
      <c r="W51" s="291"/>
      <c r="X51" s="342"/>
      <c r="Y51" s="321"/>
      <c r="Z51" s="316"/>
      <c r="AA51" s="316"/>
      <c r="AB51" s="316"/>
      <c r="AC51" s="295"/>
      <c r="AD51" s="291"/>
      <c r="AE51" s="291"/>
      <c r="AK51" s="331"/>
      <c r="AL51" s="295"/>
      <c r="AM51" s="295"/>
      <c r="AN51" s="295"/>
      <c r="AO51" s="295"/>
      <c r="AP51" s="295"/>
    </row>
    <row r="52" spans="1:42" ht="23.4" hidden="1" customHeight="1">
      <c r="A52" s="520"/>
      <c r="B52" s="495" t="b">
        <f>IF($H$22="S","昭和",IF($H$22="H","平成",IF($H$22="R","令和")))</f>
        <v>0</v>
      </c>
      <c r="C52" s="496"/>
      <c r="E52" s="341" t="e" cm="1" vm="1">
        <f t="array" aca="1" ref="E52" ca="1">IF(OR(AND($H$22="H",$K$22="02",日付!$V$4="うるう年"),AND($H$22="S",$K$22="02",日付!$V$3="うるう年")),INDIRECT("日２９"),IF($K$22="02",INDIRECT("日２８"),IF(OR($K$22="04",$K$22="06",$K$22="09",$K$22="11"),INDIRECT("日３０"),INDIRECT("日３１"))))</f>
        <v>#VALUE!</v>
      </c>
      <c r="H52" s="291"/>
      <c r="J52" s="299"/>
      <c r="K52" s="299"/>
      <c r="L52" s="299"/>
      <c r="M52" s="299"/>
      <c r="N52" s="299"/>
      <c r="O52" s="299"/>
      <c r="P52" s="299"/>
      <c r="Q52" s="295"/>
      <c r="R52" s="316"/>
      <c r="S52" s="316"/>
      <c r="T52" s="316"/>
      <c r="U52" s="322"/>
      <c r="V52" s="291"/>
      <c r="W52" s="291"/>
      <c r="X52" s="291"/>
      <c r="Y52" s="291"/>
      <c r="Z52" s="316"/>
      <c r="AA52" s="316"/>
      <c r="AB52" s="316"/>
      <c r="AC52" s="295"/>
      <c r="AD52" s="291"/>
      <c r="AE52" s="291"/>
      <c r="AK52" s="331"/>
      <c r="AL52" s="295"/>
      <c r="AM52" s="295"/>
      <c r="AN52" s="295"/>
      <c r="AO52" s="295"/>
      <c r="AP52" s="295"/>
    </row>
    <row r="53" spans="1:42" ht="10.050000000000001" hidden="1" customHeight="1">
      <c r="A53" s="520"/>
      <c r="H53" s="291"/>
      <c r="J53" s="299"/>
      <c r="K53" s="299"/>
      <c r="L53" s="299"/>
      <c r="M53" s="299"/>
      <c r="N53" s="299"/>
      <c r="O53" s="299"/>
      <c r="P53" s="299"/>
      <c r="Q53" s="295"/>
      <c r="R53" s="316"/>
      <c r="S53" s="316"/>
      <c r="T53" s="316"/>
      <c r="U53" s="322"/>
      <c r="Z53" s="316"/>
      <c r="AA53" s="316"/>
      <c r="AB53" s="316"/>
      <c r="AC53" s="295"/>
      <c r="AD53" s="291"/>
      <c r="AE53" s="291"/>
      <c r="AK53" s="331"/>
      <c r="AL53" s="295"/>
      <c r="AM53" s="295"/>
      <c r="AN53" s="295"/>
      <c r="AO53" s="295"/>
      <c r="AP53" s="295"/>
    </row>
    <row r="54" spans="1:42" hidden="1">
      <c r="A54" s="520"/>
      <c r="B54" s="509" t="str">
        <f>$I$22&amp;$K$22&amp;$N$22</f>
        <v/>
      </c>
      <c r="C54" s="509"/>
      <c r="D54" s="509"/>
      <c r="E54" s="509"/>
      <c r="F54" s="509"/>
      <c r="G54" s="510"/>
      <c r="H54" s="291"/>
      <c r="J54" s="299"/>
      <c r="K54" s="295"/>
      <c r="L54" s="299"/>
      <c r="M54" s="295"/>
      <c r="N54" s="295"/>
      <c r="O54" s="295"/>
      <c r="P54" s="299"/>
      <c r="Q54" s="299"/>
      <c r="R54" s="299"/>
      <c r="S54" s="299"/>
      <c r="T54" s="299"/>
      <c r="U54" s="299"/>
      <c r="V54" s="299"/>
      <c r="W54" s="299"/>
      <c r="X54" s="299"/>
      <c r="Y54" s="299"/>
      <c r="Z54" s="295"/>
      <c r="AA54" s="295"/>
      <c r="AB54" s="295"/>
      <c r="AC54" s="295"/>
      <c r="AD54" s="291"/>
      <c r="AE54" s="291"/>
      <c r="AK54" s="331"/>
      <c r="AL54" s="295"/>
      <c r="AM54" s="295"/>
      <c r="AN54" s="295"/>
      <c r="AO54" s="295"/>
      <c r="AP54" s="295"/>
    </row>
    <row r="55" spans="1:42" hidden="1">
      <c r="A55" s="520"/>
      <c r="B55" s="507" t="s">
        <v>1253</v>
      </c>
      <c r="C55" s="507"/>
      <c r="D55" s="482" t="s">
        <v>1249</v>
      </c>
      <c r="E55" s="483"/>
      <c r="F55" s="483"/>
      <c r="G55" s="484"/>
      <c r="H55" s="473" t="s">
        <v>1251</v>
      </c>
      <c r="I55" s="473"/>
      <c r="J55" s="473"/>
      <c r="K55" s="473"/>
      <c r="L55" s="327" t="s">
        <v>1252</v>
      </c>
      <c r="M55" s="324"/>
      <c r="N55" s="324"/>
      <c r="O55" s="328"/>
      <c r="P55" s="516" t="s">
        <v>1071</v>
      </c>
      <c r="Q55" s="516"/>
      <c r="R55" s="516"/>
      <c r="S55" s="517"/>
      <c r="Z55" s="291"/>
      <c r="AA55" s="291"/>
      <c r="AB55" s="291"/>
      <c r="AC55" s="291"/>
      <c r="AD55" s="291"/>
      <c r="AE55" s="291"/>
      <c r="AK55" s="331"/>
      <c r="AL55" s="295"/>
      <c r="AM55" s="295"/>
      <c r="AN55" s="295"/>
      <c r="AO55" s="295"/>
      <c r="AP55" s="295"/>
    </row>
    <row r="56" spans="1:42" hidden="1">
      <c r="A56" s="520"/>
      <c r="B56" s="518" t="s">
        <v>1062</v>
      </c>
      <c r="C56" s="518"/>
      <c r="D56" s="511" t="e">
        <f>DATEVALUE(TEXT($B$54,"!S00!.00!.00"))</f>
        <v>#VALUE!</v>
      </c>
      <c r="E56" s="512"/>
      <c r="F56" s="512"/>
      <c r="G56" s="513"/>
      <c r="H56" s="474">
        <f ca="1">DATE(YEAR(TODAY()),7,1)</f>
        <v>46204</v>
      </c>
      <c r="I56" s="474"/>
      <c r="J56" s="474"/>
      <c r="K56" s="474"/>
      <c r="L56" s="476" t="e">
        <f ca="1">DATEDIF($D$56,$H$56,"Y")</f>
        <v>#VALUE!</v>
      </c>
      <c r="M56" s="477"/>
      <c r="N56" s="477"/>
      <c r="O56" s="478"/>
      <c r="P56" s="514" t="e">
        <f ca="1">IF($L$56&lt;55,"OK（年齢基準クリア）","財形契約不可（55歳超過）")</f>
        <v>#VALUE!</v>
      </c>
      <c r="Q56" s="514"/>
      <c r="R56" s="514"/>
      <c r="S56" s="515"/>
      <c r="Z56" s="291"/>
      <c r="AA56" s="291"/>
      <c r="AB56" s="291"/>
      <c r="AC56" s="291"/>
      <c r="AD56" s="291"/>
      <c r="AE56" s="291"/>
      <c r="AK56" s="331"/>
      <c r="AL56" s="295"/>
      <c r="AM56" s="295"/>
      <c r="AN56" s="295"/>
      <c r="AO56" s="295"/>
      <c r="AP56" s="295"/>
    </row>
    <row r="57" spans="1:42" hidden="1">
      <c r="A57" s="521"/>
      <c r="B57" s="600" t="s">
        <v>1061</v>
      </c>
      <c r="C57" s="600"/>
      <c r="D57" s="487" t="e">
        <f>DATEVALUE(TEXT($B$54,"!H00!.00!.00"))</f>
        <v>#VALUE!</v>
      </c>
      <c r="E57" s="488"/>
      <c r="F57" s="488"/>
      <c r="G57" s="489"/>
      <c r="H57" s="475">
        <f ca="1">DATE(YEAR(TODAY()),7,1)</f>
        <v>46204</v>
      </c>
      <c r="I57" s="475"/>
      <c r="J57" s="475"/>
      <c r="K57" s="475"/>
      <c r="L57" s="479" t="e">
        <f ca="1">DATEDIF($D$57,$H$56,"Y")</f>
        <v>#VALUE!</v>
      </c>
      <c r="M57" s="480"/>
      <c r="N57" s="480"/>
      <c r="O57" s="481"/>
      <c r="P57" s="598" t="e">
        <f ca="1">IF($L$57&lt;55,"OK（年齢基準クリア）","財形契約不可（55歳超過）")</f>
        <v>#VALUE!</v>
      </c>
      <c r="Q57" s="598"/>
      <c r="R57" s="598"/>
      <c r="S57" s="599"/>
      <c r="Z57" s="291"/>
      <c r="AA57" s="291"/>
      <c r="AB57" s="291"/>
      <c r="AC57" s="291"/>
      <c r="AD57" s="291"/>
      <c r="AE57" s="291"/>
      <c r="AK57" s="331"/>
      <c r="AL57" s="295"/>
      <c r="AM57" s="295"/>
      <c r="AN57" s="295"/>
      <c r="AO57" s="295"/>
      <c r="AP57" s="295"/>
    </row>
    <row r="58" spans="1:42" ht="10.050000000000001" hidden="1" customHeight="1">
      <c r="H58" s="291"/>
      <c r="Z58" s="291"/>
      <c r="AA58" s="291"/>
      <c r="AB58" s="291"/>
      <c r="AC58" s="291"/>
      <c r="AD58" s="291"/>
      <c r="AE58" s="291"/>
      <c r="AK58" s="331"/>
      <c r="AL58" s="295"/>
      <c r="AM58" s="295"/>
      <c r="AN58" s="295"/>
      <c r="AO58" s="295"/>
      <c r="AP58" s="295"/>
    </row>
    <row r="59" spans="1:42" ht="15.6" hidden="1" customHeight="1">
      <c r="A59" s="490" t="s">
        <v>1264</v>
      </c>
      <c r="B59" s="609" t="s">
        <v>1255</v>
      </c>
      <c r="C59" s="610"/>
      <c r="D59" s="610"/>
      <c r="E59" s="610"/>
      <c r="F59" s="610"/>
      <c r="G59" s="611"/>
      <c r="H59" s="291"/>
      <c r="AK59" s="331"/>
      <c r="AL59" s="295"/>
      <c r="AM59" s="295"/>
      <c r="AN59" s="295"/>
      <c r="AO59" s="295"/>
      <c r="AP59" s="295"/>
    </row>
    <row r="60" spans="1:42" ht="15.6" hidden="1" customHeight="1">
      <c r="A60" s="491"/>
      <c r="B60" s="334"/>
      <c r="C60" s="335" t="s">
        <v>1069</v>
      </c>
      <c r="D60" s="612">
        <f>IF($H$29+$I$29+$J$29=0,0,VALUE($H$29&amp;$I$29&amp;$J$29))</f>
        <v>0</v>
      </c>
      <c r="E60" s="612"/>
      <c r="F60" s="612"/>
      <c r="G60" s="613"/>
      <c r="H60" s="291"/>
      <c r="AK60" s="331"/>
      <c r="AL60" s="295"/>
      <c r="AM60" s="295"/>
      <c r="AN60" s="295"/>
      <c r="AO60" s="295"/>
      <c r="AP60" s="295"/>
    </row>
    <row r="61" spans="1:42" ht="15.6" hidden="1" customHeight="1">
      <c r="A61" s="491"/>
      <c r="B61" s="323"/>
      <c r="C61" s="336" t="s">
        <v>1070</v>
      </c>
      <c r="D61" s="493">
        <f>IF($H$30+$I$30+$J$30=0,0,VALUE($H$30&amp;$I$30&amp;$J$30))</f>
        <v>0</v>
      </c>
      <c r="E61" s="493"/>
      <c r="F61" s="493"/>
      <c r="G61" s="494"/>
      <c r="H61" s="291"/>
      <c r="AK61" s="331"/>
      <c r="AL61" s="295"/>
      <c r="AM61" s="295"/>
      <c r="AN61" s="295"/>
      <c r="AO61" s="295"/>
      <c r="AP61" s="295"/>
    </row>
    <row r="62" spans="1:42" ht="15.6" hidden="1" customHeight="1">
      <c r="A62" s="492"/>
      <c r="B62" s="337"/>
      <c r="C62" s="338" t="s">
        <v>1071</v>
      </c>
      <c r="D62" s="495" t="str">
        <f>IF(OR($H$25="0307",$H$25="1301"),IF($D$60=$D$61,"OK（同額）","エラー"),"")</f>
        <v/>
      </c>
      <c r="E62" s="495"/>
      <c r="F62" s="495"/>
      <c r="G62" s="496"/>
      <c r="H62" s="291"/>
      <c r="I62" s="330" t="s">
        <v>1256</v>
      </c>
      <c r="AK62" s="331"/>
      <c r="AL62" s="295"/>
      <c r="AM62" s="295"/>
      <c r="AN62" s="295"/>
      <c r="AO62" s="295"/>
      <c r="AP62" s="295"/>
    </row>
    <row r="63" spans="1:42" ht="10.050000000000001" hidden="1" customHeight="1">
      <c r="H63" s="291"/>
      <c r="AK63" s="331"/>
      <c r="AL63" s="295"/>
      <c r="AM63" s="295"/>
      <c r="AN63" s="295"/>
      <c r="AO63" s="295"/>
      <c r="AP63" s="295"/>
    </row>
    <row r="64" spans="1:42" ht="18" hidden="1" customHeight="1">
      <c r="A64" s="470" t="s">
        <v>1260</v>
      </c>
      <c r="B64" s="458" t="s">
        <v>1057</v>
      </c>
      <c r="C64" s="459"/>
      <c r="D64" s="459"/>
      <c r="E64" s="459"/>
      <c r="F64" s="459"/>
      <c r="G64" s="459"/>
      <c r="H64" s="459"/>
      <c r="I64" s="459"/>
      <c r="J64" s="459"/>
      <c r="K64" s="459"/>
      <c r="L64" s="459"/>
      <c r="M64" s="460"/>
      <c r="N64" s="323"/>
      <c r="O64" s="295"/>
      <c r="P64" s="295"/>
      <c r="AK64" s="331"/>
      <c r="AL64" s="295"/>
      <c r="AM64" s="295"/>
      <c r="AN64" s="295"/>
      <c r="AO64" s="295"/>
      <c r="AP64" s="295"/>
    </row>
    <row r="65" spans="1:42" ht="24" hidden="1" customHeight="1">
      <c r="A65" s="471"/>
      <c r="B65" s="461" t="s">
        <v>1257</v>
      </c>
      <c r="C65" s="462"/>
      <c r="D65" s="462"/>
      <c r="E65" s="462"/>
      <c r="F65" s="462"/>
      <c r="G65" s="559" t="e">
        <f>($H$32&amp;$I$32&amp;$J$32)*10000</f>
        <v>#VALUE!</v>
      </c>
      <c r="H65" s="560"/>
      <c r="I65" s="560"/>
      <c r="J65" s="468" t="e">
        <f>IF($G$65&gt;5500000,"エラー（上限値超過）","OK（上限値範囲内）")</f>
        <v>#VALUE!</v>
      </c>
      <c r="K65" s="469"/>
      <c r="L65" s="469"/>
      <c r="M65" s="469"/>
      <c r="N65" s="323"/>
      <c r="O65" s="295"/>
      <c r="P65" s="295"/>
      <c r="AK65" s="331"/>
      <c r="AL65" s="295"/>
      <c r="AM65" s="295"/>
      <c r="AN65" s="295"/>
      <c r="AO65" s="295"/>
      <c r="AP65" s="295"/>
    </row>
    <row r="66" spans="1:42" ht="24" hidden="1" customHeight="1">
      <c r="A66" s="471"/>
      <c r="B66" s="461" t="s">
        <v>1258</v>
      </c>
      <c r="C66" s="462"/>
      <c r="D66" s="462"/>
      <c r="E66" s="462"/>
      <c r="F66" s="462"/>
      <c r="G66" s="561" t="e">
        <f>($H$33&amp;$I$33&amp;$J$33)*10000</f>
        <v>#VALUE!</v>
      </c>
      <c r="H66" s="562"/>
      <c r="I66" s="562"/>
      <c r="J66" s="333"/>
      <c r="K66" s="331"/>
      <c r="L66" s="331"/>
      <c r="M66" s="331"/>
      <c r="N66" s="323"/>
      <c r="O66" s="295"/>
      <c r="P66" s="295"/>
      <c r="AK66" s="331"/>
      <c r="AL66" s="295"/>
      <c r="AM66" s="295"/>
      <c r="AN66" s="295"/>
      <c r="AO66" s="295"/>
      <c r="AP66" s="295"/>
    </row>
    <row r="67" spans="1:42" ht="24" hidden="1" customHeight="1">
      <c r="A67" s="472"/>
      <c r="B67" s="463" t="s">
        <v>1259</v>
      </c>
      <c r="C67" s="464"/>
      <c r="D67" s="464"/>
      <c r="E67" s="464"/>
      <c r="F67" s="464"/>
      <c r="G67" s="563" t="e">
        <f>SUM($G$65:$I$66)</f>
        <v>#VALUE!</v>
      </c>
      <c r="H67" s="564"/>
      <c r="I67" s="564"/>
      <c r="J67" s="465" t="e">
        <f>IF($G$67&lt;=5500000,"OK（上限値範囲内）","エラー（上限値超過）")</f>
        <v>#VALUE!</v>
      </c>
      <c r="K67" s="466"/>
      <c r="L67" s="466"/>
      <c r="M67" s="467"/>
      <c r="N67" s="323"/>
      <c r="O67" s="295"/>
      <c r="P67" s="295"/>
      <c r="AK67" s="331"/>
      <c r="AL67" s="295"/>
      <c r="AM67" s="295"/>
      <c r="AN67" s="295"/>
      <c r="AO67" s="295"/>
      <c r="AP67" s="295"/>
    </row>
    <row r="68" spans="1:42" ht="10.050000000000001" hidden="1" customHeight="1" thickBot="1">
      <c r="H68" s="291"/>
      <c r="AK68" s="331"/>
      <c r="AL68" s="295"/>
      <c r="AM68" s="295"/>
      <c r="AN68" s="295"/>
      <c r="AO68" s="295"/>
      <c r="AP68" s="295"/>
    </row>
    <row r="69" spans="1:42" ht="15.6" hidden="1" thickBot="1">
      <c r="A69" s="455" t="s">
        <v>1261</v>
      </c>
      <c r="B69" s="344" t="s">
        <v>30</v>
      </c>
      <c r="C69" s="345"/>
      <c r="D69" s="345"/>
      <c r="E69" s="345"/>
      <c r="F69" s="345"/>
      <c r="G69" s="345"/>
      <c r="H69" s="294" t="str">
        <f>IF($J$33="","選択不要","年金財形金融機関")</f>
        <v>選択不要</v>
      </c>
      <c r="AK69" s="331"/>
      <c r="AL69" s="295"/>
      <c r="AM69" s="295"/>
      <c r="AN69" s="295"/>
      <c r="AO69" s="295"/>
      <c r="AP69" s="295"/>
    </row>
    <row r="70" spans="1:42" hidden="1">
      <c r="A70" s="456"/>
      <c r="B70" s="346" t="s">
        <v>33</v>
      </c>
      <c r="C70" s="347"/>
      <c r="D70" s="347"/>
      <c r="E70" s="347"/>
      <c r="F70" s="347"/>
      <c r="G70" s="348"/>
      <c r="H70" s="291"/>
      <c r="AK70" s="331"/>
      <c r="AL70" s="295"/>
      <c r="AM70" s="295"/>
      <c r="AN70" s="295"/>
      <c r="AO70" s="295"/>
      <c r="AP70" s="295"/>
    </row>
    <row r="71" spans="1:42" hidden="1">
      <c r="A71" s="456"/>
      <c r="B71" s="346" t="s">
        <v>36</v>
      </c>
      <c r="C71" s="347"/>
      <c r="D71" s="347"/>
      <c r="E71" s="347"/>
      <c r="F71" s="347"/>
      <c r="G71" s="348"/>
      <c r="H71" s="291"/>
      <c r="AK71" s="331"/>
      <c r="AL71" s="295"/>
      <c r="AM71" s="295"/>
      <c r="AN71" s="295"/>
      <c r="AO71" s="295"/>
      <c r="AP71" s="295"/>
    </row>
    <row r="72" spans="1:42" hidden="1">
      <c r="A72" s="456"/>
      <c r="B72" s="346" t="s">
        <v>42</v>
      </c>
      <c r="C72" s="347"/>
      <c r="D72" s="347"/>
      <c r="E72" s="347"/>
      <c r="F72" s="347"/>
      <c r="G72" s="348"/>
      <c r="H72" s="291"/>
      <c r="AK72" s="331"/>
      <c r="AL72" s="295"/>
      <c r="AM72" s="295"/>
      <c r="AN72" s="295"/>
      <c r="AO72" s="295"/>
      <c r="AP72" s="295"/>
    </row>
    <row r="73" spans="1:42" hidden="1">
      <c r="A73" s="456"/>
      <c r="B73" s="346" t="s">
        <v>47</v>
      </c>
      <c r="C73" s="347"/>
      <c r="D73" s="347"/>
      <c r="E73" s="347"/>
      <c r="F73" s="347"/>
      <c r="G73" s="348"/>
      <c r="H73" s="291"/>
      <c r="AK73" s="331"/>
      <c r="AL73" s="295"/>
      <c r="AM73" s="295"/>
      <c r="AN73" s="295"/>
      <c r="AO73" s="295"/>
      <c r="AP73" s="295"/>
    </row>
    <row r="74" spans="1:42" hidden="1">
      <c r="A74" s="456"/>
      <c r="B74" s="346" t="s">
        <v>50</v>
      </c>
      <c r="C74" s="347"/>
      <c r="D74" s="347"/>
      <c r="E74" s="347"/>
      <c r="F74" s="347"/>
      <c r="G74" s="348"/>
      <c r="H74" s="291"/>
      <c r="AK74" s="331"/>
      <c r="AL74" s="295"/>
      <c r="AM74" s="295"/>
      <c r="AN74" s="295"/>
      <c r="AO74" s="295"/>
      <c r="AP74" s="295"/>
    </row>
    <row r="75" spans="1:42" hidden="1">
      <c r="A75" s="456"/>
      <c r="B75" s="346" t="s">
        <v>53</v>
      </c>
      <c r="C75" s="347"/>
      <c r="D75" s="347"/>
      <c r="E75" s="347"/>
      <c r="F75" s="347"/>
      <c r="G75" s="348"/>
      <c r="H75" s="291"/>
      <c r="AK75" s="331"/>
      <c r="AL75" s="295"/>
      <c r="AM75" s="295"/>
      <c r="AN75" s="295"/>
      <c r="AO75" s="295"/>
      <c r="AP75" s="295"/>
    </row>
    <row r="76" spans="1:42" hidden="1">
      <c r="A76" s="456"/>
      <c r="B76" s="346" t="s">
        <v>56</v>
      </c>
      <c r="C76" s="347"/>
      <c r="D76" s="347"/>
      <c r="E76" s="347"/>
      <c r="F76" s="347"/>
      <c r="G76" s="348"/>
      <c r="H76" s="291"/>
      <c r="AK76" s="331"/>
      <c r="AL76" s="295"/>
      <c r="AM76" s="295"/>
      <c r="AN76" s="295"/>
      <c r="AO76" s="295"/>
      <c r="AP76" s="295"/>
    </row>
    <row r="77" spans="1:42" hidden="1">
      <c r="A77" s="456"/>
      <c r="B77" s="346" t="s">
        <v>59</v>
      </c>
      <c r="C77" s="347"/>
      <c r="D77" s="347"/>
      <c r="E77" s="347"/>
      <c r="F77" s="347"/>
      <c r="G77" s="348"/>
      <c r="H77" s="291"/>
      <c r="AK77" s="331"/>
      <c r="AL77" s="295"/>
      <c r="AM77" s="295"/>
      <c r="AN77" s="295"/>
      <c r="AO77" s="295"/>
      <c r="AP77" s="295"/>
    </row>
    <row r="78" spans="1:42" hidden="1">
      <c r="A78" s="456"/>
      <c r="B78" s="346" t="s">
        <v>63</v>
      </c>
      <c r="C78" s="347"/>
      <c r="D78" s="347"/>
      <c r="E78" s="347"/>
      <c r="F78" s="347"/>
      <c r="G78" s="348"/>
      <c r="H78" s="291"/>
      <c r="AK78" s="331"/>
      <c r="AL78" s="295"/>
      <c r="AM78" s="295"/>
      <c r="AN78" s="295"/>
      <c r="AO78" s="295"/>
      <c r="AP78" s="295"/>
    </row>
    <row r="79" spans="1:42" hidden="1">
      <c r="A79" s="456"/>
      <c r="B79" s="346" t="s">
        <v>67</v>
      </c>
      <c r="C79" s="347"/>
      <c r="D79" s="347"/>
      <c r="E79" s="347"/>
      <c r="F79" s="347"/>
      <c r="G79" s="348"/>
      <c r="H79" s="291"/>
      <c r="AK79" s="331"/>
      <c r="AL79" s="295"/>
      <c r="AM79" s="295"/>
      <c r="AN79" s="295"/>
      <c r="AO79" s="295"/>
      <c r="AP79" s="295"/>
    </row>
    <row r="80" spans="1:42" hidden="1">
      <c r="A80" s="456"/>
      <c r="B80" s="346" t="s">
        <v>69</v>
      </c>
      <c r="C80" s="347"/>
      <c r="D80" s="347"/>
      <c r="E80" s="347"/>
      <c r="F80" s="347"/>
      <c r="G80" s="348"/>
      <c r="H80" s="291"/>
      <c r="AK80" s="331"/>
      <c r="AL80" s="295"/>
      <c r="AM80" s="295"/>
      <c r="AN80" s="295"/>
      <c r="AO80" s="295"/>
      <c r="AP80" s="295"/>
    </row>
    <row r="81" spans="1:42" hidden="1">
      <c r="A81" s="456"/>
      <c r="B81" s="346" t="s">
        <v>71</v>
      </c>
      <c r="C81" s="347"/>
      <c r="D81" s="347"/>
      <c r="E81" s="347"/>
      <c r="F81" s="347"/>
      <c r="G81" s="348"/>
      <c r="H81" s="291"/>
      <c r="AK81" s="331"/>
      <c r="AL81" s="295"/>
      <c r="AM81" s="295"/>
      <c r="AN81" s="295"/>
      <c r="AO81" s="295"/>
      <c r="AP81" s="295"/>
    </row>
    <row r="82" spans="1:42" hidden="1">
      <c r="A82" s="456"/>
      <c r="B82" s="346" t="s">
        <v>74</v>
      </c>
      <c r="C82" s="347"/>
      <c r="D82" s="347"/>
      <c r="E82" s="347"/>
      <c r="F82" s="347"/>
      <c r="G82" s="348"/>
      <c r="H82" s="291"/>
      <c r="AK82" s="331"/>
      <c r="AL82" s="295"/>
      <c r="AM82" s="295"/>
      <c r="AN82" s="295"/>
      <c r="AO82" s="295"/>
      <c r="AP82" s="295"/>
    </row>
    <row r="83" spans="1:42" hidden="1">
      <c r="A83" s="456"/>
      <c r="B83" s="346" t="s">
        <v>78</v>
      </c>
      <c r="C83" s="347"/>
      <c r="D83" s="347"/>
      <c r="E83" s="347"/>
      <c r="F83" s="347"/>
      <c r="G83" s="348"/>
      <c r="H83" s="291"/>
      <c r="AK83" s="331"/>
      <c r="AL83" s="295"/>
      <c r="AM83" s="295"/>
      <c r="AN83" s="295"/>
      <c r="AO83" s="295"/>
      <c r="AP83" s="295"/>
    </row>
    <row r="84" spans="1:42" hidden="1">
      <c r="A84" s="456"/>
      <c r="B84" s="346" t="s">
        <v>82</v>
      </c>
      <c r="C84" s="347"/>
      <c r="D84" s="347"/>
      <c r="E84" s="347"/>
      <c r="F84" s="347"/>
      <c r="G84" s="348"/>
      <c r="H84" s="291"/>
      <c r="AK84" s="331"/>
      <c r="AL84" s="295"/>
      <c r="AM84" s="295"/>
      <c r="AN84" s="295"/>
      <c r="AO84" s="295"/>
      <c r="AP84" s="295"/>
    </row>
    <row r="85" spans="1:42" hidden="1">
      <c r="A85" s="456"/>
      <c r="B85" s="346" t="s">
        <v>991</v>
      </c>
      <c r="C85" s="347"/>
      <c r="D85" s="347"/>
      <c r="E85" s="347"/>
      <c r="F85" s="347"/>
      <c r="G85" s="348"/>
      <c r="H85" s="291"/>
    </row>
    <row r="86" spans="1:42" hidden="1">
      <c r="A86" s="456"/>
      <c r="B86" s="346" t="s">
        <v>992</v>
      </c>
      <c r="C86" s="347"/>
      <c r="D86" s="347"/>
      <c r="E86" s="347"/>
      <c r="F86" s="347"/>
      <c r="G86" s="348"/>
      <c r="H86" s="291"/>
    </row>
    <row r="87" spans="1:42" hidden="1">
      <c r="A87" s="456"/>
      <c r="B87" s="346" t="s">
        <v>993</v>
      </c>
      <c r="C87" s="347"/>
      <c r="D87" s="347"/>
      <c r="E87" s="347"/>
      <c r="F87" s="347"/>
      <c r="G87" s="348"/>
    </row>
    <row r="88" spans="1:42" hidden="1">
      <c r="A88" s="456"/>
      <c r="B88" s="346" t="s">
        <v>1091</v>
      </c>
      <c r="C88" s="347"/>
      <c r="D88" s="347"/>
      <c r="E88" s="347"/>
      <c r="F88" s="347"/>
      <c r="G88" s="348"/>
    </row>
    <row r="89" spans="1:42" hidden="1">
      <c r="A89" s="456"/>
      <c r="B89" s="346" t="s">
        <v>994</v>
      </c>
      <c r="C89" s="347"/>
      <c r="D89" s="347"/>
      <c r="E89" s="347"/>
      <c r="F89" s="347"/>
      <c r="G89" s="348"/>
    </row>
    <row r="90" spans="1:42" hidden="1">
      <c r="A90" s="456"/>
      <c r="B90" s="346" t="s">
        <v>995</v>
      </c>
      <c r="C90" s="347"/>
      <c r="D90" s="347"/>
      <c r="E90" s="347"/>
      <c r="F90" s="347"/>
      <c r="G90" s="348"/>
    </row>
    <row r="91" spans="1:42" hidden="1">
      <c r="A91" s="456"/>
      <c r="B91" s="346" t="s">
        <v>996</v>
      </c>
      <c r="C91" s="347"/>
      <c r="D91" s="347"/>
      <c r="E91" s="347"/>
      <c r="F91" s="347"/>
      <c r="G91" s="348"/>
    </row>
    <row r="92" spans="1:42" hidden="1">
      <c r="A92" s="456"/>
      <c r="B92" s="346" t="s">
        <v>997</v>
      </c>
      <c r="C92" s="347"/>
      <c r="D92" s="347"/>
      <c r="E92" s="347"/>
      <c r="F92" s="347"/>
      <c r="G92" s="348"/>
    </row>
    <row r="93" spans="1:42" hidden="1">
      <c r="A93" s="456"/>
      <c r="B93" s="346" t="s">
        <v>94</v>
      </c>
      <c r="C93" s="347"/>
      <c r="D93" s="347"/>
      <c r="E93" s="347"/>
      <c r="F93" s="347"/>
      <c r="G93" s="348"/>
    </row>
    <row r="94" spans="1:42" hidden="1">
      <c r="A94" s="456"/>
      <c r="B94" s="346" t="s">
        <v>97</v>
      </c>
      <c r="C94" s="347"/>
      <c r="D94" s="347"/>
      <c r="E94" s="347"/>
      <c r="F94" s="347"/>
      <c r="G94" s="348"/>
    </row>
    <row r="95" spans="1:42" hidden="1">
      <c r="A95" s="456"/>
      <c r="B95" s="346" t="s">
        <v>998</v>
      </c>
      <c r="C95" s="347"/>
      <c r="D95" s="347"/>
      <c r="E95" s="347"/>
      <c r="F95" s="347"/>
      <c r="G95" s="348"/>
    </row>
    <row r="96" spans="1:42" hidden="1">
      <c r="A96" s="456"/>
      <c r="B96" s="346" t="s">
        <v>102</v>
      </c>
      <c r="C96" s="347"/>
      <c r="D96" s="347"/>
      <c r="E96" s="347"/>
      <c r="F96" s="347"/>
      <c r="G96" s="348"/>
    </row>
    <row r="97" spans="1:7" hidden="1">
      <c r="A97" s="456"/>
      <c r="B97" s="346" t="s">
        <v>999</v>
      </c>
      <c r="C97" s="347"/>
      <c r="D97" s="347"/>
      <c r="E97" s="347"/>
      <c r="F97" s="347"/>
      <c r="G97" s="348"/>
    </row>
    <row r="98" spans="1:7" hidden="1">
      <c r="A98" s="456"/>
      <c r="B98" s="346" t="s">
        <v>107</v>
      </c>
      <c r="C98" s="347"/>
      <c r="D98" s="347"/>
      <c r="E98" s="347"/>
      <c r="F98" s="347"/>
      <c r="G98" s="348"/>
    </row>
    <row r="99" spans="1:7" hidden="1">
      <c r="A99" s="456"/>
      <c r="B99" s="346" t="s">
        <v>1000</v>
      </c>
      <c r="C99" s="347"/>
      <c r="D99" s="347"/>
      <c r="E99" s="347"/>
      <c r="F99" s="347"/>
      <c r="G99" s="348"/>
    </row>
    <row r="100" spans="1:7" hidden="1">
      <c r="A100" s="456"/>
      <c r="B100" s="346" t="s">
        <v>110</v>
      </c>
      <c r="C100" s="347"/>
      <c r="D100" s="347"/>
      <c r="E100" s="347"/>
      <c r="F100" s="347"/>
      <c r="G100" s="348"/>
    </row>
    <row r="101" spans="1:7" hidden="1">
      <c r="A101" s="456"/>
      <c r="B101" s="346" t="s">
        <v>113</v>
      </c>
      <c r="C101" s="347"/>
      <c r="D101" s="347"/>
      <c r="E101" s="347"/>
      <c r="F101" s="347"/>
      <c r="G101" s="348"/>
    </row>
    <row r="102" spans="1:7" hidden="1">
      <c r="A102" s="456"/>
      <c r="B102" s="346" t="s">
        <v>115</v>
      </c>
      <c r="C102" s="347"/>
      <c r="D102" s="347"/>
      <c r="E102" s="347"/>
      <c r="F102" s="347"/>
      <c r="G102" s="348"/>
    </row>
    <row r="103" spans="1:7" hidden="1">
      <c r="A103" s="456"/>
      <c r="B103" s="346" t="s">
        <v>118</v>
      </c>
      <c r="C103" s="347"/>
      <c r="D103" s="347"/>
      <c r="E103" s="347"/>
      <c r="F103" s="347"/>
      <c r="G103" s="348"/>
    </row>
    <row r="104" spans="1:7" hidden="1">
      <c r="A104" s="456"/>
      <c r="B104" s="346" t="s">
        <v>121</v>
      </c>
      <c r="C104" s="347"/>
      <c r="D104" s="347"/>
      <c r="E104" s="347"/>
      <c r="F104" s="347"/>
      <c r="G104" s="348"/>
    </row>
    <row r="105" spans="1:7" hidden="1">
      <c r="A105" s="456"/>
      <c r="B105" s="346" t="s">
        <v>1001</v>
      </c>
      <c r="C105" s="347"/>
      <c r="D105" s="347"/>
      <c r="E105" s="347"/>
      <c r="F105" s="347"/>
      <c r="G105" s="348"/>
    </row>
    <row r="106" spans="1:7" hidden="1">
      <c r="A106" s="456"/>
      <c r="B106" s="346" t="s">
        <v>1002</v>
      </c>
      <c r="C106" s="347"/>
      <c r="D106" s="347"/>
      <c r="E106" s="347"/>
      <c r="F106" s="347"/>
      <c r="G106" s="348"/>
    </row>
    <row r="107" spans="1:7" hidden="1">
      <c r="A107" s="456"/>
      <c r="B107" s="346" t="s">
        <v>1003</v>
      </c>
      <c r="C107" s="347"/>
      <c r="D107" s="347"/>
      <c r="E107" s="347"/>
      <c r="F107" s="347"/>
      <c r="G107" s="348"/>
    </row>
    <row r="108" spans="1:7" hidden="1">
      <c r="A108" s="456"/>
      <c r="B108" s="346" t="s">
        <v>126</v>
      </c>
      <c r="C108" s="347"/>
      <c r="D108" s="347"/>
      <c r="E108" s="347"/>
      <c r="F108" s="347"/>
      <c r="G108" s="348"/>
    </row>
    <row r="109" spans="1:7" hidden="1">
      <c r="A109" s="457"/>
      <c r="B109" s="349" t="s">
        <v>1004</v>
      </c>
      <c r="C109" s="350"/>
      <c r="D109" s="350"/>
      <c r="E109" s="350"/>
      <c r="F109" s="350"/>
      <c r="G109" s="351"/>
    </row>
  </sheetData>
  <sheetProtection algorithmName="SHA-512" hashValue="QE9rmx4XUnN0GFai6weQPfb8fdlX005mJ2V1JqZpOBARzq5yHd6Z3+TfruW2GkARSdAG6/3C4zsr1V4RkVAXRg==" saltValue="I5/6BO5x4MspLvs1D3Sg/Q==" spinCount="100000" sheet="1" objects="1" scenarios="1"/>
  <mergeCells count="128">
    <mergeCell ref="B14:G14"/>
    <mergeCell ref="C33:D34"/>
    <mergeCell ref="H16:P16"/>
    <mergeCell ref="H17:P17"/>
    <mergeCell ref="N27:AF28"/>
    <mergeCell ref="C30:G30"/>
    <mergeCell ref="E34:G34"/>
    <mergeCell ref="C27:G28"/>
    <mergeCell ref="C31:G32"/>
    <mergeCell ref="H15:P15"/>
    <mergeCell ref="Q20:AF20"/>
    <mergeCell ref="T23:AF23"/>
    <mergeCell ref="Q15:AF15"/>
    <mergeCell ref="Q16:AF16"/>
    <mergeCell ref="B18:G18"/>
    <mergeCell ref="B19:G19"/>
    <mergeCell ref="B20:G20"/>
    <mergeCell ref="B21:G22"/>
    <mergeCell ref="B23:G23"/>
    <mergeCell ref="B25:G25"/>
    <mergeCell ref="B26:G26"/>
    <mergeCell ref="B16:G16"/>
    <mergeCell ref="B17:G17"/>
    <mergeCell ref="Q21:AF22"/>
    <mergeCell ref="A1:N1"/>
    <mergeCell ref="O1:AF1"/>
    <mergeCell ref="C3:AF3"/>
    <mergeCell ref="C4:AF4"/>
    <mergeCell ref="A8:AF8"/>
    <mergeCell ref="Q11:AF11"/>
    <mergeCell ref="Q12:AF12"/>
    <mergeCell ref="Q13:AF13"/>
    <mergeCell ref="Q9:AF9"/>
    <mergeCell ref="Q10:V10"/>
    <mergeCell ref="B10:G10"/>
    <mergeCell ref="B11:G11"/>
    <mergeCell ref="B12:G12"/>
    <mergeCell ref="B13:G13"/>
    <mergeCell ref="B9:G9"/>
    <mergeCell ref="H9:P9"/>
    <mergeCell ref="H10:P10"/>
    <mergeCell ref="H13:P13"/>
    <mergeCell ref="C2:Z2"/>
    <mergeCell ref="AI33:AL34"/>
    <mergeCell ref="G65:I65"/>
    <mergeCell ref="G66:I66"/>
    <mergeCell ref="G67:I67"/>
    <mergeCell ref="AG31:AH32"/>
    <mergeCell ref="AI31:AL32"/>
    <mergeCell ref="AG29:AL30"/>
    <mergeCell ref="O34:AF34"/>
    <mergeCell ref="O35:AF35"/>
    <mergeCell ref="N29:X30"/>
    <mergeCell ref="H34:N34"/>
    <mergeCell ref="B47:H47"/>
    <mergeCell ref="O31:AF32"/>
    <mergeCell ref="B35:G35"/>
    <mergeCell ref="O33:W33"/>
    <mergeCell ref="AA33:AF33"/>
    <mergeCell ref="Y29:AF30"/>
    <mergeCell ref="P57:S57"/>
    <mergeCell ref="B57:C57"/>
    <mergeCell ref="AG33:AH34"/>
    <mergeCell ref="H35:N35"/>
    <mergeCell ref="E33:G33"/>
    <mergeCell ref="B59:G59"/>
    <mergeCell ref="D60:G60"/>
    <mergeCell ref="H20:P20"/>
    <mergeCell ref="H18:P18"/>
    <mergeCell ref="H19:P19"/>
    <mergeCell ref="H14:J14"/>
    <mergeCell ref="L14:P14"/>
    <mergeCell ref="Q18:AF18"/>
    <mergeCell ref="Q19:AF19"/>
    <mergeCell ref="I21:J21"/>
    <mergeCell ref="AC10:AF10"/>
    <mergeCell ref="W10:AB10"/>
    <mergeCell ref="Q17:AF17"/>
    <mergeCell ref="H11:P11"/>
    <mergeCell ref="Q14:AF14"/>
    <mergeCell ref="AL8:AT8"/>
    <mergeCell ref="A47:A49"/>
    <mergeCell ref="B51:C51"/>
    <mergeCell ref="B52:C52"/>
    <mergeCell ref="B54:G54"/>
    <mergeCell ref="D56:G56"/>
    <mergeCell ref="P56:S56"/>
    <mergeCell ref="P55:S55"/>
    <mergeCell ref="B55:C55"/>
    <mergeCell ref="B56:C56"/>
    <mergeCell ref="A51:A57"/>
    <mergeCell ref="Q26:AF26"/>
    <mergeCell ref="Q25:V25"/>
    <mergeCell ref="AL10:AO10"/>
    <mergeCell ref="H26:P26"/>
    <mergeCell ref="H25:P25"/>
    <mergeCell ref="AG21:AH22"/>
    <mergeCell ref="AI21:AL22"/>
    <mergeCell ref="I22:J22"/>
    <mergeCell ref="K22:M22"/>
    <mergeCell ref="N22:P22"/>
    <mergeCell ref="K21:M21"/>
    <mergeCell ref="N21:P21"/>
    <mergeCell ref="H12:P12"/>
    <mergeCell ref="A24:AF24"/>
    <mergeCell ref="AC25:AF25"/>
    <mergeCell ref="W25:AB25"/>
    <mergeCell ref="A69:A109"/>
    <mergeCell ref="B64:M64"/>
    <mergeCell ref="B65:F65"/>
    <mergeCell ref="B66:F66"/>
    <mergeCell ref="B67:F67"/>
    <mergeCell ref="J67:M67"/>
    <mergeCell ref="J65:M65"/>
    <mergeCell ref="A64:A67"/>
    <mergeCell ref="H55:K55"/>
    <mergeCell ref="H56:K56"/>
    <mergeCell ref="H57:K57"/>
    <mergeCell ref="L56:O56"/>
    <mergeCell ref="L57:O57"/>
    <mergeCell ref="D55:G55"/>
    <mergeCell ref="C29:G29"/>
    <mergeCell ref="D57:G57"/>
    <mergeCell ref="A59:A62"/>
    <mergeCell ref="D61:G61"/>
    <mergeCell ref="D62:G62"/>
    <mergeCell ref="B27:B30"/>
    <mergeCell ref="B31:B34"/>
  </mergeCells>
  <phoneticPr fontId="2"/>
  <conditionalFormatting sqref="AG29:AL30">
    <cfRule type="expression" dxfId="35" priority="11">
      <formula>$AG$29="OK（同額）"</formula>
    </cfRule>
  </conditionalFormatting>
  <conditionalFormatting sqref="AG21:AL22">
    <cfRule type="expression" dxfId="34" priority="22">
      <formula>$AI$21="OK（年齢基準クリア）"</formula>
    </cfRule>
    <cfRule type="expression" dxfId="33" priority="23">
      <formula>$AI$21="財形契約不可（55歳超過）"</formula>
    </cfRule>
  </conditionalFormatting>
  <conditionalFormatting sqref="AG31:AL32">
    <cfRule type="expression" dxfId="32" priority="18">
      <formula>$AI$31="エラー（上限値超過）"</formula>
    </cfRule>
    <cfRule type="expression" dxfId="31" priority="20">
      <formula>$AI$31="OK（上限値範囲内）"</formula>
    </cfRule>
  </conditionalFormatting>
  <conditionalFormatting sqref="AG33:AL34">
    <cfRule type="expression" dxfId="30" priority="15">
      <formula>$AI$33="OK（上限値範囲内）"</formula>
    </cfRule>
    <cfRule type="expression" dxfId="29" priority="17">
      <formula>$AI$33="エラー（上限値超過）"</formula>
    </cfRule>
  </conditionalFormatting>
  <conditionalFormatting sqref="H10:P20 H23:S23 H25 H34:N35">
    <cfRule type="notContainsBlanks" dxfId="28" priority="10">
      <formula>LEN(TRIM(H10))&gt;0</formula>
    </cfRule>
  </conditionalFormatting>
  <conditionalFormatting sqref="AL8:AT8">
    <cfRule type="notContainsBlanks" dxfId="27" priority="9">
      <formula>LEN(TRIM(AL8))&gt;0</formula>
    </cfRule>
  </conditionalFormatting>
  <conditionalFormatting sqref="Y29:AL30">
    <cfRule type="expression" dxfId="26" priority="12">
      <formula>$AG$29="エラー"</formula>
    </cfRule>
  </conditionalFormatting>
  <conditionalFormatting sqref="H22:P22">
    <cfRule type="expression" dxfId="25" priority="8">
      <formula>AND($H$22&lt;&gt;0,$I$22&lt;&gt;0,$K$22&lt;&gt;0,$N$22&lt;&gt;0)</formula>
    </cfRule>
  </conditionalFormatting>
  <conditionalFormatting sqref="H28:J28">
    <cfRule type="expression" dxfId="24" priority="7">
      <formula>$H$28+$I$28+$J$28&gt;0</formula>
    </cfRule>
  </conditionalFormatting>
  <conditionalFormatting sqref="H29:J29">
    <cfRule type="expression" dxfId="23" priority="6">
      <formula>$J$29&lt;&gt;""</formula>
    </cfRule>
  </conditionalFormatting>
  <conditionalFormatting sqref="H30:J30">
    <cfRule type="expression" dxfId="22" priority="5">
      <formula>$J$30&lt;&gt;""</formula>
    </cfRule>
  </conditionalFormatting>
  <conditionalFormatting sqref="H32:J32">
    <cfRule type="expression" dxfId="21" priority="4">
      <formula>$J$32&lt;&gt;0</formula>
    </cfRule>
  </conditionalFormatting>
  <conditionalFormatting sqref="H33:J33">
    <cfRule type="expression" dxfId="20" priority="2">
      <formula>$J$33&lt;&gt;0</formula>
    </cfRule>
  </conditionalFormatting>
  <conditionalFormatting sqref="C2:C4 AG2:AG4">
    <cfRule type="containsText" dxfId="19" priority="1" operator="containsText" text="入力済">
      <formula>NOT(ISERROR(SEARCH("入力済",C2)))</formula>
    </cfRule>
  </conditionalFormatting>
  <dataValidations xWindow="713" yWindow="836" count="34">
    <dataValidation imeMode="halfAlpha" allowBlank="1" showInputMessage="1" showErrorMessage="1" sqref="K14" xr:uid="{00000000-0002-0000-0000-000000000000}"/>
    <dataValidation type="custom" imeMode="halfKatakana" allowBlank="1" showInputMessage="1" showErrorMessage="1" errorTitle="入力エラーです。" error="半角カナで入力してください。" promptTitle="旧姓使用不可" prompt="戸籍氏名での契約必須" sqref="H18:P18" xr:uid="{00000000-0002-0000-0000-000001000000}">
      <formula1>$H$18=ASC(H18)</formula1>
    </dataValidation>
    <dataValidation type="list" allowBlank="1" showInputMessage="1" showErrorMessage="1" error="プルダウンから選択してください。" prompt="左から順に、それぞれプルダウンから選択してください。" sqref="H22" xr:uid="{00000000-0002-0000-0000-000003000000}">
      <formula1>"S,H"</formula1>
    </dataValidation>
    <dataValidation type="textLength" imeMode="halfAlpha" allowBlank="1" showInputMessage="1" showErrorMessage="1" error="所属コード5ケタを入力してください。_x000a_不明な場合は、「コード検索」シートでご確認ください。" prompt="所属コードが不明な場合は、「コード検索」シートでご確認ください。" sqref="H10:P10" xr:uid="{00000000-0002-0000-0000-000004000000}">
      <formula1>5</formula1>
      <formula2>5</formula2>
    </dataValidation>
    <dataValidation allowBlank="1" showErrorMessage="1" prompt="　" sqref="H11:P11" xr:uid="{00000000-0002-0000-0000-000005000000}"/>
    <dataValidation imeMode="hiragana" allowBlank="1" showErrorMessage="1" promptTitle="正しいコードを入力すると、自動で金融機関名が表示されます。" prompt="　" sqref="H26:P26" xr:uid="{00000000-0002-0000-0000-000006000000}"/>
    <dataValidation type="list" allowBlank="1" showErrorMessage="1" prompt="プルダウンから選択してください。" sqref="H20:P20" xr:uid="{00000000-0002-0000-0000-000007000000}">
      <formula1>"男,女"</formula1>
    </dataValidation>
    <dataValidation type="custom" imeMode="halfAlpha" allowBlank="1" showInputMessage="1" showErrorMessage="1" errorTitle="入力エラー" error="2桁以上の数字を入力されています。" promptTitle="注意：月例給与からの控除は必須です！" prompt="以下の項目を踏まえ控除額を設定してください。_x000a_〇積立期間 （積立開始日～5年以上定期に積立の後、住宅取得等目的による解約）_x000a_〇自身が設定する非課税限度額_x000a_※非課税限度額範囲内での積立に対し、利子非課税が適用（元本のみ、元利合計の差異あり。非課税限度額入力欄参照）_x000a_※住宅取得等以外で解約の場合、遡及課税となります。" sqref="J28" xr:uid="{00000000-0002-0000-0000-000008000000}">
      <formula1>$J$28&lt;10</formula1>
    </dataValidation>
    <dataValidation type="custom" imeMode="halfAlpha" allowBlank="1" showInputMessage="1" showErrorMessage="1" errorTitle="入力エラー" error="2桁以上の数字を入力されています。" promptTitle="年金財形にも新規申込する方、またはすでに加入済の方は要入力" prompt="年金財形の非課税限度額を入力してください。_x000a__x000a_なお、「住宅財形非課税限度額」＋「年金財形の限度額」≦550万円_x000a_となる必要があります。_x000a_年金財形に加入済で、今回、新たに住宅財形貯蓄に加入される方について、非課税限度額合計が550万円を超過する場合は、別途、変更申込書で年金財形の非課税限度額を変更申請し、合算550万円の範囲内に収めてください。" sqref="J33" xr:uid="{00000000-0002-0000-0000-000009000000}">
      <formula1>$J$33&lt;10</formula1>
    </dataValidation>
    <dataValidation type="custom" imeMode="halfAlpha" allowBlank="1" showInputMessage="1" showErrorMessage="1" errorTitle="入力エラー" error="2桁以上の数字を入力されています。" prompt="非課税限度額は住宅・年金財形合わせて550万円が上限です。" sqref="J32" xr:uid="{00000000-0002-0000-0000-00000A000000}">
      <formula1>$J$32&lt;10</formula1>
    </dataValidation>
    <dataValidation type="textLength" operator="equal" allowBlank="1" showErrorMessage="1" error="2桁以上の数字を入力されています。" promptTitle="非課税財形貯蓄の加入にはマイナンバーの届出が必須です。" prompt="12桁のマイナンバーを入力してください。_x000a_また、入力されたマイナンバーが正しいか否か、所属事務ご担当者様の方でご確認ください。" sqref="H23:S23" xr:uid="{00000000-0002-0000-0000-00000B000000}">
      <formula1>1</formula1>
    </dataValidation>
    <dataValidation type="list" allowBlank="1" showInputMessage="1" showErrorMessage="1" sqref="H35:N35" xr:uid="{00000000-0002-0000-0000-00000D000000}">
      <formula1>"共済組合より借入,金融機関より借入,住宅金融支援機構より借入,その他"</formula1>
    </dataValidation>
    <dataValidation type="custom" imeMode="halfAlpha" allowBlank="1" showInputMessage="1" showErrorMessage="1" errorTitle="入力エラー" error="2桁以上の数字を入力されています。" promptTitle="注意：月例給与からの控除は必須です！" prompt="以下の項目を踏まえ控除額を設定してください。_x000a_〇積立期間 （積立開始日～5年以上定期に積立の後、住宅取得等目的による解約）_x000a_〇自身が設定する非課税限度額_x000a_※非課税限度額範囲内での積立に対し、利子非課税が適用（元本のみ、元利合計の差異あり。非課税限度額入力欄参照）_x000a_※住宅取得等以外で解約の場合、遡及課税となります。" sqref="I28" xr:uid="{00000000-0002-0000-0000-00000E000000}">
      <formula1>$I$28&lt;10</formula1>
    </dataValidation>
    <dataValidation type="custom" imeMode="halfAlpha" showInputMessage="1" errorTitle="入力漏れ" error="入力必須項目です。" sqref="H12:P12" xr:uid="{AB5B1325-7B79-4F58-AF39-B8FB9E8CA9E1}">
      <formula1>$H$12&lt;&gt;""</formula1>
    </dataValidation>
    <dataValidation type="textLength" imeMode="halfAlpha" operator="equal" showInputMessage="1" showErrorMessage="1" errorTitle="入力漏れ" error="職員番号6桁を入力してください。" sqref="H13:P13" xr:uid="{00000000-0002-0000-0000-000010000000}">
      <formula1>6</formula1>
    </dataValidation>
    <dataValidation type="custom" imeMode="hiragana" showInputMessage="1" errorTitle="入力漏れ" error="入力必須項目です。" sqref="H16:P16" xr:uid="{00000000-0002-0000-0000-000013000000}">
      <formula1>$H$16&lt;&gt;""</formula1>
    </dataValidation>
    <dataValidation type="custom" imeMode="halfAlpha" showInputMessage="1" errorTitle="入力漏れ" error="入力必須項目です。" sqref="H17:P17" xr:uid="{00000000-0002-0000-0000-000014000000}">
      <formula1>$H$17&lt;&gt;""</formula1>
    </dataValidation>
    <dataValidation type="custom" imeMode="halfAlpha" allowBlank="1" showInputMessage="1" showErrorMessage="1" errorTitle="入力エラー" error="2桁以上の数字を入力されています。もしくは、「0」を入力されています。" promptTitle="注意：月例給与からの控除は必須です！" prompt="以下の項目を踏まえ控除額を設定してください。_x000a_〇積立期間 （積立開始日～5年以上定期に積立の後、住宅取得等目的による解約）_x000a_〇自身が設定する非課税限度額_x000a_※非課税限度額範囲内での積立に対し、利子非課税が適用（元本のみ、元利合計の差異あり。非課税限度額入力欄参照）_x000a_※住宅取得等以外で解約の場合、遡及課税となります。" sqref="H28" xr:uid="{00000000-0002-0000-0000-000015000000}">
      <formula1>AND($H$28&gt;0,$H$28&lt;10)</formula1>
    </dataValidation>
    <dataValidation type="custom" imeMode="halfAlpha" allowBlank="1" showInputMessage="1" showErrorMessage="1" errorTitle="入力エラー" error="2桁以上の数字を入力されています。もしくは、「0」を入力されています。" promptTitle="控除額設定する場合は、1,000円以上で設定してください。" prompt="　" sqref="H29" xr:uid="{00000000-0002-0000-0000-000016000000}">
      <formula1>AND($H$29&lt;10,$H$29&gt;0)</formula1>
    </dataValidation>
    <dataValidation type="custom" imeMode="halfAlpha" allowBlank="1" showInputMessage="1" showErrorMessage="1" errorTitle="入力エラー" error="2桁以上の数字を入力されています。もしくは、「0」を入力されています。" promptTitle="控除額設定する場合は、1,000円以上で設定してください。" prompt="　" sqref="H30" xr:uid="{00000000-0002-0000-0000-000017000000}">
      <formula1>AND($H$30&lt;10,$H$30&gt;0)</formula1>
    </dataValidation>
    <dataValidation type="custom" imeMode="halfAlpha" allowBlank="1" showInputMessage="1" showErrorMessage="1" errorTitle="入力エラー" error="2桁以上の数字を入力されています。" promptTitle="控除額設定する場合は、1,000円以上で設定してください。" prompt="　" sqref="I29" xr:uid="{00000000-0002-0000-0000-000018000000}">
      <formula1>$I$29&lt;10</formula1>
    </dataValidation>
    <dataValidation type="custom" imeMode="halfAlpha" allowBlank="1" showInputMessage="1" showErrorMessage="1" errorTitle="入力エラー" error="2桁以上の数字を入力されています。" promptTitle="控除額設定する場合は、1,000円以上で設定してください。" prompt="　" sqref="J29" xr:uid="{00000000-0002-0000-0000-000019000000}">
      <formula1>$J$29&lt;10</formula1>
    </dataValidation>
    <dataValidation type="custom" imeMode="halfAlpha" allowBlank="1" showInputMessage="1" showErrorMessage="1" errorTitle="入力エラー" error="2桁以上の数字を入力されています。" promptTitle="控除額設定する場合は、1,000円以上で設定してください。" prompt="　" sqref="I30" xr:uid="{00000000-0002-0000-0000-00001A000000}">
      <formula1>$I$30&lt;10</formula1>
    </dataValidation>
    <dataValidation type="custom" imeMode="halfAlpha" allowBlank="1" showInputMessage="1" showErrorMessage="1" errorTitle="入力エラー" error="2桁以上の数字を入力されています。" promptTitle="控除額設定する場合は、1,000円以上で設定してください。" prompt="　" sqref="J30" xr:uid="{00000000-0002-0000-0000-00001B000000}">
      <formula1>$J$30&lt;10</formula1>
    </dataValidation>
    <dataValidation type="custom" imeMode="halfAlpha" allowBlank="1" showInputMessage="1" showErrorMessage="1" errorTitle="入力エラー" error="指定可能範囲外の数値を入力されています。非課税限度額の上限値は550万円です。_x000a_または、2桁以上の数字を入力されています。もしくは、「0」を入力されています。" promptTitle="上限値は550万円です。" prompt="注意：年金財形にも加入の場合、非課税限度額は合算550万円が上限です。_x000a__x000a_金額の指定は、10,000円以上の額で指定してください。" sqref="H32" xr:uid="{00000000-0002-0000-0000-00001C000000}">
      <formula1>AND($H$32&gt;0,$H$32&lt;6)</formula1>
    </dataValidation>
    <dataValidation type="custom" imeMode="halfAlpha" allowBlank="1" showInputMessage="1" showErrorMessage="1" errorTitle="入力エラー" error="2桁以上の数字を入力されています。" promptTitle="上限値は550万円です。" prompt="注意：年金財形にも加入の場合、非課税限度額は合算550万円が上限です。_x000a__x000a_金額の指定は、10,000円以上の額で指定してください。" sqref="I32" xr:uid="{00000000-0002-0000-0000-00001D000000}">
      <formula1>$I$32&lt;10</formula1>
    </dataValidation>
    <dataValidation type="custom" imeMode="halfAlpha" allowBlank="1" showInputMessage="1" showErrorMessage="1" errorTitle="入力エラー" error="指定可能範囲外の数値を入力されています。非課税限度額の上限値は550万円です。_x000a_または、2桁以上の数字を入力されています。もしくは、「0」を入力されています。" promptTitle="年金財形にも新規申込する方、またはすでに加入済の方は要入力" prompt="年金財形の非課税限度額を入力してください。_x000a__x000a_なお、「住宅財形非課税限度額」＋「年金財形の限度額」≦550万円_x000a_となる必要があります。_x000a_年金財形に加入済で、今回、新たに住宅財形貯蓄に加入される方について、非課税限度額合計が550万円を超過する場合は、別途、変更申込書で年金財形の非課税限度額を変更申請し、合算550万円の範囲内に収めてください。" sqref="H33" xr:uid="{00000000-0002-0000-0000-00001E000000}">
      <formula1>AND($H$33&lt;6,$H$33&gt;0)</formula1>
    </dataValidation>
    <dataValidation type="custom" imeMode="halfAlpha" allowBlank="1" showInputMessage="1" showErrorMessage="1" errorTitle="入力エラー" error="2桁以上の数字を入力されています。" promptTitle="年金財形にも新規申込する方、またはすでに加入済の方は要入力" prompt="年金財形の非課税限度額を入力してください。_x000a__x000a_なお、「住宅財形非課税限度額」＋「年金財形の限度額」≦550万円_x000a_となる必要があります。_x000a_年金財形に加入済で、今回、新たに住宅財形貯蓄に加入される方について、非課税限度額合計が550万円を超過する場合は、別途、変更申込書で年金財形の非課税限度額を変更申請し、合算550万円の範囲内に収めてください。" sqref="I33" xr:uid="{00000000-0002-0000-0000-00001F000000}">
      <formula1>$I$33&lt;10</formula1>
    </dataValidation>
    <dataValidation type="custom" imeMode="halfKatakana" showInputMessage="1" showErrorMessage="1" errorTitle="入力漏れ" error="入力必須項目です。" sqref="H15:P15" xr:uid="{00000000-0002-0000-0000-000020000000}">
      <formula1>$H$15&lt;&gt;""</formula1>
    </dataValidation>
    <dataValidation type="list" allowBlank="1" showInputMessage="1" showErrorMessage="1" error="プルダウンから選択してください。" prompt="左から順に、それぞれプルダウンから選択してください。" sqref="I22:J22" xr:uid="{00000000-0002-0000-0000-000021000000}">
      <formula1>INDIRECT($H$22)</formula1>
    </dataValidation>
    <dataValidation type="list" allowBlank="1" showInputMessage="1" showErrorMessage="1" promptTitle="年金財形の契約先金融機関を選択してください。" prompt="年金財形の限度額を入力された場合のみ、プルダウンリストが表示されます。" sqref="H34:N34" xr:uid="{00000000-0002-0000-0000-00000C000000}">
      <formula1>INDIRECT($H$69)</formula1>
    </dataValidation>
    <dataValidation type="custom" imeMode="hiragana" showInputMessage="1" errorTitle="入力漏れ" error="入力必須項目です。" promptTitle="旧姓での申請はできません" prompt="戸籍上の氏名での契約が必須となります。" sqref="H19:P19" xr:uid="{4AE4363A-EB8A-4980-B0F1-FB0DC1B2E5B0}">
      <formula1>$H$19&lt;&gt;""</formula1>
    </dataValidation>
    <dataValidation type="textLength" imeMode="halfAlpha" operator="equal" allowBlank="1" showInputMessage="1" showErrorMessage="1" error="郵便番号（前半3ケタ）を入力してください。" sqref="H14:J14" xr:uid="{5B7D007D-3E97-42E6-8D50-D00A2BDAF7D2}">
      <formula1>3</formula1>
    </dataValidation>
    <dataValidation type="textLength" imeMode="halfAlpha" operator="equal" allowBlank="1" showInputMessage="1" showErrorMessage="1" error="郵便番号（後半4ケタ）を入力してください。" sqref="L14:P14" xr:uid="{43E78865-8888-406A-8A61-4FA782A1E594}">
      <formula1>4</formula1>
    </dataValidation>
  </dataValidations>
  <hyperlinks>
    <hyperlink ref="W10:AB10" location="コード検索!A1" display="「コード検索」シート" xr:uid="{9B4A7244-802F-4BB6-991A-EB1686EDCF36}"/>
    <hyperlink ref="W25:AB25" location="コード検索!A1" display="「コード検索」シート" xr:uid="{88DE5B80-499E-4F58-A33B-143A44549139}"/>
    <hyperlink ref="AA33:AF33" location="印刷用!AW87" display="公印の箇所" xr:uid="{00000000-0004-0000-0000-000002000000}"/>
  </hyperlinks>
  <pageMargins left="0.31496062992125984" right="0.31496062992125984" top="0.74803149606299213" bottom="0.74803149606299213" header="0.31496062992125984" footer="0.31496062992125984"/>
  <pageSetup paperSize="9" scale="74" orientation="portrait" r:id="rId1"/>
  <drawing r:id="rId2"/>
  <legacyDrawing r:id="rId3"/>
  <extLst>
    <ext xmlns:x14="http://schemas.microsoft.com/office/spreadsheetml/2009/9/main" uri="{CCE6A557-97BC-4b89-ADB6-D9C93CAAB3DF}">
      <x14:dataValidations xmlns:xm="http://schemas.microsoft.com/office/excel/2006/main" xWindow="713" yWindow="836" count="3">
        <x14:dataValidation type="list" allowBlank="1" showInputMessage="1" showErrorMessage="1" error="プルダウンから選択してください。" prompt="左から順に、それぞれプルダウンから選択してください。" xr:uid="{00000000-0002-0000-0000-000023000000}">
          <x14:formula1>
            <xm:f>日付!$F$3:$Q$3</xm:f>
          </x14:formula1>
          <xm:sqref>K22:M22</xm:sqref>
        </x14:dataValidation>
        <x14:dataValidation type="list" imeMode="halfAlpha" allowBlank="1" showErrorMessage="1" error="プルダウンから選択してください。_x000a__x000a_金融機関コードが不明な場合は_x000a_「コード検索」シートでご確認ください。" xr:uid="{00000000-0002-0000-0000-000022000000}">
          <x14:formula1>
            <xm:f>コード検索!$G$2:$G$25</xm:f>
          </x14:formula1>
          <xm:sqref>H25:P25</xm:sqref>
        </x14:dataValidation>
        <x14:dataValidation type="list" allowBlank="1" showInputMessage="1" showErrorMessage="1" error="プルダウンから選択してください。" prompt="左から順に、それぞれプルダウンから選択してください。" xr:uid="{00000000-0002-0000-0000-000024000000}">
          <x14:formula1>
            <xm:f>IF(OR(AND($H$22="H",$K$22="02",日付!V4="うるう年"),AND($H$22="S",$K$22="02",日付!V3="うるう年")),INDIRECT("日２９"),IF($K$22="02",INDIRECT("日２８"),IF(OR($K$22="04",$K$22="06",$K$22="09",$K$22="11"),INDIRECT("日３０"),INDIRECT("日３１"))))</xm:f>
          </x14:formula1>
          <xm:sqref>N22:P22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U77"/>
  <sheetViews>
    <sheetView showGridLines="0" showRowColHeaders="0" view="pageBreakPreview" zoomScaleNormal="100" zoomScaleSheetLayoutView="100" workbookViewId="0">
      <selection activeCell="K68" sqref="K68"/>
    </sheetView>
  </sheetViews>
  <sheetFormatPr defaultColWidth="3.6640625" defaultRowHeight="13.2"/>
  <cols>
    <col min="1" max="1" width="2" style="261" customWidth="1"/>
    <col min="2" max="2" width="3.109375" style="269" customWidth="1"/>
    <col min="3" max="3" width="3.109375" style="261" customWidth="1"/>
    <col min="4" max="4" width="6.88671875" customWidth="1"/>
    <col min="5" max="5" width="5" customWidth="1"/>
    <col min="6" max="9" width="5.6640625" customWidth="1"/>
    <col min="10" max="10" width="4.109375" customWidth="1"/>
    <col min="11" max="11" width="6.109375" customWidth="1"/>
    <col min="12" max="13" width="5.6640625" customWidth="1"/>
    <col min="14" max="14" width="5.77734375" customWidth="1"/>
    <col min="15" max="19" width="5.6640625" customWidth="1"/>
    <col min="22" max="22" width="3.6640625" customWidth="1"/>
  </cols>
  <sheetData>
    <row r="1" spans="1:19" s="292" customFormat="1" ht="51" customHeight="1" thickBot="1">
      <c r="A1" s="689" t="s">
        <v>1078</v>
      </c>
      <c r="B1" s="690"/>
      <c r="C1" s="690"/>
      <c r="D1" s="690"/>
      <c r="E1" s="690"/>
      <c r="F1" s="690"/>
      <c r="G1" s="690"/>
      <c r="H1" s="690"/>
      <c r="I1" s="691"/>
      <c r="J1" s="439"/>
      <c r="K1" s="439"/>
    </row>
    <row r="2" spans="1:19" s="292" customFormat="1" ht="30" customHeight="1">
      <c r="A2" s="440"/>
      <c r="B2" s="68"/>
      <c r="C2" s="440"/>
      <c r="D2" s="68"/>
      <c r="E2" s="68"/>
      <c r="F2" s="68"/>
      <c r="G2" s="67"/>
    </row>
    <row r="3" spans="1:19" s="292" customFormat="1" ht="39" customHeight="1">
      <c r="A3" s="687" t="s">
        <v>1220</v>
      </c>
      <c r="B3" s="687"/>
      <c r="C3" s="687"/>
      <c r="D3" s="687"/>
      <c r="E3" s="687"/>
      <c r="F3" s="687"/>
      <c r="G3" s="382"/>
      <c r="H3" s="382"/>
      <c r="I3" s="382"/>
      <c r="J3" s="382"/>
      <c r="K3" s="382"/>
      <c r="L3" s="382"/>
      <c r="M3" s="382"/>
      <c r="N3" s="382"/>
      <c r="O3" s="382"/>
      <c r="P3" s="382"/>
      <c r="Q3" s="382"/>
      <c r="R3" s="382"/>
      <c r="S3" s="382"/>
    </row>
    <row r="4" spans="1:19" s="292" customFormat="1" ht="6" customHeight="1">
      <c r="A4" s="271"/>
      <c r="B4" s="272"/>
      <c r="C4" s="271"/>
      <c r="D4" s="270"/>
      <c r="E4" s="270"/>
      <c r="F4" s="270"/>
      <c r="G4" s="270"/>
      <c r="H4" s="270"/>
      <c r="I4" s="270"/>
      <c r="J4" s="270"/>
      <c r="K4" s="270"/>
      <c r="L4" s="382"/>
      <c r="M4" s="382"/>
      <c r="N4" s="382"/>
      <c r="O4" s="382"/>
      <c r="P4" s="382"/>
      <c r="Q4" s="382"/>
      <c r="R4" s="382"/>
      <c r="S4" s="382"/>
    </row>
    <row r="5" spans="1:19" s="292" customFormat="1" ht="18" customHeight="1">
      <c r="A5" s="381"/>
      <c r="B5" s="383" t="s">
        <v>934</v>
      </c>
      <c r="C5" s="384" t="s">
        <v>1053</v>
      </c>
      <c r="D5" s="385"/>
      <c r="E5" s="386"/>
      <c r="F5" s="382" t="s">
        <v>1282</v>
      </c>
      <c r="G5" s="387" t="s">
        <v>1073</v>
      </c>
      <c r="H5" s="387"/>
      <c r="I5" s="387"/>
      <c r="J5" s="387"/>
      <c r="K5" s="387" t="s">
        <v>1283</v>
      </c>
      <c r="L5" s="387"/>
      <c r="M5" s="387"/>
      <c r="N5" s="387"/>
      <c r="O5" s="382"/>
      <c r="P5" s="382"/>
      <c r="Q5" s="382"/>
      <c r="R5" s="382"/>
      <c r="S5" s="382"/>
    </row>
    <row r="6" spans="1:19" s="292" customFormat="1" ht="6" customHeight="1">
      <c r="A6" s="271"/>
      <c r="B6" s="383"/>
      <c r="C6" s="384"/>
      <c r="D6" s="385"/>
      <c r="E6" s="270"/>
      <c r="F6" s="270"/>
      <c r="G6" s="388"/>
      <c r="H6" s="388"/>
      <c r="I6" s="388"/>
      <c r="J6" s="388"/>
      <c r="K6" s="388"/>
      <c r="L6" s="387"/>
      <c r="M6" s="387"/>
      <c r="N6" s="387"/>
      <c r="O6" s="382"/>
      <c r="P6" s="382"/>
      <c r="Q6" s="382"/>
      <c r="R6" s="382"/>
      <c r="S6" s="382"/>
    </row>
    <row r="7" spans="1:19" s="292" customFormat="1" ht="18" customHeight="1">
      <c r="A7" s="381"/>
      <c r="B7" s="383" t="s">
        <v>935</v>
      </c>
      <c r="C7" s="384" t="s">
        <v>1054</v>
      </c>
      <c r="D7" s="385"/>
      <c r="E7" s="386"/>
      <c r="F7" s="382" t="s">
        <v>1282</v>
      </c>
      <c r="G7" s="387" t="s">
        <v>1074</v>
      </c>
      <c r="H7" s="387"/>
      <c r="I7" s="387"/>
      <c r="J7" s="387"/>
      <c r="K7" s="387" t="s">
        <v>1232</v>
      </c>
      <c r="L7" s="387"/>
      <c r="M7" s="387"/>
      <c r="N7" s="387"/>
      <c r="O7" s="382"/>
      <c r="P7" s="382"/>
      <c r="Q7" s="382"/>
      <c r="R7" s="389"/>
      <c r="S7" s="382"/>
    </row>
    <row r="8" spans="1:19" s="292" customFormat="1" ht="18" customHeight="1">
      <c r="A8" s="381"/>
      <c r="B8" s="383"/>
      <c r="C8" s="384"/>
      <c r="D8" s="385"/>
      <c r="E8" s="386"/>
      <c r="F8" s="382"/>
      <c r="G8" s="387" t="s">
        <v>1284</v>
      </c>
      <c r="H8" s="387"/>
      <c r="I8" s="387"/>
      <c r="J8" s="387"/>
      <c r="K8" s="387"/>
      <c r="L8" s="387"/>
      <c r="M8" s="387"/>
      <c r="N8" s="387"/>
      <c r="O8" s="382"/>
      <c r="P8" s="382"/>
      <c r="Q8" s="382"/>
      <c r="R8" s="389"/>
      <c r="S8" s="382"/>
    </row>
    <row r="9" spans="1:19" s="292" customFormat="1" ht="6" customHeight="1">
      <c r="A9" s="271"/>
      <c r="B9" s="383"/>
      <c r="C9" s="384"/>
      <c r="D9" s="385"/>
      <c r="E9" s="270"/>
      <c r="F9" s="270"/>
      <c r="G9" s="388"/>
      <c r="H9" s="388"/>
      <c r="I9" s="388"/>
      <c r="J9" s="388"/>
      <c r="K9" s="388"/>
      <c r="L9" s="387"/>
      <c r="M9" s="387"/>
      <c r="N9" s="387"/>
      <c r="O9" s="382"/>
      <c r="P9" s="382"/>
      <c r="Q9" s="382"/>
      <c r="R9" s="382"/>
      <c r="S9" s="382"/>
    </row>
    <row r="10" spans="1:19" s="292" customFormat="1" ht="18" customHeight="1">
      <c r="A10" s="381"/>
      <c r="B10" s="383" t="s">
        <v>936</v>
      </c>
      <c r="C10" s="384" t="s">
        <v>1055</v>
      </c>
      <c r="D10" s="385"/>
      <c r="E10" s="386"/>
      <c r="F10" s="382" t="s">
        <v>1282</v>
      </c>
      <c r="G10" s="387" t="s">
        <v>1075</v>
      </c>
      <c r="H10" s="387"/>
      <c r="I10" s="387"/>
      <c r="J10" s="387"/>
      <c r="K10" s="387"/>
      <c r="L10" s="387"/>
      <c r="M10" s="387"/>
      <c r="N10" s="387"/>
      <c r="O10" s="382"/>
      <c r="P10" s="382"/>
      <c r="Q10" s="382"/>
      <c r="R10" s="382"/>
      <c r="S10" s="382"/>
    </row>
    <row r="11" spans="1:19" s="292" customFormat="1" ht="6" customHeight="1">
      <c r="A11" s="381"/>
      <c r="B11" s="380"/>
      <c r="C11" s="390"/>
      <c r="D11" s="391"/>
      <c r="E11" s="386"/>
      <c r="F11" s="382"/>
      <c r="G11" s="382"/>
      <c r="H11" s="382"/>
      <c r="I11" s="382"/>
      <c r="J11" s="382"/>
      <c r="K11" s="382"/>
      <c r="L11" s="382"/>
      <c r="M11" s="382"/>
      <c r="N11" s="382"/>
      <c r="O11" s="382"/>
      <c r="P11" s="382"/>
      <c r="Q11" s="382"/>
      <c r="R11" s="382"/>
      <c r="S11" s="382"/>
    </row>
    <row r="12" spans="1:19" s="292" customFormat="1" ht="18" customHeight="1">
      <c r="A12" s="381"/>
      <c r="B12" s="383" t="s">
        <v>937</v>
      </c>
      <c r="C12" s="384" t="s">
        <v>1076</v>
      </c>
      <c r="D12" s="392"/>
      <c r="E12" s="386"/>
      <c r="F12" s="382" t="s">
        <v>1213</v>
      </c>
      <c r="G12" s="387" t="s">
        <v>1285</v>
      </c>
      <c r="H12" s="382"/>
      <c r="I12" s="382"/>
      <c r="J12" s="382"/>
      <c r="K12" s="382"/>
      <c r="L12" s="382"/>
      <c r="M12" s="382"/>
      <c r="N12" s="382"/>
      <c r="O12" s="382"/>
      <c r="P12" s="382"/>
      <c r="Q12" s="382"/>
      <c r="R12" s="382"/>
      <c r="S12" s="382"/>
    </row>
    <row r="13" spans="1:19" s="292" customFormat="1" ht="18" customHeight="1">
      <c r="A13" s="390"/>
      <c r="B13" s="393"/>
      <c r="C13" s="394"/>
      <c r="D13" s="387"/>
      <c r="E13" s="395"/>
      <c r="F13" s="387"/>
      <c r="G13" s="387" t="s">
        <v>1286</v>
      </c>
      <c r="H13" s="387"/>
      <c r="I13" s="387"/>
      <c r="J13" s="387"/>
      <c r="K13" s="387"/>
      <c r="L13" s="387"/>
      <c r="M13" s="387"/>
      <c r="N13" s="387"/>
      <c r="O13" s="387"/>
      <c r="P13" s="387"/>
      <c r="Q13" s="382"/>
      <c r="R13" s="382"/>
      <c r="S13" s="382"/>
    </row>
    <row r="14" spans="1:19" s="292" customFormat="1" ht="6" customHeight="1">
      <c r="A14" s="381"/>
      <c r="B14" s="380"/>
      <c r="C14" s="390"/>
      <c r="D14" s="391"/>
      <c r="E14" s="386"/>
      <c r="F14" s="382"/>
      <c r="G14" s="382"/>
      <c r="H14" s="382"/>
      <c r="I14" s="382"/>
      <c r="J14" s="382"/>
      <c r="K14" s="382"/>
      <c r="L14" s="382"/>
      <c r="M14" s="382"/>
      <c r="N14" s="382"/>
      <c r="O14" s="382"/>
      <c r="P14" s="382"/>
      <c r="Q14" s="382"/>
      <c r="R14" s="382"/>
      <c r="S14" s="382"/>
    </row>
    <row r="15" spans="1:19" s="292" customFormat="1" ht="6" customHeight="1">
      <c r="A15" s="396"/>
      <c r="B15" s="352"/>
      <c r="C15" s="396"/>
      <c r="H15" s="397"/>
    </row>
    <row r="16" spans="1:19" s="439" customFormat="1" ht="39" customHeight="1">
      <c r="A16" s="686" t="s">
        <v>1219</v>
      </c>
      <c r="B16" s="686"/>
      <c r="C16" s="686"/>
      <c r="D16" s="686"/>
      <c r="E16" s="686"/>
      <c r="F16" s="686"/>
      <c r="G16" s="686"/>
      <c r="H16" s="686"/>
      <c r="I16" s="686"/>
      <c r="J16" s="401"/>
      <c r="K16" s="401"/>
      <c r="L16" s="401"/>
      <c r="M16" s="401"/>
      <c r="N16" s="401"/>
      <c r="O16" s="401"/>
      <c r="P16" s="401"/>
      <c r="Q16" s="401"/>
      <c r="R16" s="401"/>
      <c r="S16" s="401"/>
    </row>
    <row r="17" spans="1:21" s="441" customFormat="1" ht="6" customHeight="1">
      <c r="A17" s="402"/>
      <c r="B17" s="403"/>
      <c r="C17" s="402"/>
      <c r="D17" s="404"/>
      <c r="E17" s="404"/>
      <c r="F17" s="404"/>
      <c r="G17" s="404"/>
      <c r="H17" s="404"/>
      <c r="I17" s="404"/>
      <c r="J17" s="404"/>
      <c r="K17" s="404"/>
      <c r="L17" s="404"/>
      <c r="M17" s="404"/>
      <c r="N17" s="404"/>
      <c r="O17" s="404"/>
      <c r="P17" s="404"/>
      <c r="Q17" s="404"/>
      <c r="R17" s="404"/>
      <c r="S17" s="404"/>
    </row>
    <row r="18" spans="1:21" s="441" customFormat="1" ht="18" customHeight="1">
      <c r="A18" s="402"/>
      <c r="B18" s="405" t="s">
        <v>1221</v>
      </c>
      <c r="C18" s="685" t="s">
        <v>1287</v>
      </c>
      <c r="D18" s="685"/>
      <c r="E18" s="685"/>
      <c r="F18" s="685"/>
      <c r="G18" s="406" t="s">
        <v>1288</v>
      </c>
      <c r="H18" s="406"/>
      <c r="I18" s="406"/>
      <c r="J18" s="406"/>
      <c r="K18" s="406"/>
      <c r="L18" s="406"/>
      <c r="M18" s="406"/>
      <c r="N18" s="406"/>
      <c r="O18" s="406"/>
      <c r="P18" s="406"/>
      <c r="Q18" s="404"/>
      <c r="R18" s="404"/>
      <c r="S18" s="404"/>
      <c r="T18" s="292"/>
      <c r="U18" s="292"/>
    </row>
    <row r="19" spans="1:21" s="441" customFormat="1" ht="18" customHeight="1">
      <c r="A19" s="402"/>
      <c r="B19" s="405"/>
      <c r="C19" s="407"/>
      <c r="D19" s="406"/>
      <c r="E19" s="406"/>
      <c r="F19" s="406"/>
      <c r="G19" s="406" t="s">
        <v>1026</v>
      </c>
      <c r="H19" s="692">
        <f ca="1">DATE(YEAR(TODAY()),6,30)</f>
        <v>46203</v>
      </c>
      <c r="I19" s="692"/>
      <c r="J19" s="692"/>
      <c r="K19" s="692"/>
      <c r="L19" s="406" t="s">
        <v>1289</v>
      </c>
      <c r="M19" s="406"/>
      <c r="N19" s="406"/>
      <c r="O19" s="404"/>
      <c r="P19" s="408"/>
      <c r="Q19" s="404"/>
      <c r="R19" s="404"/>
      <c r="S19" s="404"/>
      <c r="T19" s="292"/>
      <c r="U19" s="292"/>
    </row>
    <row r="20" spans="1:21" s="441" customFormat="1" ht="18" customHeight="1">
      <c r="A20" s="402"/>
      <c r="B20" s="405"/>
      <c r="C20" s="407"/>
      <c r="D20" s="406"/>
      <c r="E20" s="406"/>
      <c r="F20" s="406"/>
      <c r="G20" s="409" t="s">
        <v>9</v>
      </c>
      <c r="H20" s="692">
        <f ca="1">DATE(YEAR(TODAY())-55,7,2)</f>
        <v>26116</v>
      </c>
      <c r="I20" s="692"/>
      <c r="J20" s="692"/>
      <c r="K20" s="692"/>
      <c r="L20" s="407" t="s">
        <v>1217</v>
      </c>
      <c r="M20" s="692">
        <f ca="1">DATE(YEAR(TODAY())-54,7,1)</f>
        <v>26481</v>
      </c>
      <c r="N20" s="692"/>
      <c r="O20" s="692"/>
      <c r="P20" s="692"/>
      <c r="Q20" s="406" t="s">
        <v>1290</v>
      </c>
      <c r="R20" s="406"/>
      <c r="S20" s="404"/>
      <c r="T20" s="292"/>
      <c r="U20" s="292"/>
    </row>
    <row r="21" spans="1:21" s="441" customFormat="1" ht="18" customHeight="1">
      <c r="A21" s="402"/>
      <c r="B21" s="405"/>
      <c r="C21" s="407"/>
      <c r="D21" s="406"/>
      <c r="E21" s="406"/>
      <c r="F21" s="406"/>
      <c r="G21" s="410"/>
      <c r="H21" s="411" t="s">
        <v>1291</v>
      </c>
      <c r="I21" s="412"/>
      <c r="J21" s="412"/>
      <c r="K21" s="407"/>
      <c r="L21" s="412"/>
      <c r="M21" s="412"/>
      <c r="N21" s="412"/>
      <c r="O21" s="407"/>
      <c r="P21" s="407"/>
      <c r="Q21" s="404"/>
      <c r="R21" s="404"/>
      <c r="S21" s="404"/>
      <c r="T21" s="292"/>
      <c r="U21" s="292"/>
    </row>
    <row r="22" spans="1:21" s="441" customFormat="1" ht="6" customHeight="1">
      <c r="A22" s="402"/>
      <c r="B22" s="403"/>
      <c r="C22" s="402"/>
      <c r="D22" s="404"/>
      <c r="E22" s="404"/>
      <c r="F22" s="404"/>
      <c r="G22" s="404"/>
      <c r="H22" s="404"/>
      <c r="I22" s="404"/>
      <c r="J22" s="404"/>
      <c r="K22" s="404"/>
      <c r="L22" s="404"/>
      <c r="M22" s="404"/>
      <c r="N22" s="404"/>
      <c r="O22" s="404"/>
      <c r="P22" s="404"/>
      <c r="Q22" s="404"/>
      <c r="R22" s="404"/>
      <c r="S22" s="404"/>
    </row>
    <row r="23" spans="1:21" s="441" customFormat="1" ht="18" customHeight="1">
      <c r="A23" s="402"/>
      <c r="B23" s="405" t="s">
        <v>1221</v>
      </c>
      <c r="C23" s="685" t="s">
        <v>1292</v>
      </c>
      <c r="D23" s="685"/>
      <c r="E23" s="685"/>
      <c r="F23" s="685"/>
      <c r="G23" s="406" t="s">
        <v>1293</v>
      </c>
      <c r="H23" s="406"/>
      <c r="I23" s="406"/>
      <c r="J23" s="406"/>
      <c r="K23" s="406"/>
      <c r="L23" s="406"/>
      <c r="M23" s="406"/>
      <c r="N23" s="406"/>
      <c r="O23" s="406"/>
      <c r="P23" s="406"/>
      <c r="Q23" s="404"/>
      <c r="R23" s="404"/>
      <c r="S23" s="404"/>
      <c r="T23" s="292"/>
      <c r="U23" s="292"/>
    </row>
    <row r="24" spans="1:21" s="441" customFormat="1" ht="18" customHeight="1">
      <c r="A24" s="402"/>
      <c r="B24" s="405"/>
      <c r="C24" s="407"/>
      <c r="D24" s="406"/>
      <c r="E24" s="406"/>
      <c r="F24" s="406"/>
      <c r="G24" s="406" t="s">
        <v>1294</v>
      </c>
      <c r="H24" s="406"/>
      <c r="I24" s="406"/>
      <c r="J24" s="406"/>
      <c r="K24" s="406"/>
      <c r="L24" s="406"/>
      <c r="M24" s="406"/>
      <c r="N24" s="406"/>
      <c r="O24" s="406"/>
      <c r="P24" s="406"/>
      <c r="Q24" s="404"/>
      <c r="R24" s="404"/>
      <c r="S24" s="404"/>
      <c r="T24" s="292"/>
      <c r="U24" s="292"/>
    </row>
    <row r="25" spans="1:21" s="441" customFormat="1" ht="6" customHeight="1">
      <c r="A25" s="402"/>
      <c r="B25" s="403"/>
      <c r="C25" s="402"/>
      <c r="D25" s="404"/>
      <c r="E25" s="404"/>
      <c r="F25" s="404"/>
      <c r="G25" s="404"/>
      <c r="H25" s="404"/>
      <c r="I25" s="404"/>
      <c r="J25" s="404"/>
      <c r="K25" s="404"/>
      <c r="L25" s="404"/>
      <c r="M25" s="404"/>
      <c r="N25" s="404"/>
      <c r="O25" s="404"/>
      <c r="P25" s="404"/>
      <c r="Q25" s="404"/>
      <c r="R25" s="404"/>
      <c r="S25" s="404"/>
    </row>
    <row r="26" spans="1:21" s="439" customFormat="1" ht="39" customHeight="1">
      <c r="A26" s="398" t="s">
        <v>1218</v>
      </c>
      <c r="B26" s="399"/>
      <c r="C26" s="400"/>
      <c r="D26" s="401"/>
      <c r="E26" s="401"/>
      <c r="F26" s="401"/>
      <c r="G26" s="401"/>
      <c r="H26" s="401"/>
      <c r="I26" s="401"/>
      <c r="J26" s="401"/>
      <c r="K26" s="401"/>
      <c r="L26" s="401"/>
      <c r="M26" s="401"/>
      <c r="N26" s="401"/>
      <c r="O26" s="401"/>
      <c r="P26" s="401"/>
      <c r="Q26" s="401"/>
      <c r="R26" s="401"/>
      <c r="S26" s="401"/>
    </row>
    <row r="27" spans="1:21" s="441" customFormat="1" ht="6" customHeight="1">
      <c r="A27" s="402"/>
      <c r="B27" s="403"/>
      <c r="C27" s="402"/>
      <c r="D27" s="404"/>
      <c r="E27" s="404"/>
      <c r="F27" s="404"/>
      <c r="G27" s="404"/>
      <c r="H27" s="404"/>
      <c r="I27" s="404"/>
      <c r="J27" s="404"/>
      <c r="K27" s="404"/>
      <c r="L27" s="404"/>
      <c r="M27" s="404"/>
      <c r="N27" s="404"/>
      <c r="O27" s="404"/>
      <c r="P27" s="404"/>
      <c r="Q27" s="404"/>
      <c r="R27" s="404"/>
      <c r="S27" s="404"/>
    </row>
    <row r="28" spans="1:21" s="292" customFormat="1" ht="18" customHeight="1">
      <c r="A28" s="402"/>
      <c r="B28" s="403" t="s">
        <v>1221</v>
      </c>
      <c r="C28" s="407" t="s">
        <v>1222</v>
      </c>
      <c r="D28" s="406"/>
      <c r="E28" s="404"/>
      <c r="F28" s="404"/>
      <c r="G28" s="404"/>
      <c r="H28" s="404"/>
      <c r="I28" s="404"/>
      <c r="J28" s="404"/>
      <c r="K28" s="404"/>
      <c r="L28" s="404"/>
      <c r="M28" s="404"/>
      <c r="N28" s="404"/>
      <c r="O28" s="404"/>
      <c r="P28" s="404"/>
      <c r="Q28" s="404"/>
      <c r="R28" s="404"/>
      <c r="S28" s="404"/>
    </row>
    <row r="29" spans="1:21" s="441" customFormat="1" ht="18" customHeight="1">
      <c r="A29" s="402"/>
      <c r="B29" s="403"/>
      <c r="C29" s="407" t="s">
        <v>1295</v>
      </c>
      <c r="D29" s="406"/>
      <c r="E29" s="404"/>
      <c r="F29" s="404"/>
      <c r="G29" s="404"/>
      <c r="H29" s="404"/>
      <c r="I29" s="404"/>
      <c r="J29" s="404"/>
      <c r="K29" s="404"/>
      <c r="L29" s="404"/>
      <c r="M29" s="404"/>
      <c r="N29" s="404"/>
      <c r="O29" s="404"/>
      <c r="P29" s="404"/>
      <c r="Q29" s="404"/>
      <c r="R29" s="404"/>
      <c r="S29" s="404"/>
      <c r="T29" s="292"/>
      <c r="U29" s="292"/>
    </row>
    <row r="30" spans="1:21" s="441" customFormat="1" ht="18" customHeight="1">
      <c r="A30" s="402"/>
      <c r="B30" s="403"/>
      <c r="C30" s="407" t="s">
        <v>1296</v>
      </c>
      <c r="D30" s="406"/>
      <c r="E30" s="404"/>
      <c r="F30" s="404"/>
      <c r="G30" s="404"/>
      <c r="H30" s="404"/>
      <c r="I30" s="404"/>
      <c r="J30" s="404"/>
      <c r="K30" s="404"/>
      <c r="L30" s="404"/>
      <c r="M30" s="404"/>
      <c r="N30" s="404"/>
      <c r="O30" s="404"/>
      <c r="P30" s="404"/>
      <c r="Q30" s="404"/>
      <c r="R30" s="404"/>
      <c r="S30" s="404"/>
    </row>
    <row r="31" spans="1:21" s="441" customFormat="1" ht="6" customHeight="1">
      <c r="A31" s="402"/>
      <c r="B31" s="403"/>
      <c r="C31" s="402"/>
      <c r="D31" s="404"/>
      <c r="E31" s="404"/>
      <c r="F31" s="404"/>
      <c r="G31" s="404"/>
      <c r="H31" s="404"/>
      <c r="I31" s="404"/>
      <c r="J31" s="404"/>
      <c r="K31" s="404"/>
      <c r="L31" s="404"/>
      <c r="M31" s="404"/>
      <c r="N31" s="404"/>
      <c r="O31" s="404"/>
      <c r="P31" s="404"/>
      <c r="Q31" s="404"/>
      <c r="R31" s="404"/>
      <c r="S31" s="404"/>
    </row>
    <row r="32" spans="1:21" s="441" customFormat="1" ht="6" customHeight="1">
      <c r="A32" s="396"/>
      <c r="B32" s="352"/>
      <c r="C32" s="396"/>
      <c r="D32" s="292"/>
      <c r="E32" s="292"/>
      <c r="F32" s="292"/>
      <c r="G32" s="292"/>
      <c r="H32" s="292"/>
      <c r="I32" s="292"/>
      <c r="J32" s="292"/>
      <c r="K32" s="292"/>
      <c r="L32" s="292"/>
      <c r="M32" s="292"/>
      <c r="N32" s="292"/>
      <c r="O32" s="292"/>
      <c r="P32" s="292"/>
      <c r="Q32" s="292"/>
      <c r="R32" s="292"/>
      <c r="S32" s="292"/>
    </row>
    <row r="33" spans="1:21" s="441" customFormat="1" ht="39" customHeight="1">
      <c r="A33" s="688" t="s">
        <v>1077</v>
      </c>
      <c r="B33" s="688"/>
      <c r="C33" s="688"/>
      <c r="D33" s="688"/>
      <c r="E33" s="688"/>
      <c r="F33" s="688"/>
      <c r="G33" s="688"/>
      <c r="H33" s="688"/>
      <c r="I33" s="688"/>
      <c r="J33" s="688"/>
      <c r="K33" s="688"/>
      <c r="L33" s="688"/>
      <c r="M33" s="688"/>
      <c r="N33" s="688"/>
      <c r="O33" s="688"/>
      <c r="P33" s="688"/>
      <c r="Q33" s="688"/>
      <c r="R33" s="688"/>
      <c r="S33" s="688"/>
    </row>
    <row r="34" spans="1:21" s="292" customFormat="1" ht="7.2" customHeight="1">
      <c r="A34" s="413"/>
      <c r="B34" s="414"/>
      <c r="C34" s="413"/>
      <c r="D34" s="415"/>
      <c r="E34" s="415"/>
      <c r="F34" s="415"/>
      <c r="G34" s="415"/>
      <c r="H34" s="415"/>
      <c r="I34" s="415"/>
      <c r="J34" s="415"/>
      <c r="K34" s="415"/>
      <c r="L34" s="415"/>
      <c r="M34" s="415"/>
      <c r="N34" s="415"/>
      <c r="O34" s="415"/>
      <c r="P34" s="415"/>
      <c r="Q34" s="415"/>
      <c r="R34" s="415"/>
      <c r="S34" s="415"/>
      <c r="T34" s="441"/>
      <c r="U34" s="441"/>
    </row>
    <row r="35" spans="1:21" s="292" customFormat="1" ht="18" customHeight="1">
      <c r="A35" s="413"/>
      <c r="B35" s="416" t="s">
        <v>934</v>
      </c>
      <c r="C35" s="417" t="s">
        <v>1236</v>
      </c>
      <c r="D35" s="415"/>
      <c r="E35" s="415"/>
      <c r="F35" s="415"/>
      <c r="G35" s="415"/>
      <c r="H35" s="415"/>
      <c r="I35" s="415"/>
      <c r="J35" s="415"/>
      <c r="K35" s="415"/>
      <c r="L35" s="415"/>
      <c r="M35" s="415"/>
      <c r="N35" s="415"/>
      <c r="O35" s="415"/>
      <c r="P35" s="415"/>
      <c r="Q35" s="415"/>
      <c r="R35" s="415"/>
      <c r="S35" s="415"/>
    </row>
    <row r="36" spans="1:21" s="292" customFormat="1" ht="4.2" customHeight="1">
      <c r="A36" s="413"/>
      <c r="B36" s="414"/>
      <c r="C36" s="418"/>
      <c r="D36" s="413"/>
      <c r="E36" s="415"/>
      <c r="F36" s="415"/>
      <c r="G36" s="415"/>
      <c r="H36" s="415"/>
      <c r="I36" s="415"/>
      <c r="J36" s="415"/>
      <c r="K36" s="415"/>
      <c r="L36" s="415"/>
      <c r="M36" s="415"/>
      <c r="N36" s="419"/>
      <c r="O36" s="415"/>
      <c r="P36" s="415"/>
      <c r="Q36" s="415"/>
      <c r="R36" s="415"/>
      <c r="S36" s="415"/>
    </row>
    <row r="37" spans="1:21" s="292" customFormat="1" ht="18" customHeight="1">
      <c r="A37" s="413"/>
      <c r="B37" s="414"/>
      <c r="C37" s="420" t="s">
        <v>1221</v>
      </c>
      <c r="D37" s="421" t="s">
        <v>1297</v>
      </c>
      <c r="E37" s="415"/>
      <c r="F37" s="415"/>
      <c r="G37" s="415"/>
      <c r="H37" s="415"/>
      <c r="I37" s="415"/>
      <c r="J37" s="415"/>
      <c r="K37" s="415"/>
      <c r="L37" s="415"/>
      <c r="M37" s="415"/>
      <c r="N37" s="419"/>
      <c r="O37" s="415"/>
      <c r="P37" s="415"/>
      <c r="Q37" s="415"/>
      <c r="R37" s="415"/>
      <c r="S37" s="415"/>
    </row>
    <row r="38" spans="1:21" s="292" customFormat="1" ht="4.2" customHeight="1">
      <c r="A38" s="413"/>
      <c r="B38" s="414"/>
      <c r="C38" s="420"/>
      <c r="D38" s="421"/>
      <c r="E38" s="415"/>
      <c r="F38" s="415"/>
      <c r="G38" s="415"/>
      <c r="H38" s="415"/>
      <c r="I38" s="415"/>
      <c r="J38" s="415"/>
      <c r="K38" s="415"/>
      <c r="L38" s="415"/>
      <c r="M38" s="415"/>
      <c r="N38" s="419"/>
      <c r="O38" s="415"/>
      <c r="P38" s="415"/>
      <c r="Q38" s="415"/>
      <c r="R38" s="415"/>
      <c r="S38" s="415"/>
    </row>
    <row r="39" spans="1:21" s="292" customFormat="1" ht="18.600000000000001" customHeight="1">
      <c r="A39" s="413"/>
      <c r="B39" s="414"/>
      <c r="C39" s="420" t="s">
        <v>1221</v>
      </c>
      <c r="D39" s="421" t="s">
        <v>1298</v>
      </c>
      <c r="E39" s="415"/>
      <c r="F39" s="415"/>
      <c r="G39" s="415"/>
      <c r="H39" s="415"/>
      <c r="I39" s="415"/>
      <c r="J39" s="415"/>
      <c r="K39" s="415"/>
      <c r="L39" s="415"/>
      <c r="M39" s="415"/>
      <c r="N39" s="419"/>
      <c r="O39" s="415"/>
      <c r="P39" s="415"/>
      <c r="Q39" s="415"/>
      <c r="R39" s="415"/>
      <c r="S39" s="415"/>
    </row>
    <row r="40" spans="1:21" s="292" customFormat="1" ht="7.2" customHeight="1">
      <c r="A40" s="413"/>
      <c r="B40" s="414"/>
      <c r="C40" s="418"/>
      <c r="D40" s="413"/>
      <c r="E40" s="415"/>
      <c r="F40" s="415"/>
      <c r="G40" s="415"/>
      <c r="H40" s="415"/>
      <c r="I40" s="415"/>
      <c r="J40" s="415"/>
      <c r="K40" s="415"/>
      <c r="L40" s="415"/>
      <c r="M40" s="415"/>
      <c r="N40" s="419"/>
      <c r="O40" s="415"/>
      <c r="P40" s="415"/>
      <c r="Q40" s="415"/>
      <c r="R40" s="415"/>
      <c r="S40" s="415"/>
    </row>
    <row r="41" spans="1:21" s="292" customFormat="1" ht="16.5" customHeight="1">
      <c r="A41" s="413"/>
      <c r="B41" s="416" t="s">
        <v>935</v>
      </c>
      <c r="C41" s="417" t="s">
        <v>1223</v>
      </c>
      <c r="D41" s="422"/>
      <c r="E41" s="415"/>
      <c r="F41" s="415"/>
      <c r="G41" s="415"/>
      <c r="H41" s="415"/>
      <c r="I41" s="415"/>
      <c r="J41" s="415"/>
      <c r="K41" s="415"/>
      <c r="L41" s="415"/>
      <c r="M41" s="415"/>
      <c r="N41" s="415"/>
      <c r="O41" s="415"/>
      <c r="P41" s="415"/>
      <c r="Q41" s="415"/>
      <c r="R41" s="415"/>
      <c r="S41" s="415"/>
    </row>
    <row r="42" spans="1:21" s="292" customFormat="1" ht="4.2" customHeight="1">
      <c r="A42" s="413"/>
      <c r="B42" s="414"/>
      <c r="C42" s="418"/>
      <c r="D42" s="413"/>
      <c r="E42" s="415"/>
      <c r="F42" s="415"/>
      <c r="G42" s="415"/>
      <c r="H42" s="415"/>
      <c r="I42" s="415"/>
      <c r="J42" s="415"/>
      <c r="K42" s="415"/>
      <c r="L42" s="415"/>
      <c r="M42" s="415"/>
      <c r="N42" s="419"/>
      <c r="O42" s="415"/>
      <c r="P42" s="415"/>
      <c r="Q42" s="415"/>
      <c r="R42" s="415"/>
      <c r="S42" s="415"/>
    </row>
    <row r="43" spans="1:21" s="292" customFormat="1" ht="18" customHeight="1">
      <c r="A43" s="413"/>
      <c r="B43" s="414"/>
      <c r="C43" s="418" t="s">
        <v>1221</v>
      </c>
      <c r="D43" s="421" t="s">
        <v>1299</v>
      </c>
      <c r="E43" s="414"/>
      <c r="F43" s="413"/>
      <c r="G43" s="415"/>
      <c r="H43" s="415"/>
      <c r="I43" s="415"/>
      <c r="J43" s="415"/>
      <c r="K43" s="415"/>
      <c r="L43" s="415"/>
      <c r="M43" s="415"/>
      <c r="N43" s="415"/>
      <c r="O43" s="415"/>
      <c r="P43" s="415"/>
      <c r="Q43" s="415"/>
      <c r="R43" s="419"/>
      <c r="S43" s="415"/>
    </row>
    <row r="44" spans="1:21" s="292" customFormat="1" ht="18" customHeight="1">
      <c r="A44" s="413"/>
      <c r="B44" s="414"/>
      <c r="C44" s="418"/>
      <c r="D44" s="421" t="s">
        <v>1300</v>
      </c>
      <c r="E44" s="414"/>
      <c r="F44" s="413"/>
      <c r="G44" s="415"/>
      <c r="H44" s="415"/>
      <c r="I44" s="415"/>
      <c r="J44" s="415"/>
      <c r="K44" s="415"/>
      <c r="L44" s="415"/>
      <c r="M44" s="415"/>
      <c r="N44" s="415"/>
      <c r="O44" s="415"/>
      <c r="P44" s="415"/>
      <c r="Q44" s="415"/>
      <c r="R44" s="415"/>
      <c r="S44" s="415"/>
    </row>
    <row r="45" spans="1:21" s="292" customFormat="1" ht="4.2" customHeight="1">
      <c r="A45" s="413"/>
      <c r="B45" s="414"/>
      <c r="C45" s="418"/>
      <c r="D45" s="413"/>
      <c r="E45" s="415"/>
      <c r="F45" s="415"/>
      <c r="G45" s="415"/>
      <c r="H45" s="415"/>
      <c r="I45" s="415"/>
      <c r="J45" s="415"/>
      <c r="K45" s="415"/>
      <c r="L45" s="415"/>
      <c r="M45" s="415"/>
      <c r="N45" s="419"/>
      <c r="O45" s="415"/>
      <c r="P45" s="415"/>
      <c r="Q45" s="415"/>
      <c r="R45" s="415"/>
      <c r="S45" s="415"/>
    </row>
    <row r="46" spans="1:21" s="441" customFormat="1" ht="18" customHeight="1">
      <c r="A46" s="423"/>
      <c r="B46" s="423"/>
      <c r="C46" s="420" t="s">
        <v>1221</v>
      </c>
      <c r="D46" s="421" t="s">
        <v>1301</v>
      </c>
      <c r="E46" s="418"/>
      <c r="F46" s="424"/>
      <c r="G46" s="423"/>
      <c r="H46" s="423"/>
      <c r="I46" s="423"/>
      <c r="J46" s="423"/>
      <c r="K46" s="423"/>
      <c r="L46" s="423"/>
      <c r="M46" s="423"/>
      <c r="N46" s="423"/>
      <c r="O46" s="423"/>
      <c r="P46" s="423"/>
      <c r="Q46" s="423"/>
      <c r="R46" s="423"/>
      <c r="S46" s="423"/>
    </row>
    <row r="47" spans="1:21" s="292" customFormat="1" ht="18" customHeight="1">
      <c r="A47" s="423"/>
      <c r="B47" s="423"/>
      <c r="C47" s="420"/>
      <c r="D47" s="425" t="s">
        <v>1224</v>
      </c>
      <c r="E47" s="426"/>
      <c r="F47" s="424"/>
      <c r="G47" s="423"/>
      <c r="H47" s="423"/>
      <c r="I47" s="423"/>
      <c r="J47" s="423"/>
      <c r="K47" s="423"/>
      <c r="L47" s="423"/>
      <c r="M47" s="423"/>
      <c r="N47" s="423"/>
      <c r="O47" s="423"/>
      <c r="P47" s="423"/>
      <c r="Q47" s="423"/>
      <c r="R47" s="423"/>
      <c r="S47" s="423"/>
    </row>
    <row r="48" spans="1:21" s="292" customFormat="1" ht="7.5" customHeight="1">
      <c r="A48" s="413"/>
      <c r="B48" s="414"/>
      <c r="C48" s="413"/>
      <c r="D48" s="415"/>
      <c r="E48" s="415"/>
      <c r="F48" s="415"/>
      <c r="G48" s="415"/>
      <c r="H48" s="415"/>
      <c r="I48" s="415"/>
      <c r="J48" s="415"/>
      <c r="K48" s="415"/>
      <c r="L48" s="415"/>
      <c r="M48" s="415"/>
      <c r="N48" s="415"/>
      <c r="O48" s="415"/>
      <c r="P48" s="415"/>
      <c r="Q48" s="415"/>
      <c r="R48" s="415"/>
      <c r="S48" s="415"/>
    </row>
    <row r="49" spans="1:19" s="292" customFormat="1" ht="16.5" customHeight="1">
      <c r="A49" s="413"/>
      <c r="B49" s="416" t="s">
        <v>936</v>
      </c>
      <c r="C49" s="417" t="s">
        <v>1226</v>
      </c>
      <c r="D49" s="422"/>
      <c r="E49" s="415"/>
      <c r="F49" s="415"/>
      <c r="G49" s="415"/>
      <c r="H49" s="415"/>
      <c r="I49" s="415"/>
      <c r="J49" s="415"/>
      <c r="K49" s="415"/>
      <c r="L49" s="415"/>
      <c r="M49" s="415"/>
      <c r="N49" s="415"/>
      <c r="O49" s="415"/>
      <c r="P49" s="415"/>
      <c r="Q49" s="415"/>
      <c r="R49" s="415"/>
      <c r="S49" s="415"/>
    </row>
    <row r="50" spans="1:19" s="292" customFormat="1" ht="4.2" customHeight="1">
      <c r="A50" s="413"/>
      <c r="B50" s="414"/>
      <c r="C50" s="418"/>
      <c r="D50" s="413"/>
      <c r="E50" s="415"/>
      <c r="F50" s="415"/>
      <c r="G50" s="415"/>
      <c r="H50" s="415"/>
      <c r="I50" s="415"/>
      <c r="J50" s="415"/>
      <c r="K50" s="415"/>
      <c r="L50" s="415"/>
      <c r="M50" s="415"/>
      <c r="N50" s="419"/>
      <c r="O50" s="415"/>
      <c r="P50" s="415"/>
      <c r="Q50" s="415"/>
      <c r="R50" s="415"/>
      <c r="S50" s="415"/>
    </row>
    <row r="51" spans="1:19" s="292" customFormat="1" ht="18" customHeight="1">
      <c r="A51" s="413"/>
      <c r="B51" s="414"/>
      <c r="C51" s="420" t="s">
        <v>1221</v>
      </c>
      <c r="D51" s="421" t="s">
        <v>1302</v>
      </c>
      <c r="E51" s="414"/>
      <c r="F51" s="413"/>
      <c r="G51" s="415"/>
      <c r="H51" s="415"/>
      <c r="I51" s="415"/>
      <c r="J51" s="415"/>
      <c r="K51" s="415"/>
      <c r="L51" s="415"/>
      <c r="M51" s="415"/>
      <c r="N51" s="415"/>
      <c r="O51" s="415"/>
      <c r="P51" s="415"/>
      <c r="Q51" s="415"/>
      <c r="R51" s="415"/>
      <c r="S51" s="415"/>
    </row>
    <row r="52" spans="1:19" s="292" customFormat="1" ht="4.2" customHeight="1">
      <c r="A52" s="413"/>
      <c r="B52" s="414"/>
      <c r="C52" s="420"/>
      <c r="D52" s="421"/>
      <c r="E52" s="415"/>
      <c r="F52" s="415"/>
      <c r="G52" s="415"/>
      <c r="H52" s="415"/>
      <c r="I52" s="415"/>
      <c r="J52" s="415"/>
      <c r="K52" s="415"/>
      <c r="L52" s="415"/>
      <c r="M52" s="415"/>
      <c r="N52" s="419"/>
      <c r="O52" s="415"/>
      <c r="P52" s="415"/>
      <c r="Q52" s="415"/>
      <c r="R52" s="415"/>
      <c r="S52" s="415"/>
    </row>
    <row r="53" spans="1:19" s="292" customFormat="1" ht="18" customHeight="1">
      <c r="A53" s="413"/>
      <c r="B53" s="414"/>
      <c r="C53" s="420" t="s">
        <v>1221</v>
      </c>
      <c r="D53" s="421" t="s">
        <v>1303</v>
      </c>
      <c r="E53" s="414"/>
      <c r="F53" s="413"/>
      <c r="G53" s="415"/>
      <c r="H53" s="415"/>
      <c r="I53" s="415"/>
      <c r="J53" s="415"/>
      <c r="K53" s="415"/>
      <c r="L53" s="415"/>
      <c r="M53" s="415"/>
      <c r="N53" s="415"/>
      <c r="O53" s="415"/>
      <c r="P53" s="415"/>
      <c r="Q53" s="415"/>
      <c r="R53" s="415"/>
      <c r="S53" s="415"/>
    </row>
    <row r="54" spans="1:19" s="292" customFormat="1" ht="18" customHeight="1">
      <c r="A54" s="413"/>
      <c r="B54" s="414"/>
      <c r="C54" s="420"/>
      <c r="D54" s="421" t="s">
        <v>1304</v>
      </c>
      <c r="E54" s="414"/>
      <c r="F54" s="413"/>
      <c r="G54" s="415"/>
      <c r="H54" s="415"/>
      <c r="I54" s="415"/>
      <c r="J54" s="415"/>
      <c r="K54" s="415"/>
      <c r="L54" s="415"/>
      <c r="M54" s="415"/>
      <c r="N54" s="415"/>
      <c r="O54" s="415"/>
      <c r="P54" s="415"/>
      <c r="Q54" s="415"/>
      <c r="R54" s="415"/>
      <c r="S54" s="415"/>
    </row>
    <row r="55" spans="1:19" s="292" customFormat="1" ht="4.2" customHeight="1">
      <c r="A55" s="413"/>
      <c r="B55" s="414"/>
      <c r="C55" s="420"/>
      <c r="D55" s="421"/>
      <c r="E55" s="415"/>
      <c r="F55" s="415"/>
      <c r="G55" s="415"/>
      <c r="H55" s="415"/>
      <c r="I55" s="415"/>
      <c r="J55" s="415"/>
      <c r="K55" s="415"/>
      <c r="L55" s="415"/>
      <c r="M55" s="415"/>
      <c r="N55" s="419"/>
      <c r="O55" s="415"/>
      <c r="P55" s="415"/>
      <c r="Q55" s="415"/>
      <c r="R55" s="415"/>
      <c r="S55" s="415"/>
    </row>
    <row r="56" spans="1:19" s="292" customFormat="1" ht="18" customHeight="1">
      <c r="A56" s="413"/>
      <c r="B56" s="414"/>
      <c r="C56" s="420" t="s">
        <v>1221</v>
      </c>
      <c r="D56" s="427" t="s">
        <v>1234</v>
      </c>
      <c r="E56" s="414"/>
      <c r="F56" s="413"/>
      <c r="G56" s="415"/>
      <c r="H56" s="415"/>
      <c r="I56" s="415"/>
      <c r="J56" s="415"/>
      <c r="K56" s="415"/>
      <c r="L56" s="415"/>
      <c r="M56" s="415"/>
      <c r="N56" s="415"/>
      <c r="O56" s="415"/>
      <c r="P56" s="415"/>
      <c r="Q56" s="415"/>
      <c r="R56" s="415"/>
      <c r="S56" s="415"/>
    </row>
    <row r="57" spans="1:19" s="292" customFormat="1" ht="18" customHeight="1">
      <c r="A57" s="413"/>
      <c r="B57" s="414"/>
      <c r="C57" s="420"/>
      <c r="D57" s="421" t="s">
        <v>1305</v>
      </c>
      <c r="E57" s="414"/>
      <c r="F57" s="413"/>
      <c r="G57" s="415"/>
      <c r="H57" s="415"/>
      <c r="I57" s="415"/>
      <c r="J57" s="415"/>
      <c r="K57" s="415"/>
      <c r="L57" s="415"/>
      <c r="M57" s="415"/>
      <c r="N57" s="415"/>
      <c r="O57" s="415"/>
      <c r="P57" s="415"/>
      <c r="Q57" s="415"/>
      <c r="R57" s="415"/>
      <c r="S57" s="415"/>
    </row>
    <row r="58" spans="1:19" s="292" customFormat="1" ht="4.2" customHeight="1">
      <c r="A58" s="413"/>
      <c r="B58" s="414"/>
      <c r="C58" s="420"/>
      <c r="D58" s="421"/>
      <c r="E58" s="415"/>
      <c r="F58" s="415"/>
      <c r="G58" s="415"/>
      <c r="H58" s="415"/>
      <c r="I58" s="415"/>
      <c r="J58" s="415"/>
      <c r="K58" s="415"/>
      <c r="L58" s="415"/>
      <c r="M58" s="415"/>
      <c r="N58" s="419"/>
      <c r="O58" s="415"/>
      <c r="P58" s="415"/>
      <c r="Q58" s="415"/>
      <c r="R58" s="415"/>
      <c r="S58" s="415"/>
    </row>
    <row r="59" spans="1:19" s="292" customFormat="1" ht="18" customHeight="1">
      <c r="A59" s="413"/>
      <c r="B59" s="414"/>
      <c r="C59" s="420" t="s">
        <v>1221</v>
      </c>
      <c r="D59" s="421" t="s">
        <v>1306</v>
      </c>
      <c r="E59" s="414"/>
      <c r="F59" s="413"/>
      <c r="G59" s="415"/>
      <c r="H59" s="415"/>
      <c r="I59" s="415"/>
      <c r="J59" s="415"/>
      <c r="K59" s="415"/>
      <c r="L59" s="415"/>
      <c r="M59" s="415"/>
      <c r="N59" s="415"/>
      <c r="O59" s="415"/>
      <c r="P59" s="415"/>
      <c r="Q59" s="415"/>
      <c r="R59" s="415"/>
      <c r="S59" s="415"/>
    </row>
    <row r="60" spans="1:19" s="292" customFormat="1" ht="18" customHeight="1">
      <c r="A60" s="413"/>
      <c r="B60" s="414"/>
      <c r="C60" s="420"/>
      <c r="D60" s="428" t="s">
        <v>1307</v>
      </c>
      <c r="E60" s="414"/>
      <c r="F60" s="413"/>
      <c r="G60" s="415"/>
      <c r="H60" s="415"/>
      <c r="I60" s="415"/>
      <c r="J60" s="415"/>
      <c r="K60" s="415"/>
      <c r="L60" s="415"/>
      <c r="M60" s="415"/>
      <c r="N60" s="415"/>
      <c r="O60" s="415"/>
      <c r="P60" s="415"/>
      <c r="Q60" s="415"/>
      <c r="R60" s="415"/>
      <c r="S60" s="415"/>
    </row>
    <row r="61" spans="1:19" s="292" customFormat="1" ht="4.2" customHeight="1">
      <c r="A61" s="413"/>
      <c r="B61" s="414"/>
      <c r="C61" s="420"/>
      <c r="D61" s="421"/>
      <c r="E61" s="415"/>
      <c r="F61" s="415"/>
      <c r="G61" s="415"/>
      <c r="H61" s="415"/>
      <c r="I61" s="415"/>
      <c r="J61" s="415"/>
      <c r="K61" s="415"/>
      <c r="L61" s="415"/>
      <c r="M61" s="415"/>
      <c r="N61" s="419"/>
      <c r="O61" s="415"/>
      <c r="P61" s="415"/>
      <c r="Q61" s="415"/>
      <c r="R61" s="415"/>
      <c r="S61" s="415"/>
    </row>
    <row r="62" spans="1:19" s="292" customFormat="1" ht="18" customHeight="1">
      <c r="A62" s="413"/>
      <c r="B62" s="414"/>
      <c r="C62" s="420" t="s">
        <v>1221</v>
      </c>
      <c r="D62" s="421" t="s">
        <v>1308</v>
      </c>
      <c r="E62" s="414"/>
      <c r="F62" s="413"/>
      <c r="G62" s="415"/>
      <c r="H62" s="415"/>
      <c r="I62" s="415"/>
      <c r="J62" s="415"/>
      <c r="K62" s="415"/>
      <c r="L62" s="415"/>
      <c r="M62" s="415"/>
      <c r="N62" s="415"/>
      <c r="O62" s="415"/>
      <c r="P62" s="415"/>
      <c r="Q62" s="415"/>
      <c r="R62" s="415"/>
      <c r="S62" s="415"/>
    </row>
    <row r="63" spans="1:19" s="292" customFormat="1" ht="4.2" customHeight="1">
      <c r="A63" s="413"/>
      <c r="B63" s="414"/>
      <c r="C63" s="420"/>
      <c r="D63" s="421"/>
      <c r="E63" s="415"/>
      <c r="F63" s="415"/>
      <c r="G63" s="415"/>
      <c r="H63" s="415"/>
      <c r="I63" s="415"/>
      <c r="J63" s="415"/>
      <c r="K63" s="415"/>
      <c r="L63" s="415"/>
      <c r="M63" s="415"/>
      <c r="N63" s="419"/>
      <c r="O63" s="415"/>
      <c r="P63" s="415"/>
      <c r="Q63" s="415"/>
      <c r="R63" s="415"/>
      <c r="S63" s="415"/>
    </row>
    <row r="64" spans="1:19" s="292" customFormat="1" ht="18" customHeight="1">
      <c r="A64" s="413"/>
      <c r="B64" s="414"/>
      <c r="C64" s="420" t="s">
        <v>1221</v>
      </c>
      <c r="D64" s="421" t="s">
        <v>1225</v>
      </c>
      <c r="E64" s="414"/>
      <c r="F64" s="413"/>
      <c r="G64" s="415"/>
      <c r="H64" s="415"/>
      <c r="I64" s="415"/>
      <c r="J64" s="415"/>
      <c r="K64" s="415"/>
      <c r="L64" s="415"/>
      <c r="M64" s="415"/>
      <c r="N64" s="415"/>
      <c r="O64" s="415"/>
      <c r="P64" s="415"/>
      <c r="Q64" s="415"/>
      <c r="R64" s="415"/>
      <c r="S64" s="415"/>
    </row>
    <row r="65" spans="1:21" s="292" customFormat="1" ht="7.5" customHeight="1" thickBot="1">
      <c r="A65" s="413"/>
      <c r="B65" s="414"/>
      <c r="C65" s="418"/>
      <c r="D65" s="413"/>
      <c r="E65" s="414"/>
      <c r="F65" s="413"/>
      <c r="G65" s="415"/>
      <c r="H65" s="415"/>
      <c r="I65" s="415"/>
      <c r="J65" s="415"/>
      <c r="K65" s="415"/>
      <c r="L65" s="415"/>
      <c r="M65" s="415"/>
      <c r="N65" s="415"/>
      <c r="O65" s="415"/>
      <c r="P65" s="415"/>
      <c r="Q65" s="415"/>
      <c r="R65" s="415"/>
      <c r="S65" s="415"/>
      <c r="T65" s="442"/>
    </row>
    <row r="66" spans="1:21" s="292" customFormat="1" ht="18" customHeight="1">
      <c r="A66" s="413"/>
      <c r="B66" s="414"/>
      <c r="C66" s="429"/>
      <c r="D66" s="430" t="s">
        <v>1227</v>
      </c>
      <c r="E66" s="431"/>
      <c r="F66" s="430" t="s">
        <v>1230</v>
      </c>
      <c r="G66" s="693" t="s">
        <v>1237</v>
      </c>
      <c r="H66" s="693"/>
      <c r="I66" s="693"/>
      <c r="J66" s="693"/>
      <c r="K66" s="693"/>
      <c r="L66" s="693"/>
      <c r="M66" s="693"/>
      <c r="N66" s="693"/>
      <c r="O66" s="693"/>
      <c r="P66" s="693"/>
      <c r="Q66" s="693"/>
      <c r="R66" s="694"/>
      <c r="S66" s="415"/>
      <c r="T66" s="442"/>
    </row>
    <row r="67" spans="1:21" s="292" customFormat="1" ht="18" customHeight="1">
      <c r="A67" s="413"/>
      <c r="B67" s="414"/>
      <c r="C67" s="432"/>
      <c r="D67" s="407" t="s">
        <v>1228</v>
      </c>
      <c r="E67" s="405"/>
      <c r="F67" s="407" t="s">
        <v>1230</v>
      </c>
      <c r="G67" s="685" t="s">
        <v>1238</v>
      </c>
      <c r="H67" s="685"/>
      <c r="I67" s="685"/>
      <c r="J67" s="685"/>
      <c r="K67" s="685"/>
      <c r="L67" s="685"/>
      <c r="M67" s="685"/>
      <c r="N67" s="685"/>
      <c r="O67" s="685"/>
      <c r="P67" s="685"/>
      <c r="Q67" s="685"/>
      <c r="R67" s="695"/>
      <c r="S67" s="415"/>
      <c r="T67" s="441"/>
      <c r="U67" s="441"/>
    </row>
    <row r="68" spans="1:21" s="292" customFormat="1" ht="18" customHeight="1" thickBot="1">
      <c r="A68" s="413"/>
      <c r="B68" s="414"/>
      <c r="C68" s="433"/>
      <c r="D68" s="434" t="s">
        <v>1229</v>
      </c>
      <c r="E68" s="435"/>
      <c r="F68" s="435" t="s">
        <v>1230</v>
      </c>
      <c r="G68" s="696">
        <f ca="1">WORKDAY(DATE(YEAR(TODAY()),5,31),1)</f>
        <v>46174</v>
      </c>
      <c r="H68" s="696"/>
      <c r="I68" s="696"/>
      <c r="J68" s="696"/>
      <c r="K68" s="436" t="str">
        <f ca="1">TEXT($G$68,"(aaa)")</f>
        <v>(月)</v>
      </c>
      <c r="L68" s="434" t="s">
        <v>1205</v>
      </c>
      <c r="M68" s="434"/>
      <c r="N68" s="697"/>
      <c r="O68" s="697"/>
      <c r="P68" s="697"/>
      <c r="Q68" s="697"/>
      <c r="R68" s="698"/>
      <c r="S68" s="415"/>
      <c r="T68" s="442"/>
      <c r="U68" s="442"/>
    </row>
    <row r="69" spans="1:21" s="292" customFormat="1" ht="7.5" customHeight="1">
      <c r="A69" s="413"/>
      <c r="B69" s="414"/>
      <c r="C69" s="418"/>
      <c r="D69" s="413"/>
      <c r="E69" s="414"/>
      <c r="F69" s="413"/>
      <c r="G69" s="413"/>
      <c r="H69" s="413"/>
      <c r="I69" s="413"/>
      <c r="J69" s="413"/>
      <c r="K69" s="413"/>
      <c r="L69" s="413"/>
      <c r="M69" s="413"/>
      <c r="N69" s="413"/>
      <c r="O69" s="413"/>
      <c r="P69" s="413"/>
      <c r="Q69" s="413"/>
      <c r="R69" s="413"/>
      <c r="S69" s="415"/>
      <c r="T69" s="441"/>
      <c r="U69" s="441"/>
    </row>
    <row r="70" spans="1:21" s="292" customFormat="1" ht="18" customHeight="1">
      <c r="A70" s="273"/>
      <c r="B70" s="414"/>
      <c r="C70" s="420" t="s">
        <v>1221</v>
      </c>
      <c r="D70" s="437" t="s">
        <v>1231</v>
      </c>
      <c r="E70" s="415"/>
      <c r="F70" s="415"/>
      <c r="G70" s="415"/>
      <c r="H70" s="415"/>
      <c r="I70" s="415"/>
      <c r="J70" s="415"/>
      <c r="K70" s="415"/>
      <c r="L70" s="415"/>
      <c r="M70" s="415"/>
      <c r="N70" s="415"/>
      <c r="O70" s="415"/>
      <c r="P70" s="415"/>
      <c r="Q70" s="415"/>
      <c r="R70" s="415"/>
      <c r="S70" s="415"/>
      <c r="T70" s="441"/>
      <c r="U70" s="441"/>
    </row>
    <row r="71" spans="1:21" s="292" customFormat="1" ht="4.2" customHeight="1">
      <c r="A71" s="413"/>
      <c r="B71" s="414"/>
      <c r="C71" s="420"/>
      <c r="D71" s="421"/>
      <c r="E71" s="415"/>
      <c r="F71" s="415"/>
      <c r="G71" s="415"/>
      <c r="H71" s="415"/>
      <c r="I71" s="415"/>
      <c r="J71" s="415"/>
      <c r="K71" s="415"/>
      <c r="L71" s="415"/>
      <c r="M71" s="415"/>
      <c r="N71" s="419"/>
      <c r="O71" s="415"/>
      <c r="P71" s="415"/>
      <c r="Q71" s="415"/>
      <c r="R71" s="415"/>
      <c r="S71" s="415"/>
    </row>
    <row r="72" spans="1:21" s="292" customFormat="1" ht="18" customHeight="1">
      <c r="A72" s="413"/>
      <c r="B72" s="414"/>
      <c r="C72" s="420" t="s">
        <v>1221</v>
      </c>
      <c r="D72" s="421" t="s">
        <v>1235</v>
      </c>
      <c r="E72" s="415"/>
      <c r="F72" s="438"/>
      <c r="G72" s="438"/>
      <c r="H72" s="438"/>
      <c r="I72" s="438"/>
      <c r="J72" s="415"/>
      <c r="K72" s="415"/>
      <c r="L72" s="415"/>
      <c r="M72" s="415"/>
      <c r="N72" s="415"/>
      <c r="O72" s="415"/>
      <c r="P72" s="415"/>
      <c r="Q72" s="415"/>
      <c r="R72" s="415"/>
      <c r="S72" s="415"/>
      <c r="T72" s="443"/>
      <c r="U72" s="443"/>
    </row>
    <row r="73" spans="1:21" s="292" customFormat="1" ht="4.2" customHeight="1">
      <c r="A73" s="413"/>
      <c r="B73" s="414"/>
      <c r="C73" s="420"/>
      <c r="D73" s="421"/>
      <c r="E73" s="415"/>
      <c r="F73" s="415"/>
      <c r="G73" s="415"/>
      <c r="H73" s="415"/>
      <c r="I73" s="415"/>
      <c r="J73" s="415"/>
      <c r="K73" s="415"/>
      <c r="L73" s="415"/>
      <c r="M73" s="415"/>
      <c r="N73" s="419"/>
      <c r="O73" s="415"/>
      <c r="P73" s="415"/>
      <c r="Q73" s="415"/>
      <c r="R73" s="415"/>
      <c r="S73" s="415"/>
    </row>
    <row r="74" spans="1:21" s="292" customFormat="1" ht="18" customHeight="1">
      <c r="A74" s="413"/>
      <c r="B74" s="414"/>
      <c r="C74" s="420" t="s">
        <v>1221</v>
      </c>
      <c r="D74" s="699" t="s">
        <v>1309</v>
      </c>
      <c r="E74" s="699"/>
      <c r="F74" s="699"/>
      <c r="G74" s="699"/>
      <c r="H74" s="699"/>
      <c r="I74" s="699"/>
      <c r="J74" s="700" t="str">
        <f ca="1">積立開始日!$R$2</f>
        <v>令和08年09月17日</v>
      </c>
      <c r="K74" s="700"/>
      <c r="L74" s="700"/>
      <c r="M74" s="700"/>
      <c r="N74" s="700"/>
      <c r="O74" s="415" t="s">
        <v>1281</v>
      </c>
      <c r="P74" s="415"/>
      <c r="Q74" s="415"/>
      <c r="R74" s="415"/>
      <c r="S74" s="415"/>
      <c r="T74" s="442"/>
      <c r="U74" s="442"/>
    </row>
    <row r="75" spans="1:21" s="292" customFormat="1" ht="10.050000000000001" customHeight="1">
      <c r="A75" s="413"/>
      <c r="B75" s="414"/>
      <c r="C75" s="420"/>
      <c r="D75" s="437"/>
      <c r="E75" s="437"/>
      <c r="F75" s="437"/>
      <c r="G75" s="437"/>
      <c r="H75" s="437"/>
      <c r="I75" s="437"/>
      <c r="J75" s="427"/>
      <c r="K75" s="427"/>
      <c r="L75" s="427"/>
      <c r="M75" s="427"/>
      <c r="N75" s="415"/>
      <c r="O75" s="415"/>
      <c r="P75" s="415"/>
      <c r="Q75" s="415"/>
      <c r="R75" s="415"/>
      <c r="S75" s="415"/>
      <c r="T75" s="442"/>
      <c r="U75" s="442"/>
    </row>
    <row r="76" spans="1:21">
      <c r="B76" s="379"/>
      <c r="T76" s="211"/>
      <c r="U76" s="211"/>
    </row>
    <row r="77" spans="1:21">
      <c r="B77" s="379"/>
      <c r="T77" s="1"/>
      <c r="U77" s="1"/>
    </row>
  </sheetData>
  <sheetProtection algorithmName="SHA-512" hashValue="tfBScAaWIQayoZqNyskigFowSAMaroWoFKirNT27lx0yniE6bFC2tqrXeeySQ88V0gJ5+CzwSKQNpCoabTXf0g==" saltValue="HjvDPt4Gi6uOQ96zqEgdsA==" spinCount="100000" sheet="1" objects="1" scenarios="1"/>
  <mergeCells count="15">
    <mergeCell ref="G66:R66"/>
    <mergeCell ref="G67:R67"/>
    <mergeCell ref="G68:J68"/>
    <mergeCell ref="N68:R68"/>
    <mergeCell ref="D74:I74"/>
    <mergeCell ref="J74:N74"/>
    <mergeCell ref="C23:F23"/>
    <mergeCell ref="A16:I16"/>
    <mergeCell ref="A3:F3"/>
    <mergeCell ref="A33:S33"/>
    <mergeCell ref="A1:I1"/>
    <mergeCell ref="C18:F18"/>
    <mergeCell ref="H19:K19"/>
    <mergeCell ref="H20:K20"/>
    <mergeCell ref="M20:P20"/>
  </mergeCells>
  <phoneticPr fontId="2"/>
  <pageMargins left="0.31496062992125984" right="0.31496062992125984" top="0.35433070866141736" bottom="0.15748031496062992" header="0.31496062992125984" footer="0.31496062992125984"/>
  <pageSetup paperSize="9" scale="79" fitToWidth="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K881"/>
  <sheetViews>
    <sheetView showGridLines="0" zoomScaleNormal="100" zoomScaleSheetLayoutView="95" workbookViewId="0">
      <selection activeCell="B1" sqref="B1"/>
    </sheetView>
  </sheetViews>
  <sheetFormatPr defaultColWidth="9" defaultRowHeight="13.2"/>
  <cols>
    <col min="1" max="1" width="4.44140625" style="63" bestFit="1" customWidth="1"/>
    <col min="2" max="2" width="7.88671875" style="63" bestFit="1" customWidth="1"/>
    <col min="3" max="3" width="23.77734375" style="64" customWidth="1"/>
    <col min="4" max="4" width="9.21875" style="26" customWidth="1"/>
    <col min="5" max="5" width="4.6640625" style="59" customWidth="1"/>
    <col min="6" max="6" width="3.44140625" style="59" bestFit="1" customWidth="1"/>
    <col min="7" max="7" width="7.77734375" style="60" bestFit="1" customWidth="1"/>
    <col min="8" max="8" width="17.33203125" style="61" customWidth="1"/>
    <col min="9" max="9" width="20.6640625" style="62" bestFit="1" customWidth="1"/>
    <col min="10" max="16384" width="9" style="26"/>
  </cols>
  <sheetData>
    <row r="1" spans="1:11">
      <c r="A1" s="24" t="s">
        <v>21</v>
      </c>
      <c r="B1" s="75" t="s">
        <v>22</v>
      </c>
      <c r="C1" s="25" t="s">
        <v>23</v>
      </c>
      <c r="E1" s="27" t="s">
        <v>24</v>
      </c>
      <c r="F1" s="28" t="s">
        <v>21</v>
      </c>
      <c r="G1" s="76" t="s">
        <v>25</v>
      </c>
      <c r="H1" s="30" t="s">
        <v>26</v>
      </c>
      <c r="I1" s="31" t="s">
        <v>27</v>
      </c>
    </row>
    <row r="2" spans="1:11" ht="13.5" customHeight="1">
      <c r="A2" s="372">
        <v>1</v>
      </c>
      <c r="B2" s="373">
        <v>52701</v>
      </c>
      <c r="C2" s="374" t="s">
        <v>1081</v>
      </c>
      <c r="E2" s="701" t="s">
        <v>28</v>
      </c>
      <c r="F2" s="32">
        <v>1</v>
      </c>
      <c r="G2" s="33" t="s">
        <v>29</v>
      </c>
      <c r="H2" s="34" t="s">
        <v>30</v>
      </c>
      <c r="I2" s="35" t="s">
        <v>956</v>
      </c>
    </row>
    <row r="3" spans="1:11">
      <c r="A3" s="375">
        <v>2</v>
      </c>
      <c r="B3" s="376">
        <v>52702</v>
      </c>
      <c r="C3" s="377" t="s">
        <v>31</v>
      </c>
      <c r="E3" s="702"/>
      <c r="F3" s="36">
        <v>2</v>
      </c>
      <c r="G3" s="37" t="s">
        <v>38</v>
      </c>
      <c r="H3" s="38" t="s">
        <v>36</v>
      </c>
      <c r="I3" s="39" t="s">
        <v>39</v>
      </c>
      <c r="K3" s="66"/>
    </row>
    <row r="4" spans="1:11">
      <c r="A4" s="372">
        <v>3</v>
      </c>
      <c r="B4" s="376">
        <v>52703</v>
      </c>
      <c r="C4" s="377" t="s">
        <v>32</v>
      </c>
      <c r="E4" s="703"/>
      <c r="F4" s="40">
        <v>3</v>
      </c>
      <c r="G4" s="41" t="s">
        <v>41</v>
      </c>
      <c r="H4" s="42" t="s">
        <v>42</v>
      </c>
      <c r="I4" s="43" t="s">
        <v>43</v>
      </c>
      <c r="K4" s="66"/>
    </row>
    <row r="5" spans="1:11">
      <c r="A5" s="375">
        <v>4</v>
      </c>
      <c r="B5" s="376">
        <v>52704</v>
      </c>
      <c r="C5" s="377" t="s">
        <v>34</v>
      </c>
      <c r="E5" s="701" t="s">
        <v>45</v>
      </c>
      <c r="F5" s="44">
        <v>4</v>
      </c>
      <c r="G5" s="45" t="s">
        <v>46</v>
      </c>
      <c r="H5" s="46" t="s">
        <v>47</v>
      </c>
      <c r="I5" s="47"/>
    </row>
    <row r="6" spans="1:11" ht="13.5" customHeight="1">
      <c r="A6" s="372">
        <v>5</v>
      </c>
      <c r="B6" s="376">
        <v>52705</v>
      </c>
      <c r="C6" s="377" t="s">
        <v>35</v>
      </c>
      <c r="E6" s="702"/>
      <c r="F6" s="36">
        <v>5</v>
      </c>
      <c r="G6" s="37" t="s">
        <v>49</v>
      </c>
      <c r="H6" s="38" t="s">
        <v>50</v>
      </c>
      <c r="I6" s="39" t="s">
        <v>51</v>
      </c>
    </row>
    <row r="7" spans="1:11">
      <c r="A7" s="372">
        <v>6</v>
      </c>
      <c r="B7" s="376">
        <v>52706</v>
      </c>
      <c r="C7" s="377" t="s">
        <v>37</v>
      </c>
      <c r="E7" s="702"/>
      <c r="F7" s="36">
        <v>6</v>
      </c>
      <c r="G7" s="37" t="s">
        <v>928</v>
      </c>
      <c r="H7" s="38" t="s">
        <v>53</v>
      </c>
      <c r="I7" s="39"/>
    </row>
    <row r="8" spans="1:11">
      <c r="A8" s="375">
        <v>7</v>
      </c>
      <c r="B8" s="376">
        <v>52707</v>
      </c>
      <c r="C8" s="377" t="s">
        <v>40</v>
      </c>
      <c r="E8" s="702"/>
      <c r="F8" s="36">
        <v>7</v>
      </c>
      <c r="G8" s="37" t="s">
        <v>55</v>
      </c>
      <c r="H8" s="38" t="s">
        <v>56</v>
      </c>
      <c r="I8" s="39"/>
    </row>
    <row r="9" spans="1:11">
      <c r="A9" s="372">
        <v>8</v>
      </c>
      <c r="B9" s="376">
        <v>52708</v>
      </c>
      <c r="C9" s="377" t="s">
        <v>44</v>
      </c>
      <c r="E9" s="702"/>
      <c r="F9" s="36">
        <v>8</v>
      </c>
      <c r="G9" s="37" t="s">
        <v>58</v>
      </c>
      <c r="H9" s="38" t="s">
        <v>59</v>
      </c>
      <c r="I9" s="39"/>
    </row>
    <row r="10" spans="1:11">
      <c r="A10" s="375">
        <v>9</v>
      </c>
      <c r="B10" s="376">
        <v>52709</v>
      </c>
      <c r="C10" s="377" t="s">
        <v>48</v>
      </c>
      <c r="E10" s="703"/>
      <c r="F10" s="48">
        <v>9</v>
      </c>
      <c r="G10" s="49" t="s">
        <v>62</v>
      </c>
      <c r="H10" s="50" t="s">
        <v>63</v>
      </c>
      <c r="I10" s="51"/>
    </row>
    <row r="11" spans="1:11">
      <c r="A11" s="372">
        <v>10</v>
      </c>
      <c r="B11" s="376">
        <v>52710</v>
      </c>
      <c r="C11" s="377" t="s">
        <v>52</v>
      </c>
      <c r="E11" s="704" t="s">
        <v>65</v>
      </c>
      <c r="F11" s="44">
        <v>10</v>
      </c>
      <c r="G11" s="45" t="s">
        <v>66</v>
      </c>
      <c r="H11" s="46" t="s">
        <v>67</v>
      </c>
      <c r="I11" s="47"/>
    </row>
    <row r="12" spans="1:11">
      <c r="A12" s="372">
        <v>11</v>
      </c>
      <c r="B12" s="376">
        <v>52711</v>
      </c>
      <c r="C12" s="377" t="s">
        <v>873</v>
      </c>
      <c r="E12" s="705"/>
      <c r="F12" s="40">
        <v>11</v>
      </c>
      <c r="G12" s="450" t="s">
        <v>1325</v>
      </c>
      <c r="H12" s="447" t="s">
        <v>69</v>
      </c>
      <c r="I12" s="39"/>
    </row>
    <row r="13" spans="1:11">
      <c r="A13" s="375">
        <v>12</v>
      </c>
      <c r="B13" s="376">
        <v>52712</v>
      </c>
      <c r="C13" s="377" t="s">
        <v>54</v>
      </c>
      <c r="E13" s="705"/>
      <c r="F13" s="36">
        <v>12</v>
      </c>
      <c r="G13" s="450" t="s">
        <v>1325</v>
      </c>
      <c r="H13" s="447" t="s">
        <v>71</v>
      </c>
      <c r="I13" s="39"/>
    </row>
    <row r="14" spans="1:11">
      <c r="A14" s="372">
        <v>13</v>
      </c>
      <c r="B14" s="376">
        <v>52713</v>
      </c>
      <c r="C14" s="377" t="s">
        <v>57</v>
      </c>
      <c r="E14" s="706"/>
      <c r="F14" s="48">
        <v>13</v>
      </c>
      <c r="G14" s="49" t="s">
        <v>73</v>
      </c>
      <c r="H14" s="50" t="s">
        <v>74</v>
      </c>
      <c r="I14" s="51"/>
    </row>
    <row r="15" spans="1:11">
      <c r="A15" s="375">
        <v>14</v>
      </c>
      <c r="B15" s="376">
        <v>52714</v>
      </c>
      <c r="C15" s="377" t="s">
        <v>60</v>
      </c>
      <c r="E15" s="52" t="s">
        <v>76</v>
      </c>
      <c r="F15" s="48">
        <v>14</v>
      </c>
      <c r="G15" s="53" t="s">
        <v>77</v>
      </c>
      <c r="H15" s="54" t="s">
        <v>78</v>
      </c>
      <c r="I15" s="55"/>
    </row>
    <row r="16" spans="1:11">
      <c r="A16" s="372">
        <v>15</v>
      </c>
      <c r="B16" s="376">
        <v>52715</v>
      </c>
      <c r="C16" s="377" t="s">
        <v>61</v>
      </c>
      <c r="E16" s="56" t="s">
        <v>80</v>
      </c>
      <c r="F16" s="48">
        <v>15</v>
      </c>
      <c r="G16" s="29" t="s">
        <v>81</v>
      </c>
      <c r="H16" s="57" t="s">
        <v>82</v>
      </c>
      <c r="I16" s="58"/>
    </row>
    <row r="17" spans="1:9">
      <c r="A17" s="372">
        <v>16</v>
      </c>
      <c r="B17" s="376">
        <v>52716</v>
      </c>
      <c r="C17" s="377" t="s">
        <v>64</v>
      </c>
      <c r="E17" s="79" t="s">
        <v>938</v>
      </c>
      <c r="F17" s="32">
        <v>16</v>
      </c>
      <c r="G17" s="450" t="s">
        <v>1325</v>
      </c>
      <c r="H17" s="447" t="s">
        <v>94</v>
      </c>
      <c r="I17" s="39"/>
    </row>
    <row r="18" spans="1:9" ht="13.5" customHeight="1">
      <c r="A18" s="375">
        <v>17</v>
      </c>
      <c r="B18" s="376">
        <v>52717</v>
      </c>
      <c r="C18" s="377" t="s">
        <v>68</v>
      </c>
      <c r="E18" s="80" t="s">
        <v>939</v>
      </c>
      <c r="F18" s="48">
        <v>17</v>
      </c>
      <c r="G18" s="37" t="s">
        <v>96</v>
      </c>
      <c r="H18" s="38" t="s">
        <v>97</v>
      </c>
      <c r="I18" s="39"/>
    </row>
    <row r="19" spans="1:9">
      <c r="A19" s="372">
        <v>18</v>
      </c>
      <c r="B19" s="376">
        <v>52718</v>
      </c>
      <c r="C19" s="377" t="s">
        <v>70</v>
      </c>
      <c r="E19" s="701" t="s">
        <v>100</v>
      </c>
      <c r="F19" s="32">
        <v>18</v>
      </c>
      <c r="G19" s="45" t="s">
        <v>101</v>
      </c>
      <c r="H19" s="46" t="s">
        <v>102</v>
      </c>
      <c r="I19" s="47"/>
    </row>
    <row r="20" spans="1:9" ht="13.5" customHeight="1">
      <c r="A20" s="375">
        <v>19</v>
      </c>
      <c r="B20" s="376">
        <v>52719</v>
      </c>
      <c r="C20" s="377" t="s">
        <v>72</v>
      </c>
      <c r="E20" s="702"/>
      <c r="F20" s="36">
        <v>19</v>
      </c>
      <c r="G20" s="37" t="s">
        <v>106</v>
      </c>
      <c r="H20" s="38" t="s">
        <v>107</v>
      </c>
      <c r="I20" s="39"/>
    </row>
    <row r="21" spans="1:9">
      <c r="A21" s="372">
        <v>20</v>
      </c>
      <c r="B21" s="376">
        <v>52720</v>
      </c>
      <c r="C21" s="377" t="s">
        <v>876</v>
      </c>
      <c r="E21" s="702"/>
      <c r="F21" s="36">
        <v>20</v>
      </c>
      <c r="G21" s="450" t="s">
        <v>1325</v>
      </c>
      <c r="H21" s="447" t="s">
        <v>110</v>
      </c>
      <c r="I21" s="39"/>
    </row>
    <row r="22" spans="1:9" ht="13.5" customHeight="1">
      <c r="A22" s="372">
        <v>21</v>
      </c>
      <c r="B22" s="376">
        <v>52721</v>
      </c>
      <c r="C22" s="377" t="s">
        <v>75</v>
      </c>
      <c r="E22" s="702"/>
      <c r="F22" s="36">
        <v>21</v>
      </c>
      <c r="G22" s="37" t="s">
        <v>112</v>
      </c>
      <c r="H22" s="38" t="s">
        <v>113</v>
      </c>
      <c r="I22" s="39"/>
    </row>
    <row r="23" spans="1:9">
      <c r="A23" s="375">
        <v>22</v>
      </c>
      <c r="B23" s="376">
        <v>52722</v>
      </c>
      <c r="C23" s="377" t="s">
        <v>79</v>
      </c>
      <c r="E23" s="702"/>
      <c r="F23" s="36">
        <v>22</v>
      </c>
      <c r="G23" s="450" t="s">
        <v>1325</v>
      </c>
      <c r="H23" s="447" t="s">
        <v>115</v>
      </c>
      <c r="I23" s="39"/>
    </row>
    <row r="24" spans="1:9">
      <c r="A24" s="372">
        <v>23</v>
      </c>
      <c r="B24" s="376">
        <v>52723</v>
      </c>
      <c r="C24" s="377" t="s">
        <v>83</v>
      </c>
      <c r="E24" s="703"/>
      <c r="F24" s="48">
        <v>23</v>
      </c>
      <c r="G24" s="49" t="s">
        <v>117</v>
      </c>
      <c r="H24" s="50" t="s">
        <v>118</v>
      </c>
      <c r="I24" s="51"/>
    </row>
    <row r="25" spans="1:9">
      <c r="A25" s="375">
        <v>24</v>
      </c>
      <c r="B25" s="376">
        <v>52724</v>
      </c>
      <c r="C25" s="377" t="s">
        <v>84</v>
      </c>
      <c r="E25" s="56" t="s">
        <v>120</v>
      </c>
      <c r="F25" s="48">
        <v>24</v>
      </c>
      <c r="G25" s="449" t="s">
        <v>1326</v>
      </c>
      <c r="H25" s="448" t="s">
        <v>121</v>
      </c>
      <c r="I25" s="58"/>
    </row>
    <row r="26" spans="1:9">
      <c r="A26" s="372">
        <v>25</v>
      </c>
      <c r="B26" s="376">
        <v>52751</v>
      </c>
      <c r="C26" s="377" t="s">
        <v>85</v>
      </c>
    </row>
    <row r="27" spans="1:9">
      <c r="A27" s="372">
        <v>26</v>
      </c>
      <c r="B27" s="376">
        <v>52752</v>
      </c>
      <c r="C27" s="377" t="s">
        <v>86</v>
      </c>
    </row>
    <row r="28" spans="1:9">
      <c r="A28" s="375">
        <v>27</v>
      </c>
      <c r="B28" s="376">
        <v>52753</v>
      </c>
      <c r="C28" s="377" t="s">
        <v>87</v>
      </c>
    </row>
    <row r="29" spans="1:9" ht="13.5" customHeight="1">
      <c r="A29" s="372">
        <v>28</v>
      </c>
      <c r="B29" s="376">
        <v>52754</v>
      </c>
      <c r="C29" s="377" t="s">
        <v>88</v>
      </c>
    </row>
    <row r="30" spans="1:9">
      <c r="A30" s="375">
        <v>29</v>
      </c>
      <c r="B30" s="376">
        <v>52755</v>
      </c>
      <c r="C30" s="377" t="s">
        <v>89</v>
      </c>
    </row>
    <row r="31" spans="1:9">
      <c r="A31" s="372">
        <v>30</v>
      </c>
      <c r="B31" s="376">
        <v>52756</v>
      </c>
      <c r="C31" s="377" t="s">
        <v>90</v>
      </c>
    </row>
    <row r="32" spans="1:9">
      <c r="A32" s="372">
        <v>31</v>
      </c>
      <c r="B32" s="376">
        <v>52757</v>
      </c>
      <c r="C32" s="377" t="s">
        <v>91</v>
      </c>
    </row>
    <row r="33" spans="1:3">
      <c r="A33" s="375">
        <v>32</v>
      </c>
      <c r="B33" s="376">
        <v>52758</v>
      </c>
      <c r="C33" s="377" t="s">
        <v>92</v>
      </c>
    </row>
    <row r="34" spans="1:3">
      <c r="A34" s="372">
        <v>33</v>
      </c>
      <c r="B34" s="376">
        <v>52759</v>
      </c>
      <c r="C34" s="377" t="s">
        <v>93</v>
      </c>
    </row>
    <row r="35" spans="1:3">
      <c r="A35" s="375">
        <v>34</v>
      </c>
      <c r="B35" s="376">
        <v>52760</v>
      </c>
      <c r="C35" s="377" t="s">
        <v>95</v>
      </c>
    </row>
    <row r="36" spans="1:3">
      <c r="A36" s="372">
        <v>35</v>
      </c>
      <c r="B36" s="376">
        <v>52761</v>
      </c>
      <c r="C36" s="377" t="s">
        <v>98</v>
      </c>
    </row>
    <row r="37" spans="1:3">
      <c r="A37" s="372">
        <v>36</v>
      </c>
      <c r="B37" s="376">
        <v>52781</v>
      </c>
      <c r="C37" s="377" t="s">
        <v>99</v>
      </c>
    </row>
    <row r="38" spans="1:3">
      <c r="A38" s="375">
        <v>37</v>
      </c>
      <c r="B38" s="376">
        <v>52801</v>
      </c>
      <c r="C38" s="377" t="s">
        <v>103</v>
      </c>
    </row>
    <row r="39" spans="1:3">
      <c r="A39" s="372">
        <v>38</v>
      </c>
      <c r="B39" s="376">
        <v>52802</v>
      </c>
      <c r="C39" s="377" t="s">
        <v>104</v>
      </c>
    </row>
    <row r="40" spans="1:3">
      <c r="A40" s="375">
        <v>39</v>
      </c>
      <c r="B40" s="376">
        <v>52803</v>
      </c>
      <c r="C40" s="377" t="s">
        <v>105</v>
      </c>
    </row>
    <row r="41" spans="1:3">
      <c r="A41" s="372">
        <v>40</v>
      </c>
      <c r="B41" s="376">
        <v>52804</v>
      </c>
      <c r="C41" s="377" t="s">
        <v>108</v>
      </c>
    </row>
    <row r="42" spans="1:3">
      <c r="A42" s="372">
        <v>41</v>
      </c>
      <c r="B42" s="376">
        <v>52805</v>
      </c>
      <c r="C42" s="377" t="s">
        <v>109</v>
      </c>
    </row>
    <row r="43" spans="1:3">
      <c r="A43" s="375">
        <v>42</v>
      </c>
      <c r="B43" s="376">
        <v>52806</v>
      </c>
      <c r="C43" s="377" t="s">
        <v>111</v>
      </c>
    </row>
    <row r="44" spans="1:3">
      <c r="A44" s="372">
        <v>43</v>
      </c>
      <c r="B44" s="376">
        <v>52807</v>
      </c>
      <c r="C44" s="377" t="s">
        <v>114</v>
      </c>
    </row>
    <row r="45" spans="1:3">
      <c r="A45" s="375">
        <v>44</v>
      </c>
      <c r="B45" s="376">
        <v>52808</v>
      </c>
      <c r="C45" s="377" t="s">
        <v>116</v>
      </c>
    </row>
    <row r="46" spans="1:3">
      <c r="A46" s="372">
        <v>45</v>
      </c>
      <c r="B46" s="376">
        <v>52809</v>
      </c>
      <c r="C46" s="377" t="s">
        <v>119</v>
      </c>
    </row>
    <row r="47" spans="1:3">
      <c r="A47" s="372">
        <v>46</v>
      </c>
      <c r="B47" s="376">
        <v>52810</v>
      </c>
      <c r="C47" s="377" t="s">
        <v>122</v>
      </c>
    </row>
    <row r="48" spans="1:3">
      <c r="A48" s="375">
        <v>47</v>
      </c>
      <c r="B48" s="376">
        <v>52811</v>
      </c>
      <c r="C48" s="377" t="s">
        <v>123</v>
      </c>
    </row>
    <row r="49" spans="1:3">
      <c r="A49" s="372">
        <v>48</v>
      </c>
      <c r="B49" s="376">
        <v>52812</v>
      </c>
      <c r="C49" s="377" t="s">
        <v>124</v>
      </c>
    </row>
    <row r="50" spans="1:3">
      <c r="A50" s="375">
        <v>49</v>
      </c>
      <c r="B50" s="376">
        <v>52813</v>
      </c>
      <c r="C50" s="377" t="s">
        <v>125</v>
      </c>
    </row>
    <row r="51" spans="1:3">
      <c r="A51" s="372">
        <v>50</v>
      </c>
      <c r="B51" s="376">
        <v>52814</v>
      </c>
      <c r="C51" s="377" t="s">
        <v>127</v>
      </c>
    </row>
    <row r="52" spans="1:3">
      <c r="A52" s="372">
        <v>51</v>
      </c>
      <c r="B52" s="376">
        <v>52843</v>
      </c>
      <c r="C52" s="377" t="s">
        <v>1328</v>
      </c>
    </row>
    <row r="53" spans="1:3">
      <c r="A53" s="375">
        <v>52</v>
      </c>
      <c r="B53" s="376" t="s">
        <v>1327</v>
      </c>
      <c r="C53" s="377" t="s">
        <v>1327</v>
      </c>
    </row>
    <row r="54" spans="1:3">
      <c r="A54" s="372">
        <v>53</v>
      </c>
      <c r="B54" s="376" t="s">
        <v>1327</v>
      </c>
      <c r="C54" s="377" t="s">
        <v>1327</v>
      </c>
    </row>
    <row r="55" spans="1:3">
      <c r="A55" s="375">
        <v>54</v>
      </c>
      <c r="B55" s="376">
        <v>52821</v>
      </c>
      <c r="C55" s="377" t="s">
        <v>128</v>
      </c>
    </row>
    <row r="56" spans="1:3">
      <c r="A56" s="372">
        <v>55</v>
      </c>
      <c r="B56" s="376">
        <v>52822</v>
      </c>
      <c r="C56" s="377" t="s">
        <v>129</v>
      </c>
    </row>
    <row r="57" spans="1:3">
      <c r="A57" s="372">
        <v>56</v>
      </c>
      <c r="B57" s="376">
        <v>52823</v>
      </c>
      <c r="C57" s="377" t="s">
        <v>130</v>
      </c>
    </row>
    <row r="58" spans="1:3">
      <c r="A58" s="375">
        <v>57</v>
      </c>
      <c r="B58" s="376">
        <v>52824</v>
      </c>
      <c r="C58" s="377" t="s">
        <v>131</v>
      </c>
    </row>
    <row r="59" spans="1:3">
      <c r="A59" s="372">
        <v>58</v>
      </c>
      <c r="B59" s="376">
        <v>52825</v>
      </c>
      <c r="C59" s="377" t="s">
        <v>132</v>
      </c>
    </row>
    <row r="60" spans="1:3">
      <c r="A60" s="375">
        <v>59</v>
      </c>
      <c r="B60" s="376">
        <v>52826</v>
      </c>
      <c r="C60" s="377" t="s">
        <v>133</v>
      </c>
    </row>
    <row r="61" spans="1:3">
      <c r="A61" s="372">
        <v>60</v>
      </c>
      <c r="B61" s="376">
        <v>52827</v>
      </c>
      <c r="C61" s="377" t="s">
        <v>134</v>
      </c>
    </row>
    <row r="62" spans="1:3">
      <c r="A62" s="372">
        <v>61</v>
      </c>
      <c r="B62" s="376">
        <v>52828</v>
      </c>
      <c r="C62" s="377" t="s">
        <v>135</v>
      </c>
    </row>
    <row r="63" spans="1:3">
      <c r="A63" s="375">
        <v>62</v>
      </c>
      <c r="B63" s="376">
        <v>52829</v>
      </c>
      <c r="C63" s="377" t="s">
        <v>136</v>
      </c>
    </row>
    <row r="64" spans="1:3">
      <c r="A64" s="372">
        <v>63</v>
      </c>
      <c r="B64" s="376">
        <v>52830</v>
      </c>
      <c r="C64" s="377" t="s">
        <v>137</v>
      </c>
    </row>
    <row r="65" spans="1:3">
      <c r="A65" s="375">
        <v>64</v>
      </c>
      <c r="B65" s="376">
        <v>52831</v>
      </c>
      <c r="C65" s="377" t="s">
        <v>138</v>
      </c>
    </row>
    <row r="66" spans="1:3">
      <c r="A66" s="372">
        <v>65</v>
      </c>
      <c r="B66" s="376">
        <v>52832</v>
      </c>
      <c r="C66" s="377" t="s">
        <v>139</v>
      </c>
    </row>
    <row r="67" spans="1:3">
      <c r="A67" s="372">
        <v>66</v>
      </c>
      <c r="B67" s="376">
        <v>52833</v>
      </c>
      <c r="C67" s="377" t="s">
        <v>140</v>
      </c>
    </row>
    <row r="68" spans="1:3">
      <c r="A68" s="375">
        <v>67</v>
      </c>
      <c r="B68" s="376">
        <v>52834</v>
      </c>
      <c r="C68" s="377" t="s">
        <v>141</v>
      </c>
    </row>
    <row r="69" spans="1:3">
      <c r="A69" s="372">
        <v>68</v>
      </c>
      <c r="B69" s="376">
        <v>52835</v>
      </c>
      <c r="C69" s="377" t="s">
        <v>142</v>
      </c>
    </row>
    <row r="70" spans="1:3">
      <c r="A70" s="375">
        <v>69</v>
      </c>
      <c r="B70" s="376">
        <v>52836</v>
      </c>
      <c r="C70" s="377" t="s">
        <v>143</v>
      </c>
    </row>
    <row r="71" spans="1:3">
      <c r="A71" s="372">
        <v>70</v>
      </c>
      <c r="B71" s="376">
        <v>52837</v>
      </c>
      <c r="C71" s="377" t="s">
        <v>144</v>
      </c>
    </row>
    <row r="72" spans="1:3">
      <c r="A72" s="372">
        <v>71</v>
      </c>
      <c r="B72" s="376">
        <v>52838</v>
      </c>
      <c r="C72" s="377" t="s">
        <v>145</v>
      </c>
    </row>
    <row r="73" spans="1:3">
      <c r="A73" s="375">
        <v>72</v>
      </c>
      <c r="B73" s="376">
        <v>52839</v>
      </c>
      <c r="C73" s="377" t="s">
        <v>146</v>
      </c>
    </row>
    <row r="74" spans="1:3">
      <c r="A74" s="372">
        <v>73</v>
      </c>
      <c r="B74" s="376">
        <v>52840</v>
      </c>
      <c r="C74" s="377" t="s">
        <v>147</v>
      </c>
    </row>
    <row r="75" spans="1:3">
      <c r="A75" s="375">
        <v>74</v>
      </c>
      <c r="B75" s="376">
        <v>52841</v>
      </c>
      <c r="C75" s="377" t="s">
        <v>148</v>
      </c>
    </row>
    <row r="76" spans="1:3">
      <c r="A76" s="372">
        <v>75</v>
      </c>
      <c r="B76" s="376">
        <v>52842</v>
      </c>
      <c r="C76" s="377" t="s">
        <v>1315</v>
      </c>
    </row>
    <row r="77" spans="1:3">
      <c r="A77" s="372">
        <v>76</v>
      </c>
      <c r="B77" s="376">
        <v>52851</v>
      </c>
      <c r="C77" s="377" t="s">
        <v>149</v>
      </c>
    </row>
    <row r="78" spans="1:3">
      <c r="A78" s="375">
        <v>77</v>
      </c>
      <c r="B78" s="376">
        <v>52852</v>
      </c>
      <c r="C78" s="377" t="s">
        <v>150</v>
      </c>
    </row>
    <row r="79" spans="1:3">
      <c r="A79" s="372">
        <v>78</v>
      </c>
      <c r="B79" s="376">
        <v>52853</v>
      </c>
      <c r="C79" s="377" t="s">
        <v>151</v>
      </c>
    </row>
    <row r="80" spans="1:3">
      <c r="A80" s="375">
        <v>79</v>
      </c>
      <c r="B80" s="376">
        <v>52854</v>
      </c>
      <c r="C80" s="377" t="s">
        <v>152</v>
      </c>
    </row>
    <row r="81" spans="1:3">
      <c r="A81" s="372">
        <v>80</v>
      </c>
      <c r="B81" s="376">
        <v>52855</v>
      </c>
      <c r="C81" s="377" t="s">
        <v>153</v>
      </c>
    </row>
    <row r="82" spans="1:3">
      <c r="A82" s="372">
        <v>81</v>
      </c>
      <c r="B82" s="376">
        <v>52871</v>
      </c>
      <c r="C82" s="377" t="s">
        <v>1329</v>
      </c>
    </row>
    <row r="83" spans="1:3">
      <c r="A83" s="375">
        <v>82</v>
      </c>
      <c r="B83" s="376">
        <v>52858</v>
      </c>
      <c r="C83" s="377" t="s">
        <v>154</v>
      </c>
    </row>
    <row r="84" spans="1:3">
      <c r="A84" s="372">
        <v>83</v>
      </c>
      <c r="B84" s="376">
        <v>52859</v>
      </c>
      <c r="C84" s="377" t="s">
        <v>155</v>
      </c>
    </row>
    <row r="85" spans="1:3">
      <c r="A85" s="375">
        <v>84</v>
      </c>
      <c r="B85" s="376">
        <v>52861</v>
      </c>
      <c r="C85" s="377" t="s">
        <v>156</v>
      </c>
    </row>
    <row r="86" spans="1:3">
      <c r="A86" s="372">
        <v>85</v>
      </c>
      <c r="B86" s="376">
        <v>52862</v>
      </c>
      <c r="C86" s="377" t="s">
        <v>857</v>
      </c>
    </row>
    <row r="87" spans="1:3">
      <c r="A87" s="372">
        <v>86</v>
      </c>
      <c r="B87" s="376">
        <v>52863</v>
      </c>
      <c r="C87" s="377" t="s">
        <v>157</v>
      </c>
    </row>
    <row r="88" spans="1:3">
      <c r="A88" s="375">
        <v>87</v>
      </c>
      <c r="B88" s="376">
        <v>52864</v>
      </c>
      <c r="C88" s="377" t="s">
        <v>158</v>
      </c>
    </row>
    <row r="89" spans="1:3">
      <c r="A89" s="372">
        <v>88</v>
      </c>
      <c r="B89" s="376">
        <v>52865</v>
      </c>
      <c r="C89" s="377" t="s">
        <v>159</v>
      </c>
    </row>
    <row r="90" spans="1:3">
      <c r="A90" s="375">
        <v>89</v>
      </c>
      <c r="B90" s="376">
        <v>52866</v>
      </c>
      <c r="C90" s="377" t="s">
        <v>160</v>
      </c>
    </row>
    <row r="91" spans="1:3">
      <c r="A91" s="372">
        <v>90</v>
      </c>
      <c r="B91" s="376">
        <v>52867</v>
      </c>
      <c r="C91" s="377" t="s">
        <v>161</v>
      </c>
    </row>
    <row r="92" spans="1:3">
      <c r="A92" s="372">
        <v>91</v>
      </c>
      <c r="B92" s="376">
        <v>52868</v>
      </c>
      <c r="C92" s="377" t="s">
        <v>162</v>
      </c>
    </row>
    <row r="93" spans="1:3">
      <c r="A93" s="375">
        <v>92</v>
      </c>
      <c r="B93" s="376">
        <v>52869</v>
      </c>
      <c r="C93" s="377" t="s">
        <v>1316</v>
      </c>
    </row>
    <row r="94" spans="1:3">
      <c r="A94" s="372">
        <v>93</v>
      </c>
      <c r="B94" s="376">
        <v>53001</v>
      </c>
      <c r="C94" s="377" t="s">
        <v>163</v>
      </c>
    </row>
    <row r="95" spans="1:3">
      <c r="A95" s="375">
        <v>94</v>
      </c>
      <c r="B95" s="376">
        <v>53003</v>
      </c>
      <c r="C95" s="377" t="s">
        <v>164</v>
      </c>
    </row>
    <row r="96" spans="1:3">
      <c r="A96" s="372">
        <v>95</v>
      </c>
      <c r="B96" s="376">
        <v>53004</v>
      </c>
      <c r="C96" s="377" t="s">
        <v>165</v>
      </c>
    </row>
    <row r="97" spans="1:3">
      <c r="A97" s="372">
        <v>96</v>
      </c>
      <c r="B97" s="376">
        <v>53005</v>
      </c>
      <c r="C97" s="377" t="s">
        <v>166</v>
      </c>
    </row>
    <row r="98" spans="1:3">
      <c r="A98" s="375">
        <v>97</v>
      </c>
      <c r="B98" s="376">
        <v>53006</v>
      </c>
      <c r="C98" s="377" t="s">
        <v>167</v>
      </c>
    </row>
    <row r="99" spans="1:3">
      <c r="A99" s="372">
        <v>98</v>
      </c>
      <c r="B99" s="376">
        <v>53007</v>
      </c>
      <c r="C99" s="377" t="s">
        <v>168</v>
      </c>
    </row>
    <row r="100" spans="1:3">
      <c r="A100" s="375">
        <v>99</v>
      </c>
      <c r="B100" s="376">
        <v>53008</v>
      </c>
      <c r="C100" s="377" t="s">
        <v>169</v>
      </c>
    </row>
    <row r="101" spans="1:3">
      <c r="A101" s="372">
        <v>100</v>
      </c>
      <c r="B101" s="376">
        <v>53009</v>
      </c>
      <c r="C101" s="377" t="s">
        <v>170</v>
      </c>
    </row>
    <row r="102" spans="1:3">
      <c r="A102" s="372">
        <v>101</v>
      </c>
      <c r="B102" s="376">
        <v>53010</v>
      </c>
      <c r="C102" s="377" t="s">
        <v>171</v>
      </c>
    </row>
    <row r="103" spans="1:3">
      <c r="A103" s="375">
        <v>102</v>
      </c>
      <c r="B103" s="376">
        <v>53013</v>
      </c>
      <c r="C103" s="377" t="s">
        <v>861</v>
      </c>
    </row>
    <row r="104" spans="1:3">
      <c r="A104" s="372">
        <v>103</v>
      </c>
      <c r="B104" s="376">
        <v>53051</v>
      </c>
      <c r="C104" s="377" t="s">
        <v>172</v>
      </c>
    </row>
    <row r="105" spans="1:3">
      <c r="A105" s="375">
        <v>104</v>
      </c>
      <c r="B105" s="376">
        <v>53052</v>
      </c>
      <c r="C105" s="377" t="s">
        <v>173</v>
      </c>
    </row>
    <row r="106" spans="1:3">
      <c r="A106" s="372">
        <v>105</v>
      </c>
      <c r="B106" s="376">
        <v>53053</v>
      </c>
      <c r="C106" s="377" t="s">
        <v>174</v>
      </c>
    </row>
    <row r="107" spans="1:3">
      <c r="A107" s="372">
        <v>106</v>
      </c>
      <c r="B107" s="376">
        <v>53054</v>
      </c>
      <c r="C107" s="377" t="s">
        <v>175</v>
      </c>
    </row>
    <row r="108" spans="1:3">
      <c r="A108" s="375">
        <v>107</v>
      </c>
      <c r="B108" s="376">
        <v>53057</v>
      </c>
      <c r="C108" s="377" t="s">
        <v>862</v>
      </c>
    </row>
    <row r="109" spans="1:3">
      <c r="A109" s="372">
        <v>108</v>
      </c>
      <c r="B109" s="376">
        <v>53101</v>
      </c>
      <c r="C109" s="377" t="s">
        <v>176</v>
      </c>
    </row>
    <row r="110" spans="1:3">
      <c r="A110" s="375">
        <v>109</v>
      </c>
      <c r="B110" s="376">
        <v>53102</v>
      </c>
      <c r="C110" s="377" t="s">
        <v>858</v>
      </c>
    </row>
    <row r="111" spans="1:3">
      <c r="A111" s="372">
        <v>110</v>
      </c>
      <c r="B111" s="376">
        <v>53103</v>
      </c>
      <c r="C111" s="377" t="s">
        <v>879</v>
      </c>
    </row>
    <row r="112" spans="1:3">
      <c r="A112" s="372">
        <v>111</v>
      </c>
      <c r="B112" s="376">
        <v>53104</v>
      </c>
      <c r="C112" s="377" t="s">
        <v>177</v>
      </c>
    </row>
    <row r="113" spans="1:3">
      <c r="A113" s="375">
        <v>112</v>
      </c>
      <c r="B113" s="376">
        <v>53105</v>
      </c>
      <c r="C113" s="377" t="s">
        <v>859</v>
      </c>
    </row>
    <row r="114" spans="1:3">
      <c r="A114" s="372">
        <v>113</v>
      </c>
      <c r="B114" s="376">
        <v>53106</v>
      </c>
      <c r="C114" s="377" t="s">
        <v>178</v>
      </c>
    </row>
    <row r="115" spans="1:3">
      <c r="A115" s="375">
        <v>114</v>
      </c>
      <c r="B115" s="376">
        <v>53107</v>
      </c>
      <c r="C115" s="377" t="s">
        <v>179</v>
      </c>
    </row>
    <row r="116" spans="1:3">
      <c r="A116" s="372">
        <v>115</v>
      </c>
      <c r="B116" s="376">
        <v>53108</v>
      </c>
      <c r="C116" s="377" t="s">
        <v>180</v>
      </c>
    </row>
    <row r="117" spans="1:3">
      <c r="A117" s="372">
        <v>116</v>
      </c>
      <c r="B117" s="376">
        <v>53109</v>
      </c>
      <c r="C117" s="377" t="s">
        <v>181</v>
      </c>
    </row>
    <row r="118" spans="1:3">
      <c r="A118" s="375">
        <v>117</v>
      </c>
      <c r="B118" s="376">
        <v>53110</v>
      </c>
      <c r="C118" s="377" t="s">
        <v>182</v>
      </c>
    </row>
    <row r="119" spans="1:3">
      <c r="A119" s="372">
        <v>118</v>
      </c>
      <c r="B119" s="376">
        <v>53111</v>
      </c>
      <c r="C119" s="377" t="s">
        <v>183</v>
      </c>
    </row>
    <row r="120" spans="1:3">
      <c r="A120" s="375">
        <v>119</v>
      </c>
      <c r="B120" s="376">
        <v>53112</v>
      </c>
      <c r="C120" s="377" t="s">
        <v>184</v>
      </c>
    </row>
    <row r="121" spans="1:3">
      <c r="A121" s="372">
        <v>120</v>
      </c>
      <c r="B121" s="376">
        <v>53113</v>
      </c>
      <c r="C121" s="377" t="s">
        <v>880</v>
      </c>
    </row>
    <row r="122" spans="1:3">
      <c r="A122" s="372">
        <v>121</v>
      </c>
      <c r="B122" s="376">
        <v>53114</v>
      </c>
      <c r="C122" s="377" t="s">
        <v>185</v>
      </c>
    </row>
    <row r="123" spans="1:3">
      <c r="A123" s="375">
        <v>122</v>
      </c>
      <c r="B123" s="376">
        <v>53115</v>
      </c>
      <c r="C123" s="377" t="s">
        <v>186</v>
      </c>
    </row>
    <row r="124" spans="1:3">
      <c r="A124" s="372">
        <v>123</v>
      </c>
      <c r="B124" s="376">
        <v>53116</v>
      </c>
      <c r="C124" s="377" t="s">
        <v>187</v>
      </c>
    </row>
    <row r="125" spans="1:3">
      <c r="A125" s="375">
        <v>124</v>
      </c>
      <c r="B125" s="376">
        <v>53117</v>
      </c>
      <c r="C125" s="377" t="s">
        <v>188</v>
      </c>
    </row>
    <row r="126" spans="1:3">
      <c r="A126" s="372">
        <v>125</v>
      </c>
      <c r="B126" s="376">
        <v>53118</v>
      </c>
      <c r="C126" s="377" t="s">
        <v>189</v>
      </c>
    </row>
    <row r="127" spans="1:3">
      <c r="A127" s="372">
        <v>126</v>
      </c>
      <c r="B127" s="376">
        <v>53119</v>
      </c>
      <c r="C127" s="377" t="s">
        <v>190</v>
      </c>
    </row>
    <row r="128" spans="1:3">
      <c r="A128" s="375">
        <v>127</v>
      </c>
      <c r="B128" s="376">
        <v>53120</v>
      </c>
      <c r="C128" s="377" t="s">
        <v>191</v>
      </c>
    </row>
    <row r="129" spans="1:3">
      <c r="A129" s="372">
        <v>128</v>
      </c>
      <c r="B129" s="376">
        <v>53121</v>
      </c>
      <c r="C129" s="377" t="s">
        <v>192</v>
      </c>
    </row>
    <row r="130" spans="1:3">
      <c r="A130" s="375">
        <v>129</v>
      </c>
      <c r="B130" s="376">
        <v>53122</v>
      </c>
      <c r="C130" s="377" t="s">
        <v>881</v>
      </c>
    </row>
    <row r="131" spans="1:3">
      <c r="A131" s="372">
        <v>130</v>
      </c>
      <c r="B131" s="376">
        <v>53123</v>
      </c>
      <c r="C131" s="377" t="s">
        <v>193</v>
      </c>
    </row>
    <row r="132" spans="1:3">
      <c r="A132" s="372">
        <v>131</v>
      </c>
      <c r="B132" s="376">
        <v>53124</v>
      </c>
      <c r="C132" s="377" t="s">
        <v>194</v>
      </c>
    </row>
    <row r="133" spans="1:3">
      <c r="A133" s="375">
        <v>132</v>
      </c>
      <c r="B133" s="376">
        <v>53126</v>
      </c>
      <c r="C133" s="377" t="s">
        <v>1317</v>
      </c>
    </row>
    <row r="134" spans="1:3">
      <c r="A134" s="372">
        <v>133</v>
      </c>
      <c r="B134" s="376">
        <v>53127</v>
      </c>
      <c r="C134" s="377" t="s">
        <v>195</v>
      </c>
    </row>
    <row r="135" spans="1:3">
      <c r="A135" s="375">
        <v>134</v>
      </c>
      <c r="B135" s="376">
        <v>53129</v>
      </c>
      <c r="C135" s="377" t="s">
        <v>196</v>
      </c>
    </row>
    <row r="136" spans="1:3">
      <c r="A136" s="372">
        <v>135</v>
      </c>
      <c r="B136" s="376">
        <v>53130</v>
      </c>
      <c r="C136" s="377" t="s">
        <v>197</v>
      </c>
    </row>
    <row r="137" spans="1:3">
      <c r="A137" s="372">
        <v>136</v>
      </c>
      <c r="B137" s="376">
        <v>53131</v>
      </c>
      <c r="C137" s="377" t="s">
        <v>198</v>
      </c>
    </row>
    <row r="138" spans="1:3">
      <c r="A138" s="375">
        <v>137</v>
      </c>
      <c r="B138" s="376">
        <v>53132</v>
      </c>
      <c r="C138" s="377" t="s">
        <v>199</v>
      </c>
    </row>
    <row r="139" spans="1:3">
      <c r="A139" s="372">
        <v>138</v>
      </c>
      <c r="B139" s="376">
        <v>53133</v>
      </c>
      <c r="C139" s="377" t="s">
        <v>200</v>
      </c>
    </row>
    <row r="140" spans="1:3">
      <c r="A140" s="375">
        <v>139</v>
      </c>
      <c r="B140" s="376">
        <v>53134</v>
      </c>
      <c r="C140" s="377" t="s">
        <v>201</v>
      </c>
    </row>
    <row r="141" spans="1:3">
      <c r="A141" s="372">
        <v>140</v>
      </c>
      <c r="B141" s="376">
        <v>53135</v>
      </c>
      <c r="C141" s="377" t="s">
        <v>202</v>
      </c>
    </row>
    <row r="142" spans="1:3">
      <c r="A142" s="372">
        <v>141</v>
      </c>
      <c r="B142" s="376">
        <v>53136</v>
      </c>
      <c r="C142" s="377" t="s">
        <v>203</v>
      </c>
    </row>
    <row r="143" spans="1:3">
      <c r="A143" s="375">
        <v>142</v>
      </c>
      <c r="B143" s="376">
        <v>53138</v>
      </c>
      <c r="C143" s="377" t="s">
        <v>863</v>
      </c>
    </row>
    <row r="144" spans="1:3">
      <c r="A144" s="372">
        <v>143</v>
      </c>
      <c r="B144" s="376">
        <v>53151</v>
      </c>
      <c r="C144" s="377" t="s">
        <v>204</v>
      </c>
    </row>
    <row r="145" spans="1:3">
      <c r="A145" s="375">
        <v>144</v>
      </c>
      <c r="B145" s="376">
        <v>53152</v>
      </c>
      <c r="C145" s="377" t="s">
        <v>205</v>
      </c>
    </row>
    <row r="146" spans="1:3">
      <c r="A146" s="372">
        <v>145</v>
      </c>
      <c r="B146" s="376">
        <v>53153</v>
      </c>
      <c r="C146" s="377" t="s">
        <v>882</v>
      </c>
    </row>
    <row r="147" spans="1:3">
      <c r="A147" s="372">
        <v>146</v>
      </c>
      <c r="B147" s="376">
        <v>53154</v>
      </c>
      <c r="C147" s="377" t="s">
        <v>206</v>
      </c>
    </row>
    <row r="148" spans="1:3">
      <c r="A148" s="375">
        <v>147</v>
      </c>
      <c r="B148" s="376">
        <v>53155</v>
      </c>
      <c r="C148" s="377" t="s">
        <v>207</v>
      </c>
    </row>
    <row r="149" spans="1:3">
      <c r="A149" s="372">
        <v>148</v>
      </c>
      <c r="B149" s="376">
        <v>53156</v>
      </c>
      <c r="C149" s="377" t="s">
        <v>208</v>
      </c>
    </row>
    <row r="150" spans="1:3">
      <c r="A150" s="375">
        <v>149</v>
      </c>
      <c r="B150" s="376">
        <v>53157</v>
      </c>
      <c r="C150" s="377" t="s">
        <v>209</v>
      </c>
    </row>
    <row r="151" spans="1:3">
      <c r="A151" s="372">
        <v>150</v>
      </c>
      <c r="B151" s="376">
        <v>53158</v>
      </c>
      <c r="C151" s="377" t="s">
        <v>210</v>
      </c>
    </row>
    <row r="152" spans="1:3">
      <c r="A152" s="372">
        <v>151</v>
      </c>
      <c r="B152" s="376">
        <v>53159</v>
      </c>
      <c r="C152" s="377" t="s">
        <v>211</v>
      </c>
    </row>
    <row r="153" spans="1:3">
      <c r="A153" s="375">
        <v>152</v>
      </c>
      <c r="B153" s="376">
        <v>53160</v>
      </c>
      <c r="C153" s="377" t="s">
        <v>212</v>
      </c>
    </row>
    <row r="154" spans="1:3">
      <c r="A154" s="372">
        <v>153</v>
      </c>
      <c r="B154" s="376">
        <v>53161</v>
      </c>
      <c r="C154" s="377" t="s">
        <v>213</v>
      </c>
    </row>
    <row r="155" spans="1:3">
      <c r="A155" s="375">
        <v>154</v>
      </c>
      <c r="B155" s="376">
        <v>53162</v>
      </c>
      <c r="C155" s="377" t="s">
        <v>214</v>
      </c>
    </row>
    <row r="156" spans="1:3">
      <c r="A156" s="372">
        <v>155</v>
      </c>
      <c r="B156" s="376">
        <v>53163</v>
      </c>
      <c r="C156" s="377" t="s">
        <v>215</v>
      </c>
    </row>
    <row r="157" spans="1:3">
      <c r="A157" s="372">
        <v>156</v>
      </c>
      <c r="B157" s="376">
        <v>53164</v>
      </c>
      <c r="C157" s="377" t="s">
        <v>216</v>
      </c>
    </row>
    <row r="158" spans="1:3">
      <c r="A158" s="375">
        <v>157</v>
      </c>
      <c r="B158" s="376">
        <v>53165</v>
      </c>
      <c r="C158" s="377" t="s">
        <v>217</v>
      </c>
    </row>
    <row r="159" spans="1:3">
      <c r="A159" s="372">
        <v>158</v>
      </c>
      <c r="B159" s="376">
        <v>53166</v>
      </c>
      <c r="C159" s="377" t="s">
        <v>218</v>
      </c>
    </row>
    <row r="160" spans="1:3">
      <c r="A160" s="375">
        <v>159</v>
      </c>
      <c r="B160" s="376">
        <v>53167</v>
      </c>
      <c r="C160" s="377" t="s">
        <v>219</v>
      </c>
    </row>
    <row r="161" spans="1:3">
      <c r="A161" s="372">
        <v>160</v>
      </c>
      <c r="B161" s="376">
        <v>53168</v>
      </c>
      <c r="C161" s="377" t="s">
        <v>220</v>
      </c>
    </row>
    <row r="162" spans="1:3">
      <c r="A162" s="372">
        <v>161</v>
      </c>
      <c r="B162" s="376">
        <v>53201</v>
      </c>
      <c r="C162" s="377" t="s">
        <v>221</v>
      </c>
    </row>
    <row r="163" spans="1:3">
      <c r="A163" s="375">
        <v>162</v>
      </c>
      <c r="B163" s="376">
        <v>53203</v>
      </c>
      <c r="C163" s="377" t="s">
        <v>222</v>
      </c>
    </row>
    <row r="164" spans="1:3">
      <c r="A164" s="372">
        <v>163</v>
      </c>
      <c r="B164" s="376">
        <v>53204</v>
      </c>
      <c r="C164" s="377" t="s">
        <v>223</v>
      </c>
    </row>
    <row r="165" spans="1:3">
      <c r="A165" s="375">
        <v>164</v>
      </c>
      <c r="B165" s="376">
        <v>53205</v>
      </c>
      <c r="C165" s="377" t="s">
        <v>860</v>
      </c>
    </row>
    <row r="166" spans="1:3">
      <c r="A166" s="372">
        <v>165</v>
      </c>
      <c r="B166" s="376">
        <v>53206</v>
      </c>
      <c r="C166" s="377" t="s">
        <v>224</v>
      </c>
    </row>
    <row r="167" spans="1:3">
      <c r="A167" s="372">
        <v>166</v>
      </c>
      <c r="B167" s="376">
        <v>53207</v>
      </c>
      <c r="C167" s="377" t="s">
        <v>225</v>
      </c>
    </row>
    <row r="168" spans="1:3">
      <c r="A168" s="375">
        <v>167</v>
      </c>
      <c r="B168" s="376">
        <v>53208</v>
      </c>
      <c r="C168" s="377" t="s">
        <v>226</v>
      </c>
    </row>
    <row r="169" spans="1:3">
      <c r="A169" s="372">
        <v>168</v>
      </c>
      <c r="B169" s="376">
        <v>53209</v>
      </c>
      <c r="C169" s="377" t="s">
        <v>227</v>
      </c>
    </row>
    <row r="170" spans="1:3">
      <c r="A170" s="375">
        <v>169</v>
      </c>
      <c r="B170" s="376">
        <v>53251</v>
      </c>
      <c r="C170" s="377" t="s">
        <v>228</v>
      </c>
    </row>
    <row r="171" spans="1:3">
      <c r="A171" s="372">
        <v>170</v>
      </c>
      <c r="B171" s="376">
        <v>53252</v>
      </c>
      <c r="C171" s="377" t="s">
        <v>229</v>
      </c>
    </row>
    <row r="172" spans="1:3">
      <c r="A172" s="372">
        <v>171</v>
      </c>
      <c r="B172" s="376">
        <v>53253</v>
      </c>
      <c r="C172" s="377" t="s">
        <v>230</v>
      </c>
    </row>
    <row r="173" spans="1:3">
      <c r="A173" s="375">
        <v>172</v>
      </c>
      <c r="B173" s="376">
        <v>53301</v>
      </c>
      <c r="C173" s="377" t="s">
        <v>231</v>
      </c>
    </row>
    <row r="174" spans="1:3">
      <c r="A174" s="372">
        <v>173</v>
      </c>
      <c r="B174" s="376">
        <v>53302</v>
      </c>
      <c r="C174" s="377" t="s">
        <v>232</v>
      </c>
    </row>
    <row r="175" spans="1:3">
      <c r="A175" s="375">
        <v>174</v>
      </c>
      <c r="B175" s="376">
        <v>53303</v>
      </c>
      <c r="C175" s="377" t="s">
        <v>233</v>
      </c>
    </row>
    <row r="176" spans="1:3">
      <c r="A176" s="372">
        <v>175</v>
      </c>
      <c r="B176" s="376">
        <v>53304</v>
      </c>
      <c r="C176" s="377" t="s">
        <v>234</v>
      </c>
    </row>
    <row r="177" spans="1:3">
      <c r="A177" s="372">
        <v>176</v>
      </c>
      <c r="B177" s="376">
        <v>53305</v>
      </c>
      <c r="C177" s="377" t="s">
        <v>235</v>
      </c>
    </row>
    <row r="178" spans="1:3">
      <c r="A178" s="375">
        <v>177</v>
      </c>
      <c r="B178" s="376">
        <v>53306</v>
      </c>
      <c r="C178" s="377" t="s">
        <v>236</v>
      </c>
    </row>
    <row r="179" spans="1:3">
      <c r="A179" s="372">
        <v>178</v>
      </c>
      <c r="B179" s="376">
        <v>53307</v>
      </c>
      <c r="C179" s="377" t="s">
        <v>237</v>
      </c>
    </row>
    <row r="180" spans="1:3">
      <c r="A180" s="375">
        <v>179</v>
      </c>
      <c r="B180" s="376">
        <v>53308</v>
      </c>
      <c r="C180" s="377" t="s">
        <v>238</v>
      </c>
    </row>
    <row r="181" spans="1:3">
      <c r="A181" s="372">
        <v>180</v>
      </c>
      <c r="B181" s="376">
        <v>53309</v>
      </c>
      <c r="C181" s="377" t="s">
        <v>239</v>
      </c>
    </row>
    <row r="182" spans="1:3">
      <c r="A182" s="372">
        <v>181</v>
      </c>
      <c r="B182" s="376">
        <v>53310</v>
      </c>
      <c r="C182" s="377" t="s">
        <v>240</v>
      </c>
    </row>
    <row r="183" spans="1:3">
      <c r="A183" s="375">
        <v>182</v>
      </c>
      <c r="B183" s="376">
        <v>53311</v>
      </c>
      <c r="C183" s="377" t="s">
        <v>241</v>
      </c>
    </row>
    <row r="184" spans="1:3">
      <c r="A184" s="372">
        <v>183</v>
      </c>
      <c r="B184" s="376">
        <v>53312</v>
      </c>
      <c r="C184" s="377" t="s">
        <v>242</v>
      </c>
    </row>
    <row r="185" spans="1:3">
      <c r="A185" s="375">
        <v>184</v>
      </c>
      <c r="B185" s="376">
        <v>53313</v>
      </c>
      <c r="C185" s="377" t="s">
        <v>243</v>
      </c>
    </row>
    <row r="186" spans="1:3">
      <c r="A186" s="372">
        <v>185</v>
      </c>
      <c r="B186" s="376">
        <v>53314</v>
      </c>
      <c r="C186" s="377" t="s">
        <v>883</v>
      </c>
    </row>
    <row r="187" spans="1:3">
      <c r="A187" s="372">
        <v>186</v>
      </c>
      <c r="B187" s="376">
        <v>53315</v>
      </c>
      <c r="C187" s="377" t="s">
        <v>244</v>
      </c>
    </row>
    <row r="188" spans="1:3">
      <c r="A188" s="375">
        <v>187</v>
      </c>
      <c r="B188" s="376">
        <v>53316</v>
      </c>
      <c r="C188" s="377" t="s">
        <v>245</v>
      </c>
    </row>
    <row r="189" spans="1:3">
      <c r="A189" s="372">
        <v>188</v>
      </c>
      <c r="B189" s="376">
        <v>53317</v>
      </c>
      <c r="C189" s="377" t="s">
        <v>246</v>
      </c>
    </row>
    <row r="190" spans="1:3">
      <c r="A190" s="375">
        <v>189</v>
      </c>
      <c r="B190" s="376">
        <v>53318</v>
      </c>
      <c r="C190" s="377" t="s">
        <v>247</v>
      </c>
    </row>
    <row r="191" spans="1:3">
      <c r="A191" s="372">
        <v>190</v>
      </c>
      <c r="B191" s="376">
        <v>53319</v>
      </c>
      <c r="C191" s="377" t="s">
        <v>248</v>
      </c>
    </row>
    <row r="192" spans="1:3">
      <c r="A192" s="372">
        <v>191</v>
      </c>
      <c r="B192" s="376">
        <v>53320</v>
      </c>
      <c r="C192" s="377" t="s">
        <v>249</v>
      </c>
    </row>
    <row r="193" spans="1:3">
      <c r="A193" s="375">
        <v>192</v>
      </c>
      <c r="B193" s="376">
        <v>53321</v>
      </c>
      <c r="C193" s="377" t="s">
        <v>250</v>
      </c>
    </row>
    <row r="194" spans="1:3">
      <c r="A194" s="372">
        <v>193</v>
      </c>
      <c r="B194" s="376">
        <v>53322</v>
      </c>
      <c r="C194" s="377" t="s">
        <v>872</v>
      </c>
    </row>
    <row r="195" spans="1:3">
      <c r="A195" s="375">
        <v>194</v>
      </c>
      <c r="B195" s="376">
        <v>53323</v>
      </c>
      <c r="C195" s="377" t="s">
        <v>251</v>
      </c>
    </row>
    <row r="196" spans="1:3">
      <c r="A196" s="372">
        <v>195</v>
      </c>
      <c r="B196" s="376">
        <v>53324</v>
      </c>
      <c r="C196" s="377" t="s">
        <v>252</v>
      </c>
    </row>
    <row r="197" spans="1:3">
      <c r="A197" s="372">
        <v>196</v>
      </c>
      <c r="B197" s="376">
        <v>53325</v>
      </c>
      <c r="C197" s="377" t="s">
        <v>253</v>
      </c>
    </row>
    <row r="198" spans="1:3">
      <c r="A198" s="375">
        <v>197</v>
      </c>
      <c r="B198" s="376">
        <v>53326</v>
      </c>
      <c r="C198" s="377" t="s">
        <v>254</v>
      </c>
    </row>
    <row r="199" spans="1:3">
      <c r="A199" s="372">
        <v>198</v>
      </c>
      <c r="B199" s="376">
        <v>53327</v>
      </c>
      <c r="C199" s="377" t="s">
        <v>255</v>
      </c>
    </row>
    <row r="200" spans="1:3">
      <c r="A200" s="375">
        <v>199</v>
      </c>
      <c r="B200" s="376">
        <v>53328</v>
      </c>
      <c r="C200" s="377" t="s">
        <v>256</v>
      </c>
    </row>
    <row r="201" spans="1:3">
      <c r="A201" s="372">
        <v>200</v>
      </c>
      <c r="B201" s="376">
        <v>53329</v>
      </c>
      <c r="C201" s="377" t="s">
        <v>257</v>
      </c>
    </row>
    <row r="202" spans="1:3">
      <c r="A202" s="372">
        <v>201</v>
      </c>
      <c r="B202" s="376">
        <v>53330</v>
      </c>
      <c r="C202" s="377" t="s">
        <v>258</v>
      </c>
    </row>
    <row r="203" spans="1:3">
      <c r="A203" s="375">
        <v>202</v>
      </c>
      <c r="B203" s="376">
        <v>53331</v>
      </c>
      <c r="C203" s="377" t="s">
        <v>259</v>
      </c>
    </row>
    <row r="204" spans="1:3">
      <c r="A204" s="372">
        <v>203</v>
      </c>
      <c r="B204" s="376">
        <v>53332</v>
      </c>
      <c r="C204" s="377" t="s">
        <v>260</v>
      </c>
    </row>
    <row r="205" spans="1:3">
      <c r="A205" s="375">
        <v>204</v>
      </c>
      <c r="B205" s="376">
        <v>53334</v>
      </c>
      <c r="C205" s="377" t="s">
        <v>261</v>
      </c>
    </row>
    <row r="206" spans="1:3">
      <c r="A206" s="372">
        <v>205</v>
      </c>
      <c r="B206" s="376">
        <v>53335</v>
      </c>
      <c r="C206" s="377" t="s">
        <v>262</v>
      </c>
    </row>
    <row r="207" spans="1:3">
      <c r="A207" s="372">
        <v>206</v>
      </c>
      <c r="B207" s="376">
        <v>53336</v>
      </c>
      <c r="C207" s="377" t="s">
        <v>263</v>
      </c>
    </row>
    <row r="208" spans="1:3">
      <c r="A208" s="375">
        <v>207</v>
      </c>
      <c r="B208" s="376">
        <v>53337</v>
      </c>
      <c r="C208" s="377" t="s">
        <v>264</v>
      </c>
    </row>
    <row r="209" spans="1:3">
      <c r="A209" s="372">
        <v>208</v>
      </c>
      <c r="B209" s="376">
        <v>53338</v>
      </c>
      <c r="C209" s="377" t="s">
        <v>265</v>
      </c>
    </row>
    <row r="210" spans="1:3">
      <c r="A210" s="375">
        <v>209</v>
      </c>
      <c r="B210" s="376">
        <v>53341</v>
      </c>
      <c r="C210" s="377" t="s">
        <v>850</v>
      </c>
    </row>
    <row r="211" spans="1:3">
      <c r="A211" s="372">
        <v>210</v>
      </c>
      <c r="B211" s="376">
        <v>53342</v>
      </c>
      <c r="C211" s="377" t="s">
        <v>266</v>
      </c>
    </row>
    <row r="212" spans="1:3">
      <c r="A212" s="372">
        <v>211</v>
      </c>
      <c r="B212" s="376">
        <v>53343</v>
      </c>
      <c r="C212" s="377" t="s">
        <v>267</v>
      </c>
    </row>
    <row r="213" spans="1:3">
      <c r="A213" s="375">
        <v>212</v>
      </c>
      <c r="B213" s="376">
        <v>53344</v>
      </c>
      <c r="C213" s="377" t="s">
        <v>907</v>
      </c>
    </row>
    <row r="214" spans="1:3">
      <c r="A214" s="372">
        <v>213</v>
      </c>
      <c r="B214" s="376">
        <v>53351</v>
      </c>
      <c r="C214" s="377" t="s">
        <v>268</v>
      </c>
    </row>
    <row r="215" spans="1:3">
      <c r="A215" s="375">
        <v>214</v>
      </c>
      <c r="B215" s="376">
        <v>53352</v>
      </c>
      <c r="C215" s="377" t="s">
        <v>269</v>
      </c>
    </row>
    <row r="216" spans="1:3">
      <c r="A216" s="372">
        <v>215</v>
      </c>
      <c r="B216" s="376">
        <v>53353</v>
      </c>
      <c r="C216" s="377" t="s">
        <v>270</v>
      </c>
    </row>
    <row r="217" spans="1:3">
      <c r="A217" s="372">
        <v>216</v>
      </c>
      <c r="B217" s="376">
        <v>53354</v>
      </c>
      <c r="C217" s="377" t="s">
        <v>271</v>
      </c>
    </row>
    <row r="218" spans="1:3">
      <c r="A218" s="375">
        <v>217</v>
      </c>
      <c r="B218" s="376">
        <v>53356</v>
      </c>
      <c r="C218" s="377" t="s">
        <v>272</v>
      </c>
    </row>
    <row r="219" spans="1:3">
      <c r="A219" s="372">
        <v>218</v>
      </c>
      <c r="B219" s="376">
        <v>53357</v>
      </c>
      <c r="C219" s="377" t="s">
        <v>273</v>
      </c>
    </row>
    <row r="220" spans="1:3">
      <c r="A220" s="375">
        <v>219</v>
      </c>
      <c r="B220" s="376">
        <v>53358</v>
      </c>
      <c r="C220" s="377" t="s">
        <v>274</v>
      </c>
    </row>
    <row r="221" spans="1:3">
      <c r="A221" s="372">
        <v>220</v>
      </c>
      <c r="B221" s="376">
        <v>53359</v>
      </c>
      <c r="C221" s="377" t="s">
        <v>275</v>
      </c>
    </row>
    <row r="222" spans="1:3">
      <c r="A222" s="372">
        <v>221</v>
      </c>
      <c r="B222" s="376">
        <v>53360</v>
      </c>
      <c r="C222" s="377" t="s">
        <v>276</v>
      </c>
    </row>
    <row r="223" spans="1:3">
      <c r="A223" s="375">
        <v>222</v>
      </c>
      <c r="B223" s="376">
        <v>53361</v>
      </c>
      <c r="C223" s="377" t="s">
        <v>277</v>
      </c>
    </row>
    <row r="224" spans="1:3">
      <c r="A224" s="372">
        <v>223</v>
      </c>
      <c r="B224" s="376">
        <v>53362</v>
      </c>
      <c r="C224" s="377" t="s">
        <v>278</v>
      </c>
    </row>
    <row r="225" spans="1:3">
      <c r="A225" s="375">
        <v>224</v>
      </c>
      <c r="B225" s="376">
        <v>53363</v>
      </c>
      <c r="C225" s="377" t="s">
        <v>279</v>
      </c>
    </row>
    <row r="226" spans="1:3">
      <c r="A226" s="372">
        <v>225</v>
      </c>
      <c r="B226" s="376">
        <v>53364</v>
      </c>
      <c r="C226" s="377" t="s">
        <v>280</v>
      </c>
    </row>
    <row r="227" spans="1:3">
      <c r="A227" s="372">
        <v>226</v>
      </c>
      <c r="B227" s="376">
        <v>53365</v>
      </c>
      <c r="C227" s="377" t="s">
        <v>281</v>
      </c>
    </row>
    <row r="228" spans="1:3">
      <c r="A228" s="375">
        <v>227</v>
      </c>
      <c r="B228" s="376">
        <v>53366</v>
      </c>
      <c r="C228" s="377" t="s">
        <v>282</v>
      </c>
    </row>
    <row r="229" spans="1:3">
      <c r="A229" s="372">
        <v>228</v>
      </c>
      <c r="B229" s="376">
        <v>53367</v>
      </c>
      <c r="C229" s="377" t="s">
        <v>283</v>
      </c>
    </row>
    <row r="230" spans="1:3">
      <c r="A230" s="375">
        <v>229</v>
      </c>
      <c r="B230" s="376">
        <v>53368</v>
      </c>
      <c r="C230" s="377" t="s">
        <v>284</v>
      </c>
    </row>
    <row r="231" spans="1:3">
      <c r="A231" s="372">
        <v>230</v>
      </c>
      <c r="B231" s="376">
        <v>53369</v>
      </c>
      <c r="C231" s="377" t="s">
        <v>285</v>
      </c>
    </row>
    <row r="232" spans="1:3">
      <c r="A232" s="372">
        <v>231</v>
      </c>
      <c r="B232" s="376">
        <v>53401</v>
      </c>
      <c r="C232" s="377" t="s">
        <v>286</v>
      </c>
    </row>
    <row r="233" spans="1:3">
      <c r="A233" s="375">
        <v>232</v>
      </c>
      <c r="B233" s="376">
        <v>53402</v>
      </c>
      <c r="C233" s="377" t="s">
        <v>287</v>
      </c>
    </row>
    <row r="234" spans="1:3">
      <c r="A234" s="372">
        <v>233</v>
      </c>
      <c r="B234" s="376">
        <v>53403</v>
      </c>
      <c r="C234" s="377" t="s">
        <v>288</v>
      </c>
    </row>
    <row r="235" spans="1:3">
      <c r="A235" s="375">
        <v>234</v>
      </c>
      <c r="B235" s="376">
        <v>53404</v>
      </c>
      <c r="C235" s="377" t="s">
        <v>289</v>
      </c>
    </row>
    <row r="236" spans="1:3">
      <c r="A236" s="372">
        <v>235</v>
      </c>
      <c r="B236" s="376">
        <v>53405</v>
      </c>
      <c r="C236" s="377" t="s">
        <v>290</v>
      </c>
    </row>
    <row r="237" spans="1:3">
      <c r="A237" s="372">
        <v>236</v>
      </c>
      <c r="B237" s="376">
        <v>53406</v>
      </c>
      <c r="C237" s="377" t="s">
        <v>291</v>
      </c>
    </row>
    <row r="238" spans="1:3">
      <c r="A238" s="375">
        <v>237</v>
      </c>
      <c r="B238" s="376">
        <v>53407</v>
      </c>
      <c r="C238" s="377" t="s">
        <v>292</v>
      </c>
    </row>
    <row r="239" spans="1:3">
      <c r="A239" s="372">
        <v>238</v>
      </c>
      <c r="B239" s="376">
        <v>53409</v>
      </c>
      <c r="C239" s="377" t="s">
        <v>293</v>
      </c>
    </row>
    <row r="240" spans="1:3">
      <c r="A240" s="375">
        <v>239</v>
      </c>
      <c r="B240" s="376">
        <v>53410</v>
      </c>
      <c r="C240" s="377" t="s">
        <v>294</v>
      </c>
    </row>
    <row r="241" spans="1:3">
      <c r="A241" s="372">
        <v>240</v>
      </c>
      <c r="B241" s="376">
        <v>53412</v>
      </c>
      <c r="C241" s="377" t="s">
        <v>848</v>
      </c>
    </row>
    <row r="242" spans="1:3">
      <c r="A242" s="372">
        <v>241</v>
      </c>
      <c r="B242" s="376">
        <v>53413</v>
      </c>
      <c r="C242" s="377" t="s">
        <v>1318</v>
      </c>
    </row>
    <row r="243" spans="1:3">
      <c r="A243" s="375">
        <v>242</v>
      </c>
      <c r="B243" s="376">
        <v>53451</v>
      </c>
      <c r="C243" s="377" t="s">
        <v>295</v>
      </c>
    </row>
    <row r="244" spans="1:3">
      <c r="A244" s="372">
        <v>243</v>
      </c>
      <c r="B244" s="376">
        <v>53452</v>
      </c>
      <c r="C244" s="377" t="s">
        <v>296</v>
      </c>
    </row>
    <row r="245" spans="1:3">
      <c r="A245" s="375">
        <v>244</v>
      </c>
      <c r="B245" s="376">
        <v>53453</v>
      </c>
      <c r="C245" s="377" t="s">
        <v>297</v>
      </c>
    </row>
    <row r="246" spans="1:3">
      <c r="A246" s="372">
        <v>245</v>
      </c>
      <c r="B246" s="376">
        <v>53454</v>
      </c>
      <c r="C246" s="377" t="s">
        <v>298</v>
      </c>
    </row>
    <row r="247" spans="1:3">
      <c r="A247" s="372">
        <v>246</v>
      </c>
      <c r="B247" s="376">
        <v>53456</v>
      </c>
      <c r="C247" s="377" t="s">
        <v>1319</v>
      </c>
    </row>
    <row r="248" spans="1:3">
      <c r="A248" s="375">
        <v>247</v>
      </c>
      <c r="B248" s="376">
        <v>53501</v>
      </c>
      <c r="C248" s="377" t="s">
        <v>299</v>
      </c>
    </row>
    <row r="249" spans="1:3">
      <c r="A249" s="372">
        <v>248</v>
      </c>
      <c r="B249" s="376">
        <v>53508</v>
      </c>
      <c r="C249" s="377" t="s">
        <v>302</v>
      </c>
    </row>
    <row r="250" spans="1:3">
      <c r="A250" s="375">
        <v>249</v>
      </c>
      <c r="B250" s="376">
        <v>53509</v>
      </c>
      <c r="C250" s="377" t="s">
        <v>303</v>
      </c>
    </row>
    <row r="251" spans="1:3">
      <c r="A251" s="372">
        <v>250</v>
      </c>
      <c r="B251" s="376">
        <v>53511</v>
      </c>
      <c r="C251" s="377" t="s">
        <v>304</v>
      </c>
    </row>
    <row r="252" spans="1:3">
      <c r="A252" s="372">
        <v>251</v>
      </c>
      <c r="B252" s="376">
        <v>53513</v>
      </c>
      <c r="C252" s="377" t="s">
        <v>305</v>
      </c>
    </row>
    <row r="253" spans="1:3">
      <c r="A253" s="375">
        <v>252</v>
      </c>
      <c r="B253" s="376">
        <v>53514</v>
      </c>
      <c r="C253" s="377" t="s">
        <v>306</v>
      </c>
    </row>
    <row r="254" spans="1:3">
      <c r="A254" s="372">
        <v>253</v>
      </c>
      <c r="B254" s="376">
        <v>53515</v>
      </c>
      <c r="C254" s="377" t="s">
        <v>307</v>
      </c>
    </row>
    <row r="255" spans="1:3">
      <c r="A255" s="375">
        <v>254</v>
      </c>
      <c r="B255" s="376">
        <v>53517</v>
      </c>
      <c r="C255" s="377" t="s">
        <v>308</v>
      </c>
    </row>
    <row r="256" spans="1:3">
      <c r="A256" s="372">
        <v>255</v>
      </c>
      <c r="B256" s="376">
        <v>53518</v>
      </c>
      <c r="C256" s="377" t="s">
        <v>309</v>
      </c>
    </row>
    <row r="257" spans="1:3">
      <c r="A257" s="372">
        <v>256</v>
      </c>
      <c r="B257" s="376">
        <v>53521</v>
      </c>
      <c r="C257" s="377" t="s">
        <v>867</v>
      </c>
    </row>
    <row r="258" spans="1:3">
      <c r="A258" s="375">
        <v>257</v>
      </c>
      <c r="B258" s="376">
        <v>53522</v>
      </c>
      <c r="C258" s="377" t="s">
        <v>868</v>
      </c>
    </row>
    <row r="259" spans="1:3">
      <c r="A259" s="372">
        <v>258</v>
      </c>
      <c r="B259" s="376">
        <v>53523</v>
      </c>
      <c r="C259" s="377" t="s">
        <v>301</v>
      </c>
    </row>
    <row r="260" spans="1:3">
      <c r="A260" s="375">
        <v>259</v>
      </c>
      <c r="B260" s="376">
        <v>53524</v>
      </c>
      <c r="C260" s="377" t="s">
        <v>300</v>
      </c>
    </row>
    <row r="261" spans="1:3">
      <c r="A261" s="372">
        <v>260</v>
      </c>
      <c r="B261" s="376">
        <v>53551</v>
      </c>
      <c r="C261" s="377" t="s">
        <v>310</v>
      </c>
    </row>
    <row r="262" spans="1:3">
      <c r="A262" s="372">
        <v>261</v>
      </c>
      <c r="B262" s="376">
        <v>53555</v>
      </c>
      <c r="C262" s="377" t="s">
        <v>311</v>
      </c>
    </row>
    <row r="263" spans="1:3">
      <c r="A263" s="375">
        <v>262</v>
      </c>
      <c r="B263" s="376">
        <v>53556</v>
      </c>
      <c r="C263" s="377" t="s">
        <v>312</v>
      </c>
    </row>
    <row r="264" spans="1:3">
      <c r="A264" s="372">
        <v>263</v>
      </c>
      <c r="B264" s="376">
        <v>53557</v>
      </c>
      <c r="C264" s="377" t="s">
        <v>313</v>
      </c>
    </row>
    <row r="265" spans="1:3">
      <c r="A265" s="375">
        <v>264</v>
      </c>
      <c r="B265" s="376">
        <v>53558</v>
      </c>
      <c r="C265" s="377" t="s">
        <v>314</v>
      </c>
    </row>
    <row r="266" spans="1:3">
      <c r="A266" s="372">
        <v>265</v>
      </c>
      <c r="B266" s="376">
        <v>53560</v>
      </c>
      <c r="C266" s="377" t="s">
        <v>315</v>
      </c>
    </row>
    <row r="267" spans="1:3">
      <c r="A267" s="372">
        <v>266</v>
      </c>
      <c r="B267" s="376">
        <v>53561</v>
      </c>
      <c r="C267" s="377" t="s">
        <v>864</v>
      </c>
    </row>
    <row r="268" spans="1:3">
      <c r="A268" s="375">
        <v>267</v>
      </c>
      <c r="B268" s="376">
        <v>53562</v>
      </c>
      <c r="C268" s="377" t="s">
        <v>869</v>
      </c>
    </row>
    <row r="269" spans="1:3">
      <c r="A269" s="372">
        <v>268</v>
      </c>
      <c r="B269" s="376">
        <v>53601</v>
      </c>
      <c r="C269" s="377" t="s">
        <v>316</v>
      </c>
    </row>
    <row r="270" spans="1:3">
      <c r="A270" s="375">
        <v>269</v>
      </c>
      <c r="B270" s="376">
        <v>53602</v>
      </c>
      <c r="C270" s="377" t="s">
        <v>317</v>
      </c>
    </row>
    <row r="271" spans="1:3">
      <c r="A271" s="372">
        <v>270</v>
      </c>
      <c r="B271" s="376">
        <v>53603</v>
      </c>
      <c r="C271" s="377" t="s">
        <v>1082</v>
      </c>
    </row>
    <row r="272" spans="1:3">
      <c r="A272" s="372">
        <v>271</v>
      </c>
      <c r="B272" s="376">
        <v>53604</v>
      </c>
      <c r="C272" s="377" t="s">
        <v>318</v>
      </c>
    </row>
    <row r="273" spans="1:3">
      <c r="A273" s="375">
        <v>272</v>
      </c>
      <c r="B273" s="376">
        <v>53605</v>
      </c>
      <c r="C273" s="378" t="s">
        <v>319</v>
      </c>
    </row>
    <row r="274" spans="1:3">
      <c r="A274" s="372">
        <v>273</v>
      </c>
      <c r="B274" s="376">
        <v>53606</v>
      </c>
      <c r="C274" s="377" t="s">
        <v>320</v>
      </c>
    </row>
    <row r="275" spans="1:3">
      <c r="A275" s="375">
        <v>274</v>
      </c>
      <c r="B275" s="376">
        <v>53607</v>
      </c>
      <c r="C275" s="377" t="s">
        <v>321</v>
      </c>
    </row>
    <row r="276" spans="1:3">
      <c r="A276" s="372">
        <v>275</v>
      </c>
      <c r="B276" s="376">
        <v>53608</v>
      </c>
      <c r="C276" s="377" t="s">
        <v>322</v>
      </c>
    </row>
    <row r="277" spans="1:3">
      <c r="A277" s="372">
        <v>276</v>
      </c>
      <c r="B277" s="376">
        <v>53609</v>
      </c>
      <c r="C277" s="377" t="s">
        <v>323</v>
      </c>
    </row>
    <row r="278" spans="1:3">
      <c r="A278" s="375">
        <v>277</v>
      </c>
      <c r="B278" s="376">
        <v>53610</v>
      </c>
      <c r="C278" s="377" t="s">
        <v>324</v>
      </c>
    </row>
    <row r="279" spans="1:3">
      <c r="A279" s="372">
        <v>278</v>
      </c>
      <c r="B279" s="376">
        <v>53611</v>
      </c>
      <c r="C279" s="377" t="s">
        <v>325</v>
      </c>
    </row>
    <row r="280" spans="1:3">
      <c r="A280" s="375">
        <v>279</v>
      </c>
      <c r="B280" s="376">
        <v>53612</v>
      </c>
      <c r="C280" s="377" t="s">
        <v>326</v>
      </c>
    </row>
    <row r="281" spans="1:3">
      <c r="A281" s="372">
        <v>280</v>
      </c>
      <c r="B281" s="376">
        <v>53613</v>
      </c>
      <c r="C281" s="377" t="s">
        <v>327</v>
      </c>
    </row>
    <row r="282" spans="1:3">
      <c r="A282" s="372">
        <v>281</v>
      </c>
      <c r="B282" s="376">
        <v>53614</v>
      </c>
      <c r="C282" s="377" t="s">
        <v>900</v>
      </c>
    </row>
    <row r="283" spans="1:3">
      <c r="A283" s="375">
        <v>282</v>
      </c>
      <c r="B283" s="376">
        <v>53615</v>
      </c>
      <c r="C283" s="377" t="s">
        <v>328</v>
      </c>
    </row>
    <row r="284" spans="1:3">
      <c r="A284" s="372">
        <v>283</v>
      </c>
      <c r="B284" s="376">
        <v>53616</v>
      </c>
      <c r="C284" s="377" t="s">
        <v>329</v>
      </c>
    </row>
    <row r="285" spans="1:3">
      <c r="A285" s="375">
        <v>284</v>
      </c>
      <c r="B285" s="376">
        <v>53618</v>
      </c>
      <c r="C285" s="377" t="s">
        <v>330</v>
      </c>
    </row>
    <row r="286" spans="1:3">
      <c r="A286" s="372">
        <v>285</v>
      </c>
      <c r="B286" s="376">
        <v>53619</v>
      </c>
      <c r="C286" s="377" t="s">
        <v>901</v>
      </c>
    </row>
    <row r="287" spans="1:3">
      <c r="A287" s="372">
        <v>286</v>
      </c>
      <c r="B287" s="376">
        <v>53620</v>
      </c>
      <c r="C287" s="377" t="s">
        <v>331</v>
      </c>
    </row>
    <row r="288" spans="1:3">
      <c r="A288" s="375">
        <v>287</v>
      </c>
      <c r="B288" s="376">
        <v>53621</v>
      </c>
      <c r="C288" s="377" t="s">
        <v>332</v>
      </c>
    </row>
    <row r="289" spans="1:3">
      <c r="A289" s="372">
        <v>288</v>
      </c>
      <c r="B289" s="376">
        <v>53623</v>
      </c>
      <c r="C289" s="377" t="s">
        <v>333</v>
      </c>
    </row>
    <row r="290" spans="1:3">
      <c r="A290" s="375">
        <v>289</v>
      </c>
      <c r="B290" s="376">
        <v>53624</v>
      </c>
      <c r="C290" s="377" t="s">
        <v>334</v>
      </c>
    </row>
    <row r="291" spans="1:3">
      <c r="A291" s="372">
        <v>290</v>
      </c>
      <c r="B291" s="376">
        <v>53625</v>
      </c>
      <c r="C291" s="377" t="s">
        <v>335</v>
      </c>
    </row>
    <row r="292" spans="1:3">
      <c r="A292" s="372">
        <v>291</v>
      </c>
      <c r="B292" s="376">
        <v>53626</v>
      </c>
      <c r="C292" s="377" t="s">
        <v>336</v>
      </c>
    </row>
    <row r="293" spans="1:3">
      <c r="A293" s="375">
        <v>292</v>
      </c>
      <c r="B293" s="376">
        <v>53627</v>
      </c>
      <c r="C293" s="377" t="s">
        <v>337</v>
      </c>
    </row>
    <row r="294" spans="1:3">
      <c r="A294" s="372">
        <v>293</v>
      </c>
      <c r="B294" s="376">
        <v>53628</v>
      </c>
      <c r="C294" s="377" t="s">
        <v>1083</v>
      </c>
    </row>
    <row r="295" spans="1:3">
      <c r="A295" s="375">
        <v>294</v>
      </c>
      <c r="B295" s="376">
        <v>53630</v>
      </c>
      <c r="C295" s="377" t="s">
        <v>338</v>
      </c>
    </row>
    <row r="296" spans="1:3">
      <c r="A296" s="372">
        <v>295</v>
      </c>
      <c r="B296" s="376">
        <v>53631</v>
      </c>
      <c r="C296" s="377" t="s">
        <v>339</v>
      </c>
    </row>
    <row r="297" spans="1:3">
      <c r="A297" s="372">
        <v>296</v>
      </c>
      <c r="B297" s="376">
        <v>53632</v>
      </c>
      <c r="C297" s="378" t="s">
        <v>340</v>
      </c>
    </row>
    <row r="298" spans="1:3">
      <c r="A298" s="375">
        <v>297</v>
      </c>
      <c r="B298" s="376">
        <v>53633</v>
      </c>
      <c r="C298" s="377" t="s">
        <v>341</v>
      </c>
    </row>
    <row r="299" spans="1:3">
      <c r="A299" s="372">
        <v>298</v>
      </c>
      <c r="B299" s="376">
        <v>53634</v>
      </c>
      <c r="C299" s="377" t="s">
        <v>1084</v>
      </c>
    </row>
    <row r="300" spans="1:3">
      <c r="A300" s="375">
        <v>299</v>
      </c>
      <c r="B300" s="376">
        <v>53635</v>
      </c>
      <c r="C300" s="377" t="s">
        <v>342</v>
      </c>
    </row>
    <row r="301" spans="1:3">
      <c r="A301" s="372">
        <v>300</v>
      </c>
      <c r="B301" s="376">
        <v>53636</v>
      </c>
      <c r="C301" s="377" t="s">
        <v>343</v>
      </c>
    </row>
    <row r="302" spans="1:3">
      <c r="A302" s="372">
        <v>301</v>
      </c>
      <c r="B302" s="376">
        <v>53637</v>
      </c>
      <c r="C302" s="378" t="s">
        <v>344</v>
      </c>
    </row>
    <row r="303" spans="1:3">
      <c r="A303" s="375">
        <v>302</v>
      </c>
      <c r="B303" s="376">
        <v>53638</v>
      </c>
      <c r="C303" s="377" t="s">
        <v>345</v>
      </c>
    </row>
    <row r="304" spans="1:3">
      <c r="A304" s="372">
        <v>303</v>
      </c>
      <c r="B304" s="376">
        <v>53639</v>
      </c>
      <c r="C304" s="377" t="s">
        <v>346</v>
      </c>
    </row>
    <row r="305" spans="1:3">
      <c r="A305" s="375">
        <v>304</v>
      </c>
      <c r="B305" s="376">
        <v>53641</v>
      </c>
      <c r="C305" s="377" t="s">
        <v>347</v>
      </c>
    </row>
    <row r="306" spans="1:3">
      <c r="A306" s="372">
        <v>305</v>
      </c>
      <c r="B306" s="376">
        <v>53642</v>
      </c>
      <c r="C306" s="377" t="s">
        <v>348</v>
      </c>
    </row>
    <row r="307" spans="1:3">
      <c r="A307" s="372">
        <v>306</v>
      </c>
      <c r="B307" s="376">
        <v>53643</v>
      </c>
      <c r="C307" s="377" t="s">
        <v>349</v>
      </c>
    </row>
    <row r="308" spans="1:3">
      <c r="A308" s="375">
        <v>307</v>
      </c>
      <c r="B308" s="376">
        <v>53644</v>
      </c>
      <c r="C308" s="377" t="s">
        <v>350</v>
      </c>
    </row>
    <row r="309" spans="1:3">
      <c r="A309" s="372">
        <v>308</v>
      </c>
      <c r="B309" s="376">
        <v>53645</v>
      </c>
      <c r="C309" s="377" t="s">
        <v>351</v>
      </c>
    </row>
    <row r="310" spans="1:3">
      <c r="A310" s="375">
        <v>309</v>
      </c>
      <c r="B310" s="376">
        <v>53646</v>
      </c>
      <c r="C310" s="377" t="s">
        <v>352</v>
      </c>
    </row>
    <row r="311" spans="1:3">
      <c r="A311" s="372">
        <v>310</v>
      </c>
      <c r="B311" s="376">
        <v>53647</v>
      </c>
      <c r="C311" s="377" t="s">
        <v>353</v>
      </c>
    </row>
    <row r="312" spans="1:3">
      <c r="A312" s="372">
        <v>311</v>
      </c>
      <c r="B312" s="376">
        <v>53648</v>
      </c>
      <c r="C312" s="377" t="s">
        <v>1085</v>
      </c>
    </row>
    <row r="313" spans="1:3">
      <c r="A313" s="375">
        <v>312</v>
      </c>
      <c r="B313" s="376">
        <v>53651</v>
      </c>
      <c r="C313" s="377" t="s">
        <v>354</v>
      </c>
    </row>
    <row r="314" spans="1:3">
      <c r="A314" s="372">
        <v>313</v>
      </c>
      <c r="B314" s="376">
        <v>53652</v>
      </c>
      <c r="C314" s="377" t="s">
        <v>355</v>
      </c>
    </row>
    <row r="315" spans="1:3">
      <c r="A315" s="375">
        <v>314</v>
      </c>
      <c r="B315" s="376">
        <v>53653</v>
      </c>
      <c r="C315" s="377" t="s">
        <v>356</v>
      </c>
    </row>
    <row r="316" spans="1:3">
      <c r="A316" s="372">
        <v>315</v>
      </c>
      <c r="B316" s="376">
        <v>53654</v>
      </c>
      <c r="C316" s="377" t="s">
        <v>357</v>
      </c>
    </row>
    <row r="317" spans="1:3">
      <c r="A317" s="372">
        <v>316</v>
      </c>
      <c r="B317" s="376">
        <v>53655</v>
      </c>
      <c r="C317" s="377" t="s">
        <v>358</v>
      </c>
    </row>
    <row r="318" spans="1:3">
      <c r="A318" s="375">
        <v>317</v>
      </c>
      <c r="B318" s="376">
        <v>53656</v>
      </c>
      <c r="C318" s="377" t="s">
        <v>359</v>
      </c>
    </row>
    <row r="319" spans="1:3">
      <c r="A319" s="372">
        <v>318</v>
      </c>
      <c r="B319" s="376">
        <v>53657</v>
      </c>
      <c r="C319" s="377" t="s">
        <v>360</v>
      </c>
    </row>
    <row r="320" spans="1:3">
      <c r="A320" s="375">
        <v>319</v>
      </c>
      <c r="B320" s="376">
        <v>53658</v>
      </c>
      <c r="C320" s="377" t="s">
        <v>361</v>
      </c>
    </row>
    <row r="321" spans="1:3">
      <c r="A321" s="372">
        <v>320</v>
      </c>
      <c r="B321" s="376">
        <v>53659</v>
      </c>
      <c r="C321" s="377" t="s">
        <v>362</v>
      </c>
    </row>
    <row r="322" spans="1:3">
      <c r="A322" s="372">
        <v>321</v>
      </c>
      <c r="B322" s="376">
        <v>53661</v>
      </c>
      <c r="C322" s="377" t="s">
        <v>363</v>
      </c>
    </row>
    <row r="323" spans="1:3">
      <c r="A323" s="375">
        <v>322</v>
      </c>
      <c r="B323" s="376">
        <v>53662</v>
      </c>
      <c r="C323" s="377" t="s">
        <v>364</v>
      </c>
    </row>
    <row r="324" spans="1:3">
      <c r="A324" s="372">
        <v>323</v>
      </c>
      <c r="B324" s="376">
        <v>53663</v>
      </c>
      <c r="C324" s="377" t="s">
        <v>365</v>
      </c>
    </row>
    <row r="325" spans="1:3">
      <c r="A325" s="375">
        <v>324</v>
      </c>
      <c r="B325" s="376">
        <v>53664</v>
      </c>
      <c r="C325" s="377" t="s">
        <v>366</v>
      </c>
    </row>
    <row r="326" spans="1:3">
      <c r="A326" s="372">
        <v>325</v>
      </c>
      <c r="B326" s="376">
        <v>53665</v>
      </c>
      <c r="C326" s="377" t="s">
        <v>367</v>
      </c>
    </row>
    <row r="327" spans="1:3">
      <c r="A327" s="372">
        <v>326</v>
      </c>
      <c r="B327" s="376">
        <v>53666</v>
      </c>
      <c r="C327" s="377" t="s">
        <v>368</v>
      </c>
    </row>
    <row r="328" spans="1:3">
      <c r="A328" s="375">
        <v>327</v>
      </c>
      <c r="B328" s="376">
        <v>53667</v>
      </c>
      <c r="C328" s="377" t="s">
        <v>369</v>
      </c>
    </row>
    <row r="329" spans="1:3">
      <c r="A329" s="372">
        <v>328</v>
      </c>
      <c r="B329" s="376">
        <v>53668</v>
      </c>
      <c r="C329" s="377" t="s">
        <v>1086</v>
      </c>
    </row>
    <row r="330" spans="1:3">
      <c r="A330" s="375">
        <v>329</v>
      </c>
      <c r="B330" s="376">
        <v>53669</v>
      </c>
      <c r="C330" s="377" t="s">
        <v>370</v>
      </c>
    </row>
    <row r="331" spans="1:3">
      <c r="A331" s="372">
        <v>330</v>
      </c>
      <c r="B331" s="376">
        <v>53670</v>
      </c>
      <c r="C331" s="377" t="s">
        <v>371</v>
      </c>
    </row>
    <row r="332" spans="1:3">
      <c r="A332" s="372">
        <v>331</v>
      </c>
      <c r="B332" s="376">
        <v>53701</v>
      </c>
      <c r="C332" s="378" t="s">
        <v>917</v>
      </c>
    </row>
    <row r="333" spans="1:3">
      <c r="A333" s="375">
        <v>332</v>
      </c>
      <c r="B333" s="376">
        <v>53702</v>
      </c>
      <c r="C333" s="377" t="s">
        <v>372</v>
      </c>
    </row>
    <row r="334" spans="1:3">
      <c r="A334" s="372">
        <v>333</v>
      </c>
      <c r="B334" s="376">
        <v>53703</v>
      </c>
      <c r="C334" s="377" t="s">
        <v>373</v>
      </c>
    </row>
    <row r="335" spans="1:3">
      <c r="A335" s="375">
        <v>334</v>
      </c>
      <c r="B335" s="376">
        <v>53704</v>
      </c>
      <c r="C335" s="377" t="s">
        <v>374</v>
      </c>
    </row>
    <row r="336" spans="1:3">
      <c r="A336" s="372">
        <v>335</v>
      </c>
      <c r="B336" s="376">
        <v>53705</v>
      </c>
      <c r="C336" s="377" t="s">
        <v>375</v>
      </c>
    </row>
    <row r="337" spans="1:3">
      <c r="A337" s="372">
        <v>336</v>
      </c>
      <c r="B337" s="376">
        <v>53706</v>
      </c>
      <c r="C337" s="377" t="s">
        <v>376</v>
      </c>
    </row>
    <row r="338" spans="1:3">
      <c r="A338" s="375">
        <v>337</v>
      </c>
      <c r="B338" s="376">
        <v>53707</v>
      </c>
      <c r="C338" s="377" t="s">
        <v>377</v>
      </c>
    </row>
    <row r="339" spans="1:3">
      <c r="A339" s="372">
        <v>338</v>
      </c>
      <c r="B339" s="376">
        <v>53708</v>
      </c>
      <c r="C339" s="377" t="s">
        <v>378</v>
      </c>
    </row>
    <row r="340" spans="1:3">
      <c r="A340" s="375">
        <v>339</v>
      </c>
      <c r="B340" s="376">
        <v>53709</v>
      </c>
      <c r="C340" s="377" t="s">
        <v>379</v>
      </c>
    </row>
    <row r="341" spans="1:3">
      <c r="A341" s="372">
        <v>340</v>
      </c>
      <c r="B341" s="376">
        <v>53710</v>
      </c>
      <c r="C341" s="377" t="s">
        <v>380</v>
      </c>
    </row>
    <row r="342" spans="1:3">
      <c r="A342" s="372">
        <v>341</v>
      </c>
      <c r="B342" s="376">
        <v>53711</v>
      </c>
      <c r="C342" s="377" t="s">
        <v>381</v>
      </c>
    </row>
    <row r="343" spans="1:3">
      <c r="A343" s="375">
        <v>342</v>
      </c>
      <c r="B343" s="376">
        <v>53712</v>
      </c>
      <c r="C343" s="377" t="s">
        <v>382</v>
      </c>
    </row>
    <row r="344" spans="1:3">
      <c r="A344" s="372">
        <v>343</v>
      </c>
      <c r="B344" s="376">
        <v>53713</v>
      </c>
      <c r="C344" s="377" t="s">
        <v>383</v>
      </c>
    </row>
    <row r="345" spans="1:3">
      <c r="A345" s="375">
        <v>344</v>
      </c>
      <c r="B345" s="376">
        <v>53714</v>
      </c>
      <c r="C345" s="377" t="s">
        <v>384</v>
      </c>
    </row>
    <row r="346" spans="1:3">
      <c r="A346" s="372">
        <v>345</v>
      </c>
      <c r="B346" s="376">
        <v>53715</v>
      </c>
      <c r="C346" s="377" t="s">
        <v>385</v>
      </c>
    </row>
    <row r="347" spans="1:3">
      <c r="A347" s="372">
        <v>346</v>
      </c>
      <c r="B347" s="376">
        <v>53716</v>
      </c>
      <c r="C347" s="377" t="s">
        <v>884</v>
      </c>
    </row>
    <row r="348" spans="1:3">
      <c r="A348" s="375">
        <v>347</v>
      </c>
      <c r="B348" s="376">
        <v>53717</v>
      </c>
      <c r="C348" s="377" t="s">
        <v>386</v>
      </c>
    </row>
    <row r="349" spans="1:3">
      <c r="A349" s="372">
        <v>348</v>
      </c>
      <c r="B349" s="376">
        <v>53718</v>
      </c>
      <c r="C349" s="377" t="s">
        <v>387</v>
      </c>
    </row>
    <row r="350" spans="1:3">
      <c r="A350" s="375">
        <v>349</v>
      </c>
      <c r="B350" s="376">
        <v>53719</v>
      </c>
      <c r="C350" s="377" t="s">
        <v>388</v>
      </c>
    </row>
    <row r="351" spans="1:3">
      <c r="A351" s="372">
        <v>350</v>
      </c>
      <c r="B351" s="376">
        <v>53720</v>
      </c>
      <c r="C351" s="377" t="s">
        <v>389</v>
      </c>
    </row>
    <row r="352" spans="1:3">
      <c r="A352" s="372">
        <v>351</v>
      </c>
      <c r="B352" s="376">
        <v>53721</v>
      </c>
      <c r="C352" s="377" t="s">
        <v>390</v>
      </c>
    </row>
    <row r="353" spans="1:3">
      <c r="A353" s="375">
        <v>352</v>
      </c>
      <c r="B353" s="376">
        <v>53722</v>
      </c>
      <c r="C353" s="377" t="s">
        <v>391</v>
      </c>
    </row>
    <row r="354" spans="1:3">
      <c r="A354" s="372">
        <v>353</v>
      </c>
      <c r="B354" s="376">
        <v>53723</v>
      </c>
      <c r="C354" s="377" t="s">
        <v>392</v>
      </c>
    </row>
    <row r="355" spans="1:3">
      <c r="A355" s="375">
        <v>354</v>
      </c>
      <c r="B355" s="376">
        <v>53724</v>
      </c>
      <c r="C355" s="377" t="s">
        <v>393</v>
      </c>
    </row>
    <row r="356" spans="1:3">
      <c r="A356" s="372">
        <v>355</v>
      </c>
      <c r="B356" s="376">
        <v>53725</v>
      </c>
      <c r="C356" s="377" t="s">
        <v>394</v>
      </c>
    </row>
    <row r="357" spans="1:3">
      <c r="A357" s="372">
        <v>356</v>
      </c>
      <c r="B357" s="376">
        <v>53726</v>
      </c>
      <c r="C357" s="377" t="s">
        <v>395</v>
      </c>
    </row>
    <row r="358" spans="1:3">
      <c r="A358" s="375">
        <v>357</v>
      </c>
      <c r="B358" s="376">
        <v>53727</v>
      </c>
      <c r="C358" s="377" t="s">
        <v>396</v>
      </c>
    </row>
    <row r="359" spans="1:3">
      <c r="A359" s="372">
        <v>358</v>
      </c>
      <c r="B359" s="376">
        <v>53728</v>
      </c>
      <c r="C359" s="377" t="s">
        <v>397</v>
      </c>
    </row>
    <row r="360" spans="1:3">
      <c r="A360" s="375">
        <v>359</v>
      </c>
      <c r="B360" s="376">
        <v>53729</v>
      </c>
      <c r="C360" s="377" t="s">
        <v>398</v>
      </c>
    </row>
    <row r="361" spans="1:3">
      <c r="A361" s="372">
        <v>360</v>
      </c>
      <c r="B361" s="376">
        <v>53730</v>
      </c>
      <c r="C361" s="377" t="s">
        <v>399</v>
      </c>
    </row>
    <row r="362" spans="1:3">
      <c r="A362" s="372">
        <v>361</v>
      </c>
      <c r="B362" s="376">
        <v>53731</v>
      </c>
      <c r="C362" s="377" t="s">
        <v>400</v>
      </c>
    </row>
    <row r="363" spans="1:3">
      <c r="A363" s="375">
        <v>362</v>
      </c>
      <c r="B363" s="376">
        <v>53732</v>
      </c>
      <c r="C363" s="377" t="s">
        <v>846</v>
      </c>
    </row>
    <row r="364" spans="1:3">
      <c r="A364" s="372">
        <v>363</v>
      </c>
      <c r="B364" s="376">
        <v>53751</v>
      </c>
      <c r="C364" s="377" t="s">
        <v>401</v>
      </c>
    </row>
    <row r="365" spans="1:3">
      <c r="A365" s="375">
        <v>364</v>
      </c>
      <c r="B365" s="376">
        <v>53752</v>
      </c>
      <c r="C365" s="377" t="s">
        <v>402</v>
      </c>
    </row>
    <row r="366" spans="1:3">
      <c r="A366" s="372">
        <v>365</v>
      </c>
      <c r="B366" s="376">
        <v>53754</v>
      </c>
      <c r="C366" s="377" t="s">
        <v>403</v>
      </c>
    </row>
    <row r="367" spans="1:3">
      <c r="A367" s="372">
        <v>366</v>
      </c>
      <c r="B367" s="376">
        <v>53755</v>
      </c>
      <c r="C367" s="377" t="s">
        <v>404</v>
      </c>
    </row>
    <row r="368" spans="1:3">
      <c r="A368" s="375">
        <v>367</v>
      </c>
      <c r="B368" s="376">
        <v>53756</v>
      </c>
      <c r="C368" s="377" t="s">
        <v>885</v>
      </c>
    </row>
    <row r="369" spans="1:3">
      <c r="A369" s="372">
        <v>368</v>
      </c>
      <c r="B369" s="376">
        <v>53757</v>
      </c>
      <c r="C369" s="377" t="s">
        <v>405</v>
      </c>
    </row>
    <row r="370" spans="1:3">
      <c r="A370" s="375">
        <v>369</v>
      </c>
      <c r="B370" s="376">
        <v>53758</v>
      </c>
      <c r="C370" s="377" t="s">
        <v>406</v>
      </c>
    </row>
    <row r="371" spans="1:3">
      <c r="A371" s="372">
        <v>370</v>
      </c>
      <c r="B371" s="376">
        <v>53759</v>
      </c>
      <c r="C371" s="377" t="s">
        <v>407</v>
      </c>
    </row>
    <row r="372" spans="1:3">
      <c r="A372" s="372">
        <v>371</v>
      </c>
      <c r="B372" s="376">
        <v>53760</v>
      </c>
      <c r="C372" s="377" t="s">
        <v>408</v>
      </c>
    </row>
    <row r="373" spans="1:3">
      <c r="A373" s="375">
        <v>372</v>
      </c>
      <c r="B373" s="376">
        <v>53761</v>
      </c>
      <c r="C373" s="377" t="s">
        <v>409</v>
      </c>
    </row>
    <row r="374" spans="1:3">
      <c r="A374" s="372">
        <v>373</v>
      </c>
      <c r="B374" s="376">
        <v>53762</v>
      </c>
      <c r="C374" s="377" t="s">
        <v>410</v>
      </c>
    </row>
    <row r="375" spans="1:3">
      <c r="A375" s="375">
        <v>374</v>
      </c>
      <c r="B375" s="376">
        <v>53763</v>
      </c>
      <c r="C375" s="377" t="s">
        <v>411</v>
      </c>
    </row>
    <row r="376" spans="1:3">
      <c r="A376" s="372">
        <v>375</v>
      </c>
      <c r="B376" s="376">
        <v>53764</v>
      </c>
      <c r="C376" s="377" t="s">
        <v>412</v>
      </c>
    </row>
    <row r="377" spans="1:3">
      <c r="A377" s="372">
        <v>376</v>
      </c>
      <c r="B377" s="376">
        <v>53765</v>
      </c>
      <c r="C377" s="377" t="s">
        <v>847</v>
      </c>
    </row>
    <row r="378" spans="1:3">
      <c r="A378" s="375">
        <v>377</v>
      </c>
      <c r="B378" s="376">
        <v>53801</v>
      </c>
      <c r="C378" s="377" t="s">
        <v>413</v>
      </c>
    </row>
    <row r="379" spans="1:3">
      <c r="A379" s="372">
        <v>378</v>
      </c>
      <c r="B379" s="376">
        <v>53802</v>
      </c>
      <c r="C379" s="377" t="s">
        <v>414</v>
      </c>
    </row>
    <row r="380" spans="1:3">
      <c r="A380" s="375">
        <v>379</v>
      </c>
      <c r="B380" s="376">
        <v>53803</v>
      </c>
      <c r="C380" s="377" t="s">
        <v>415</v>
      </c>
    </row>
    <row r="381" spans="1:3">
      <c r="A381" s="372">
        <v>380</v>
      </c>
      <c r="B381" s="376">
        <v>53804</v>
      </c>
      <c r="C381" s="377" t="s">
        <v>416</v>
      </c>
    </row>
    <row r="382" spans="1:3">
      <c r="A382" s="372">
        <v>381</v>
      </c>
      <c r="B382" s="376">
        <v>53805</v>
      </c>
      <c r="C382" s="377" t="s">
        <v>417</v>
      </c>
    </row>
    <row r="383" spans="1:3">
      <c r="A383" s="375">
        <v>382</v>
      </c>
      <c r="B383" s="376">
        <v>53806</v>
      </c>
      <c r="C383" s="377" t="s">
        <v>418</v>
      </c>
    </row>
    <row r="384" spans="1:3">
      <c r="A384" s="372">
        <v>383</v>
      </c>
      <c r="B384" s="376">
        <v>53807</v>
      </c>
      <c r="C384" s="377" t="s">
        <v>419</v>
      </c>
    </row>
    <row r="385" spans="1:3">
      <c r="A385" s="375">
        <v>384</v>
      </c>
      <c r="B385" s="376">
        <v>53808</v>
      </c>
      <c r="C385" s="377" t="s">
        <v>420</v>
      </c>
    </row>
    <row r="386" spans="1:3">
      <c r="A386" s="372">
        <v>385</v>
      </c>
      <c r="B386" s="376">
        <v>53809</v>
      </c>
      <c r="C386" s="377" t="s">
        <v>421</v>
      </c>
    </row>
    <row r="387" spans="1:3">
      <c r="A387" s="372">
        <v>386</v>
      </c>
      <c r="B387" s="376">
        <v>53810</v>
      </c>
      <c r="C387" s="377" t="s">
        <v>422</v>
      </c>
    </row>
    <row r="388" spans="1:3">
      <c r="A388" s="375">
        <v>387</v>
      </c>
      <c r="B388" s="376">
        <v>53813</v>
      </c>
      <c r="C388" s="377" t="s">
        <v>423</v>
      </c>
    </row>
    <row r="389" spans="1:3">
      <c r="A389" s="372">
        <v>388</v>
      </c>
      <c r="B389" s="376">
        <v>53814</v>
      </c>
      <c r="C389" s="377" t="s">
        <v>424</v>
      </c>
    </row>
    <row r="390" spans="1:3">
      <c r="A390" s="375">
        <v>389</v>
      </c>
      <c r="B390" s="376">
        <v>53815</v>
      </c>
      <c r="C390" s="377" t="s">
        <v>425</v>
      </c>
    </row>
    <row r="391" spans="1:3">
      <c r="A391" s="372">
        <v>390</v>
      </c>
      <c r="B391" s="376">
        <v>53816</v>
      </c>
      <c r="C391" s="377" t="s">
        <v>894</v>
      </c>
    </row>
    <row r="392" spans="1:3">
      <c r="A392" s="372">
        <v>391</v>
      </c>
      <c r="B392" s="376">
        <v>53817</v>
      </c>
      <c r="C392" s="377" t="s">
        <v>426</v>
      </c>
    </row>
    <row r="393" spans="1:3">
      <c r="A393" s="375">
        <v>392</v>
      </c>
      <c r="B393" s="376">
        <v>53818</v>
      </c>
      <c r="C393" s="377" t="s">
        <v>427</v>
      </c>
    </row>
    <row r="394" spans="1:3">
      <c r="A394" s="372">
        <v>393</v>
      </c>
      <c r="B394" s="376">
        <v>53819</v>
      </c>
      <c r="C394" s="377" t="s">
        <v>428</v>
      </c>
    </row>
    <row r="395" spans="1:3">
      <c r="A395" s="375">
        <v>394</v>
      </c>
      <c r="B395" s="376">
        <v>53820</v>
      </c>
      <c r="C395" s="377" t="s">
        <v>429</v>
      </c>
    </row>
    <row r="396" spans="1:3">
      <c r="A396" s="372">
        <v>395</v>
      </c>
      <c r="B396" s="376">
        <v>53821</v>
      </c>
      <c r="C396" s="377" t="s">
        <v>430</v>
      </c>
    </row>
    <row r="397" spans="1:3">
      <c r="A397" s="372">
        <v>396</v>
      </c>
      <c r="B397" s="376">
        <v>53822</v>
      </c>
      <c r="C397" s="377" t="s">
        <v>895</v>
      </c>
    </row>
    <row r="398" spans="1:3">
      <c r="A398" s="375">
        <v>397</v>
      </c>
      <c r="B398" s="376">
        <v>53823</v>
      </c>
      <c r="C398" s="377" t="s">
        <v>431</v>
      </c>
    </row>
    <row r="399" spans="1:3">
      <c r="A399" s="372">
        <v>398</v>
      </c>
      <c r="B399" s="376">
        <v>53824</v>
      </c>
      <c r="C399" s="377" t="s">
        <v>432</v>
      </c>
    </row>
    <row r="400" spans="1:3">
      <c r="A400" s="375">
        <v>399</v>
      </c>
      <c r="B400" s="376">
        <v>53825</v>
      </c>
      <c r="C400" s="377" t="s">
        <v>433</v>
      </c>
    </row>
    <row r="401" spans="1:3">
      <c r="A401" s="372">
        <v>400</v>
      </c>
      <c r="B401" s="376">
        <v>53826</v>
      </c>
      <c r="C401" s="377" t="s">
        <v>434</v>
      </c>
    </row>
    <row r="402" spans="1:3">
      <c r="A402" s="372">
        <v>401</v>
      </c>
      <c r="B402" s="376">
        <v>53827</v>
      </c>
      <c r="C402" s="377" t="s">
        <v>435</v>
      </c>
    </row>
    <row r="403" spans="1:3">
      <c r="A403" s="375">
        <v>402</v>
      </c>
      <c r="B403" s="376">
        <v>53828</v>
      </c>
      <c r="C403" s="377" t="s">
        <v>436</v>
      </c>
    </row>
    <row r="404" spans="1:3">
      <c r="A404" s="372">
        <v>403</v>
      </c>
      <c r="B404" s="376">
        <v>53829</v>
      </c>
      <c r="C404" s="377" t="s">
        <v>437</v>
      </c>
    </row>
    <row r="405" spans="1:3">
      <c r="A405" s="375">
        <v>404</v>
      </c>
      <c r="B405" s="376">
        <v>53831</v>
      </c>
      <c r="C405" s="377" t="s">
        <v>912</v>
      </c>
    </row>
    <row r="406" spans="1:3">
      <c r="A406" s="372">
        <v>405</v>
      </c>
      <c r="B406" s="376">
        <v>53851</v>
      </c>
      <c r="C406" s="377" t="s">
        <v>438</v>
      </c>
    </row>
    <row r="407" spans="1:3">
      <c r="A407" s="372">
        <v>406</v>
      </c>
      <c r="B407" s="376">
        <v>53852</v>
      </c>
      <c r="C407" s="377" t="s">
        <v>439</v>
      </c>
    </row>
    <row r="408" spans="1:3">
      <c r="A408" s="375">
        <v>407</v>
      </c>
      <c r="B408" s="376">
        <v>53853</v>
      </c>
      <c r="C408" s="377" t="s">
        <v>440</v>
      </c>
    </row>
    <row r="409" spans="1:3">
      <c r="A409" s="372">
        <v>408</v>
      </c>
      <c r="B409" s="376">
        <v>53854</v>
      </c>
      <c r="C409" s="377" t="s">
        <v>441</v>
      </c>
    </row>
    <row r="410" spans="1:3">
      <c r="A410" s="375">
        <v>409</v>
      </c>
      <c r="B410" s="376">
        <v>53855</v>
      </c>
      <c r="C410" s="377" t="s">
        <v>442</v>
      </c>
    </row>
    <row r="411" spans="1:3">
      <c r="A411" s="372">
        <v>410</v>
      </c>
      <c r="B411" s="376">
        <v>53856</v>
      </c>
      <c r="C411" s="377" t="s">
        <v>443</v>
      </c>
    </row>
    <row r="412" spans="1:3">
      <c r="A412" s="372">
        <v>411</v>
      </c>
      <c r="B412" s="376">
        <v>53858</v>
      </c>
      <c r="C412" s="377" t="s">
        <v>444</v>
      </c>
    </row>
    <row r="413" spans="1:3">
      <c r="A413" s="375">
        <v>412</v>
      </c>
      <c r="B413" s="376">
        <v>53859</v>
      </c>
      <c r="C413" s="377" t="s">
        <v>445</v>
      </c>
    </row>
    <row r="414" spans="1:3">
      <c r="A414" s="372">
        <v>413</v>
      </c>
      <c r="B414" s="376">
        <v>53860</v>
      </c>
      <c r="C414" s="377" t="s">
        <v>446</v>
      </c>
    </row>
    <row r="415" spans="1:3">
      <c r="A415" s="375">
        <v>414</v>
      </c>
      <c r="B415" s="376">
        <v>53861</v>
      </c>
      <c r="C415" s="377" t="s">
        <v>447</v>
      </c>
    </row>
    <row r="416" spans="1:3">
      <c r="A416" s="372">
        <v>415</v>
      </c>
      <c r="B416" s="376">
        <v>53862</v>
      </c>
      <c r="C416" s="377" t="s">
        <v>448</v>
      </c>
    </row>
    <row r="417" spans="1:3">
      <c r="A417" s="372">
        <v>416</v>
      </c>
      <c r="B417" s="376">
        <v>53863</v>
      </c>
      <c r="C417" s="377" t="s">
        <v>449</v>
      </c>
    </row>
    <row r="418" spans="1:3">
      <c r="A418" s="375">
        <v>417</v>
      </c>
      <c r="B418" s="376">
        <v>53864</v>
      </c>
      <c r="C418" s="377" t="s">
        <v>450</v>
      </c>
    </row>
    <row r="419" spans="1:3">
      <c r="A419" s="372">
        <v>418</v>
      </c>
      <c r="B419" s="376">
        <v>53865</v>
      </c>
      <c r="C419" s="377" t="s">
        <v>451</v>
      </c>
    </row>
    <row r="420" spans="1:3">
      <c r="A420" s="375">
        <v>419</v>
      </c>
      <c r="B420" s="376">
        <v>53866</v>
      </c>
      <c r="C420" s="377" t="s">
        <v>913</v>
      </c>
    </row>
    <row r="421" spans="1:3">
      <c r="A421" s="372">
        <v>420</v>
      </c>
      <c r="B421" s="376">
        <v>53901</v>
      </c>
      <c r="C421" s="377" t="s">
        <v>452</v>
      </c>
    </row>
    <row r="422" spans="1:3">
      <c r="A422" s="372">
        <v>421</v>
      </c>
      <c r="B422" s="376">
        <v>53902</v>
      </c>
      <c r="C422" s="377" t="s">
        <v>453</v>
      </c>
    </row>
    <row r="423" spans="1:3">
      <c r="A423" s="375">
        <v>422</v>
      </c>
      <c r="B423" s="376">
        <v>53903</v>
      </c>
      <c r="C423" s="377" t="s">
        <v>454</v>
      </c>
    </row>
    <row r="424" spans="1:3">
      <c r="A424" s="372">
        <v>423</v>
      </c>
      <c r="B424" s="376">
        <v>53904</v>
      </c>
      <c r="C424" s="377" t="s">
        <v>455</v>
      </c>
    </row>
    <row r="425" spans="1:3">
      <c r="A425" s="375">
        <v>424</v>
      </c>
      <c r="B425" s="376">
        <v>53905</v>
      </c>
      <c r="C425" s="377" t="s">
        <v>456</v>
      </c>
    </row>
    <row r="426" spans="1:3">
      <c r="A426" s="372">
        <v>425</v>
      </c>
      <c r="B426" s="376">
        <v>53906</v>
      </c>
      <c r="C426" s="377" t="s">
        <v>457</v>
      </c>
    </row>
    <row r="427" spans="1:3">
      <c r="A427" s="372">
        <v>426</v>
      </c>
      <c r="B427" s="376">
        <v>53907</v>
      </c>
      <c r="C427" s="377" t="s">
        <v>458</v>
      </c>
    </row>
    <row r="428" spans="1:3">
      <c r="A428" s="375">
        <v>427</v>
      </c>
      <c r="B428" s="376">
        <v>53908</v>
      </c>
      <c r="C428" s="377" t="s">
        <v>459</v>
      </c>
    </row>
    <row r="429" spans="1:3">
      <c r="A429" s="372">
        <v>428</v>
      </c>
      <c r="B429" s="376">
        <v>53909</v>
      </c>
      <c r="C429" s="377" t="s">
        <v>460</v>
      </c>
    </row>
    <row r="430" spans="1:3">
      <c r="A430" s="375">
        <v>429</v>
      </c>
      <c r="B430" s="376">
        <v>53910</v>
      </c>
      <c r="C430" s="377" t="s">
        <v>461</v>
      </c>
    </row>
    <row r="431" spans="1:3">
      <c r="A431" s="372">
        <v>430</v>
      </c>
      <c r="B431" s="376">
        <v>53911</v>
      </c>
      <c r="C431" s="377" t="s">
        <v>462</v>
      </c>
    </row>
    <row r="432" spans="1:3">
      <c r="A432" s="372">
        <v>431</v>
      </c>
      <c r="B432" s="376">
        <v>53912</v>
      </c>
      <c r="C432" s="377" t="s">
        <v>463</v>
      </c>
    </row>
    <row r="433" spans="1:3">
      <c r="A433" s="375">
        <v>432</v>
      </c>
      <c r="B433" s="376">
        <v>53913</v>
      </c>
      <c r="C433" s="377" t="s">
        <v>464</v>
      </c>
    </row>
    <row r="434" spans="1:3">
      <c r="A434" s="372">
        <v>433</v>
      </c>
      <c r="B434" s="376">
        <v>53951</v>
      </c>
      <c r="C434" s="377" t="s">
        <v>889</v>
      </c>
    </row>
    <row r="435" spans="1:3">
      <c r="A435" s="375">
        <v>434</v>
      </c>
      <c r="B435" s="376">
        <v>53952</v>
      </c>
      <c r="C435" s="377" t="s">
        <v>465</v>
      </c>
    </row>
    <row r="436" spans="1:3">
      <c r="A436" s="372">
        <v>435</v>
      </c>
      <c r="B436" s="376">
        <v>53953</v>
      </c>
      <c r="C436" s="377" t="s">
        <v>466</v>
      </c>
    </row>
    <row r="437" spans="1:3">
      <c r="A437" s="372">
        <v>436</v>
      </c>
      <c r="B437" s="376">
        <v>53954</v>
      </c>
      <c r="C437" s="377" t="s">
        <v>467</v>
      </c>
    </row>
    <row r="438" spans="1:3">
      <c r="A438" s="375">
        <v>437</v>
      </c>
      <c r="B438" s="376">
        <v>53955</v>
      </c>
      <c r="C438" s="377" t="s">
        <v>468</v>
      </c>
    </row>
    <row r="439" spans="1:3">
      <c r="A439" s="372">
        <v>438</v>
      </c>
      <c r="B439" s="376">
        <v>54001</v>
      </c>
      <c r="C439" s="377" t="s">
        <v>469</v>
      </c>
    </row>
    <row r="440" spans="1:3">
      <c r="A440" s="375">
        <v>439</v>
      </c>
      <c r="B440" s="376">
        <v>54002</v>
      </c>
      <c r="C440" s="377" t="s">
        <v>470</v>
      </c>
    </row>
    <row r="441" spans="1:3">
      <c r="A441" s="372">
        <v>440</v>
      </c>
      <c r="B441" s="376">
        <v>54003</v>
      </c>
      <c r="C441" s="377" t="s">
        <v>471</v>
      </c>
    </row>
    <row r="442" spans="1:3">
      <c r="A442" s="372">
        <v>441</v>
      </c>
      <c r="B442" s="376">
        <v>54004</v>
      </c>
      <c r="C442" s="377" t="s">
        <v>472</v>
      </c>
    </row>
    <row r="443" spans="1:3">
      <c r="A443" s="375">
        <v>442</v>
      </c>
      <c r="B443" s="376">
        <v>54005</v>
      </c>
      <c r="C443" s="377" t="s">
        <v>473</v>
      </c>
    </row>
    <row r="444" spans="1:3">
      <c r="A444" s="372">
        <v>443</v>
      </c>
      <c r="B444" s="376">
        <v>54006</v>
      </c>
      <c r="C444" s="377" t="s">
        <v>474</v>
      </c>
    </row>
    <row r="445" spans="1:3">
      <c r="A445" s="375">
        <v>444</v>
      </c>
      <c r="B445" s="376">
        <v>54007</v>
      </c>
      <c r="C445" s="377" t="s">
        <v>475</v>
      </c>
    </row>
    <row r="446" spans="1:3">
      <c r="A446" s="372">
        <v>445</v>
      </c>
      <c r="B446" s="376">
        <v>54008</v>
      </c>
      <c r="C446" s="377" t="s">
        <v>476</v>
      </c>
    </row>
    <row r="447" spans="1:3">
      <c r="A447" s="372">
        <v>446</v>
      </c>
      <c r="B447" s="376">
        <v>54009</v>
      </c>
      <c r="C447" s="377" t="s">
        <v>477</v>
      </c>
    </row>
    <row r="448" spans="1:3">
      <c r="A448" s="375">
        <v>447</v>
      </c>
      <c r="B448" s="376">
        <v>54010</v>
      </c>
      <c r="C448" s="377" t="s">
        <v>478</v>
      </c>
    </row>
    <row r="449" spans="1:3">
      <c r="A449" s="372">
        <v>448</v>
      </c>
      <c r="B449" s="376">
        <v>54011</v>
      </c>
      <c r="C449" s="377" t="s">
        <v>479</v>
      </c>
    </row>
    <row r="450" spans="1:3">
      <c r="A450" s="375">
        <v>449</v>
      </c>
      <c r="B450" s="376">
        <v>54012</v>
      </c>
      <c r="C450" s="377" t="s">
        <v>480</v>
      </c>
    </row>
    <row r="451" spans="1:3">
      <c r="A451" s="372">
        <v>450</v>
      </c>
      <c r="B451" s="376">
        <v>54013</v>
      </c>
      <c r="C451" s="377" t="s">
        <v>481</v>
      </c>
    </row>
    <row r="452" spans="1:3">
      <c r="A452" s="372">
        <v>451</v>
      </c>
      <c r="B452" s="376">
        <v>54014</v>
      </c>
      <c r="C452" s="377" t="s">
        <v>482</v>
      </c>
    </row>
    <row r="453" spans="1:3">
      <c r="A453" s="375">
        <v>452</v>
      </c>
      <c r="B453" s="376">
        <v>54015</v>
      </c>
      <c r="C453" s="377" t="s">
        <v>483</v>
      </c>
    </row>
    <row r="454" spans="1:3">
      <c r="A454" s="372">
        <v>453</v>
      </c>
      <c r="B454" s="376">
        <v>54016</v>
      </c>
      <c r="C454" s="377" t="s">
        <v>484</v>
      </c>
    </row>
    <row r="455" spans="1:3">
      <c r="A455" s="375">
        <v>454</v>
      </c>
      <c r="B455" s="376">
        <v>54051</v>
      </c>
      <c r="C455" s="377" t="s">
        <v>485</v>
      </c>
    </row>
    <row r="456" spans="1:3">
      <c r="A456" s="372">
        <v>455</v>
      </c>
      <c r="B456" s="376">
        <v>54052</v>
      </c>
      <c r="C456" s="377" t="s">
        <v>486</v>
      </c>
    </row>
    <row r="457" spans="1:3">
      <c r="A457" s="372">
        <v>456</v>
      </c>
      <c r="B457" s="376">
        <v>54053</v>
      </c>
      <c r="C457" s="377" t="s">
        <v>487</v>
      </c>
    </row>
    <row r="458" spans="1:3">
      <c r="A458" s="375">
        <v>457</v>
      </c>
      <c r="B458" s="376">
        <v>54054</v>
      </c>
      <c r="C458" s="377" t="s">
        <v>488</v>
      </c>
    </row>
    <row r="459" spans="1:3">
      <c r="A459" s="372">
        <v>458</v>
      </c>
      <c r="B459" s="376">
        <v>54055</v>
      </c>
      <c r="C459" s="377" t="s">
        <v>489</v>
      </c>
    </row>
    <row r="460" spans="1:3">
      <c r="A460" s="375">
        <v>459</v>
      </c>
      <c r="B460" s="376">
        <v>54056</v>
      </c>
      <c r="C460" s="377" t="s">
        <v>490</v>
      </c>
    </row>
    <row r="461" spans="1:3">
      <c r="A461" s="372">
        <v>460</v>
      </c>
      <c r="B461" s="376">
        <v>54057</v>
      </c>
      <c r="C461" s="377" t="s">
        <v>491</v>
      </c>
    </row>
    <row r="462" spans="1:3">
      <c r="A462" s="372">
        <v>461</v>
      </c>
      <c r="B462" s="376">
        <v>54058</v>
      </c>
      <c r="C462" s="377" t="s">
        <v>492</v>
      </c>
    </row>
    <row r="463" spans="1:3">
      <c r="A463" s="375">
        <v>462</v>
      </c>
      <c r="B463" s="376">
        <v>54101</v>
      </c>
      <c r="C463" s="377" t="s">
        <v>493</v>
      </c>
    </row>
    <row r="464" spans="1:3">
      <c r="A464" s="372">
        <v>463</v>
      </c>
      <c r="B464" s="376">
        <v>54102</v>
      </c>
      <c r="C464" s="377" t="s">
        <v>494</v>
      </c>
    </row>
    <row r="465" spans="1:3">
      <c r="A465" s="375">
        <v>464</v>
      </c>
      <c r="B465" s="376">
        <v>54103</v>
      </c>
      <c r="C465" s="377" t="s">
        <v>495</v>
      </c>
    </row>
    <row r="466" spans="1:3">
      <c r="A466" s="372">
        <v>465</v>
      </c>
      <c r="B466" s="376">
        <v>54104</v>
      </c>
      <c r="C466" s="377" t="s">
        <v>902</v>
      </c>
    </row>
    <row r="467" spans="1:3">
      <c r="A467" s="372">
        <v>466</v>
      </c>
      <c r="B467" s="376">
        <v>54105</v>
      </c>
      <c r="C467" s="377" t="s">
        <v>496</v>
      </c>
    </row>
    <row r="468" spans="1:3">
      <c r="A468" s="375">
        <v>467</v>
      </c>
      <c r="B468" s="376">
        <v>54106</v>
      </c>
      <c r="C468" s="377" t="s">
        <v>497</v>
      </c>
    </row>
    <row r="469" spans="1:3">
      <c r="A469" s="372">
        <v>468</v>
      </c>
      <c r="B469" s="376">
        <v>54108</v>
      </c>
      <c r="C469" s="377" t="s">
        <v>498</v>
      </c>
    </row>
    <row r="470" spans="1:3">
      <c r="A470" s="375">
        <v>469</v>
      </c>
      <c r="B470" s="376">
        <v>54109</v>
      </c>
      <c r="C470" s="377" t="s">
        <v>499</v>
      </c>
    </row>
    <row r="471" spans="1:3">
      <c r="A471" s="372">
        <v>470</v>
      </c>
      <c r="B471" s="376">
        <v>54110</v>
      </c>
      <c r="C471" s="377" t="s">
        <v>500</v>
      </c>
    </row>
    <row r="472" spans="1:3">
      <c r="A472" s="372">
        <v>471</v>
      </c>
      <c r="B472" s="376">
        <v>54111</v>
      </c>
      <c r="C472" s="377" t="s">
        <v>501</v>
      </c>
    </row>
    <row r="473" spans="1:3">
      <c r="A473" s="375">
        <v>472</v>
      </c>
      <c r="B473" s="376">
        <v>54112</v>
      </c>
      <c r="C473" s="377" t="s">
        <v>502</v>
      </c>
    </row>
    <row r="474" spans="1:3">
      <c r="A474" s="372">
        <v>473</v>
      </c>
      <c r="B474" s="376">
        <v>54113</v>
      </c>
      <c r="C474" s="377" t="s">
        <v>503</v>
      </c>
    </row>
    <row r="475" spans="1:3">
      <c r="A475" s="375">
        <v>474</v>
      </c>
      <c r="B475" s="376">
        <v>54114</v>
      </c>
      <c r="C475" s="377" t="s">
        <v>504</v>
      </c>
    </row>
    <row r="476" spans="1:3">
      <c r="A476" s="372">
        <v>475</v>
      </c>
      <c r="B476" s="376">
        <v>54115</v>
      </c>
      <c r="C476" s="377" t="s">
        <v>875</v>
      </c>
    </row>
    <row r="477" spans="1:3">
      <c r="A477" s="372">
        <v>476</v>
      </c>
      <c r="B477" s="376">
        <v>54116</v>
      </c>
      <c r="C477" s="377" t="s">
        <v>505</v>
      </c>
    </row>
    <row r="478" spans="1:3">
      <c r="A478" s="375">
        <v>477</v>
      </c>
      <c r="B478" s="376">
        <v>54117</v>
      </c>
      <c r="C478" s="377" t="s">
        <v>506</v>
      </c>
    </row>
    <row r="479" spans="1:3">
      <c r="A479" s="372">
        <v>478</v>
      </c>
      <c r="B479" s="376">
        <v>54119</v>
      </c>
      <c r="C479" s="377" t="s">
        <v>507</v>
      </c>
    </row>
    <row r="480" spans="1:3">
      <c r="A480" s="375">
        <v>479</v>
      </c>
      <c r="B480" s="376">
        <v>54121</v>
      </c>
      <c r="C480" s="377" t="s">
        <v>903</v>
      </c>
    </row>
    <row r="481" spans="1:3">
      <c r="A481" s="372">
        <v>480</v>
      </c>
      <c r="B481" s="376">
        <v>54122</v>
      </c>
      <c r="C481" s="377" t="s">
        <v>508</v>
      </c>
    </row>
    <row r="482" spans="1:3">
      <c r="A482" s="372">
        <v>481</v>
      </c>
      <c r="B482" s="376">
        <v>54123</v>
      </c>
      <c r="C482" s="377" t="s">
        <v>509</v>
      </c>
    </row>
    <row r="483" spans="1:3">
      <c r="A483" s="375">
        <v>482</v>
      </c>
      <c r="B483" s="376">
        <v>54126</v>
      </c>
      <c r="C483" s="377" t="s">
        <v>510</v>
      </c>
    </row>
    <row r="484" spans="1:3">
      <c r="A484" s="372">
        <v>483</v>
      </c>
      <c r="B484" s="376">
        <v>54127</v>
      </c>
      <c r="C484" s="377" t="s">
        <v>511</v>
      </c>
    </row>
    <row r="485" spans="1:3">
      <c r="A485" s="375">
        <v>484</v>
      </c>
      <c r="B485" s="376">
        <v>54128</v>
      </c>
      <c r="C485" s="377" t="s">
        <v>1276</v>
      </c>
    </row>
    <row r="486" spans="1:3">
      <c r="A486" s="372">
        <v>485</v>
      </c>
      <c r="B486" s="376">
        <v>54151</v>
      </c>
      <c r="C486" s="377" t="s">
        <v>512</v>
      </c>
    </row>
    <row r="487" spans="1:3">
      <c r="A487" s="372">
        <v>486</v>
      </c>
      <c r="B487" s="376">
        <v>54152</v>
      </c>
      <c r="C487" s="377" t="s">
        <v>513</v>
      </c>
    </row>
    <row r="488" spans="1:3">
      <c r="A488" s="375">
        <v>487</v>
      </c>
      <c r="B488" s="376">
        <v>54153</v>
      </c>
      <c r="C488" s="377" t="s">
        <v>514</v>
      </c>
    </row>
    <row r="489" spans="1:3">
      <c r="A489" s="372">
        <v>488</v>
      </c>
      <c r="B489" s="376">
        <v>54155</v>
      </c>
      <c r="C489" s="377" t="s">
        <v>515</v>
      </c>
    </row>
    <row r="490" spans="1:3">
      <c r="A490" s="375">
        <v>489</v>
      </c>
      <c r="B490" s="376">
        <v>54156</v>
      </c>
      <c r="C490" s="377" t="s">
        <v>516</v>
      </c>
    </row>
    <row r="491" spans="1:3">
      <c r="A491" s="372">
        <v>490</v>
      </c>
      <c r="B491" s="376">
        <v>54157</v>
      </c>
      <c r="C491" s="377" t="s">
        <v>517</v>
      </c>
    </row>
    <row r="492" spans="1:3">
      <c r="A492" s="372">
        <v>491</v>
      </c>
      <c r="B492" s="376">
        <v>54158</v>
      </c>
      <c r="C492" s="377" t="s">
        <v>518</v>
      </c>
    </row>
    <row r="493" spans="1:3">
      <c r="A493" s="375">
        <v>492</v>
      </c>
      <c r="B493" s="376">
        <v>54159</v>
      </c>
      <c r="C493" s="377" t="s">
        <v>519</v>
      </c>
    </row>
    <row r="494" spans="1:3">
      <c r="A494" s="372">
        <v>493</v>
      </c>
      <c r="B494" s="376">
        <v>54160</v>
      </c>
      <c r="C494" s="377" t="s">
        <v>520</v>
      </c>
    </row>
    <row r="495" spans="1:3">
      <c r="A495" s="375">
        <v>494</v>
      </c>
      <c r="B495" s="376">
        <v>54161</v>
      </c>
      <c r="C495" s="377" t="s">
        <v>521</v>
      </c>
    </row>
    <row r="496" spans="1:3">
      <c r="A496" s="372">
        <v>495</v>
      </c>
      <c r="B496" s="376">
        <v>54162</v>
      </c>
      <c r="C496" s="377" t="s">
        <v>522</v>
      </c>
    </row>
    <row r="497" spans="1:3">
      <c r="A497" s="372">
        <v>496</v>
      </c>
      <c r="B497" s="376">
        <v>54163</v>
      </c>
      <c r="C497" s="377" t="s">
        <v>1277</v>
      </c>
    </row>
    <row r="498" spans="1:3">
      <c r="A498" s="375">
        <v>497</v>
      </c>
      <c r="B498" s="376">
        <v>54201</v>
      </c>
      <c r="C498" s="377" t="s">
        <v>523</v>
      </c>
    </row>
    <row r="499" spans="1:3">
      <c r="A499" s="372">
        <v>498</v>
      </c>
      <c r="B499" s="376">
        <v>54202</v>
      </c>
      <c r="C499" s="377" t="s">
        <v>524</v>
      </c>
    </row>
    <row r="500" spans="1:3">
      <c r="A500" s="375">
        <v>499</v>
      </c>
      <c r="B500" s="376">
        <v>54203</v>
      </c>
      <c r="C500" s="377" t="s">
        <v>525</v>
      </c>
    </row>
    <row r="501" spans="1:3">
      <c r="A501" s="372">
        <v>500</v>
      </c>
      <c r="B501" s="376">
        <v>54204</v>
      </c>
      <c r="C501" s="377" t="s">
        <v>526</v>
      </c>
    </row>
    <row r="502" spans="1:3">
      <c r="A502" s="372">
        <v>501</v>
      </c>
      <c r="B502" s="376">
        <v>54205</v>
      </c>
      <c r="C502" s="377" t="s">
        <v>527</v>
      </c>
    </row>
    <row r="503" spans="1:3">
      <c r="A503" s="375">
        <v>502</v>
      </c>
      <c r="B503" s="376">
        <v>54207</v>
      </c>
      <c r="C503" s="377" t="s">
        <v>528</v>
      </c>
    </row>
    <row r="504" spans="1:3">
      <c r="A504" s="372">
        <v>503</v>
      </c>
      <c r="B504" s="376">
        <v>54208</v>
      </c>
      <c r="C504" s="377" t="s">
        <v>529</v>
      </c>
    </row>
    <row r="505" spans="1:3">
      <c r="A505" s="375">
        <v>504</v>
      </c>
      <c r="B505" s="376">
        <v>54209</v>
      </c>
      <c r="C505" s="377" t="s">
        <v>530</v>
      </c>
    </row>
    <row r="506" spans="1:3">
      <c r="A506" s="372">
        <v>505</v>
      </c>
      <c r="B506" s="376">
        <v>54212</v>
      </c>
      <c r="C506" s="377" t="s">
        <v>531</v>
      </c>
    </row>
    <row r="507" spans="1:3">
      <c r="A507" s="372">
        <v>506</v>
      </c>
      <c r="B507" s="376">
        <v>54213</v>
      </c>
      <c r="C507" s="377" t="s">
        <v>890</v>
      </c>
    </row>
    <row r="508" spans="1:3">
      <c r="A508" s="375">
        <v>507</v>
      </c>
      <c r="B508" s="376">
        <v>54215</v>
      </c>
      <c r="C508" s="377" t="s">
        <v>532</v>
      </c>
    </row>
    <row r="509" spans="1:3">
      <c r="A509" s="372">
        <v>508</v>
      </c>
      <c r="B509" s="376">
        <v>54216</v>
      </c>
      <c r="C509" s="377" t="s">
        <v>533</v>
      </c>
    </row>
    <row r="510" spans="1:3">
      <c r="A510" s="375">
        <v>509</v>
      </c>
      <c r="B510" s="376">
        <v>54218</v>
      </c>
      <c r="C510" s="377" t="s">
        <v>856</v>
      </c>
    </row>
    <row r="511" spans="1:3">
      <c r="A511" s="372">
        <v>510</v>
      </c>
      <c r="B511" s="376">
        <v>54251</v>
      </c>
      <c r="C511" s="377" t="s">
        <v>534</v>
      </c>
    </row>
    <row r="512" spans="1:3">
      <c r="A512" s="372">
        <v>511</v>
      </c>
      <c r="B512" s="376">
        <v>54252</v>
      </c>
      <c r="C512" s="377" t="s">
        <v>535</v>
      </c>
    </row>
    <row r="513" spans="1:3">
      <c r="A513" s="375">
        <v>512</v>
      </c>
      <c r="B513" s="376">
        <v>54253</v>
      </c>
      <c r="C513" s="377" t="s">
        <v>536</v>
      </c>
    </row>
    <row r="514" spans="1:3">
      <c r="A514" s="372">
        <v>513</v>
      </c>
      <c r="B514" s="376">
        <v>54254</v>
      </c>
      <c r="C514" s="377" t="s">
        <v>878</v>
      </c>
    </row>
    <row r="515" spans="1:3">
      <c r="A515" s="375">
        <v>514</v>
      </c>
      <c r="B515" s="376">
        <v>54255</v>
      </c>
      <c r="C515" s="377" t="s">
        <v>537</v>
      </c>
    </row>
    <row r="516" spans="1:3">
      <c r="A516" s="372">
        <v>515</v>
      </c>
      <c r="B516" s="376">
        <v>54256</v>
      </c>
      <c r="C516" s="377" t="s">
        <v>538</v>
      </c>
    </row>
    <row r="517" spans="1:3">
      <c r="A517" s="372">
        <v>516</v>
      </c>
      <c r="B517" s="376">
        <v>54257</v>
      </c>
      <c r="C517" s="377" t="s">
        <v>891</v>
      </c>
    </row>
    <row r="518" spans="1:3">
      <c r="A518" s="375">
        <v>517</v>
      </c>
      <c r="B518" s="376">
        <v>54301</v>
      </c>
      <c r="C518" s="377" t="s">
        <v>539</v>
      </c>
    </row>
    <row r="519" spans="1:3">
      <c r="A519" s="372">
        <v>518</v>
      </c>
      <c r="B519" s="376">
        <v>54302</v>
      </c>
      <c r="C519" s="377" t="s">
        <v>540</v>
      </c>
    </row>
    <row r="520" spans="1:3">
      <c r="A520" s="375">
        <v>519</v>
      </c>
      <c r="B520" s="376">
        <v>54303</v>
      </c>
      <c r="C520" s="377" t="s">
        <v>541</v>
      </c>
    </row>
    <row r="521" spans="1:3">
      <c r="A521" s="372">
        <v>520</v>
      </c>
      <c r="B521" s="376">
        <v>54304</v>
      </c>
      <c r="C521" s="377" t="s">
        <v>542</v>
      </c>
    </row>
    <row r="522" spans="1:3">
      <c r="A522" s="372">
        <v>521</v>
      </c>
      <c r="B522" s="376">
        <v>54305</v>
      </c>
      <c r="C522" s="377" t="s">
        <v>543</v>
      </c>
    </row>
    <row r="523" spans="1:3">
      <c r="A523" s="375">
        <v>522</v>
      </c>
      <c r="B523" s="376">
        <v>54306</v>
      </c>
      <c r="C523" s="377" t="s">
        <v>544</v>
      </c>
    </row>
    <row r="524" spans="1:3">
      <c r="A524" s="372">
        <v>523</v>
      </c>
      <c r="B524" s="376">
        <v>54310</v>
      </c>
      <c r="C524" s="377" t="s">
        <v>546</v>
      </c>
    </row>
    <row r="525" spans="1:3">
      <c r="A525" s="375">
        <v>524</v>
      </c>
      <c r="B525" s="376">
        <v>54311</v>
      </c>
      <c r="C525" s="377" t="s">
        <v>547</v>
      </c>
    </row>
    <row r="526" spans="1:3">
      <c r="A526" s="372">
        <v>525</v>
      </c>
      <c r="B526" s="376">
        <v>54312</v>
      </c>
      <c r="C526" s="377" t="s">
        <v>548</v>
      </c>
    </row>
    <row r="527" spans="1:3">
      <c r="A527" s="372">
        <v>526</v>
      </c>
      <c r="B527" s="376">
        <v>54313</v>
      </c>
      <c r="C527" s="377" t="s">
        <v>908</v>
      </c>
    </row>
    <row r="528" spans="1:3">
      <c r="A528" s="375">
        <v>527</v>
      </c>
      <c r="B528" s="376">
        <v>54314</v>
      </c>
      <c r="C528" s="377" t="s">
        <v>549</v>
      </c>
    </row>
    <row r="529" spans="1:3">
      <c r="A529" s="372">
        <v>528</v>
      </c>
      <c r="B529" s="376">
        <v>54315</v>
      </c>
      <c r="C529" s="377" t="s">
        <v>550</v>
      </c>
    </row>
    <row r="530" spans="1:3">
      <c r="A530" s="375">
        <v>529</v>
      </c>
      <c r="B530" s="376">
        <v>54316</v>
      </c>
      <c r="C530" s="377" t="s">
        <v>551</v>
      </c>
    </row>
    <row r="531" spans="1:3">
      <c r="A531" s="372">
        <v>530</v>
      </c>
      <c r="B531" s="376">
        <v>54317</v>
      </c>
      <c r="C531" s="377" t="s">
        <v>552</v>
      </c>
    </row>
    <row r="532" spans="1:3">
      <c r="A532" s="372">
        <v>531</v>
      </c>
      <c r="B532" s="376">
        <v>54318</v>
      </c>
      <c r="C532" s="377" t="s">
        <v>553</v>
      </c>
    </row>
    <row r="533" spans="1:3">
      <c r="A533" s="375">
        <v>532</v>
      </c>
      <c r="B533" s="376">
        <v>54319</v>
      </c>
      <c r="C533" s="377" t="s">
        <v>554</v>
      </c>
    </row>
    <row r="534" spans="1:3">
      <c r="A534" s="372">
        <v>533</v>
      </c>
      <c r="B534" s="376">
        <v>54320</v>
      </c>
      <c r="C534" s="377" t="s">
        <v>555</v>
      </c>
    </row>
    <row r="535" spans="1:3">
      <c r="A535" s="375">
        <v>534</v>
      </c>
      <c r="B535" s="376">
        <v>54321</v>
      </c>
      <c r="C535" s="377" t="s">
        <v>888</v>
      </c>
    </row>
    <row r="536" spans="1:3">
      <c r="A536" s="372">
        <v>535</v>
      </c>
      <c r="B536" s="376">
        <v>54322</v>
      </c>
      <c r="C536" s="377" t="s">
        <v>545</v>
      </c>
    </row>
    <row r="537" spans="1:3">
      <c r="A537" s="372">
        <v>536</v>
      </c>
      <c r="B537" s="376">
        <v>54323</v>
      </c>
      <c r="C537" s="377" t="s">
        <v>1320</v>
      </c>
    </row>
    <row r="538" spans="1:3">
      <c r="A538" s="375">
        <v>537</v>
      </c>
      <c r="B538" s="376">
        <v>54351</v>
      </c>
      <c r="C538" s="377" t="s">
        <v>556</v>
      </c>
    </row>
    <row r="539" spans="1:3">
      <c r="A539" s="372">
        <v>538</v>
      </c>
      <c r="B539" s="376">
        <v>54352</v>
      </c>
      <c r="C539" s="377" t="s">
        <v>557</v>
      </c>
    </row>
    <row r="540" spans="1:3">
      <c r="A540" s="375">
        <v>539</v>
      </c>
      <c r="B540" s="376">
        <v>54355</v>
      </c>
      <c r="C540" s="377" t="s">
        <v>559</v>
      </c>
    </row>
    <row r="541" spans="1:3">
      <c r="A541" s="372">
        <v>540</v>
      </c>
      <c r="B541" s="376">
        <v>54356</v>
      </c>
      <c r="C541" s="377" t="s">
        <v>560</v>
      </c>
    </row>
    <row r="542" spans="1:3">
      <c r="A542" s="372">
        <v>541</v>
      </c>
      <c r="B542" s="376">
        <v>54357</v>
      </c>
      <c r="C542" s="377" t="s">
        <v>561</v>
      </c>
    </row>
    <row r="543" spans="1:3">
      <c r="A543" s="375">
        <v>542</v>
      </c>
      <c r="B543" s="376">
        <v>54358</v>
      </c>
      <c r="C543" s="377" t="s">
        <v>562</v>
      </c>
    </row>
    <row r="544" spans="1:3">
      <c r="A544" s="372">
        <v>543</v>
      </c>
      <c r="B544" s="376">
        <v>54359</v>
      </c>
      <c r="C544" s="377" t="s">
        <v>563</v>
      </c>
    </row>
    <row r="545" spans="1:3">
      <c r="A545" s="375">
        <v>544</v>
      </c>
      <c r="B545" s="376">
        <v>54360</v>
      </c>
      <c r="C545" s="377" t="s">
        <v>564</v>
      </c>
    </row>
    <row r="546" spans="1:3">
      <c r="A546" s="372">
        <v>545</v>
      </c>
      <c r="B546" s="376">
        <v>54361</v>
      </c>
      <c r="C546" s="377" t="s">
        <v>558</v>
      </c>
    </row>
    <row r="547" spans="1:3">
      <c r="A547" s="372">
        <v>546</v>
      </c>
      <c r="B547" s="376">
        <v>54362</v>
      </c>
      <c r="C547" s="377" t="s">
        <v>1321</v>
      </c>
    </row>
    <row r="548" spans="1:3">
      <c r="A548" s="375">
        <v>547</v>
      </c>
      <c r="B548" s="376">
        <v>60101</v>
      </c>
      <c r="C548" s="377" t="s">
        <v>565</v>
      </c>
    </row>
    <row r="549" spans="1:3">
      <c r="A549" s="372">
        <v>548</v>
      </c>
      <c r="B549" s="376">
        <v>60102</v>
      </c>
      <c r="C549" s="377" t="s">
        <v>566</v>
      </c>
    </row>
    <row r="550" spans="1:3">
      <c r="A550" s="375">
        <v>549</v>
      </c>
      <c r="B550" s="376">
        <v>60103</v>
      </c>
      <c r="C550" s="377" t="s">
        <v>567</v>
      </c>
    </row>
    <row r="551" spans="1:3">
      <c r="A551" s="372">
        <v>550</v>
      </c>
      <c r="B551" s="376">
        <v>60104</v>
      </c>
      <c r="C551" s="377" t="s">
        <v>568</v>
      </c>
    </row>
    <row r="552" spans="1:3">
      <c r="A552" s="372">
        <v>551</v>
      </c>
      <c r="B552" s="376">
        <v>60151</v>
      </c>
      <c r="C552" s="377" t="s">
        <v>569</v>
      </c>
    </row>
    <row r="553" spans="1:3">
      <c r="A553" s="375">
        <v>552</v>
      </c>
      <c r="B553" s="376">
        <v>60152</v>
      </c>
      <c r="C553" s="377" t="s">
        <v>886</v>
      </c>
    </row>
    <row r="554" spans="1:3">
      <c r="A554" s="372">
        <v>553</v>
      </c>
      <c r="B554" s="376">
        <v>60201</v>
      </c>
      <c r="C554" s="377" t="s">
        <v>887</v>
      </c>
    </row>
    <row r="555" spans="1:3">
      <c r="A555" s="375">
        <v>554</v>
      </c>
      <c r="B555" s="376">
        <v>60202</v>
      </c>
      <c r="C555" s="377" t="s">
        <v>570</v>
      </c>
    </row>
    <row r="556" spans="1:3">
      <c r="A556" s="372">
        <v>555</v>
      </c>
      <c r="B556" s="376">
        <v>60203</v>
      </c>
      <c r="C556" s="377" t="s">
        <v>571</v>
      </c>
    </row>
    <row r="557" spans="1:3">
      <c r="A557" s="372">
        <v>556</v>
      </c>
      <c r="B557" s="376">
        <v>60204</v>
      </c>
      <c r="C557" s="377" t="s">
        <v>572</v>
      </c>
    </row>
    <row r="558" spans="1:3">
      <c r="A558" s="375">
        <v>557</v>
      </c>
      <c r="B558" s="376">
        <v>60205</v>
      </c>
      <c r="C558" s="377" t="s">
        <v>909</v>
      </c>
    </row>
    <row r="559" spans="1:3">
      <c r="A559" s="372">
        <v>558</v>
      </c>
      <c r="B559" s="376">
        <v>60206</v>
      </c>
      <c r="C559" s="377" t="s">
        <v>573</v>
      </c>
    </row>
    <row r="560" spans="1:3">
      <c r="A560" s="375">
        <v>559</v>
      </c>
      <c r="B560" s="376">
        <v>60207</v>
      </c>
      <c r="C560" s="377" t="s">
        <v>574</v>
      </c>
    </row>
    <row r="561" spans="1:3">
      <c r="A561" s="372">
        <v>560</v>
      </c>
      <c r="B561" s="376">
        <v>60209</v>
      </c>
      <c r="C561" s="377" t="s">
        <v>575</v>
      </c>
    </row>
    <row r="562" spans="1:3">
      <c r="A562" s="372">
        <v>561</v>
      </c>
      <c r="B562" s="376">
        <v>60211</v>
      </c>
      <c r="C562" s="377" t="s">
        <v>576</v>
      </c>
    </row>
    <row r="563" spans="1:3">
      <c r="A563" s="375">
        <v>562</v>
      </c>
      <c r="B563" s="376" t="s">
        <v>1327</v>
      </c>
      <c r="C563" s="377" t="s">
        <v>1327</v>
      </c>
    </row>
    <row r="564" spans="1:3">
      <c r="A564" s="372">
        <v>563</v>
      </c>
      <c r="B564" s="376">
        <v>60251</v>
      </c>
      <c r="C564" s="377" t="s">
        <v>577</v>
      </c>
    </row>
    <row r="565" spans="1:3">
      <c r="A565" s="375">
        <v>564</v>
      </c>
      <c r="B565" s="376">
        <v>60252</v>
      </c>
      <c r="C565" s="377" t="s">
        <v>578</v>
      </c>
    </row>
    <row r="566" spans="1:3">
      <c r="A566" s="372">
        <v>565</v>
      </c>
      <c r="B566" s="376">
        <v>60253</v>
      </c>
      <c r="C566" s="377" t="s">
        <v>579</v>
      </c>
    </row>
    <row r="567" spans="1:3">
      <c r="A567" s="372">
        <v>566</v>
      </c>
      <c r="B567" s="376">
        <v>60254</v>
      </c>
      <c r="C567" s="377" t="s">
        <v>580</v>
      </c>
    </row>
    <row r="568" spans="1:3">
      <c r="A568" s="375">
        <v>567</v>
      </c>
      <c r="B568" s="376">
        <v>60255</v>
      </c>
      <c r="C568" s="377" t="s">
        <v>581</v>
      </c>
    </row>
    <row r="569" spans="1:3">
      <c r="A569" s="372">
        <v>568</v>
      </c>
      <c r="B569" s="376">
        <v>61101</v>
      </c>
      <c r="C569" s="377" t="s">
        <v>582</v>
      </c>
    </row>
    <row r="570" spans="1:3">
      <c r="A570" s="375">
        <v>569</v>
      </c>
      <c r="B570" s="376">
        <v>61102</v>
      </c>
      <c r="C570" s="377" t="s">
        <v>583</v>
      </c>
    </row>
    <row r="571" spans="1:3">
      <c r="A571" s="372">
        <v>570</v>
      </c>
      <c r="B571" s="376">
        <v>61103</v>
      </c>
      <c r="C571" s="377" t="s">
        <v>584</v>
      </c>
    </row>
    <row r="572" spans="1:3">
      <c r="A572" s="372">
        <v>571</v>
      </c>
      <c r="B572" s="376">
        <v>61104</v>
      </c>
      <c r="C572" s="377" t="s">
        <v>585</v>
      </c>
    </row>
    <row r="573" spans="1:3">
      <c r="A573" s="375">
        <v>572</v>
      </c>
      <c r="B573" s="376">
        <v>61105</v>
      </c>
      <c r="C573" s="377" t="s">
        <v>586</v>
      </c>
    </row>
    <row r="574" spans="1:3">
      <c r="A574" s="372">
        <v>573</v>
      </c>
      <c r="B574" s="376">
        <v>61106</v>
      </c>
      <c r="C574" s="377" t="s">
        <v>587</v>
      </c>
    </row>
    <row r="575" spans="1:3">
      <c r="A575" s="375">
        <v>574</v>
      </c>
      <c r="B575" s="376">
        <v>61107</v>
      </c>
      <c r="C575" s="377" t="s">
        <v>588</v>
      </c>
    </row>
    <row r="576" spans="1:3">
      <c r="A576" s="372">
        <v>575</v>
      </c>
      <c r="B576" s="376">
        <v>61108</v>
      </c>
      <c r="C576" s="377" t="s">
        <v>589</v>
      </c>
    </row>
    <row r="577" spans="1:3">
      <c r="A577" s="372">
        <v>576</v>
      </c>
      <c r="B577" s="376">
        <v>61109</v>
      </c>
      <c r="C577" s="377" t="s">
        <v>590</v>
      </c>
    </row>
    <row r="578" spans="1:3">
      <c r="A578" s="375">
        <v>577</v>
      </c>
      <c r="B578" s="376">
        <v>61110</v>
      </c>
      <c r="C578" s="377" t="s">
        <v>591</v>
      </c>
    </row>
    <row r="579" spans="1:3">
      <c r="A579" s="372">
        <v>578</v>
      </c>
      <c r="B579" s="376">
        <v>61111</v>
      </c>
      <c r="C579" s="377" t="s">
        <v>592</v>
      </c>
    </row>
    <row r="580" spans="1:3">
      <c r="A580" s="375">
        <v>579</v>
      </c>
      <c r="B580" s="376">
        <v>61112</v>
      </c>
      <c r="C580" s="377" t="s">
        <v>593</v>
      </c>
    </row>
    <row r="581" spans="1:3">
      <c r="A581" s="372">
        <v>580</v>
      </c>
      <c r="B581" s="376">
        <v>61113</v>
      </c>
      <c r="C581" s="377" t="s">
        <v>594</v>
      </c>
    </row>
    <row r="582" spans="1:3">
      <c r="A582" s="372">
        <v>581</v>
      </c>
      <c r="B582" s="376">
        <v>61114</v>
      </c>
      <c r="C582" s="377" t="s">
        <v>851</v>
      </c>
    </row>
    <row r="583" spans="1:3">
      <c r="A583" s="375">
        <v>582</v>
      </c>
      <c r="B583" s="376">
        <v>61151</v>
      </c>
      <c r="C583" s="377" t="s">
        <v>595</v>
      </c>
    </row>
    <row r="584" spans="1:3">
      <c r="A584" s="372">
        <v>583</v>
      </c>
      <c r="B584" s="376">
        <v>61152</v>
      </c>
      <c r="C584" s="377" t="s">
        <v>596</v>
      </c>
    </row>
    <row r="585" spans="1:3">
      <c r="A585" s="375">
        <v>584</v>
      </c>
      <c r="B585" s="376">
        <v>61153</v>
      </c>
      <c r="C585" s="377" t="s">
        <v>597</v>
      </c>
    </row>
    <row r="586" spans="1:3">
      <c r="A586" s="372">
        <v>585</v>
      </c>
      <c r="B586" s="376">
        <v>61154</v>
      </c>
      <c r="C586" s="377" t="s">
        <v>598</v>
      </c>
    </row>
    <row r="587" spans="1:3">
      <c r="A587" s="372">
        <v>586</v>
      </c>
      <c r="B587" s="376">
        <v>61155</v>
      </c>
      <c r="C587" s="377" t="s">
        <v>599</v>
      </c>
    </row>
    <row r="588" spans="1:3">
      <c r="A588" s="375">
        <v>587</v>
      </c>
      <c r="B588" s="376">
        <v>61156</v>
      </c>
      <c r="C588" s="377" t="s">
        <v>600</v>
      </c>
    </row>
    <row r="589" spans="1:3">
      <c r="A589" s="372">
        <v>588</v>
      </c>
      <c r="B589" s="376">
        <v>61157</v>
      </c>
      <c r="C589" s="377" t="s">
        <v>601</v>
      </c>
    </row>
    <row r="590" spans="1:3">
      <c r="A590" s="375">
        <v>589</v>
      </c>
      <c r="B590" s="376">
        <v>61158</v>
      </c>
      <c r="C590" s="377" t="s">
        <v>602</v>
      </c>
    </row>
    <row r="591" spans="1:3">
      <c r="A591" s="372">
        <v>590</v>
      </c>
      <c r="B591" s="376">
        <v>61208</v>
      </c>
      <c r="C591" s="377" t="s">
        <v>1087</v>
      </c>
    </row>
    <row r="592" spans="1:3">
      <c r="A592" s="372">
        <v>591</v>
      </c>
      <c r="B592" s="376">
        <v>61255</v>
      </c>
      <c r="C592" s="377" t="s">
        <v>1088</v>
      </c>
    </row>
    <row r="593" spans="1:3">
      <c r="A593" s="375">
        <v>592</v>
      </c>
      <c r="B593" s="376">
        <v>61306</v>
      </c>
      <c r="C593" s="377" t="s">
        <v>1330</v>
      </c>
    </row>
    <row r="594" spans="1:3">
      <c r="A594" s="372">
        <v>593</v>
      </c>
      <c r="B594" s="376">
        <v>61307</v>
      </c>
      <c r="C594" s="377" t="s">
        <v>1331</v>
      </c>
    </row>
    <row r="595" spans="1:3">
      <c r="A595" s="375">
        <v>594</v>
      </c>
      <c r="B595" s="376" t="s">
        <v>1327</v>
      </c>
      <c r="C595" s="377" t="s">
        <v>1327</v>
      </c>
    </row>
    <row r="596" spans="1:3">
      <c r="A596" s="372">
        <v>595</v>
      </c>
      <c r="B596" s="376" t="s">
        <v>1327</v>
      </c>
      <c r="C596" s="377" t="s">
        <v>1327</v>
      </c>
    </row>
    <row r="597" spans="1:3">
      <c r="A597" s="372">
        <v>596</v>
      </c>
      <c r="B597" s="376">
        <v>61353</v>
      </c>
      <c r="C597" s="377" t="s">
        <v>1332</v>
      </c>
    </row>
    <row r="598" spans="1:3">
      <c r="A598" s="375">
        <v>597</v>
      </c>
      <c r="B598" s="376">
        <v>61354</v>
      </c>
      <c r="C598" s="377" t="s">
        <v>1333</v>
      </c>
    </row>
    <row r="599" spans="1:3">
      <c r="A599" s="372">
        <v>598</v>
      </c>
      <c r="B599" s="376">
        <v>62101</v>
      </c>
      <c r="C599" s="377" t="s">
        <v>603</v>
      </c>
    </row>
    <row r="600" spans="1:3">
      <c r="A600" s="375">
        <v>599</v>
      </c>
      <c r="B600" s="376">
        <v>62102</v>
      </c>
      <c r="C600" s="377" t="s">
        <v>604</v>
      </c>
    </row>
    <row r="601" spans="1:3">
      <c r="A601" s="372">
        <v>600</v>
      </c>
      <c r="B601" s="376">
        <v>62103</v>
      </c>
      <c r="C601" s="377" t="s">
        <v>605</v>
      </c>
    </row>
    <row r="602" spans="1:3">
      <c r="A602" s="372">
        <v>601</v>
      </c>
      <c r="B602" s="376">
        <v>62104</v>
      </c>
      <c r="C602" s="377" t="s">
        <v>606</v>
      </c>
    </row>
    <row r="603" spans="1:3">
      <c r="A603" s="375">
        <v>602</v>
      </c>
      <c r="B603" s="376">
        <v>62105</v>
      </c>
      <c r="C603" s="377" t="s">
        <v>607</v>
      </c>
    </row>
    <row r="604" spans="1:3">
      <c r="A604" s="372">
        <v>603</v>
      </c>
      <c r="B604" s="376">
        <v>62106</v>
      </c>
      <c r="C604" s="377" t="s">
        <v>608</v>
      </c>
    </row>
    <row r="605" spans="1:3">
      <c r="A605" s="375">
        <v>604</v>
      </c>
      <c r="B605" s="376">
        <v>62107</v>
      </c>
      <c r="C605" s="377" t="s">
        <v>609</v>
      </c>
    </row>
    <row r="606" spans="1:3">
      <c r="A606" s="372">
        <v>605</v>
      </c>
      <c r="B606" s="376">
        <v>62151</v>
      </c>
      <c r="C606" s="377" t="s">
        <v>610</v>
      </c>
    </row>
    <row r="607" spans="1:3">
      <c r="A607" s="372">
        <v>606</v>
      </c>
      <c r="B607" s="376">
        <v>62152</v>
      </c>
      <c r="C607" s="377" t="s">
        <v>611</v>
      </c>
    </row>
    <row r="608" spans="1:3">
      <c r="A608" s="375">
        <v>607</v>
      </c>
      <c r="B608" s="376">
        <v>62153</v>
      </c>
      <c r="C608" s="377" t="s">
        <v>612</v>
      </c>
    </row>
    <row r="609" spans="1:3">
      <c r="A609" s="372">
        <v>608</v>
      </c>
      <c r="B609" s="376">
        <v>62201</v>
      </c>
      <c r="C609" s="377" t="s">
        <v>613</v>
      </c>
    </row>
    <row r="610" spans="1:3">
      <c r="A610" s="375">
        <v>609</v>
      </c>
      <c r="B610" s="376">
        <v>62202</v>
      </c>
      <c r="C610" s="377" t="s">
        <v>614</v>
      </c>
    </row>
    <row r="611" spans="1:3">
      <c r="A611" s="372">
        <v>610</v>
      </c>
      <c r="B611" s="376">
        <v>62251</v>
      </c>
      <c r="C611" s="377" t="s">
        <v>615</v>
      </c>
    </row>
    <row r="612" spans="1:3">
      <c r="A612" s="372">
        <v>611</v>
      </c>
      <c r="B612" s="376">
        <v>63101</v>
      </c>
      <c r="C612" s="377" t="s">
        <v>616</v>
      </c>
    </row>
    <row r="613" spans="1:3">
      <c r="A613" s="375">
        <v>612</v>
      </c>
      <c r="B613" s="376">
        <v>63102</v>
      </c>
      <c r="C613" s="377" t="s">
        <v>617</v>
      </c>
    </row>
    <row r="614" spans="1:3">
      <c r="A614" s="372">
        <v>613</v>
      </c>
      <c r="B614" s="376">
        <v>63103</v>
      </c>
      <c r="C614" s="377" t="s">
        <v>618</v>
      </c>
    </row>
    <row r="615" spans="1:3">
      <c r="A615" s="375">
        <v>614</v>
      </c>
      <c r="B615" s="376">
        <v>63104</v>
      </c>
      <c r="C615" s="377" t="s">
        <v>619</v>
      </c>
    </row>
    <row r="616" spans="1:3">
      <c r="A616" s="372">
        <v>615</v>
      </c>
      <c r="B616" s="376">
        <v>63105</v>
      </c>
      <c r="C616" s="377" t="s">
        <v>620</v>
      </c>
    </row>
    <row r="617" spans="1:3">
      <c r="A617" s="372">
        <v>616</v>
      </c>
      <c r="B617" s="376">
        <v>63151</v>
      </c>
      <c r="C617" s="377" t="s">
        <v>621</v>
      </c>
    </row>
    <row r="618" spans="1:3">
      <c r="A618" s="375">
        <v>617</v>
      </c>
      <c r="B618" s="376">
        <v>63152</v>
      </c>
      <c r="C618" s="377" t="s">
        <v>622</v>
      </c>
    </row>
    <row r="619" spans="1:3">
      <c r="A619" s="372">
        <v>618</v>
      </c>
      <c r="B619" s="376">
        <v>63153</v>
      </c>
      <c r="C619" s="377" t="s">
        <v>623</v>
      </c>
    </row>
    <row r="620" spans="1:3">
      <c r="A620" s="375">
        <v>619</v>
      </c>
      <c r="B620" s="376">
        <v>63201</v>
      </c>
      <c r="C620" s="377" t="s">
        <v>624</v>
      </c>
    </row>
    <row r="621" spans="1:3">
      <c r="A621" s="372">
        <v>620</v>
      </c>
      <c r="B621" s="376">
        <v>63251</v>
      </c>
      <c r="C621" s="377" t="s">
        <v>625</v>
      </c>
    </row>
    <row r="622" spans="1:3">
      <c r="A622" s="372">
        <v>621</v>
      </c>
      <c r="B622" s="376">
        <v>63301</v>
      </c>
      <c r="C622" s="377" t="s">
        <v>626</v>
      </c>
    </row>
    <row r="623" spans="1:3">
      <c r="A623" s="375">
        <v>622</v>
      </c>
      <c r="B623" s="376">
        <v>63302</v>
      </c>
      <c r="C623" s="377" t="s">
        <v>627</v>
      </c>
    </row>
    <row r="624" spans="1:3">
      <c r="A624" s="372">
        <v>623</v>
      </c>
      <c r="B624" s="376">
        <v>63303</v>
      </c>
      <c r="C624" s="377" t="s">
        <v>628</v>
      </c>
    </row>
    <row r="625" spans="1:3">
      <c r="A625" s="375">
        <v>624</v>
      </c>
      <c r="B625" s="376">
        <v>63304</v>
      </c>
      <c r="C625" s="377" t="s">
        <v>629</v>
      </c>
    </row>
    <row r="626" spans="1:3">
      <c r="A626" s="372">
        <v>625</v>
      </c>
      <c r="B626" s="376">
        <v>63306</v>
      </c>
      <c r="C626" s="377" t="s">
        <v>630</v>
      </c>
    </row>
    <row r="627" spans="1:3">
      <c r="A627" s="372">
        <v>626</v>
      </c>
      <c r="B627" s="376">
        <v>63307</v>
      </c>
      <c r="C627" s="377" t="s">
        <v>631</v>
      </c>
    </row>
    <row r="628" spans="1:3">
      <c r="A628" s="375">
        <v>627</v>
      </c>
      <c r="B628" s="376">
        <v>63309</v>
      </c>
      <c r="C628" s="377" t="s">
        <v>632</v>
      </c>
    </row>
    <row r="629" spans="1:3">
      <c r="A629" s="372">
        <v>628</v>
      </c>
      <c r="B629" s="376">
        <v>63310</v>
      </c>
      <c r="C629" s="377" t="s">
        <v>633</v>
      </c>
    </row>
    <row r="630" spans="1:3">
      <c r="A630" s="375">
        <v>629</v>
      </c>
      <c r="B630" s="376">
        <v>63311</v>
      </c>
      <c r="C630" s="377" t="s">
        <v>634</v>
      </c>
    </row>
    <row r="631" spans="1:3">
      <c r="A631" s="372">
        <v>630</v>
      </c>
      <c r="B631" s="376">
        <v>63312</v>
      </c>
      <c r="C631" s="377" t="s">
        <v>853</v>
      </c>
    </row>
    <row r="632" spans="1:3">
      <c r="A632" s="372">
        <v>631</v>
      </c>
      <c r="B632" s="376">
        <v>63351</v>
      </c>
      <c r="C632" s="377" t="s">
        <v>635</v>
      </c>
    </row>
    <row r="633" spans="1:3">
      <c r="A633" s="375">
        <v>632</v>
      </c>
      <c r="B633" s="376">
        <v>63352</v>
      </c>
      <c r="C633" s="377" t="s">
        <v>877</v>
      </c>
    </row>
    <row r="634" spans="1:3">
      <c r="A634" s="372">
        <v>633</v>
      </c>
      <c r="B634" s="376">
        <v>63353</v>
      </c>
      <c r="C634" s="377" t="s">
        <v>636</v>
      </c>
    </row>
    <row r="635" spans="1:3">
      <c r="A635" s="375">
        <v>634</v>
      </c>
      <c r="B635" s="376">
        <v>63354</v>
      </c>
      <c r="C635" s="377" t="s">
        <v>637</v>
      </c>
    </row>
    <row r="636" spans="1:3">
      <c r="A636" s="372">
        <v>635</v>
      </c>
      <c r="B636" s="376">
        <v>63401</v>
      </c>
      <c r="C636" s="377" t="s">
        <v>915</v>
      </c>
    </row>
    <row r="637" spans="1:3">
      <c r="A637" s="372">
        <v>636</v>
      </c>
      <c r="B637" s="376">
        <v>63402</v>
      </c>
      <c r="C637" s="377" t="s">
        <v>638</v>
      </c>
    </row>
    <row r="638" spans="1:3">
      <c r="A638" s="375">
        <v>637</v>
      </c>
      <c r="B638" s="376">
        <v>63403</v>
      </c>
      <c r="C638" s="377" t="s">
        <v>639</v>
      </c>
    </row>
    <row r="639" spans="1:3">
      <c r="A639" s="372">
        <v>638</v>
      </c>
      <c r="B639" s="376">
        <v>63404</v>
      </c>
      <c r="C639" s="377" t="s">
        <v>640</v>
      </c>
    </row>
    <row r="640" spans="1:3">
      <c r="A640" s="375">
        <v>639</v>
      </c>
      <c r="B640" s="376">
        <v>63406</v>
      </c>
      <c r="C640" s="377" t="s">
        <v>641</v>
      </c>
    </row>
    <row r="641" spans="1:3">
      <c r="A641" s="372">
        <v>640</v>
      </c>
      <c r="B641" s="376">
        <v>63407</v>
      </c>
      <c r="C641" s="377" t="s">
        <v>642</v>
      </c>
    </row>
    <row r="642" spans="1:3">
      <c r="A642" s="372">
        <v>641</v>
      </c>
      <c r="B642" s="376">
        <v>63409</v>
      </c>
      <c r="C642" s="377" t="s">
        <v>643</v>
      </c>
    </row>
    <row r="643" spans="1:3">
      <c r="A643" s="375">
        <v>642</v>
      </c>
      <c r="B643" s="376">
        <v>63411</v>
      </c>
      <c r="C643" s="377" t="s">
        <v>644</v>
      </c>
    </row>
    <row r="644" spans="1:3">
      <c r="A644" s="372">
        <v>643</v>
      </c>
      <c r="B644" s="376">
        <v>63451</v>
      </c>
      <c r="C644" s="377" t="s">
        <v>645</v>
      </c>
    </row>
    <row r="645" spans="1:3">
      <c r="A645" s="375">
        <v>644</v>
      </c>
      <c r="B645" s="376">
        <v>63452</v>
      </c>
      <c r="C645" s="377" t="s">
        <v>646</v>
      </c>
    </row>
    <row r="646" spans="1:3">
      <c r="A646" s="372">
        <v>645</v>
      </c>
      <c r="B646" s="376">
        <v>63454</v>
      </c>
      <c r="C646" s="377" t="s">
        <v>647</v>
      </c>
    </row>
    <row r="647" spans="1:3">
      <c r="A647" s="372">
        <v>646</v>
      </c>
      <c r="B647" s="376">
        <v>63455</v>
      </c>
      <c r="C647" s="377" t="s">
        <v>648</v>
      </c>
    </row>
    <row r="648" spans="1:3">
      <c r="A648" s="375">
        <v>647</v>
      </c>
      <c r="B648" s="376">
        <v>63501</v>
      </c>
      <c r="C648" s="377" t="s">
        <v>649</v>
      </c>
    </row>
    <row r="649" spans="1:3">
      <c r="A649" s="372">
        <v>648</v>
      </c>
      <c r="B649" s="376">
        <v>63502</v>
      </c>
      <c r="C649" s="377" t="s">
        <v>650</v>
      </c>
    </row>
    <row r="650" spans="1:3">
      <c r="A650" s="375">
        <v>649</v>
      </c>
      <c r="B650" s="376">
        <v>63504</v>
      </c>
      <c r="C650" s="377" t="s">
        <v>651</v>
      </c>
    </row>
    <row r="651" spans="1:3">
      <c r="A651" s="372">
        <v>650</v>
      </c>
      <c r="B651" s="376">
        <v>63551</v>
      </c>
      <c r="C651" s="377" t="s">
        <v>652</v>
      </c>
    </row>
    <row r="652" spans="1:3">
      <c r="A652" s="372">
        <v>651</v>
      </c>
      <c r="B652" s="376">
        <v>64101</v>
      </c>
      <c r="C652" s="377" t="s">
        <v>892</v>
      </c>
    </row>
    <row r="653" spans="1:3">
      <c r="A653" s="375">
        <v>652</v>
      </c>
      <c r="B653" s="376">
        <v>64102</v>
      </c>
      <c r="C653" s="377" t="s">
        <v>653</v>
      </c>
    </row>
    <row r="654" spans="1:3">
      <c r="A654" s="372">
        <v>653</v>
      </c>
      <c r="B654" s="376">
        <v>64103</v>
      </c>
      <c r="C654" s="377" t="s">
        <v>654</v>
      </c>
    </row>
    <row r="655" spans="1:3">
      <c r="A655" s="375">
        <v>654</v>
      </c>
      <c r="B655" s="376">
        <v>64105</v>
      </c>
      <c r="C655" s="377" t="s">
        <v>656</v>
      </c>
    </row>
    <row r="656" spans="1:3">
      <c r="A656" s="372">
        <v>655</v>
      </c>
      <c r="B656" s="376">
        <v>64106</v>
      </c>
      <c r="C656" s="377" t="s">
        <v>657</v>
      </c>
    </row>
    <row r="657" spans="1:3">
      <c r="A657" s="372">
        <v>656</v>
      </c>
      <c r="B657" s="376">
        <v>64107</v>
      </c>
      <c r="C657" s="377" t="s">
        <v>658</v>
      </c>
    </row>
    <row r="658" spans="1:3">
      <c r="A658" s="375">
        <v>657</v>
      </c>
      <c r="B658" s="376">
        <v>64108</v>
      </c>
      <c r="C658" s="377" t="s">
        <v>659</v>
      </c>
    </row>
    <row r="659" spans="1:3">
      <c r="A659" s="372">
        <v>658</v>
      </c>
      <c r="B659" s="376">
        <v>64109</v>
      </c>
      <c r="C659" s="377" t="s">
        <v>849</v>
      </c>
    </row>
    <row r="660" spans="1:3">
      <c r="A660" s="375">
        <v>659</v>
      </c>
      <c r="B660" s="376">
        <v>64110</v>
      </c>
      <c r="C660" s="377" t="s">
        <v>660</v>
      </c>
    </row>
    <row r="661" spans="1:3">
      <c r="A661" s="372">
        <v>660</v>
      </c>
      <c r="B661" s="376">
        <v>64111</v>
      </c>
      <c r="C661" s="377" t="s">
        <v>661</v>
      </c>
    </row>
    <row r="662" spans="1:3">
      <c r="A662" s="372">
        <v>661</v>
      </c>
      <c r="B662" s="376">
        <v>64112</v>
      </c>
      <c r="C662" s="377" t="s">
        <v>662</v>
      </c>
    </row>
    <row r="663" spans="1:3">
      <c r="A663" s="375">
        <v>662</v>
      </c>
      <c r="B663" s="376">
        <v>64113</v>
      </c>
      <c r="C663" s="377" t="s">
        <v>663</v>
      </c>
    </row>
    <row r="664" spans="1:3">
      <c r="A664" s="372">
        <v>663</v>
      </c>
      <c r="B664" s="376">
        <v>64114</v>
      </c>
      <c r="C664" s="377" t="s">
        <v>664</v>
      </c>
    </row>
    <row r="665" spans="1:3">
      <c r="A665" s="375">
        <v>664</v>
      </c>
      <c r="B665" s="376">
        <v>64115</v>
      </c>
      <c r="C665" s="377" t="s">
        <v>655</v>
      </c>
    </row>
    <row r="666" spans="1:3">
      <c r="A666" s="372">
        <v>665</v>
      </c>
      <c r="B666" s="376">
        <v>64151</v>
      </c>
      <c r="C666" s="377" t="s">
        <v>665</v>
      </c>
    </row>
    <row r="667" spans="1:3">
      <c r="A667" s="372">
        <v>666</v>
      </c>
      <c r="B667" s="376">
        <v>64152</v>
      </c>
      <c r="C667" s="377" t="s">
        <v>666</v>
      </c>
    </row>
    <row r="668" spans="1:3">
      <c r="A668" s="375">
        <v>667</v>
      </c>
      <c r="B668" s="376">
        <v>64154</v>
      </c>
      <c r="C668" s="377" t="s">
        <v>668</v>
      </c>
    </row>
    <row r="669" spans="1:3">
      <c r="A669" s="372">
        <v>668</v>
      </c>
      <c r="B669" s="376">
        <v>64155</v>
      </c>
      <c r="C669" s="377" t="s">
        <v>669</v>
      </c>
    </row>
    <row r="670" spans="1:3">
      <c r="A670" s="375">
        <v>669</v>
      </c>
      <c r="B670" s="376">
        <v>64156</v>
      </c>
      <c r="C670" s="377" t="s">
        <v>670</v>
      </c>
    </row>
    <row r="671" spans="1:3">
      <c r="A671" s="372">
        <v>670</v>
      </c>
      <c r="B671" s="376">
        <v>64157</v>
      </c>
      <c r="C671" s="377" t="s">
        <v>667</v>
      </c>
    </row>
    <row r="672" spans="1:3">
      <c r="A672" s="372">
        <v>671</v>
      </c>
      <c r="B672" s="376">
        <v>64201</v>
      </c>
      <c r="C672" s="377" t="s">
        <v>671</v>
      </c>
    </row>
    <row r="673" spans="1:3">
      <c r="A673" s="375">
        <v>672</v>
      </c>
      <c r="B673" s="376">
        <v>64202</v>
      </c>
      <c r="C673" s="377" t="s">
        <v>672</v>
      </c>
    </row>
    <row r="674" spans="1:3">
      <c r="A674" s="372">
        <v>673</v>
      </c>
      <c r="B674" s="376">
        <v>64251</v>
      </c>
      <c r="C674" s="377" t="s">
        <v>673</v>
      </c>
    </row>
    <row r="675" spans="1:3">
      <c r="A675" s="375">
        <v>674</v>
      </c>
      <c r="B675" s="376">
        <v>64306</v>
      </c>
      <c r="C675" s="377" t="s">
        <v>852</v>
      </c>
    </row>
    <row r="676" spans="1:3">
      <c r="A676" s="372">
        <v>675</v>
      </c>
      <c r="B676" s="376">
        <v>64307</v>
      </c>
      <c r="C676" s="377" t="s">
        <v>914</v>
      </c>
    </row>
    <row r="677" spans="1:3">
      <c r="A677" s="372">
        <v>676</v>
      </c>
      <c r="B677" s="376">
        <v>64351</v>
      </c>
      <c r="C677" s="377" t="s">
        <v>674</v>
      </c>
    </row>
    <row r="678" spans="1:3">
      <c r="A678" s="375">
        <v>677</v>
      </c>
      <c r="B678" s="376">
        <v>64401</v>
      </c>
      <c r="C678" s="377" t="s">
        <v>675</v>
      </c>
    </row>
    <row r="679" spans="1:3">
      <c r="A679" s="372">
        <v>678</v>
      </c>
      <c r="B679" s="376">
        <v>64402</v>
      </c>
      <c r="C679" s="377" t="s">
        <v>676</v>
      </c>
    </row>
    <row r="680" spans="1:3">
      <c r="A680" s="375">
        <v>679</v>
      </c>
      <c r="B680" s="376">
        <v>64403</v>
      </c>
      <c r="C680" s="377" t="s">
        <v>677</v>
      </c>
    </row>
    <row r="681" spans="1:3">
      <c r="A681" s="372">
        <v>680</v>
      </c>
      <c r="B681" s="376">
        <v>64404</v>
      </c>
      <c r="C681" s="377" t="s">
        <v>678</v>
      </c>
    </row>
    <row r="682" spans="1:3">
      <c r="A682" s="372">
        <v>681</v>
      </c>
      <c r="B682" s="376">
        <v>64405</v>
      </c>
      <c r="C682" s="377" t="s">
        <v>679</v>
      </c>
    </row>
    <row r="683" spans="1:3">
      <c r="A683" s="375">
        <v>682</v>
      </c>
      <c r="B683" s="376">
        <v>64406</v>
      </c>
      <c r="C683" s="377" t="s">
        <v>680</v>
      </c>
    </row>
    <row r="684" spans="1:3">
      <c r="A684" s="372">
        <v>683</v>
      </c>
      <c r="B684" s="376">
        <v>64407</v>
      </c>
      <c r="C684" s="377" t="s">
        <v>681</v>
      </c>
    </row>
    <row r="685" spans="1:3">
      <c r="A685" s="375">
        <v>684</v>
      </c>
      <c r="B685" s="376">
        <v>64451</v>
      </c>
      <c r="C685" s="377" t="s">
        <v>682</v>
      </c>
    </row>
    <row r="686" spans="1:3">
      <c r="A686" s="372">
        <v>685</v>
      </c>
      <c r="B686" s="376">
        <v>64452</v>
      </c>
      <c r="C686" s="377" t="s">
        <v>683</v>
      </c>
    </row>
    <row r="687" spans="1:3">
      <c r="A687" s="372">
        <v>686</v>
      </c>
      <c r="B687" s="376">
        <v>64453</v>
      </c>
      <c r="C687" s="377" t="s">
        <v>684</v>
      </c>
    </row>
    <row r="688" spans="1:3">
      <c r="A688" s="375">
        <v>687</v>
      </c>
      <c r="B688" s="376">
        <v>64601</v>
      </c>
      <c r="C688" s="377" t="s">
        <v>685</v>
      </c>
    </row>
    <row r="689" spans="1:3">
      <c r="A689" s="372">
        <v>688</v>
      </c>
      <c r="B689" s="376">
        <v>64602</v>
      </c>
      <c r="C689" s="377" t="s">
        <v>686</v>
      </c>
    </row>
    <row r="690" spans="1:3">
      <c r="A690" s="375">
        <v>689</v>
      </c>
      <c r="B690" s="376">
        <v>64603</v>
      </c>
      <c r="C690" s="377" t="s">
        <v>687</v>
      </c>
    </row>
    <row r="691" spans="1:3">
      <c r="A691" s="372">
        <v>690</v>
      </c>
      <c r="B691" s="376">
        <v>64604</v>
      </c>
      <c r="C691" s="377" t="s">
        <v>688</v>
      </c>
    </row>
    <row r="692" spans="1:3">
      <c r="A692" s="372">
        <v>691</v>
      </c>
      <c r="B692" s="376">
        <v>64605</v>
      </c>
      <c r="C692" s="377" t="s">
        <v>689</v>
      </c>
    </row>
    <row r="693" spans="1:3">
      <c r="A693" s="375">
        <v>692</v>
      </c>
      <c r="B693" s="376">
        <v>64606</v>
      </c>
      <c r="C693" s="377" t="s">
        <v>690</v>
      </c>
    </row>
    <row r="694" spans="1:3">
      <c r="A694" s="372">
        <v>693</v>
      </c>
      <c r="B694" s="376">
        <v>64607</v>
      </c>
      <c r="C694" s="377" t="s">
        <v>691</v>
      </c>
    </row>
    <row r="695" spans="1:3">
      <c r="A695" s="375">
        <v>694</v>
      </c>
      <c r="B695" s="376">
        <v>64651</v>
      </c>
      <c r="C695" s="377" t="s">
        <v>692</v>
      </c>
    </row>
    <row r="696" spans="1:3">
      <c r="A696" s="372">
        <v>695</v>
      </c>
      <c r="B696" s="376">
        <v>64652</v>
      </c>
      <c r="C696" s="377" t="s">
        <v>693</v>
      </c>
    </row>
    <row r="697" spans="1:3">
      <c r="A697" s="372">
        <v>696</v>
      </c>
      <c r="B697" s="376">
        <v>64653</v>
      </c>
      <c r="C697" s="377" t="s">
        <v>694</v>
      </c>
    </row>
    <row r="698" spans="1:3">
      <c r="A698" s="375">
        <v>697</v>
      </c>
      <c r="B698" s="376">
        <v>64703</v>
      </c>
      <c r="C698" s="377" t="s">
        <v>695</v>
      </c>
    </row>
    <row r="699" spans="1:3">
      <c r="A699" s="372">
        <v>698</v>
      </c>
      <c r="B699" s="376">
        <v>64704</v>
      </c>
      <c r="C699" s="377" t="s">
        <v>696</v>
      </c>
    </row>
    <row r="700" spans="1:3">
      <c r="A700" s="375">
        <v>699</v>
      </c>
      <c r="B700" s="376">
        <v>64751</v>
      </c>
      <c r="C700" s="377" t="s">
        <v>697</v>
      </c>
    </row>
    <row r="701" spans="1:3">
      <c r="A701" s="372">
        <v>700</v>
      </c>
      <c r="B701" s="376">
        <v>65101</v>
      </c>
      <c r="C701" s="377" t="s">
        <v>698</v>
      </c>
    </row>
    <row r="702" spans="1:3">
      <c r="A702" s="372">
        <v>701</v>
      </c>
      <c r="B702" s="376">
        <v>65102</v>
      </c>
      <c r="C702" s="377" t="s">
        <v>699</v>
      </c>
    </row>
    <row r="703" spans="1:3">
      <c r="A703" s="375">
        <v>702</v>
      </c>
      <c r="B703" s="376">
        <v>65103</v>
      </c>
      <c r="C703" s="377" t="s">
        <v>700</v>
      </c>
    </row>
    <row r="704" spans="1:3">
      <c r="A704" s="372">
        <v>703</v>
      </c>
      <c r="B704" s="376">
        <v>65104</v>
      </c>
      <c r="C704" s="377" t="s">
        <v>701</v>
      </c>
    </row>
    <row r="705" spans="1:3">
      <c r="A705" s="375">
        <v>704</v>
      </c>
      <c r="B705" s="376">
        <v>65105</v>
      </c>
      <c r="C705" s="377" t="s">
        <v>702</v>
      </c>
    </row>
    <row r="706" spans="1:3">
      <c r="A706" s="372">
        <v>705</v>
      </c>
      <c r="B706" s="376">
        <v>65106</v>
      </c>
      <c r="C706" s="377" t="s">
        <v>703</v>
      </c>
    </row>
    <row r="707" spans="1:3">
      <c r="A707" s="372">
        <v>706</v>
      </c>
      <c r="B707" s="376">
        <v>65107</v>
      </c>
      <c r="C707" s="377" t="s">
        <v>704</v>
      </c>
    </row>
    <row r="708" spans="1:3">
      <c r="A708" s="375">
        <v>707</v>
      </c>
      <c r="B708" s="376">
        <v>65108</v>
      </c>
      <c r="C708" s="377" t="s">
        <v>705</v>
      </c>
    </row>
    <row r="709" spans="1:3">
      <c r="A709" s="372">
        <v>708</v>
      </c>
      <c r="B709" s="376">
        <v>65109</v>
      </c>
      <c r="C709" s="377" t="s">
        <v>706</v>
      </c>
    </row>
    <row r="710" spans="1:3">
      <c r="A710" s="375">
        <v>709</v>
      </c>
      <c r="B710" s="376">
        <v>65116</v>
      </c>
      <c r="C710" s="377" t="s">
        <v>1334</v>
      </c>
    </row>
    <row r="711" spans="1:3">
      <c r="A711" s="372">
        <v>710</v>
      </c>
      <c r="B711" s="376">
        <v>65111</v>
      </c>
      <c r="C711" s="377" t="s">
        <v>707</v>
      </c>
    </row>
    <row r="712" spans="1:3">
      <c r="A712" s="372">
        <v>711</v>
      </c>
      <c r="B712" s="376">
        <v>65112</v>
      </c>
      <c r="C712" s="377" t="s">
        <v>708</v>
      </c>
    </row>
    <row r="713" spans="1:3">
      <c r="A713" s="375">
        <v>712</v>
      </c>
      <c r="B713" s="376">
        <v>65113</v>
      </c>
      <c r="C713" s="377" t="s">
        <v>893</v>
      </c>
    </row>
    <row r="714" spans="1:3">
      <c r="A714" s="372">
        <v>713</v>
      </c>
      <c r="B714" s="376" t="s">
        <v>1327</v>
      </c>
      <c r="C714" s="377" t="s">
        <v>1327</v>
      </c>
    </row>
    <row r="715" spans="1:3">
      <c r="A715" s="375">
        <v>714</v>
      </c>
      <c r="B715" s="376">
        <v>65115</v>
      </c>
      <c r="C715" s="377" t="s">
        <v>709</v>
      </c>
    </row>
    <row r="716" spans="1:3">
      <c r="A716" s="372">
        <v>715</v>
      </c>
      <c r="B716" s="376">
        <v>65151</v>
      </c>
      <c r="C716" s="377" t="s">
        <v>710</v>
      </c>
    </row>
    <row r="717" spans="1:3">
      <c r="A717" s="372">
        <v>716</v>
      </c>
      <c r="B717" s="376">
        <v>65152</v>
      </c>
      <c r="C717" s="377" t="s">
        <v>711</v>
      </c>
    </row>
    <row r="718" spans="1:3">
      <c r="A718" s="375">
        <v>717</v>
      </c>
      <c r="B718" s="376">
        <v>65153</v>
      </c>
      <c r="C718" s="377" t="s">
        <v>712</v>
      </c>
    </row>
    <row r="719" spans="1:3">
      <c r="A719" s="372">
        <v>718</v>
      </c>
      <c r="B719" s="376">
        <v>65154</v>
      </c>
      <c r="C719" s="377" t="s">
        <v>713</v>
      </c>
    </row>
    <row r="720" spans="1:3">
      <c r="A720" s="375">
        <v>719</v>
      </c>
      <c r="B720" s="376">
        <v>65155</v>
      </c>
      <c r="C720" s="377" t="s">
        <v>714</v>
      </c>
    </row>
    <row r="721" spans="1:3">
      <c r="A721" s="372">
        <v>720</v>
      </c>
      <c r="B721" s="376">
        <v>65156</v>
      </c>
      <c r="C721" s="377" t="s">
        <v>715</v>
      </c>
    </row>
    <row r="722" spans="1:3">
      <c r="A722" s="372">
        <v>721</v>
      </c>
      <c r="B722" s="376">
        <v>65157</v>
      </c>
      <c r="C722" s="377" t="s">
        <v>716</v>
      </c>
    </row>
    <row r="723" spans="1:3">
      <c r="A723" s="375">
        <v>722</v>
      </c>
      <c r="B723" s="376">
        <v>65201</v>
      </c>
      <c r="C723" s="377" t="s">
        <v>717</v>
      </c>
    </row>
    <row r="724" spans="1:3">
      <c r="A724" s="372">
        <v>723</v>
      </c>
      <c r="B724" s="376">
        <v>65202</v>
      </c>
      <c r="C724" s="377" t="s">
        <v>718</v>
      </c>
    </row>
    <row r="725" spans="1:3">
      <c r="A725" s="375">
        <v>724</v>
      </c>
      <c r="B725" s="376">
        <v>65204</v>
      </c>
      <c r="C725" s="377" t="s">
        <v>719</v>
      </c>
    </row>
    <row r="726" spans="1:3">
      <c r="A726" s="372">
        <v>725</v>
      </c>
      <c r="B726" s="376">
        <v>65205</v>
      </c>
      <c r="C726" s="377" t="s">
        <v>720</v>
      </c>
    </row>
    <row r="727" spans="1:3">
      <c r="A727" s="372">
        <v>726</v>
      </c>
      <c r="B727" s="376">
        <v>65208</v>
      </c>
      <c r="C727" s="377" t="s">
        <v>722</v>
      </c>
    </row>
    <row r="728" spans="1:3">
      <c r="A728" s="375">
        <v>727</v>
      </c>
      <c r="B728" s="376">
        <v>65209</v>
      </c>
      <c r="C728" s="377" t="s">
        <v>723</v>
      </c>
    </row>
    <row r="729" spans="1:3">
      <c r="A729" s="372">
        <v>728</v>
      </c>
      <c r="B729" s="376">
        <v>65210</v>
      </c>
      <c r="C729" s="377" t="s">
        <v>724</v>
      </c>
    </row>
    <row r="730" spans="1:3">
      <c r="A730" s="375">
        <v>729</v>
      </c>
      <c r="B730" s="376">
        <v>65211</v>
      </c>
      <c r="C730" s="377" t="s">
        <v>725</v>
      </c>
    </row>
    <row r="731" spans="1:3">
      <c r="A731" s="372">
        <v>730</v>
      </c>
      <c r="B731" s="376">
        <v>65212</v>
      </c>
      <c r="C731" s="377" t="s">
        <v>726</v>
      </c>
    </row>
    <row r="732" spans="1:3">
      <c r="A732" s="372">
        <v>731</v>
      </c>
      <c r="B732" s="376">
        <v>65213</v>
      </c>
      <c r="C732" s="377" t="s">
        <v>727</v>
      </c>
    </row>
    <row r="733" spans="1:3">
      <c r="A733" s="375">
        <v>732</v>
      </c>
      <c r="B733" s="376">
        <v>65214</v>
      </c>
      <c r="C733" s="377" t="s">
        <v>728</v>
      </c>
    </row>
    <row r="734" spans="1:3">
      <c r="A734" s="372">
        <v>733</v>
      </c>
      <c r="B734" s="376">
        <v>65215</v>
      </c>
      <c r="C734" s="377" t="s">
        <v>729</v>
      </c>
    </row>
    <row r="735" spans="1:3">
      <c r="A735" s="375">
        <v>734</v>
      </c>
      <c r="B735" s="376">
        <v>65216</v>
      </c>
      <c r="C735" s="377" t="s">
        <v>730</v>
      </c>
    </row>
    <row r="736" spans="1:3">
      <c r="A736" s="372">
        <v>735</v>
      </c>
      <c r="B736" s="376">
        <v>65218</v>
      </c>
      <c r="C736" s="377" t="s">
        <v>731</v>
      </c>
    </row>
    <row r="737" spans="1:3">
      <c r="A737" s="372">
        <v>736</v>
      </c>
      <c r="B737" s="376">
        <v>65219</v>
      </c>
      <c r="C737" s="377" t="s">
        <v>916</v>
      </c>
    </row>
    <row r="738" spans="1:3">
      <c r="A738" s="375">
        <v>737</v>
      </c>
      <c r="B738" s="376">
        <v>65220</v>
      </c>
      <c r="C738" s="377" t="s">
        <v>732</v>
      </c>
    </row>
    <row r="739" spans="1:3">
      <c r="A739" s="372">
        <v>738</v>
      </c>
      <c r="B739" s="376">
        <v>65221</v>
      </c>
      <c r="C739" s="377" t="s">
        <v>733</v>
      </c>
    </row>
    <row r="740" spans="1:3">
      <c r="A740" s="375">
        <v>739</v>
      </c>
      <c r="B740" s="376">
        <v>65222</v>
      </c>
      <c r="C740" s="377" t="s">
        <v>896</v>
      </c>
    </row>
    <row r="741" spans="1:3">
      <c r="A741" s="372">
        <v>740</v>
      </c>
      <c r="B741" s="376">
        <v>65223</v>
      </c>
      <c r="C741" s="377" t="s">
        <v>734</v>
      </c>
    </row>
    <row r="742" spans="1:3">
      <c r="A742" s="372">
        <v>741</v>
      </c>
      <c r="B742" s="376">
        <v>65224</v>
      </c>
      <c r="C742" s="377" t="s">
        <v>735</v>
      </c>
    </row>
    <row r="743" spans="1:3">
      <c r="A743" s="375">
        <v>742</v>
      </c>
      <c r="B743" s="376">
        <v>65225</v>
      </c>
      <c r="C743" s="377" t="s">
        <v>736</v>
      </c>
    </row>
    <row r="744" spans="1:3">
      <c r="A744" s="372">
        <v>743</v>
      </c>
      <c r="B744" s="376">
        <v>65226</v>
      </c>
      <c r="C744" s="377" t="s">
        <v>737</v>
      </c>
    </row>
    <row r="745" spans="1:3">
      <c r="A745" s="375">
        <v>744</v>
      </c>
      <c r="B745" s="376">
        <v>65227</v>
      </c>
      <c r="C745" s="377" t="s">
        <v>738</v>
      </c>
    </row>
    <row r="746" spans="1:3">
      <c r="A746" s="372">
        <v>745</v>
      </c>
      <c r="B746" s="376">
        <v>65228</v>
      </c>
      <c r="C746" s="377" t="s">
        <v>739</v>
      </c>
    </row>
    <row r="747" spans="1:3">
      <c r="A747" s="372">
        <v>746</v>
      </c>
      <c r="B747" s="376">
        <v>65229</v>
      </c>
      <c r="C747" s="377" t="s">
        <v>740</v>
      </c>
    </row>
    <row r="748" spans="1:3">
      <c r="A748" s="375">
        <v>747</v>
      </c>
      <c r="B748" s="376">
        <v>65230</v>
      </c>
      <c r="C748" s="377" t="s">
        <v>741</v>
      </c>
    </row>
    <row r="749" spans="1:3">
      <c r="A749" s="372">
        <v>748</v>
      </c>
      <c r="B749" s="376">
        <v>65231</v>
      </c>
      <c r="C749" s="377" t="s">
        <v>742</v>
      </c>
    </row>
    <row r="750" spans="1:3">
      <c r="A750" s="375">
        <v>749</v>
      </c>
      <c r="B750" s="376">
        <v>65232</v>
      </c>
      <c r="C750" s="377" t="s">
        <v>743</v>
      </c>
    </row>
    <row r="751" spans="1:3">
      <c r="A751" s="372">
        <v>750</v>
      </c>
      <c r="B751" s="376">
        <v>65234</v>
      </c>
      <c r="C751" s="377" t="s">
        <v>744</v>
      </c>
    </row>
    <row r="752" spans="1:3">
      <c r="A752" s="372">
        <v>751</v>
      </c>
      <c r="B752" s="376">
        <v>65235</v>
      </c>
      <c r="C752" s="377" t="s">
        <v>745</v>
      </c>
    </row>
    <row r="753" spans="1:3">
      <c r="A753" s="375">
        <v>752</v>
      </c>
      <c r="B753" s="376">
        <v>65236</v>
      </c>
      <c r="C753" s="377" t="s">
        <v>746</v>
      </c>
    </row>
    <row r="754" spans="1:3">
      <c r="A754" s="372">
        <v>753</v>
      </c>
      <c r="B754" s="376">
        <v>65237</v>
      </c>
      <c r="C754" s="377" t="s">
        <v>747</v>
      </c>
    </row>
    <row r="755" spans="1:3">
      <c r="A755" s="375">
        <v>754</v>
      </c>
      <c r="B755" s="376">
        <v>65239</v>
      </c>
      <c r="C755" s="377" t="s">
        <v>748</v>
      </c>
    </row>
    <row r="756" spans="1:3">
      <c r="A756" s="372">
        <v>755</v>
      </c>
      <c r="B756" s="376">
        <v>65240</v>
      </c>
      <c r="C756" s="377" t="s">
        <v>749</v>
      </c>
    </row>
    <row r="757" spans="1:3">
      <c r="A757" s="372">
        <v>756</v>
      </c>
      <c r="B757" s="376">
        <v>65241</v>
      </c>
      <c r="C757" s="377" t="s">
        <v>750</v>
      </c>
    </row>
    <row r="758" spans="1:3">
      <c r="A758" s="375">
        <v>757</v>
      </c>
      <c r="B758" s="376">
        <v>65242</v>
      </c>
      <c r="C758" s="377" t="s">
        <v>751</v>
      </c>
    </row>
    <row r="759" spans="1:3">
      <c r="A759" s="372">
        <v>758</v>
      </c>
      <c r="B759" s="376">
        <v>65244</v>
      </c>
      <c r="C759" s="377" t="s">
        <v>752</v>
      </c>
    </row>
    <row r="760" spans="1:3">
      <c r="A760" s="375">
        <v>759</v>
      </c>
      <c r="B760" s="376">
        <v>65245</v>
      </c>
      <c r="C760" s="377" t="s">
        <v>753</v>
      </c>
    </row>
    <row r="761" spans="1:3">
      <c r="A761" s="372">
        <v>760</v>
      </c>
      <c r="B761" s="376">
        <v>65246</v>
      </c>
      <c r="C761" s="377" t="s">
        <v>754</v>
      </c>
    </row>
    <row r="762" spans="1:3">
      <c r="A762" s="372">
        <v>761</v>
      </c>
      <c r="B762" s="376">
        <v>65247</v>
      </c>
      <c r="C762" s="377" t="s">
        <v>755</v>
      </c>
    </row>
    <row r="763" spans="1:3">
      <c r="A763" s="375">
        <v>762</v>
      </c>
      <c r="B763" s="376">
        <v>65248</v>
      </c>
      <c r="C763" s="377" t="s">
        <v>897</v>
      </c>
    </row>
    <row r="764" spans="1:3">
      <c r="A764" s="372">
        <v>763</v>
      </c>
      <c r="B764" s="376">
        <v>65251</v>
      </c>
      <c r="C764" s="377" t="s">
        <v>756</v>
      </c>
    </row>
    <row r="765" spans="1:3">
      <c r="A765" s="375">
        <v>764</v>
      </c>
      <c r="B765" s="376">
        <v>65252</v>
      </c>
      <c r="C765" s="377" t="s">
        <v>757</v>
      </c>
    </row>
    <row r="766" spans="1:3">
      <c r="A766" s="372">
        <v>765</v>
      </c>
      <c r="B766" s="376">
        <v>65253</v>
      </c>
      <c r="C766" s="377" t="s">
        <v>758</v>
      </c>
    </row>
    <row r="767" spans="1:3">
      <c r="A767" s="372">
        <v>766</v>
      </c>
      <c r="B767" s="376">
        <v>65256</v>
      </c>
      <c r="C767" s="377" t="s">
        <v>759</v>
      </c>
    </row>
    <row r="768" spans="1:3">
      <c r="A768" s="375">
        <v>767</v>
      </c>
      <c r="B768" s="376">
        <v>65257</v>
      </c>
      <c r="C768" s="377" t="s">
        <v>898</v>
      </c>
    </row>
    <row r="769" spans="1:3">
      <c r="A769" s="372">
        <v>768</v>
      </c>
      <c r="B769" s="376">
        <v>65258</v>
      </c>
      <c r="C769" s="377" t="s">
        <v>760</v>
      </c>
    </row>
    <row r="770" spans="1:3">
      <c r="A770" s="375">
        <v>769</v>
      </c>
      <c r="B770" s="376">
        <v>65259</v>
      </c>
      <c r="C770" s="377" t="s">
        <v>761</v>
      </c>
    </row>
    <row r="771" spans="1:3">
      <c r="A771" s="372">
        <v>770</v>
      </c>
      <c r="B771" s="376">
        <v>65260</v>
      </c>
      <c r="C771" s="377" t="s">
        <v>762</v>
      </c>
    </row>
    <row r="772" spans="1:3">
      <c r="A772" s="372">
        <v>771</v>
      </c>
      <c r="B772" s="376">
        <v>65261</v>
      </c>
      <c r="C772" s="377" t="s">
        <v>763</v>
      </c>
    </row>
    <row r="773" spans="1:3">
      <c r="A773" s="375">
        <v>772</v>
      </c>
      <c r="B773" s="376">
        <v>65262</v>
      </c>
      <c r="C773" s="377" t="s">
        <v>764</v>
      </c>
    </row>
    <row r="774" spans="1:3">
      <c r="A774" s="372">
        <v>773</v>
      </c>
      <c r="B774" s="376">
        <v>65263</v>
      </c>
      <c r="C774" s="377" t="s">
        <v>765</v>
      </c>
    </row>
    <row r="775" spans="1:3">
      <c r="A775" s="375">
        <v>774</v>
      </c>
      <c r="B775" s="376">
        <v>65264</v>
      </c>
      <c r="C775" s="377" t="s">
        <v>766</v>
      </c>
    </row>
    <row r="776" spans="1:3">
      <c r="A776" s="372">
        <v>775</v>
      </c>
      <c r="B776" s="376">
        <v>65265</v>
      </c>
      <c r="C776" s="377" t="s">
        <v>767</v>
      </c>
    </row>
    <row r="777" spans="1:3">
      <c r="A777" s="372">
        <v>776</v>
      </c>
      <c r="B777" s="376">
        <v>65266</v>
      </c>
      <c r="C777" s="377" t="s">
        <v>768</v>
      </c>
    </row>
    <row r="778" spans="1:3">
      <c r="A778" s="375">
        <v>777</v>
      </c>
      <c r="B778" s="376">
        <v>65267</v>
      </c>
      <c r="C778" s="377" t="s">
        <v>769</v>
      </c>
    </row>
    <row r="779" spans="1:3">
      <c r="A779" s="372">
        <v>778</v>
      </c>
      <c r="B779" s="376">
        <v>65268</v>
      </c>
      <c r="C779" s="377" t="s">
        <v>770</v>
      </c>
    </row>
    <row r="780" spans="1:3">
      <c r="A780" s="375">
        <v>779</v>
      </c>
      <c r="B780" s="376">
        <v>65269</v>
      </c>
      <c r="C780" s="377" t="s">
        <v>771</v>
      </c>
    </row>
    <row r="781" spans="1:3">
      <c r="A781" s="372">
        <v>780</v>
      </c>
      <c r="B781" s="376">
        <v>65270</v>
      </c>
      <c r="C781" s="377" t="s">
        <v>772</v>
      </c>
    </row>
    <row r="782" spans="1:3">
      <c r="A782" s="372">
        <v>781</v>
      </c>
      <c r="B782" s="376">
        <v>65271</v>
      </c>
      <c r="C782" s="377" t="s">
        <v>773</v>
      </c>
    </row>
    <row r="783" spans="1:3">
      <c r="A783" s="375">
        <v>782</v>
      </c>
      <c r="B783" s="376">
        <v>65273</v>
      </c>
      <c r="C783" s="377" t="s">
        <v>774</v>
      </c>
    </row>
    <row r="784" spans="1:3">
      <c r="A784" s="372">
        <v>783</v>
      </c>
      <c r="B784" s="376">
        <v>65274</v>
      </c>
      <c r="C784" s="377" t="s">
        <v>775</v>
      </c>
    </row>
    <row r="785" spans="1:3">
      <c r="A785" s="375">
        <v>784</v>
      </c>
      <c r="B785" s="376">
        <v>65275</v>
      </c>
      <c r="C785" s="377" t="s">
        <v>776</v>
      </c>
    </row>
    <row r="786" spans="1:3">
      <c r="A786" s="372">
        <v>785</v>
      </c>
      <c r="B786" s="376">
        <v>65277</v>
      </c>
      <c r="C786" s="377" t="s">
        <v>871</v>
      </c>
    </row>
    <row r="787" spans="1:3">
      <c r="A787" s="372">
        <v>786</v>
      </c>
      <c r="B787" s="376">
        <v>65278</v>
      </c>
      <c r="C787" s="377" t="s">
        <v>1278</v>
      </c>
    </row>
    <row r="788" spans="1:3">
      <c r="A788" s="375">
        <v>787</v>
      </c>
      <c r="B788" s="376">
        <v>65279</v>
      </c>
      <c r="C788" s="377" t="s">
        <v>911</v>
      </c>
    </row>
    <row r="789" spans="1:3">
      <c r="A789" s="372">
        <v>788</v>
      </c>
      <c r="B789" s="376">
        <v>65281</v>
      </c>
      <c r="C789" s="377" t="s">
        <v>777</v>
      </c>
    </row>
    <row r="790" spans="1:3">
      <c r="A790" s="375">
        <v>789</v>
      </c>
      <c r="B790" s="376">
        <v>65301</v>
      </c>
      <c r="C790" s="377" t="s">
        <v>778</v>
      </c>
    </row>
    <row r="791" spans="1:3">
      <c r="A791" s="372">
        <v>790</v>
      </c>
      <c r="B791" s="376">
        <v>65302</v>
      </c>
      <c r="C791" s="378" t="s">
        <v>779</v>
      </c>
    </row>
    <row r="792" spans="1:3">
      <c r="A792" s="372">
        <v>791</v>
      </c>
      <c r="B792" s="376">
        <v>65303</v>
      </c>
      <c r="C792" s="377" t="s">
        <v>780</v>
      </c>
    </row>
    <row r="793" spans="1:3">
      <c r="A793" s="375">
        <v>792</v>
      </c>
      <c r="B793" s="376">
        <v>65304</v>
      </c>
      <c r="C793" s="377" t="s">
        <v>781</v>
      </c>
    </row>
    <row r="794" spans="1:3">
      <c r="A794" s="372">
        <v>793</v>
      </c>
      <c r="B794" s="376">
        <v>65305</v>
      </c>
      <c r="C794" s="377" t="s">
        <v>782</v>
      </c>
    </row>
    <row r="795" spans="1:3">
      <c r="A795" s="375">
        <v>794</v>
      </c>
      <c r="B795" s="376">
        <v>65306</v>
      </c>
      <c r="C795" s="377" t="s">
        <v>865</v>
      </c>
    </row>
    <row r="796" spans="1:3">
      <c r="A796" s="372">
        <v>795</v>
      </c>
      <c r="B796" s="376">
        <v>65307</v>
      </c>
      <c r="C796" s="377" t="s">
        <v>870</v>
      </c>
    </row>
    <row r="797" spans="1:3">
      <c r="A797" s="372">
        <v>796</v>
      </c>
      <c r="B797" s="376">
        <v>65308</v>
      </c>
      <c r="C797" s="377" t="s">
        <v>721</v>
      </c>
    </row>
    <row r="798" spans="1:3">
      <c r="A798" s="375">
        <v>797</v>
      </c>
      <c r="B798" s="376">
        <v>65309</v>
      </c>
      <c r="C798" s="377" t="s">
        <v>1279</v>
      </c>
    </row>
    <row r="799" spans="1:3">
      <c r="A799" s="372">
        <v>798</v>
      </c>
      <c r="B799" s="376">
        <v>65310</v>
      </c>
      <c r="C799" s="377" t="s">
        <v>910</v>
      </c>
    </row>
    <row r="800" spans="1:3">
      <c r="A800" s="375">
        <v>799</v>
      </c>
      <c r="B800" s="376">
        <v>65401</v>
      </c>
      <c r="C800" s="377" t="s">
        <v>783</v>
      </c>
    </row>
    <row r="801" spans="1:3">
      <c r="A801" s="372">
        <v>800</v>
      </c>
      <c r="B801" s="376">
        <v>65402</v>
      </c>
      <c r="C801" s="377" t="s">
        <v>784</v>
      </c>
    </row>
    <row r="802" spans="1:3">
      <c r="A802" s="372">
        <v>801</v>
      </c>
      <c r="B802" s="376">
        <v>65403</v>
      </c>
      <c r="C802" s="378" t="s">
        <v>785</v>
      </c>
    </row>
    <row r="803" spans="1:3">
      <c r="A803" s="375">
        <v>802</v>
      </c>
      <c r="B803" s="376">
        <v>65404</v>
      </c>
      <c r="C803" s="377" t="s">
        <v>786</v>
      </c>
    </row>
    <row r="804" spans="1:3">
      <c r="A804" s="372">
        <v>803</v>
      </c>
      <c r="B804" s="376">
        <v>65405</v>
      </c>
      <c r="C804" s="377" t="s">
        <v>787</v>
      </c>
    </row>
    <row r="805" spans="1:3">
      <c r="A805" s="375">
        <v>804</v>
      </c>
      <c r="B805" s="376">
        <v>65406</v>
      </c>
      <c r="C805" s="377" t="s">
        <v>866</v>
      </c>
    </row>
    <row r="806" spans="1:3">
      <c r="A806" s="372">
        <v>805</v>
      </c>
      <c r="B806" s="376">
        <v>65407</v>
      </c>
      <c r="C806" s="377" t="s">
        <v>788</v>
      </c>
    </row>
    <row r="807" spans="1:3">
      <c r="A807" s="372">
        <v>806</v>
      </c>
      <c r="B807" s="376">
        <v>65408</v>
      </c>
      <c r="C807" s="377" t="s">
        <v>789</v>
      </c>
    </row>
    <row r="808" spans="1:3">
      <c r="A808" s="375">
        <v>807</v>
      </c>
      <c r="B808" s="376">
        <v>65409</v>
      </c>
      <c r="C808" s="377" t="s">
        <v>790</v>
      </c>
    </row>
    <row r="809" spans="1:3">
      <c r="A809" s="372">
        <v>808</v>
      </c>
      <c r="B809" s="376">
        <v>65411</v>
      </c>
      <c r="C809" s="377" t="s">
        <v>855</v>
      </c>
    </row>
    <row r="810" spans="1:3">
      <c r="A810" s="375">
        <v>809</v>
      </c>
      <c r="B810" s="376">
        <v>65451</v>
      </c>
      <c r="C810" s="377" t="s">
        <v>791</v>
      </c>
    </row>
    <row r="811" spans="1:3">
      <c r="A811" s="372">
        <v>810</v>
      </c>
      <c r="B811" s="376">
        <v>65452</v>
      </c>
      <c r="C811" s="377" t="s">
        <v>792</v>
      </c>
    </row>
    <row r="812" spans="1:3">
      <c r="A812" s="372">
        <v>811</v>
      </c>
      <c r="B812" s="376">
        <v>65453</v>
      </c>
      <c r="C812" s="377" t="s">
        <v>793</v>
      </c>
    </row>
    <row r="813" spans="1:3">
      <c r="A813" s="375">
        <v>812</v>
      </c>
      <c r="B813" s="376">
        <v>65454</v>
      </c>
      <c r="C813" s="377" t="s">
        <v>794</v>
      </c>
    </row>
    <row r="814" spans="1:3">
      <c r="A814" s="372">
        <v>813</v>
      </c>
      <c r="B814" s="376">
        <v>65455</v>
      </c>
      <c r="C814" s="377" t="s">
        <v>795</v>
      </c>
    </row>
    <row r="815" spans="1:3">
      <c r="A815" s="375">
        <v>814</v>
      </c>
      <c r="B815" s="376">
        <v>65456</v>
      </c>
      <c r="C815" s="377" t="s">
        <v>899</v>
      </c>
    </row>
    <row r="816" spans="1:3">
      <c r="A816" s="372">
        <v>815</v>
      </c>
      <c r="B816" s="376">
        <v>65457</v>
      </c>
      <c r="C816" s="377" t="s">
        <v>874</v>
      </c>
    </row>
    <row r="817" spans="1:3">
      <c r="A817" s="372">
        <v>816</v>
      </c>
      <c r="B817" s="376">
        <v>66101</v>
      </c>
      <c r="C817" s="377" t="s">
        <v>796</v>
      </c>
    </row>
    <row r="818" spans="1:3">
      <c r="A818" s="375">
        <v>817</v>
      </c>
      <c r="B818" s="376">
        <v>66102</v>
      </c>
      <c r="C818" s="377" t="s">
        <v>797</v>
      </c>
    </row>
    <row r="819" spans="1:3">
      <c r="A819" s="372">
        <v>818</v>
      </c>
      <c r="B819" s="376">
        <v>66103</v>
      </c>
      <c r="C819" s="377" t="s">
        <v>798</v>
      </c>
    </row>
    <row r="820" spans="1:3">
      <c r="A820" s="375">
        <v>819</v>
      </c>
      <c r="B820" s="376">
        <v>66104</v>
      </c>
      <c r="C820" s="377" t="s">
        <v>799</v>
      </c>
    </row>
    <row r="821" spans="1:3">
      <c r="A821" s="372">
        <v>820</v>
      </c>
      <c r="B821" s="376">
        <v>66105</v>
      </c>
      <c r="C821" s="377" t="s">
        <v>904</v>
      </c>
    </row>
    <row r="822" spans="1:3">
      <c r="A822" s="372">
        <v>821</v>
      </c>
      <c r="B822" s="376">
        <v>66106</v>
      </c>
      <c r="C822" s="377" t="s">
        <v>800</v>
      </c>
    </row>
    <row r="823" spans="1:3">
      <c r="A823" s="375">
        <v>822</v>
      </c>
      <c r="B823" s="376">
        <v>66107</v>
      </c>
      <c r="C823" s="377" t="s">
        <v>801</v>
      </c>
    </row>
    <row r="824" spans="1:3">
      <c r="A824" s="372">
        <v>823</v>
      </c>
      <c r="B824" s="376">
        <v>66108</v>
      </c>
      <c r="C824" s="377" t="s">
        <v>802</v>
      </c>
    </row>
    <row r="825" spans="1:3">
      <c r="A825" s="375">
        <v>824</v>
      </c>
      <c r="B825" s="376">
        <v>66109</v>
      </c>
      <c r="C825" s="377" t="s">
        <v>803</v>
      </c>
    </row>
    <row r="826" spans="1:3">
      <c r="A826" s="372">
        <v>825</v>
      </c>
      <c r="B826" s="376">
        <v>66110</v>
      </c>
      <c r="C826" s="377" t="s">
        <v>804</v>
      </c>
    </row>
    <row r="827" spans="1:3">
      <c r="A827" s="372">
        <v>826</v>
      </c>
      <c r="B827" s="376">
        <v>66113</v>
      </c>
      <c r="C827" s="377" t="s">
        <v>805</v>
      </c>
    </row>
    <row r="828" spans="1:3">
      <c r="A828" s="375">
        <v>827</v>
      </c>
      <c r="B828" s="376">
        <v>66115</v>
      </c>
      <c r="C828" s="377" t="s">
        <v>806</v>
      </c>
    </row>
    <row r="829" spans="1:3">
      <c r="A829" s="372">
        <v>828</v>
      </c>
      <c r="B829" s="376">
        <v>66151</v>
      </c>
      <c r="C829" s="377" t="s">
        <v>807</v>
      </c>
    </row>
    <row r="830" spans="1:3">
      <c r="A830" s="375">
        <v>829</v>
      </c>
      <c r="B830" s="376">
        <v>66152</v>
      </c>
      <c r="C830" s="377" t="s">
        <v>808</v>
      </c>
    </row>
    <row r="831" spans="1:3">
      <c r="A831" s="372">
        <v>830</v>
      </c>
      <c r="B831" s="376">
        <v>66153</v>
      </c>
      <c r="C831" s="377" t="s">
        <v>809</v>
      </c>
    </row>
    <row r="832" spans="1:3">
      <c r="A832" s="372">
        <v>831</v>
      </c>
      <c r="B832" s="376">
        <v>66154</v>
      </c>
      <c r="C832" s="377" t="s">
        <v>905</v>
      </c>
    </row>
    <row r="833" spans="1:3">
      <c r="A833" s="375">
        <v>832</v>
      </c>
      <c r="B833" s="376">
        <v>66155</v>
      </c>
      <c r="C833" s="377" t="s">
        <v>810</v>
      </c>
    </row>
    <row r="834" spans="1:3">
      <c r="A834" s="372">
        <v>833</v>
      </c>
      <c r="B834" s="376">
        <v>66156</v>
      </c>
      <c r="C834" s="377" t="s">
        <v>811</v>
      </c>
    </row>
    <row r="835" spans="1:3">
      <c r="A835" s="375">
        <v>834</v>
      </c>
      <c r="B835" s="376">
        <v>66157</v>
      </c>
      <c r="C835" s="377" t="s">
        <v>812</v>
      </c>
    </row>
    <row r="836" spans="1:3">
      <c r="A836" s="372">
        <v>835</v>
      </c>
      <c r="B836" s="376">
        <v>66158</v>
      </c>
      <c r="C836" s="377" t="s">
        <v>813</v>
      </c>
    </row>
    <row r="837" spans="1:3">
      <c r="A837" s="372">
        <v>836</v>
      </c>
      <c r="B837" s="376">
        <v>66201</v>
      </c>
      <c r="C837" s="377" t="s">
        <v>814</v>
      </c>
    </row>
    <row r="838" spans="1:3">
      <c r="A838" s="375">
        <v>837</v>
      </c>
      <c r="B838" s="376">
        <v>66203</v>
      </c>
      <c r="C838" s="377" t="s">
        <v>815</v>
      </c>
    </row>
    <row r="839" spans="1:3">
      <c r="A839" s="372">
        <v>838</v>
      </c>
      <c r="B839" s="376">
        <v>66219</v>
      </c>
      <c r="C839" s="377" t="s">
        <v>1335</v>
      </c>
    </row>
    <row r="840" spans="1:3">
      <c r="A840" s="375">
        <v>839</v>
      </c>
      <c r="B840" s="376">
        <v>66205</v>
      </c>
      <c r="C840" s="377" t="s">
        <v>816</v>
      </c>
    </row>
    <row r="841" spans="1:3">
      <c r="A841" s="372">
        <v>840</v>
      </c>
      <c r="B841" s="376">
        <v>66206</v>
      </c>
      <c r="C841" s="377" t="s">
        <v>817</v>
      </c>
    </row>
    <row r="842" spans="1:3">
      <c r="A842" s="372">
        <v>841</v>
      </c>
      <c r="B842" s="376">
        <v>66209</v>
      </c>
      <c r="C842" s="377" t="s">
        <v>818</v>
      </c>
    </row>
    <row r="843" spans="1:3">
      <c r="A843" s="375">
        <v>842</v>
      </c>
      <c r="B843" s="376">
        <v>66210</v>
      </c>
      <c r="C843" s="377" t="s">
        <v>819</v>
      </c>
    </row>
    <row r="844" spans="1:3">
      <c r="A844" s="372">
        <v>843</v>
      </c>
      <c r="B844" s="376">
        <v>66211</v>
      </c>
      <c r="C844" s="377" t="s">
        <v>820</v>
      </c>
    </row>
    <row r="845" spans="1:3">
      <c r="A845" s="375">
        <v>844</v>
      </c>
      <c r="B845" s="376">
        <v>66212</v>
      </c>
      <c r="C845" s="377" t="s">
        <v>821</v>
      </c>
    </row>
    <row r="846" spans="1:3">
      <c r="A846" s="372">
        <v>845</v>
      </c>
      <c r="B846" s="376" t="s">
        <v>1327</v>
      </c>
      <c r="C846" s="377" t="s">
        <v>1327</v>
      </c>
    </row>
    <row r="847" spans="1:3">
      <c r="A847" s="372">
        <v>846</v>
      </c>
      <c r="B847" s="376">
        <v>66216</v>
      </c>
      <c r="C847" s="377" t="s">
        <v>822</v>
      </c>
    </row>
    <row r="848" spans="1:3">
      <c r="A848" s="375">
        <v>847</v>
      </c>
      <c r="B848" s="376">
        <v>66217</v>
      </c>
      <c r="C848" s="377" t="s">
        <v>823</v>
      </c>
    </row>
    <row r="849" spans="1:3">
      <c r="A849" s="372">
        <v>848</v>
      </c>
      <c r="B849" s="376">
        <v>66220</v>
      </c>
      <c r="C849" s="377" t="s">
        <v>1336</v>
      </c>
    </row>
    <row r="850" spans="1:3">
      <c r="A850" s="375">
        <v>849</v>
      </c>
      <c r="B850" s="376">
        <v>66252</v>
      </c>
      <c r="C850" s="377" t="s">
        <v>824</v>
      </c>
    </row>
    <row r="851" spans="1:3">
      <c r="A851" s="372">
        <v>850</v>
      </c>
      <c r="B851" s="376">
        <v>66253</v>
      </c>
      <c r="C851" s="377" t="s">
        <v>825</v>
      </c>
    </row>
    <row r="852" spans="1:3">
      <c r="A852" s="372">
        <v>851</v>
      </c>
      <c r="B852" s="376">
        <v>66259</v>
      </c>
      <c r="C852" s="377" t="s">
        <v>1337</v>
      </c>
    </row>
    <row r="853" spans="1:3">
      <c r="A853" s="375">
        <v>852</v>
      </c>
      <c r="B853" s="376">
        <v>66255</v>
      </c>
      <c r="C853" s="377" t="s">
        <v>826</v>
      </c>
    </row>
    <row r="854" spans="1:3">
      <c r="A854" s="372">
        <v>853</v>
      </c>
      <c r="B854" s="376">
        <v>66257</v>
      </c>
      <c r="C854" s="377" t="s">
        <v>827</v>
      </c>
    </row>
    <row r="855" spans="1:3">
      <c r="A855" s="375">
        <v>854</v>
      </c>
      <c r="B855" s="376">
        <v>66258</v>
      </c>
      <c r="C855" s="377" t="s">
        <v>854</v>
      </c>
    </row>
    <row r="856" spans="1:3">
      <c r="A856" s="372">
        <v>855</v>
      </c>
      <c r="B856" s="376">
        <v>66302</v>
      </c>
      <c r="C856" s="377" t="s">
        <v>828</v>
      </c>
    </row>
    <row r="857" spans="1:3">
      <c r="A857" s="372">
        <v>856</v>
      </c>
      <c r="B857" s="376">
        <v>66303</v>
      </c>
      <c r="C857" s="377" t="s">
        <v>829</v>
      </c>
    </row>
    <row r="858" spans="1:3">
      <c r="A858" s="375">
        <v>857</v>
      </c>
      <c r="B858" s="376">
        <v>66304</v>
      </c>
      <c r="C858" s="377" t="s">
        <v>830</v>
      </c>
    </row>
    <row r="859" spans="1:3">
      <c r="A859" s="372">
        <v>858</v>
      </c>
      <c r="B859" s="376">
        <v>66305</v>
      </c>
      <c r="C859" s="377" t="s">
        <v>831</v>
      </c>
    </row>
    <row r="860" spans="1:3">
      <c r="A860" s="375">
        <v>859</v>
      </c>
      <c r="B860" s="376">
        <v>66306</v>
      </c>
      <c r="C860" s="377" t="s">
        <v>832</v>
      </c>
    </row>
    <row r="861" spans="1:3">
      <c r="A861" s="372">
        <v>860</v>
      </c>
      <c r="B861" s="376">
        <v>66308</v>
      </c>
      <c r="C861" s="377" t="s">
        <v>833</v>
      </c>
    </row>
    <row r="862" spans="1:3">
      <c r="A862" s="372">
        <v>861</v>
      </c>
      <c r="B862" s="376">
        <v>66309</v>
      </c>
      <c r="C862" s="377" t="s">
        <v>834</v>
      </c>
    </row>
    <row r="863" spans="1:3">
      <c r="A863" s="375">
        <v>862</v>
      </c>
      <c r="B863" s="376">
        <v>66310</v>
      </c>
      <c r="C863" s="377" t="s">
        <v>835</v>
      </c>
    </row>
    <row r="864" spans="1:3">
      <c r="A864" s="372">
        <v>863</v>
      </c>
      <c r="B864" s="376">
        <v>66312</v>
      </c>
      <c r="C864" s="377" t="s">
        <v>1322</v>
      </c>
    </row>
    <row r="865" spans="1:3">
      <c r="A865" s="375">
        <v>864</v>
      </c>
      <c r="B865" s="376">
        <v>66352</v>
      </c>
      <c r="C865" s="377" t="s">
        <v>906</v>
      </c>
    </row>
    <row r="866" spans="1:3">
      <c r="A866" s="372">
        <v>865</v>
      </c>
      <c r="B866" s="376">
        <v>66353</v>
      </c>
      <c r="C866" s="377" t="s">
        <v>836</v>
      </c>
    </row>
    <row r="867" spans="1:3">
      <c r="A867" s="372">
        <v>866</v>
      </c>
      <c r="B867" s="376">
        <v>66354</v>
      </c>
      <c r="C867" s="377" t="s">
        <v>837</v>
      </c>
    </row>
    <row r="868" spans="1:3">
      <c r="A868" s="375">
        <v>867</v>
      </c>
      <c r="B868" s="376">
        <v>66355</v>
      </c>
      <c r="C868" s="377" t="s">
        <v>1323</v>
      </c>
    </row>
    <row r="869" spans="1:3">
      <c r="A869" s="372">
        <v>868</v>
      </c>
      <c r="B869" s="376">
        <v>66401</v>
      </c>
      <c r="C869" s="377" t="s">
        <v>838</v>
      </c>
    </row>
    <row r="870" spans="1:3">
      <c r="A870" s="375">
        <v>869</v>
      </c>
      <c r="B870" s="376">
        <v>66402</v>
      </c>
      <c r="C870" s="377" t="s">
        <v>839</v>
      </c>
    </row>
    <row r="871" spans="1:3">
      <c r="A871" s="372">
        <v>870</v>
      </c>
      <c r="B871" s="376">
        <v>66403</v>
      </c>
      <c r="C871" s="377" t="s">
        <v>840</v>
      </c>
    </row>
    <row r="872" spans="1:3">
      <c r="A872" s="372">
        <v>871</v>
      </c>
      <c r="B872" s="376">
        <v>66404</v>
      </c>
      <c r="C872" s="377" t="s">
        <v>841</v>
      </c>
    </row>
    <row r="873" spans="1:3">
      <c r="A873" s="375">
        <v>872</v>
      </c>
      <c r="B873" s="376">
        <v>66405</v>
      </c>
      <c r="C873" s="377" t="s">
        <v>842</v>
      </c>
    </row>
    <row r="874" spans="1:3">
      <c r="A874" s="372">
        <v>873</v>
      </c>
      <c r="B874" s="376">
        <v>66407</v>
      </c>
      <c r="C874" s="377" t="s">
        <v>843</v>
      </c>
    </row>
    <row r="875" spans="1:3">
      <c r="A875" s="375">
        <v>874</v>
      </c>
      <c r="B875" s="376">
        <v>66452</v>
      </c>
      <c r="C875" s="377" t="s">
        <v>844</v>
      </c>
    </row>
    <row r="876" spans="1:3">
      <c r="A876" s="372">
        <v>875</v>
      </c>
      <c r="B876" s="376">
        <v>66454</v>
      </c>
      <c r="C876" s="377" t="s">
        <v>1280</v>
      </c>
    </row>
    <row r="877" spans="1:3">
      <c r="A877" s="372">
        <v>876</v>
      </c>
      <c r="B877" s="376">
        <v>66455</v>
      </c>
      <c r="C877" s="377" t="s">
        <v>845</v>
      </c>
    </row>
    <row r="878" spans="1:3">
      <c r="A878" s="230"/>
      <c r="B878" s="230"/>
      <c r="C878" s="231"/>
    </row>
    <row r="879" spans="1:3">
      <c r="A879" s="228"/>
      <c r="B879" s="228"/>
      <c r="C879" s="229"/>
    </row>
    <row r="880" spans="1:3">
      <c r="A880" s="228"/>
      <c r="B880" s="228"/>
      <c r="C880" s="229"/>
    </row>
    <row r="881" spans="1:3">
      <c r="A881" s="228"/>
      <c r="B881" s="228"/>
      <c r="C881" s="229"/>
    </row>
  </sheetData>
  <sheetProtection algorithmName="SHA-512" hashValue="Hp4gzkF6RTxkExiG7PcFA05nYJ1LEh+roN9nYErRykLEdO6wEYh1UKbRxcTTRcwvx1xD1qdxbog4/VqfoeVYIg==" saltValue="nhwIbgjLSOedELvUXqeWQA==" spinCount="100000" sheet="1" autoFilter="0"/>
  <autoFilter ref="A1:K877" xr:uid="{00000000-0009-0000-0000-000002000000}"/>
  <sortState xmlns:xlrd2="http://schemas.microsoft.com/office/spreadsheetml/2017/richdata2" ref="B2:C881">
    <sortCondition ref="B2:B881"/>
  </sortState>
  <mergeCells count="4">
    <mergeCell ref="E5:E10"/>
    <mergeCell ref="E11:E14"/>
    <mergeCell ref="E19:E24"/>
    <mergeCell ref="E2:E4"/>
  </mergeCells>
  <phoneticPr fontId="2"/>
  <pageMargins left="0.7" right="0.7" top="0.75" bottom="0.75" header="0.3" footer="0.3"/>
  <pageSetup paperSize="9" scale="75"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C24"/>
  <sheetViews>
    <sheetView showGridLines="0" showRowColHeaders="0" workbookViewId="0">
      <selection activeCell="B2" sqref="B2"/>
    </sheetView>
  </sheetViews>
  <sheetFormatPr defaultColWidth="9" defaultRowHeight="18.600000000000001"/>
  <cols>
    <col min="1" max="1" width="25.6640625" style="67" customWidth="1"/>
    <col min="2" max="2" width="16.6640625" style="67" bestFit="1" customWidth="1"/>
    <col min="3" max="3" width="14.33203125" style="67" bestFit="1" customWidth="1"/>
    <col min="4" max="7" width="9" style="67"/>
    <col min="8" max="8" width="10.44140625" style="67" bestFit="1" customWidth="1"/>
    <col min="9" max="9" width="10.44140625" style="67" customWidth="1"/>
    <col min="10" max="10" width="15" style="67" customWidth="1"/>
    <col min="11" max="11" width="11.21875" style="67" customWidth="1"/>
    <col min="12" max="15" width="9" style="67" customWidth="1"/>
    <col min="16" max="16384" width="9" style="67"/>
  </cols>
  <sheetData>
    <row r="1" spans="1:3" ht="19.2" thickBot="1">
      <c r="B1" s="68" t="s">
        <v>1005</v>
      </c>
      <c r="C1" s="68" t="s">
        <v>1006</v>
      </c>
    </row>
    <row r="2" spans="1:3" ht="19.2" thickBot="1">
      <c r="A2" s="71" t="s">
        <v>930</v>
      </c>
      <c r="B2" s="72"/>
      <c r="C2" s="73">
        <f>B2</f>
        <v>0</v>
      </c>
    </row>
    <row r="3" spans="1:3">
      <c r="B3" s="151" t="s">
        <v>1007</v>
      </c>
      <c r="C3" s="69"/>
    </row>
    <row r="4" spans="1:3">
      <c r="B4" s="152" t="s">
        <v>931</v>
      </c>
      <c r="C4" s="69"/>
    </row>
    <row r="5" spans="1:3">
      <c r="B5" s="70"/>
      <c r="C5" s="69"/>
    </row>
    <row r="6" spans="1:3">
      <c r="A6" s="67" t="s">
        <v>1008</v>
      </c>
      <c r="B6" s="70"/>
      <c r="C6" s="69"/>
    </row>
    <row r="7" spans="1:3">
      <c r="A7" s="71" t="s">
        <v>981</v>
      </c>
      <c r="B7" s="150" t="str">
        <f ca="1">DATEDIF($B$2,$B$20,"Y")&amp;"歳"</f>
        <v>126歳</v>
      </c>
    </row>
    <row r="17" spans="1:3" hidden="1"/>
    <row r="18" spans="1:3" hidden="1"/>
    <row r="19" spans="1:3" ht="19.2" hidden="1" thickBot="1">
      <c r="A19" s="67" t="s">
        <v>978</v>
      </c>
      <c r="B19" s="67" t="s">
        <v>979</v>
      </c>
      <c r="C19" s="67" t="s">
        <v>980</v>
      </c>
    </row>
    <row r="20" spans="1:3" ht="19.2" hidden="1" thickBot="1">
      <c r="B20" s="223">
        <f ca="1">DATE(YEAR(TODAY()),7,1)</f>
        <v>46204</v>
      </c>
      <c r="C20" s="69">
        <f ca="1">$B$20</f>
        <v>46204</v>
      </c>
    </row>
    <row r="21" spans="1:3" hidden="1">
      <c r="B21" s="67" t="s">
        <v>1068</v>
      </c>
    </row>
    <row r="22" spans="1:3" hidden="1">
      <c r="B22" s="67" t="s">
        <v>982</v>
      </c>
    </row>
    <row r="23" spans="1:3" hidden="1">
      <c r="B23" s="67" t="s">
        <v>1060</v>
      </c>
    </row>
    <row r="24" spans="1:3" hidden="1"/>
  </sheetData>
  <phoneticPr fontId="2"/>
  <dataValidations count="1">
    <dataValidation imeMode="halfAlpha" allowBlank="1" showInputMessage="1" showErrorMessage="1" sqref="B2:B3" xr:uid="{00000000-0002-0000-0300-000000000000}"/>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99"/>
  <sheetViews>
    <sheetView workbookViewId="0">
      <selection activeCell="AW87" sqref="AW87:BA87"/>
    </sheetView>
  </sheetViews>
  <sheetFormatPr defaultRowHeight="13.2"/>
  <cols>
    <col min="1" max="1" width="10.44140625" bestFit="1" customWidth="1"/>
    <col min="2" max="2" width="3.44140625" customWidth="1"/>
    <col min="3" max="3" width="10.44140625" style="213" bestFit="1" customWidth="1"/>
    <col min="4" max="4" width="3.33203125" bestFit="1" customWidth="1"/>
    <col min="5" max="5" width="3.44140625" customWidth="1"/>
    <col min="6" max="6" width="10.44140625" style="213" bestFit="1" customWidth="1"/>
    <col min="7" max="7" width="3.33203125" bestFit="1" customWidth="1"/>
    <col min="8" max="8" width="3.44140625" customWidth="1"/>
    <col min="9" max="9" width="10.44140625" style="213" bestFit="1" customWidth="1"/>
    <col min="10" max="10" width="3.33203125" bestFit="1" customWidth="1"/>
    <col min="13" max="13" width="10.44140625" style="213" bestFit="1" customWidth="1"/>
    <col min="14" max="14" width="10.44140625" style="213" customWidth="1"/>
    <col min="18" max="18" width="25.109375" bestFit="1" customWidth="1"/>
  </cols>
  <sheetData>
    <row r="1" spans="1:19" ht="13.8" thickBot="1">
      <c r="A1" t="s">
        <v>1063</v>
      </c>
      <c r="C1" s="213" t="s">
        <v>1064</v>
      </c>
      <c r="F1" s="213" t="s">
        <v>1065</v>
      </c>
      <c r="I1" s="213" t="s">
        <v>1066</v>
      </c>
      <c r="M1" s="213" t="s">
        <v>1013</v>
      </c>
      <c r="P1" s="65" t="s">
        <v>1067</v>
      </c>
      <c r="R1" t="s">
        <v>1013</v>
      </c>
    </row>
    <row r="2" spans="1:19" ht="16.8" thickBot="1">
      <c r="A2" s="214">
        <v>44089</v>
      </c>
      <c r="C2" s="213">
        <v>44090</v>
      </c>
      <c r="D2" t="str">
        <f>TEXT(C2,"aaa")</f>
        <v>水</v>
      </c>
      <c r="F2" s="213">
        <v>44091</v>
      </c>
      <c r="G2" t="str">
        <f>TEXT(F2,"aaa")</f>
        <v>木</v>
      </c>
      <c r="I2" s="213">
        <v>44092</v>
      </c>
      <c r="J2" t="str">
        <f>TEXT(I2,"aaa")</f>
        <v>金</v>
      </c>
      <c r="L2" s="212">
        <f t="shared" ref="L2:L65" si="0">YEAR(M2)</f>
        <v>2020</v>
      </c>
      <c r="M2" s="213">
        <v>44091</v>
      </c>
      <c r="N2" s="215" t="str">
        <f>TEXT(M2,"gggee年mm月dd日")</f>
        <v>令和02年09月17日</v>
      </c>
      <c r="P2" s="216">
        <f ca="1">YEAR(TODAY())</f>
        <v>2026</v>
      </c>
      <c r="Q2" s="65" t="s">
        <v>1052</v>
      </c>
      <c r="R2" s="217" t="str">
        <f ca="1">VLOOKUP($P$2,$L:$N,3,0)</f>
        <v>令和08年09月17日</v>
      </c>
      <c r="S2" s="218"/>
    </row>
    <row r="3" spans="1:19">
      <c r="A3" s="214">
        <v>44454</v>
      </c>
      <c r="C3" s="213">
        <v>44455</v>
      </c>
      <c r="D3" t="str">
        <f t="shared" ref="D3:D66" si="1">TEXT(C3,"aaa")</f>
        <v>木</v>
      </c>
      <c r="F3" s="213">
        <v>44456</v>
      </c>
      <c r="G3" t="str">
        <f t="shared" ref="G3:G66" si="2">TEXT(F3,"aaa")</f>
        <v>金</v>
      </c>
      <c r="I3" s="213">
        <v>44457</v>
      </c>
      <c r="J3" s="219" t="str">
        <f t="shared" ref="J3:J66" si="3">TEXT(I3,"aaa")</f>
        <v>土</v>
      </c>
      <c r="L3" s="212">
        <f t="shared" si="0"/>
        <v>2021</v>
      </c>
      <c r="M3" s="213">
        <v>44456</v>
      </c>
      <c r="N3" s="215" t="str">
        <f t="shared" ref="N3:N66" si="4">TEXT(M3,"gggee年mm月dd日")</f>
        <v>令和03年09月17日</v>
      </c>
      <c r="R3" t="str">
        <f ca="1">MID($R$2,1,2)</f>
        <v>令和</v>
      </c>
    </row>
    <row r="4" spans="1:19">
      <c r="A4" s="214">
        <v>44819</v>
      </c>
      <c r="C4" s="213">
        <v>44820</v>
      </c>
      <c r="D4" t="str">
        <f t="shared" si="1"/>
        <v>金</v>
      </c>
      <c r="F4" s="213">
        <v>44821</v>
      </c>
      <c r="G4" s="219" t="str">
        <f t="shared" si="2"/>
        <v>土</v>
      </c>
      <c r="I4" s="213">
        <v>44822</v>
      </c>
      <c r="J4" s="220" t="str">
        <f t="shared" si="3"/>
        <v>日</v>
      </c>
      <c r="L4" s="212">
        <f t="shared" si="0"/>
        <v>2022</v>
      </c>
      <c r="M4" s="213">
        <v>44820</v>
      </c>
      <c r="N4" s="215" t="str">
        <f t="shared" si="4"/>
        <v>令和04年09月16日</v>
      </c>
    </row>
    <row r="5" spans="1:19" ht="13.8" thickBot="1">
      <c r="A5" s="214">
        <v>45184</v>
      </c>
      <c r="C5" s="213">
        <v>45185</v>
      </c>
      <c r="D5" s="219" t="str">
        <f t="shared" si="1"/>
        <v>土</v>
      </c>
      <c r="F5" s="213">
        <v>45186</v>
      </c>
      <c r="G5" s="220" t="str">
        <f t="shared" si="2"/>
        <v>日</v>
      </c>
      <c r="I5" s="213">
        <v>45187</v>
      </c>
      <c r="J5" s="221" t="str">
        <f t="shared" si="3"/>
        <v>月</v>
      </c>
      <c r="L5" s="212">
        <f t="shared" si="0"/>
        <v>2023</v>
      </c>
      <c r="M5" s="213">
        <v>45184</v>
      </c>
      <c r="N5" s="215" t="str">
        <f t="shared" si="4"/>
        <v>令和05年09月15日</v>
      </c>
      <c r="R5" t="s">
        <v>1206</v>
      </c>
    </row>
    <row r="6" spans="1:19" ht="16.8" thickBot="1">
      <c r="A6" s="214">
        <v>45550</v>
      </c>
      <c r="C6" s="213">
        <v>45551</v>
      </c>
      <c r="D6" t="str">
        <f t="shared" si="1"/>
        <v>月</v>
      </c>
      <c r="F6" s="213">
        <v>45552</v>
      </c>
      <c r="G6" t="str">
        <f t="shared" si="2"/>
        <v>火</v>
      </c>
      <c r="I6" s="213">
        <v>45553</v>
      </c>
      <c r="J6" t="str">
        <f t="shared" si="3"/>
        <v>水</v>
      </c>
      <c r="L6" s="212">
        <f t="shared" si="0"/>
        <v>2024</v>
      </c>
      <c r="M6" s="213">
        <v>45552</v>
      </c>
      <c r="N6" s="215" t="str">
        <f t="shared" si="4"/>
        <v>令和06年09月17日</v>
      </c>
      <c r="Q6" s="260" t="s">
        <v>1052</v>
      </c>
      <c r="R6" s="262">
        <f ca="1">DATE(P2,5,31)</f>
        <v>46173</v>
      </c>
    </row>
    <row r="7" spans="1:19">
      <c r="A7" s="214">
        <v>45915</v>
      </c>
      <c r="C7" s="213">
        <v>45916</v>
      </c>
      <c r="D7" t="str">
        <f t="shared" si="1"/>
        <v>火</v>
      </c>
      <c r="F7" s="213">
        <v>45917</v>
      </c>
      <c r="G7" t="str">
        <f t="shared" si="2"/>
        <v>水</v>
      </c>
      <c r="I7" s="213">
        <v>45918</v>
      </c>
      <c r="J7" t="str">
        <f t="shared" si="3"/>
        <v>木</v>
      </c>
      <c r="L7" s="212">
        <f t="shared" si="0"/>
        <v>2025</v>
      </c>
      <c r="M7" s="213">
        <v>45917</v>
      </c>
      <c r="N7" s="215" t="str">
        <f t="shared" si="4"/>
        <v>令和07年09月17日</v>
      </c>
    </row>
    <row r="8" spans="1:19">
      <c r="A8" s="214">
        <v>46280</v>
      </c>
      <c r="C8" s="213">
        <v>46281</v>
      </c>
      <c r="D8" t="str">
        <f t="shared" si="1"/>
        <v>水</v>
      </c>
      <c r="F8" s="213">
        <v>46282</v>
      </c>
      <c r="G8" t="str">
        <f t="shared" si="2"/>
        <v>木</v>
      </c>
      <c r="I8" s="213">
        <v>46283</v>
      </c>
      <c r="J8" t="str">
        <f t="shared" si="3"/>
        <v>金</v>
      </c>
      <c r="L8" s="212">
        <f t="shared" si="0"/>
        <v>2026</v>
      </c>
      <c r="M8" s="213">
        <v>46282</v>
      </c>
      <c r="N8" s="215" t="str">
        <f t="shared" si="4"/>
        <v>令和08年09月17日</v>
      </c>
    </row>
    <row r="9" spans="1:19">
      <c r="A9" s="214">
        <v>46645</v>
      </c>
      <c r="C9" s="213">
        <v>46646</v>
      </c>
      <c r="D9" t="str">
        <f t="shared" si="1"/>
        <v>木</v>
      </c>
      <c r="F9" s="213">
        <v>46647</v>
      </c>
      <c r="G9" t="str">
        <f t="shared" si="2"/>
        <v>金</v>
      </c>
      <c r="I9" s="213">
        <v>46648</v>
      </c>
      <c r="J9" s="219" t="str">
        <f t="shared" si="3"/>
        <v>土</v>
      </c>
      <c r="L9" s="212">
        <f t="shared" si="0"/>
        <v>2027</v>
      </c>
      <c r="M9" s="213">
        <v>46647</v>
      </c>
      <c r="N9" s="215" t="str">
        <f t="shared" si="4"/>
        <v>令和09年09月17日</v>
      </c>
    </row>
    <row r="10" spans="1:19">
      <c r="A10" s="214">
        <v>47011</v>
      </c>
      <c r="C10" s="213">
        <v>47012</v>
      </c>
      <c r="D10" s="219" t="str">
        <f t="shared" si="1"/>
        <v>土</v>
      </c>
      <c r="F10" s="213">
        <v>47013</v>
      </c>
      <c r="G10" s="220" t="str">
        <f t="shared" si="2"/>
        <v>日</v>
      </c>
      <c r="I10" s="213">
        <v>47014</v>
      </c>
      <c r="J10" s="221" t="str">
        <f t="shared" si="3"/>
        <v>月</v>
      </c>
      <c r="L10" s="212">
        <f t="shared" si="0"/>
        <v>2028</v>
      </c>
      <c r="M10" s="213">
        <v>47011</v>
      </c>
      <c r="N10" s="215" t="str">
        <f t="shared" si="4"/>
        <v>令和10年09月15日</v>
      </c>
    </row>
    <row r="11" spans="1:19">
      <c r="A11" s="214">
        <v>47376</v>
      </c>
      <c r="C11" s="213">
        <v>47377</v>
      </c>
      <c r="D11" s="220" t="str">
        <f t="shared" si="1"/>
        <v>日</v>
      </c>
      <c r="F11" s="213">
        <v>47378</v>
      </c>
      <c r="G11" t="str">
        <f t="shared" si="2"/>
        <v>月</v>
      </c>
      <c r="I11" s="213">
        <v>47379</v>
      </c>
      <c r="J11" t="str">
        <f t="shared" si="3"/>
        <v>火</v>
      </c>
      <c r="L11" s="212">
        <f t="shared" si="0"/>
        <v>2029</v>
      </c>
      <c r="M11" s="213">
        <v>47378</v>
      </c>
      <c r="N11" s="215" t="str">
        <f t="shared" si="4"/>
        <v>令和11年09月17日</v>
      </c>
    </row>
    <row r="12" spans="1:19">
      <c r="A12" s="214">
        <v>47741</v>
      </c>
      <c r="C12" s="213">
        <v>47742</v>
      </c>
      <c r="D12" t="str">
        <f t="shared" si="1"/>
        <v>月</v>
      </c>
      <c r="F12" s="213">
        <v>47743</v>
      </c>
      <c r="G12" t="str">
        <f t="shared" si="2"/>
        <v>火</v>
      </c>
      <c r="I12" s="213">
        <v>47744</v>
      </c>
      <c r="J12" t="str">
        <f t="shared" si="3"/>
        <v>水</v>
      </c>
      <c r="L12" s="212">
        <f t="shared" si="0"/>
        <v>2030</v>
      </c>
      <c r="M12" s="213">
        <v>47743</v>
      </c>
      <c r="N12" s="215" t="str">
        <f t="shared" si="4"/>
        <v>令和12年09月17日</v>
      </c>
    </row>
    <row r="13" spans="1:19">
      <c r="A13" s="214">
        <v>48106</v>
      </c>
      <c r="C13" s="213">
        <v>48107</v>
      </c>
      <c r="D13" t="str">
        <f t="shared" si="1"/>
        <v>火</v>
      </c>
      <c r="F13" s="213">
        <v>48108</v>
      </c>
      <c r="G13" t="str">
        <f t="shared" si="2"/>
        <v>水</v>
      </c>
      <c r="I13" s="213">
        <v>48109</v>
      </c>
      <c r="J13" t="str">
        <f t="shared" si="3"/>
        <v>木</v>
      </c>
      <c r="L13" s="212">
        <f t="shared" si="0"/>
        <v>2031</v>
      </c>
      <c r="M13" s="213">
        <v>48108</v>
      </c>
      <c r="N13" s="215" t="str">
        <f t="shared" si="4"/>
        <v>令和13年09月17日</v>
      </c>
    </row>
    <row r="14" spans="1:19">
      <c r="A14" s="214">
        <v>48472</v>
      </c>
      <c r="C14" s="213">
        <v>48473</v>
      </c>
      <c r="D14" t="str">
        <f t="shared" si="1"/>
        <v>木</v>
      </c>
      <c r="F14" s="213">
        <v>48474</v>
      </c>
      <c r="G14" t="str">
        <f t="shared" si="2"/>
        <v>金</v>
      </c>
      <c r="I14" s="213">
        <v>48475</v>
      </c>
      <c r="J14" s="219" t="str">
        <f t="shared" si="3"/>
        <v>土</v>
      </c>
      <c r="L14" s="212">
        <f t="shared" si="0"/>
        <v>2032</v>
      </c>
      <c r="M14" s="213">
        <v>48474</v>
      </c>
      <c r="N14" s="215" t="str">
        <f t="shared" si="4"/>
        <v>令和14年09月17日</v>
      </c>
    </row>
    <row r="15" spans="1:19">
      <c r="A15" s="214">
        <v>48837</v>
      </c>
      <c r="C15" s="213">
        <v>48838</v>
      </c>
      <c r="D15" t="str">
        <f t="shared" si="1"/>
        <v>金</v>
      </c>
      <c r="F15" s="213">
        <v>48839</v>
      </c>
      <c r="G15" s="219" t="str">
        <f t="shared" si="2"/>
        <v>土</v>
      </c>
      <c r="I15" s="213">
        <v>48840</v>
      </c>
      <c r="J15" s="220" t="str">
        <f t="shared" si="3"/>
        <v>日</v>
      </c>
      <c r="L15" s="212">
        <f t="shared" si="0"/>
        <v>2033</v>
      </c>
      <c r="M15" s="213">
        <v>48838</v>
      </c>
      <c r="N15" s="215" t="str">
        <f t="shared" si="4"/>
        <v>令和15年09月16日</v>
      </c>
    </row>
    <row r="16" spans="1:19">
      <c r="A16" s="214">
        <v>49202</v>
      </c>
      <c r="C16" s="213">
        <v>49203</v>
      </c>
      <c r="D16" s="219" t="str">
        <f t="shared" si="1"/>
        <v>土</v>
      </c>
      <c r="F16" s="213">
        <v>49204</v>
      </c>
      <c r="G16" s="220" t="str">
        <f t="shared" si="2"/>
        <v>日</v>
      </c>
      <c r="I16" s="213">
        <v>49205</v>
      </c>
      <c r="J16" s="221" t="str">
        <f t="shared" si="3"/>
        <v>月</v>
      </c>
      <c r="L16" s="212">
        <f t="shared" si="0"/>
        <v>2034</v>
      </c>
      <c r="M16" s="213">
        <v>49202</v>
      </c>
      <c r="N16" s="215" t="str">
        <f t="shared" si="4"/>
        <v>令和16年09月15日</v>
      </c>
    </row>
    <row r="17" spans="1:15">
      <c r="A17" s="214">
        <v>49567</v>
      </c>
      <c r="C17" s="213">
        <v>49568</v>
      </c>
      <c r="D17" s="220" t="str">
        <f t="shared" si="1"/>
        <v>日</v>
      </c>
      <c r="F17" s="213">
        <v>49569</v>
      </c>
      <c r="G17" t="str">
        <f t="shared" si="2"/>
        <v>月</v>
      </c>
      <c r="I17" s="213">
        <v>49570</v>
      </c>
      <c r="J17" t="str">
        <f t="shared" si="3"/>
        <v>火</v>
      </c>
      <c r="L17" s="212">
        <f t="shared" si="0"/>
        <v>2035</v>
      </c>
      <c r="M17" s="213">
        <v>49569</v>
      </c>
      <c r="N17" s="215" t="str">
        <f t="shared" si="4"/>
        <v>令和17年09月17日</v>
      </c>
    </row>
    <row r="18" spans="1:15">
      <c r="A18" s="214">
        <v>49933</v>
      </c>
      <c r="C18" s="213">
        <v>49934</v>
      </c>
      <c r="D18" t="str">
        <f t="shared" si="1"/>
        <v>火</v>
      </c>
      <c r="F18" s="213">
        <v>49935</v>
      </c>
      <c r="G18" t="str">
        <f t="shared" si="2"/>
        <v>水</v>
      </c>
      <c r="I18" s="213">
        <v>49936</v>
      </c>
      <c r="J18" t="str">
        <f t="shared" si="3"/>
        <v>木</v>
      </c>
      <c r="L18" s="212">
        <f t="shared" si="0"/>
        <v>2036</v>
      </c>
      <c r="M18" s="213">
        <v>49935</v>
      </c>
      <c r="N18" s="215" t="str">
        <f t="shared" si="4"/>
        <v>令和18年09月17日</v>
      </c>
      <c r="O18" s="222"/>
    </row>
    <row r="19" spans="1:15">
      <c r="A19" s="214">
        <v>50298</v>
      </c>
      <c r="C19" s="213">
        <v>50299</v>
      </c>
      <c r="D19" t="str">
        <f t="shared" si="1"/>
        <v>水</v>
      </c>
      <c r="F19" s="213">
        <v>50300</v>
      </c>
      <c r="G19" t="str">
        <f t="shared" si="2"/>
        <v>木</v>
      </c>
      <c r="I19" s="213">
        <v>50301</v>
      </c>
      <c r="J19" t="str">
        <f t="shared" si="3"/>
        <v>金</v>
      </c>
      <c r="L19" s="212">
        <f t="shared" si="0"/>
        <v>2037</v>
      </c>
      <c r="M19" s="213">
        <v>50300</v>
      </c>
      <c r="N19" s="215" t="str">
        <f t="shared" si="4"/>
        <v>令和19年09月17日</v>
      </c>
    </row>
    <row r="20" spans="1:15">
      <c r="A20" s="214">
        <v>50663</v>
      </c>
      <c r="C20" s="213">
        <v>50664</v>
      </c>
      <c r="D20" t="str">
        <f t="shared" si="1"/>
        <v>木</v>
      </c>
      <c r="F20" s="213">
        <v>50665</v>
      </c>
      <c r="G20" t="str">
        <f t="shared" si="2"/>
        <v>金</v>
      </c>
      <c r="I20" s="213">
        <v>50666</v>
      </c>
      <c r="J20" s="219" t="str">
        <f t="shared" si="3"/>
        <v>土</v>
      </c>
      <c r="L20" s="212">
        <f t="shared" si="0"/>
        <v>2038</v>
      </c>
      <c r="M20" s="213">
        <v>50665</v>
      </c>
      <c r="N20" s="215" t="str">
        <f t="shared" si="4"/>
        <v>令和20年09月17日</v>
      </c>
    </row>
    <row r="21" spans="1:15">
      <c r="A21" s="214">
        <v>51028</v>
      </c>
      <c r="C21" s="213">
        <v>51029</v>
      </c>
      <c r="D21" t="str">
        <f t="shared" si="1"/>
        <v>金</v>
      </c>
      <c r="F21" s="213">
        <v>51030</v>
      </c>
      <c r="G21" s="219" t="str">
        <f t="shared" si="2"/>
        <v>土</v>
      </c>
      <c r="I21" s="213">
        <v>51031</v>
      </c>
      <c r="J21" s="220" t="str">
        <f t="shared" si="3"/>
        <v>日</v>
      </c>
      <c r="L21" s="212">
        <f t="shared" si="0"/>
        <v>2039</v>
      </c>
      <c r="M21" s="213">
        <v>51029</v>
      </c>
      <c r="N21" s="215" t="str">
        <f t="shared" si="4"/>
        <v>令和21年09月16日</v>
      </c>
    </row>
    <row r="22" spans="1:15">
      <c r="A22" s="214">
        <v>51394</v>
      </c>
      <c r="C22" s="213">
        <v>51395</v>
      </c>
      <c r="D22" s="220" t="str">
        <f t="shared" si="1"/>
        <v>日</v>
      </c>
      <c r="F22" s="213">
        <v>51396</v>
      </c>
      <c r="G22" t="str">
        <f t="shared" si="2"/>
        <v>月</v>
      </c>
      <c r="I22" s="213">
        <v>51397</v>
      </c>
      <c r="J22" t="str">
        <f t="shared" si="3"/>
        <v>火</v>
      </c>
      <c r="L22" s="212">
        <f t="shared" si="0"/>
        <v>2040</v>
      </c>
      <c r="M22" s="213">
        <v>51396</v>
      </c>
      <c r="N22" s="215" t="str">
        <f t="shared" si="4"/>
        <v>令和22年09月17日</v>
      </c>
    </row>
    <row r="23" spans="1:15">
      <c r="A23" s="214">
        <v>51759</v>
      </c>
      <c r="C23" s="213">
        <v>51760</v>
      </c>
      <c r="D23" t="str">
        <f t="shared" si="1"/>
        <v>月</v>
      </c>
      <c r="F23" s="213">
        <v>51761</v>
      </c>
      <c r="G23" t="str">
        <f t="shared" si="2"/>
        <v>火</v>
      </c>
      <c r="I23" s="213">
        <v>51762</v>
      </c>
      <c r="J23" t="str">
        <f t="shared" si="3"/>
        <v>水</v>
      </c>
      <c r="L23" s="212">
        <f t="shared" si="0"/>
        <v>2041</v>
      </c>
      <c r="M23" s="213">
        <v>51761</v>
      </c>
      <c r="N23" s="215" t="str">
        <f t="shared" si="4"/>
        <v>令和23年09月17日</v>
      </c>
    </row>
    <row r="24" spans="1:15">
      <c r="A24" s="214">
        <v>52124</v>
      </c>
      <c r="C24" s="213">
        <v>52125</v>
      </c>
      <c r="D24" t="str">
        <f t="shared" si="1"/>
        <v>火</v>
      </c>
      <c r="F24" s="213">
        <v>52126</v>
      </c>
      <c r="G24" t="str">
        <f t="shared" si="2"/>
        <v>水</v>
      </c>
      <c r="I24" s="213">
        <v>52127</v>
      </c>
      <c r="J24" t="str">
        <f t="shared" si="3"/>
        <v>木</v>
      </c>
      <c r="L24" s="212">
        <f t="shared" si="0"/>
        <v>2042</v>
      </c>
      <c r="M24" s="213">
        <v>52126</v>
      </c>
      <c r="N24" s="215" t="str">
        <f t="shared" si="4"/>
        <v>令和24年09月17日</v>
      </c>
    </row>
    <row r="25" spans="1:15">
      <c r="A25" s="214">
        <v>52489</v>
      </c>
      <c r="C25" s="213">
        <v>52490</v>
      </c>
      <c r="D25" t="str">
        <f t="shared" si="1"/>
        <v>水</v>
      </c>
      <c r="F25" s="213">
        <v>52491</v>
      </c>
      <c r="G25" t="str">
        <f t="shared" si="2"/>
        <v>木</v>
      </c>
      <c r="I25" s="213">
        <v>52492</v>
      </c>
      <c r="J25" t="str">
        <f t="shared" si="3"/>
        <v>金</v>
      </c>
      <c r="L25" s="212">
        <f t="shared" si="0"/>
        <v>2043</v>
      </c>
      <c r="M25" s="213">
        <v>52491</v>
      </c>
      <c r="N25" s="215" t="str">
        <f t="shared" si="4"/>
        <v>令和25年09月17日</v>
      </c>
    </row>
    <row r="26" spans="1:15">
      <c r="A26" s="214">
        <v>52855</v>
      </c>
      <c r="C26" s="213">
        <v>52856</v>
      </c>
      <c r="D26" t="str">
        <f t="shared" si="1"/>
        <v>金</v>
      </c>
      <c r="F26" s="213">
        <v>52857</v>
      </c>
      <c r="G26" s="219" t="str">
        <f t="shared" si="2"/>
        <v>土</v>
      </c>
      <c r="I26" s="213">
        <v>52858</v>
      </c>
      <c r="J26" s="220" t="str">
        <f t="shared" si="3"/>
        <v>日</v>
      </c>
      <c r="L26" s="212">
        <f t="shared" si="0"/>
        <v>2044</v>
      </c>
      <c r="M26" s="213">
        <v>52856</v>
      </c>
      <c r="N26" s="215" t="str">
        <f t="shared" si="4"/>
        <v>令和26年09月16日</v>
      </c>
    </row>
    <row r="27" spans="1:15">
      <c r="A27" s="214">
        <v>53220</v>
      </c>
      <c r="C27" s="213">
        <v>53221</v>
      </c>
      <c r="D27" s="219" t="str">
        <f t="shared" si="1"/>
        <v>土</v>
      </c>
      <c r="F27" s="213">
        <v>53222</v>
      </c>
      <c r="G27" s="220" t="str">
        <f t="shared" si="2"/>
        <v>日</v>
      </c>
      <c r="I27" s="213">
        <v>53223</v>
      </c>
      <c r="J27" s="221" t="str">
        <f t="shared" si="3"/>
        <v>月</v>
      </c>
      <c r="L27" s="212">
        <f t="shared" si="0"/>
        <v>2045</v>
      </c>
      <c r="M27" s="213">
        <v>53220</v>
      </c>
      <c r="N27" s="215" t="str">
        <f t="shared" si="4"/>
        <v>令和27年09月15日</v>
      </c>
    </row>
    <row r="28" spans="1:15">
      <c r="A28" s="214">
        <v>53585</v>
      </c>
      <c r="C28" s="213">
        <v>53586</v>
      </c>
      <c r="D28" s="220" t="str">
        <f t="shared" si="1"/>
        <v>日</v>
      </c>
      <c r="F28" s="213">
        <v>53587</v>
      </c>
      <c r="G28" t="str">
        <f t="shared" si="2"/>
        <v>月</v>
      </c>
      <c r="I28" s="213">
        <v>53588</v>
      </c>
      <c r="J28" t="str">
        <f t="shared" si="3"/>
        <v>火</v>
      </c>
      <c r="L28" s="212">
        <f t="shared" si="0"/>
        <v>2046</v>
      </c>
      <c r="M28" s="213">
        <v>53587</v>
      </c>
      <c r="N28" s="215" t="str">
        <f t="shared" si="4"/>
        <v>令和28年09月17日</v>
      </c>
    </row>
    <row r="29" spans="1:15">
      <c r="A29" s="214">
        <v>53950</v>
      </c>
      <c r="C29" s="213">
        <v>53951</v>
      </c>
      <c r="D29" t="str">
        <f t="shared" si="1"/>
        <v>月</v>
      </c>
      <c r="F29" s="213">
        <v>53952</v>
      </c>
      <c r="G29" t="str">
        <f t="shared" si="2"/>
        <v>火</v>
      </c>
      <c r="I29" s="213">
        <v>53953</v>
      </c>
      <c r="J29" t="str">
        <f t="shared" si="3"/>
        <v>水</v>
      </c>
      <c r="L29" s="212">
        <f t="shared" si="0"/>
        <v>2047</v>
      </c>
      <c r="M29" s="213">
        <v>53952</v>
      </c>
      <c r="N29" s="215" t="str">
        <f t="shared" si="4"/>
        <v>令和29年09月17日</v>
      </c>
    </row>
    <row r="30" spans="1:15">
      <c r="A30" s="214">
        <v>54316</v>
      </c>
      <c r="C30" s="213">
        <v>54317</v>
      </c>
      <c r="D30" t="str">
        <f t="shared" si="1"/>
        <v>水</v>
      </c>
      <c r="F30" s="213">
        <v>54318</v>
      </c>
      <c r="G30" t="str">
        <f t="shared" si="2"/>
        <v>木</v>
      </c>
      <c r="I30" s="213">
        <v>54319</v>
      </c>
      <c r="J30" t="str">
        <f t="shared" si="3"/>
        <v>金</v>
      </c>
      <c r="L30" s="212">
        <f t="shared" si="0"/>
        <v>2048</v>
      </c>
      <c r="M30" s="213">
        <v>54318</v>
      </c>
      <c r="N30" s="215" t="str">
        <f t="shared" si="4"/>
        <v>令和30年09月17日</v>
      </c>
    </row>
    <row r="31" spans="1:15">
      <c r="A31" s="214">
        <v>54681</v>
      </c>
      <c r="C31" s="213">
        <v>54682</v>
      </c>
      <c r="D31" t="str">
        <f t="shared" si="1"/>
        <v>木</v>
      </c>
      <c r="F31" s="213">
        <v>54683</v>
      </c>
      <c r="G31" t="str">
        <f t="shared" si="2"/>
        <v>金</v>
      </c>
      <c r="I31" s="213">
        <v>54684</v>
      </c>
      <c r="J31" s="219" t="str">
        <f t="shared" si="3"/>
        <v>土</v>
      </c>
      <c r="L31" s="212">
        <f t="shared" si="0"/>
        <v>2049</v>
      </c>
      <c r="M31" s="213">
        <v>54683</v>
      </c>
      <c r="N31" s="215" t="str">
        <f t="shared" si="4"/>
        <v>令和31年09月17日</v>
      </c>
    </row>
    <row r="32" spans="1:15">
      <c r="A32" s="214">
        <v>55046</v>
      </c>
      <c r="C32" s="213">
        <v>55047</v>
      </c>
      <c r="D32" t="str">
        <f t="shared" si="1"/>
        <v>金</v>
      </c>
      <c r="F32" s="213">
        <v>55048</v>
      </c>
      <c r="G32" s="219" t="str">
        <f t="shared" si="2"/>
        <v>土</v>
      </c>
      <c r="I32" s="213">
        <v>55049</v>
      </c>
      <c r="J32" s="220" t="str">
        <f t="shared" si="3"/>
        <v>日</v>
      </c>
      <c r="L32" s="212">
        <f t="shared" si="0"/>
        <v>2050</v>
      </c>
      <c r="M32" s="213">
        <v>55047</v>
      </c>
      <c r="N32" s="215" t="str">
        <f t="shared" si="4"/>
        <v>令和32年09月16日</v>
      </c>
    </row>
    <row r="33" spans="1:14">
      <c r="A33" s="214">
        <v>55411</v>
      </c>
      <c r="C33" s="213">
        <v>55412</v>
      </c>
      <c r="D33" s="219" t="str">
        <f t="shared" si="1"/>
        <v>土</v>
      </c>
      <c r="F33" s="213">
        <v>55413</v>
      </c>
      <c r="G33" s="220" t="str">
        <f t="shared" si="2"/>
        <v>日</v>
      </c>
      <c r="I33" s="213">
        <v>55414</v>
      </c>
      <c r="J33" s="221" t="str">
        <f t="shared" si="3"/>
        <v>月</v>
      </c>
      <c r="L33" s="212">
        <f t="shared" si="0"/>
        <v>2051</v>
      </c>
      <c r="M33" s="213">
        <v>55411</v>
      </c>
      <c r="N33" s="215" t="str">
        <f t="shared" si="4"/>
        <v>令和33年09月15日</v>
      </c>
    </row>
    <row r="34" spans="1:14">
      <c r="A34" s="214">
        <v>55777</v>
      </c>
      <c r="C34" s="213">
        <v>55778</v>
      </c>
      <c r="D34" t="str">
        <f t="shared" si="1"/>
        <v>月</v>
      </c>
      <c r="F34" s="213">
        <v>55779</v>
      </c>
      <c r="G34" t="str">
        <f t="shared" si="2"/>
        <v>火</v>
      </c>
      <c r="I34" s="213">
        <v>55780</v>
      </c>
      <c r="J34" t="str">
        <f t="shared" si="3"/>
        <v>水</v>
      </c>
      <c r="L34" s="212">
        <f t="shared" si="0"/>
        <v>2052</v>
      </c>
      <c r="M34" s="213">
        <v>55779</v>
      </c>
      <c r="N34" s="215" t="str">
        <f t="shared" si="4"/>
        <v>令和34年09月17日</v>
      </c>
    </row>
    <row r="35" spans="1:14">
      <c r="A35" s="214">
        <v>56142</v>
      </c>
      <c r="C35" s="213">
        <v>56143</v>
      </c>
      <c r="D35" t="str">
        <f t="shared" si="1"/>
        <v>火</v>
      </c>
      <c r="F35" s="213">
        <v>56144</v>
      </c>
      <c r="G35" t="str">
        <f t="shared" si="2"/>
        <v>水</v>
      </c>
      <c r="I35" s="213">
        <v>56145</v>
      </c>
      <c r="J35" t="str">
        <f t="shared" si="3"/>
        <v>木</v>
      </c>
      <c r="L35" s="212">
        <f t="shared" si="0"/>
        <v>2053</v>
      </c>
      <c r="M35" s="213">
        <v>56144</v>
      </c>
      <c r="N35" s="215" t="str">
        <f t="shared" si="4"/>
        <v>令和35年09月17日</v>
      </c>
    </row>
    <row r="36" spans="1:14">
      <c r="A36" s="214">
        <v>56507</v>
      </c>
      <c r="C36" s="213">
        <v>56508</v>
      </c>
      <c r="D36" t="str">
        <f t="shared" si="1"/>
        <v>水</v>
      </c>
      <c r="F36" s="213">
        <v>56509</v>
      </c>
      <c r="G36" t="str">
        <f t="shared" si="2"/>
        <v>木</v>
      </c>
      <c r="I36" s="213">
        <v>56510</v>
      </c>
      <c r="J36" t="str">
        <f t="shared" si="3"/>
        <v>金</v>
      </c>
      <c r="L36" s="212">
        <f t="shared" si="0"/>
        <v>2054</v>
      </c>
      <c r="M36" s="213">
        <v>56509</v>
      </c>
      <c r="N36" s="215" t="str">
        <f t="shared" si="4"/>
        <v>令和36年09月17日</v>
      </c>
    </row>
    <row r="37" spans="1:14">
      <c r="A37" s="214">
        <v>56872</v>
      </c>
      <c r="C37" s="213">
        <v>56873</v>
      </c>
      <c r="D37" t="str">
        <f t="shared" si="1"/>
        <v>木</v>
      </c>
      <c r="F37" s="213">
        <v>56874</v>
      </c>
      <c r="G37" t="str">
        <f t="shared" si="2"/>
        <v>金</v>
      </c>
      <c r="I37" s="213">
        <v>56875</v>
      </c>
      <c r="J37" s="219" t="str">
        <f t="shared" si="3"/>
        <v>土</v>
      </c>
      <c r="L37" s="212">
        <f t="shared" si="0"/>
        <v>2055</v>
      </c>
      <c r="M37" s="213">
        <v>56874</v>
      </c>
      <c r="N37" s="215" t="str">
        <f t="shared" si="4"/>
        <v>令和37年09月17日</v>
      </c>
    </row>
    <row r="38" spans="1:14">
      <c r="A38" s="214">
        <v>57238</v>
      </c>
      <c r="C38" s="213">
        <v>57239</v>
      </c>
      <c r="D38" s="219" t="str">
        <f t="shared" si="1"/>
        <v>土</v>
      </c>
      <c r="F38" s="213">
        <v>57240</v>
      </c>
      <c r="G38" s="220" t="str">
        <f t="shared" si="2"/>
        <v>日</v>
      </c>
      <c r="I38" s="213">
        <v>57241</v>
      </c>
      <c r="J38" s="221" t="str">
        <f t="shared" si="3"/>
        <v>月</v>
      </c>
      <c r="L38" s="212">
        <f t="shared" si="0"/>
        <v>2056</v>
      </c>
      <c r="M38" s="213">
        <v>57238</v>
      </c>
      <c r="N38" s="215" t="str">
        <f t="shared" si="4"/>
        <v>令和38年09月15日</v>
      </c>
    </row>
    <row r="39" spans="1:14">
      <c r="A39" s="214">
        <v>57603</v>
      </c>
      <c r="C39" s="213">
        <v>57604</v>
      </c>
      <c r="D39" s="220" t="str">
        <f t="shared" si="1"/>
        <v>日</v>
      </c>
      <c r="F39" s="213">
        <v>57605</v>
      </c>
      <c r="G39" t="str">
        <f t="shared" si="2"/>
        <v>月</v>
      </c>
      <c r="I39" s="213">
        <v>57606</v>
      </c>
      <c r="J39" t="str">
        <f t="shared" si="3"/>
        <v>火</v>
      </c>
      <c r="L39" s="212">
        <f t="shared" si="0"/>
        <v>2057</v>
      </c>
      <c r="M39" s="213">
        <v>57605</v>
      </c>
      <c r="N39" s="215" t="str">
        <f t="shared" si="4"/>
        <v>令和39年09月17日</v>
      </c>
    </row>
    <row r="40" spans="1:14">
      <c r="A40" s="214">
        <v>57968</v>
      </c>
      <c r="C40" s="213">
        <v>57969</v>
      </c>
      <c r="D40" t="str">
        <f t="shared" si="1"/>
        <v>月</v>
      </c>
      <c r="F40" s="213">
        <v>57970</v>
      </c>
      <c r="G40" t="str">
        <f t="shared" si="2"/>
        <v>火</v>
      </c>
      <c r="I40" s="213">
        <v>57971</v>
      </c>
      <c r="J40" t="str">
        <f t="shared" si="3"/>
        <v>水</v>
      </c>
      <c r="L40" s="212">
        <f t="shared" si="0"/>
        <v>2058</v>
      </c>
      <c r="M40" s="213">
        <v>57970</v>
      </c>
      <c r="N40" s="215" t="str">
        <f t="shared" si="4"/>
        <v>令和40年09月17日</v>
      </c>
    </row>
    <row r="41" spans="1:14">
      <c r="A41" s="214">
        <v>58333</v>
      </c>
      <c r="C41" s="213">
        <v>58334</v>
      </c>
      <c r="D41" t="str">
        <f t="shared" si="1"/>
        <v>火</v>
      </c>
      <c r="F41" s="213">
        <v>58335</v>
      </c>
      <c r="G41" t="str">
        <f t="shared" si="2"/>
        <v>水</v>
      </c>
      <c r="I41" s="213">
        <v>58336</v>
      </c>
      <c r="J41" t="str">
        <f t="shared" si="3"/>
        <v>木</v>
      </c>
      <c r="L41" s="212">
        <f t="shared" si="0"/>
        <v>2059</v>
      </c>
      <c r="M41" s="213">
        <v>58335</v>
      </c>
      <c r="N41" s="215" t="str">
        <f t="shared" si="4"/>
        <v>令和41年09月17日</v>
      </c>
    </row>
    <row r="42" spans="1:14">
      <c r="A42" s="214">
        <v>58699</v>
      </c>
      <c r="C42" s="213">
        <v>58700</v>
      </c>
      <c r="D42" t="str">
        <f t="shared" si="1"/>
        <v>木</v>
      </c>
      <c r="F42" s="213">
        <v>58701</v>
      </c>
      <c r="G42" t="str">
        <f t="shared" si="2"/>
        <v>金</v>
      </c>
      <c r="I42" s="213">
        <v>58702</v>
      </c>
      <c r="J42" s="219" t="str">
        <f t="shared" si="3"/>
        <v>土</v>
      </c>
      <c r="L42" s="212">
        <f t="shared" si="0"/>
        <v>2060</v>
      </c>
      <c r="M42" s="213">
        <v>58701</v>
      </c>
      <c r="N42" s="215" t="str">
        <f t="shared" si="4"/>
        <v>令和42年09月17日</v>
      </c>
    </row>
    <row r="43" spans="1:14">
      <c r="A43" s="214">
        <v>59064</v>
      </c>
      <c r="C43" s="213">
        <v>59065</v>
      </c>
      <c r="D43" t="str">
        <f t="shared" si="1"/>
        <v>金</v>
      </c>
      <c r="F43" s="213">
        <v>59066</v>
      </c>
      <c r="G43" s="219" t="str">
        <f t="shared" si="2"/>
        <v>土</v>
      </c>
      <c r="I43" s="213">
        <v>59067</v>
      </c>
      <c r="J43" s="220" t="str">
        <f t="shared" si="3"/>
        <v>日</v>
      </c>
      <c r="L43" s="212">
        <f t="shared" si="0"/>
        <v>2061</v>
      </c>
      <c r="M43" s="213">
        <v>59065</v>
      </c>
      <c r="N43" s="215" t="str">
        <f t="shared" si="4"/>
        <v>令和43年09月16日</v>
      </c>
    </row>
    <row r="44" spans="1:14">
      <c r="A44" s="214">
        <v>59429</v>
      </c>
      <c r="C44" s="213">
        <v>59430</v>
      </c>
      <c r="D44" s="219" t="str">
        <f t="shared" si="1"/>
        <v>土</v>
      </c>
      <c r="F44" s="213">
        <v>59431</v>
      </c>
      <c r="G44" s="220" t="str">
        <f t="shared" si="2"/>
        <v>日</v>
      </c>
      <c r="I44" s="213">
        <v>59432</v>
      </c>
      <c r="J44" s="221" t="str">
        <f t="shared" si="3"/>
        <v>月</v>
      </c>
      <c r="L44" s="212">
        <f t="shared" si="0"/>
        <v>2062</v>
      </c>
      <c r="M44" s="213">
        <v>59429</v>
      </c>
      <c r="N44" s="215" t="str">
        <f t="shared" si="4"/>
        <v>令和44年09月15日</v>
      </c>
    </row>
    <row r="45" spans="1:14">
      <c r="A45" s="214">
        <v>59794</v>
      </c>
      <c r="C45" s="213">
        <v>59795</v>
      </c>
      <c r="D45" s="220" t="str">
        <f t="shared" si="1"/>
        <v>日</v>
      </c>
      <c r="F45" s="213">
        <v>59796</v>
      </c>
      <c r="G45" t="str">
        <f t="shared" si="2"/>
        <v>月</v>
      </c>
      <c r="I45" s="213">
        <v>59797</v>
      </c>
      <c r="J45" t="str">
        <f t="shared" si="3"/>
        <v>火</v>
      </c>
      <c r="L45" s="212">
        <f t="shared" si="0"/>
        <v>2063</v>
      </c>
      <c r="M45" s="213">
        <v>59796</v>
      </c>
      <c r="N45" s="215" t="str">
        <f t="shared" si="4"/>
        <v>令和45年09月17日</v>
      </c>
    </row>
    <row r="46" spans="1:14">
      <c r="A46" s="214">
        <v>60160</v>
      </c>
      <c r="C46" s="213">
        <v>60161</v>
      </c>
      <c r="D46" t="str">
        <f t="shared" si="1"/>
        <v>火</v>
      </c>
      <c r="F46" s="213">
        <v>60162</v>
      </c>
      <c r="G46" t="str">
        <f t="shared" si="2"/>
        <v>水</v>
      </c>
      <c r="I46" s="213">
        <v>60163</v>
      </c>
      <c r="J46" t="str">
        <f t="shared" si="3"/>
        <v>木</v>
      </c>
      <c r="L46" s="212">
        <f t="shared" si="0"/>
        <v>2064</v>
      </c>
      <c r="M46" s="213">
        <v>60162</v>
      </c>
      <c r="N46" s="215" t="str">
        <f t="shared" si="4"/>
        <v>令和46年09月17日</v>
      </c>
    </row>
    <row r="47" spans="1:14">
      <c r="A47" s="214">
        <v>60525</v>
      </c>
      <c r="C47" s="213">
        <v>60526</v>
      </c>
      <c r="D47" t="str">
        <f t="shared" si="1"/>
        <v>水</v>
      </c>
      <c r="F47" s="213">
        <v>60527</v>
      </c>
      <c r="G47" t="str">
        <f t="shared" si="2"/>
        <v>木</v>
      </c>
      <c r="I47" s="213">
        <v>60528</v>
      </c>
      <c r="J47" t="str">
        <f t="shared" si="3"/>
        <v>金</v>
      </c>
      <c r="L47" s="212">
        <f t="shared" si="0"/>
        <v>2065</v>
      </c>
      <c r="M47" s="213">
        <v>60527</v>
      </c>
      <c r="N47" s="215" t="str">
        <f t="shared" si="4"/>
        <v>令和47年09月17日</v>
      </c>
    </row>
    <row r="48" spans="1:14">
      <c r="A48" s="214">
        <v>60890</v>
      </c>
      <c r="C48" s="213">
        <v>60891</v>
      </c>
      <c r="D48" t="str">
        <f t="shared" si="1"/>
        <v>木</v>
      </c>
      <c r="F48" s="213">
        <v>60892</v>
      </c>
      <c r="G48" t="str">
        <f t="shared" si="2"/>
        <v>金</v>
      </c>
      <c r="I48" s="213">
        <v>60893</v>
      </c>
      <c r="J48" s="219" t="str">
        <f t="shared" si="3"/>
        <v>土</v>
      </c>
      <c r="L48" s="212">
        <f t="shared" si="0"/>
        <v>2066</v>
      </c>
      <c r="M48" s="213">
        <v>60892</v>
      </c>
      <c r="N48" s="215" t="str">
        <f t="shared" si="4"/>
        <v>令和48年09月17日</v>
      </c>
    </row>
    <row r="49" spans="1:14">
      <c r="A49" s="214">
        <v>61255</v>
      </c>
      <c r="C49" s="213">
        <v>61256</v>
      </c>
      <c r="D49" t="str">
        <f t="shared" si="1"/>
        <v>金</v>
      </c>
      <c r="F49" s="213">
        <v>61257</v>
      </c>
      <c r="G49" s="219" t="str">
        <f t="shared" si="2"/>
        <v>土</v>
      </c>
      <c r="I49" s="213">
        <v>61258</v>
      </c>
      <c r="J49" s="220" t="str">
        <f t="shared" si="3"/>
        <v>日</v>
      </c>
      <c r="L49" s="212">
        <f t="shared" si="0"/>
        <v>2067</v>
      </c>
      <c r="M49" s="213">
        <v>61256</v>
      </c>
      <c r="N49" s="215" t="str">
        <f t="shared" si="4"/>
        <v>令和49年09月16日</v>
      </c>
    </row>
    <row r="50" spans="1:14">
      <c r="A50" s="214">
        <v>61621</v>
      </c>
      <c r="C50" s="213">
        <v>61622</v>
      </c>
      <c r="D50" s="220" t="str">
        <f t="shared" si="1"/>
        <v>日</v>
      </c>
      <c r="F50" s="213">
        <v>61623</v>
      </c>
      <c r="G50" t="str">
        <f t="shared" si="2"/>
        <v>月</v>
      </c>
      <c r="I50" s="213">
        <v>61624</v>
      </c>
      <c r="J50" t="str">
        <f t="shared" si="3"/>
        <v>火</v>
      </c>
      <c r="L50" s="212">
        <f t="shared" si="0"/>
        <v>2068</v>
      </c>
      <c r="M50" s="213">
        <v>61623</v>
      </c>
      <c r="N50" s="215" t="str">
        <f t="shared" si="4"/>
        <v>令和50年09月17日</v>
      </c>
    </row>
    <row r="51" spans="1:14">
      <c r="A51" s="214">
        <v>61986</v>
      </c>
      <c r="C51" s="213">
        <v>61987</v>
      </c>
      <c r="D51" t="str">
        <f t="shared" si="1"/>
        <v>月</v>
      </c>
      <c r="F51" s="213">
        <v>61988</v>
      </c>
      <c r="G51" t="str">
        <f t="shared" si="2"/>
        <v>火</v>
      </c>
      <c r="I51" s="213">
        <v>61989</v>
      </c>
      <c r="J51" t="str">
        <f t="shared" si="3"/>
        <v>水</v>
      </c>
      <c r="L51" s="212">
        <f t="shared" si="0"/>
        <v>2069</v>
      </c>
      <c r="M51" s="213">
        <v>61988</v>
      </c>
      <c r="N51" s="215" t="str">
        <f t="shared" si="4"/>
        <v>令和51年09月17日</v>
      </c>
    </row>
    <row r="52" spans="1:14">
      <c r="A52" s="214">
        <v>62351</v>
      </c>
      <c r="C52" s="213">
        <v>62352</v>
      </c>
      <c r="D52" t="str">
        <f t="shared" si="1"/>
        <v>火</v>
      </c>
      <c r="F52" s="213">
        <v>62353</v>
      </c>
      <c r="G52" t="str">
        <f t="shared" si="2"/>
        <v>水</v>
      </c>
      <c r="I52" s="213">
        <v>62354</v>
      </c>
      <c r="J52" t="str">
        <f t="shared" si="3"/>
        <v>木</v>
      </c>
      <c r="L52" s="212">
        <f t="shared" si="0"/>
        <v>2070</v>
      </c>
      <c r="M52" s="213">
        <v>62353</v>
      </c>
      <c r="N52" s="215" t="str">
        <f t="shared" si="4"/>
        <v>令和52年09月17日</v>
      </c>
    </row>
    <row r="53" spans="1:14">
      <c r="A53" s="214">
        <v>62716</v>
      </c>
      <c r="C53" s="213">
        <v>62717</v>
      </c>
      <c r="D53" t="str">
        <f t="shared" si="1"/>
        <v>水</v>
      </c>
      <c r="F53" s="213">
        <v>62718</v>
      </c>
      <c r="G53" t="str">
        <f t="shared" si="2"/>
        <v>木</v>
      </c>
      <c r="I53" s="213">
        <v>62719</v>
      </c>
      <c r="J53" t="str">
        <f t="shared" si="3"/>
        <v>金</v>
      </c>
      <c r="L53" s="212">
        <f t="shared" si="0"/>
        <v>2071</v>
      </c>
      <c r="M53" s="213">
        <v>62718</v>
      </c>
      <c r="N53" s="215" t="str">
        <f t="shared" si="4"/>
        <v>令和53年09月17日</v>
      </c>
    </row>
    <row r="54" spans="1:14">
      <c r="A54" s="214">
        <v>63082</v>
      </c>
      <c r="C54" s="213">
        <v>63083</v>
      </c>
      <c r="D54" t="str">
        <f t="shared" si="1"/>
        <v>金</v>
      </c>
      <c r="F54" s="213">
        <v>63084</v>
      </c>
      <c r="G54" s="219" t="str">
        <f t="shared" si="2"/>
        <v>土</v>
      </c>
      <c r="I54" s="213">
        <v>63085</v>
      </c>
      <c r="J54" s="220" t="str">
        <f t="shared" si="3"/>
        <v>日</v>
      </c>
      <c r="L54" s="212">
        <f t="shared" si="0"/>
        <v>2072</v>
      </c>
      <c r="M54" s="213">
        <v>63083</v>
      </c>
      <c r="N54" s="215" t="str">
        <f t="shared" si="4"/>
        <v>令和54年09月16日</v>
      </c>
    </row>
    <row r="55" spans="1:14">
      <c r="A55" s="214">
        <v>63447</v>
      </c>
      <c r="C55" s="213">
        <v>63448</v>
      </c>
      <c r="D55" s="219" t="str">
        <f t="shared" si="1"/>
        <v>土</v>
      </c>
      <c r="F55" s="213">
        <v>63449</v>
      </c>
      <c r="G55" s="220" t="str">
        <f t="shared" si="2"/>
        <v>日</v>
      </c>
      <c r="I55" s="213">
        <v>63450</v>
      </c>
      <c r="J55" s="221" t="str">
        <f t="shared" si="3"/>
        <v>月</v>
      </c>
      <c r="L55" s="212">
        <f t="shared" si="0"/>
        <v>2073</v>
      </c>
      <c r="M55" s="213">
        <v>63447</v>
      </c>
      <c r="N55" s="215" t="str">
        <f t="shared" si="4"/>
        <v>令和55年09月15日</v>
      </c>
    </row>
    <row r="56" spans="1:14">
      <c r="A56" s="214">
        <v>63812</v>
      </c>
      <c r="C56" s="213">
        <v>63813</v>
      </c>
      <c r="D56" s="220" t="str">
        <f t="shared" si="1"/>
        <v>日</v>
      </c>
      <c r="F56" s="213">
        <v>63814</v>
      </c>
      <c r="G56" t="str">
        <f t="shared" si="2"/>
        <v>月</v>
      </c>
      <c r="I56" s="213">
        <v>63815</v>
      </c>
      <c r="J56" t="str">
        <f t="shared" si="3"/>
        <v>火</v>
      </c>
      <c r="L56" s="212">
        <f t="shared" si="0"/>
        <v>2074</v>
      </c>
      <c r="M56" s="213">
        <v>63814</v>
      </c>
      <c r="N56" s="215" t="str">
        <f t="shared" si="4"/>
        <v>令和56年09月17日</v>
      </c>
    </row>
    <row r="57" spans="1:14">
      <c r="A57" s="214">
        <v>64177</v>
      </c>
      <c r="C57" s="213">
        <v>64178</v>
      </c>
      <c r="D57" t="str">
        <f t="shared" si="1"/>
        <v>月</v>
      </c>
      <c r="F57" s="213">
        <v>64179</v>
      </c>
      <c r="G57" t="str">
        <f t="shared" si="2"/>
        <v>火</v>
      </c>
      <c r="I57" s="213">
        <v>64180</v>
      </c>
      <c r="J57" t="str">
        <f t="shared" si="3"/>
        <v>水</v>
      </c>
      <c r="L57" s="212">
        <f t="shared" si="0"/>
        <v>2075</v>
      </c>
      <c r="M57" s="213">
        <v>64179</v>
      </c>
      <c r="N57" s="215" t="str">
        <f t="shared" si="4"/>
        <v>令和57年09月17日</v>
      </c>
    </row>
    <row r="58" spans="1:14">
      <c r="A58" s="214">
        <v>64543</v>
      </c>
      <c r="C58" s="213">
        <v>64544</v>
      </c>
      <c r="D58" t="str">
        <f t="shared" si="1"/>
        <v>水</v>
      </c>
      <c r="F58" s="213">
        <v>64545</v>
      </c>
      <c r="G58" t="str">
        <f t="shared" si="2"/>
        <v>木</v>
      </c>
      <c r="I58" s="213">
        <v>64546</v>
      </c>
      <c r="J58" t="str">
        <f t="shared" si="3"/>
        <v>金</v>
      </c>
      <c r="L58" s="212">
        <f t="shared" si="0"/>
        <v>2076</v>
      </c>
      <c r="M58" s="213">
        <v>64545</v>
      </c>
      <c r="N58" s="215" t="str">
        <f t="shared" si="4"/>
        <v>令和58年09月17日</v>
      </c>
    </row>
    <row r="59" spans="1:14">
      <c r="A59" s="214">
        <v>64908</v>
      </c>
      <c r="C59" s="213">
        <v>64909</v>
      </c>
      <c r="D59" t="str">
        <f t="shared" si="1"/>
        <v>木</v>
      </c>
      <c r="F59" s="213">
        <v>64910</v>
      </c>
      <c r="G59" t="str">
        <f t="shared" si="2"/>
        <v>金</v>
      </c>
      <c r="I59" s="213">
        <v>64911</v>
      </c>
      <c r="J59" s="219" t="str">
        <f t="shared" si="3"/>
        <v>土</v>
      </c>
      <c r="L59" s="212">
        <f t="shared" si="0"/>
        <v>2077</v>
      </c>
      <c r="M59" s="213">
        <v>64910</v>
      </c>
      <c r="N59" s="215" t="str">
        <f t="shared" si="4"/>
        <v>令和59年09月17日</v>
      </c>
    </row>
    <row r="60" spans="1:14">
      <c r="A60" s="214">
        <v>65273</v>
      </c>
      <c r="C60" s="213">
        <v>65274</v>
      </c>
      <c r="D60" t="str">
        <f t="shared" si="1"/>
        <v>金</v>
      </c>
      <c r="F60" s="213">
        <v>65275</v>
      </c>
      <c r="G60" s="219" t="str">
        <f t="shared" si="2"/>
        <v>土</v>
      </c>
      <c r="I60" s="213">
        <v>65276</v>
      </c>
      <c r="J60" s="220" t="str">
        <f t="shared" si="3"/>
        <v>日</v>
      </c>
      <c r="L60" s="212">
        <f t="shared" si="0"/>
        <v>2078</v>
      </c>
      <c r="M60" s="213">
        <v>65274</v>
      </c>
      <c r="N60" s="215" t="str">
        <f t="shared" si="4"/>
        <v>令和60年09月16日</v>
      </c>
    </row>
    <row r="61" spans="1:14">
      <c r="A61" s="214">
        <v>65638</v>
      </c>
      <c r="C61" s="213">
        <v>65639</v>
      </c>
      <c r="D61" s="219" t="str">
        <f t="shared" si="1"/>
        <v>土</v>
      </c>
      <c r="F61" s="213">
        <v>65640</v>
      </c>
      <c r="G61" s="220" t="str">
        <f t="shared" si="2"/>
        <v>日</v>
      </c>
      <c r="I61" s="213">
        <v>65641</v>
      </c>
      <c r="J61" s="221" t="str">
        <f t="shared" si="3"/>
        <v>月</v>
      </c>
      <c r="L61" s="212">
        <f t="shared" si="0"/>
        <v>2079</v>
      </c>
      <c r="M61" s="213">
        <v>65638</v>
      </c>
      <c r="N61" s="215" t="str">
        <f t="shared" si="4"/>
        <v>令和61年09月15日</v>
      </c>
    </row>
    <row r="62" spans="1:14">
      <c r="A62" s="214">
        <v>66004</v>
      </c>
      <c r="C62" s="213">
        <v>66005</v>
      </c>
      <c r="D62" t="str">
        <f t="shared" si="1"/>
        <v>月</v>
      </c>
      <c r="F62" s="213">
        <v>66006</v>
      </c>
      <c r="G62" t="str">
        <f t="shared" si="2"/>
        <v>火</v>
      </c>
      <c r="I62" s="213">
        <v>66007</v>
      </c>
      <c r="J62" t="str">
        <f t="shared" si="3"/>
        <v>水</v>
      </c>
      <c r="L62" s="212">
        <f t="shared" si="0"/>
        <v>2080</v>
      </c>
      <c r="M62" s="213">
        <v>66006</v>
      </c>
      <c r="N62" s="215" t="str">
        <f t="shared" si="4"/>
        <v>令和62年09月17日</v>
      </c>
    </row>
    <row r="63" spans="1:14">
      <c r="A63" s="214">
        <v>66369</v>
      </c>
      <c r="C63" s="213">
        <v>66370</v>
      </c>
      <c r="D63" t="str">
        <f t="shared" si="1"/>
        <v>火</v>
      </c>
      <c r="F63" s="213">
        <v>66371</v>
      </c>
      <c r="G63" t="str">
        <f t="shared" si="2"/>
        <v>水</v>
      </c>
      <c r="I63" s="213">
        <v>66372</v>
      </c>
      <c r="J63" t="str">
        <f t="shared" si="3"/>
        <v>木</v>
      </c>
      <c r="L63" s="212">
        <f t="shared" si="0"/>
        <v>2081</v>
      </c>
      <c r="M63" s="213">
        <v>66371</v>
      </c>
      <c r="N63" s="215" t="str">
        <f t="shared" si="4"/>
        <v>令和63年09月17日</v>
      </c>
    </row>
    <row r="64" spans="1:14">
      <c r="A64" s="214">
        <v>66734</v>
      </c>
      <c r="C64" s="213">
        <v>66735</v>
      </c>
      <c r="D64" t="str">
        <f t="shared" si="1"/>
        <v>水</v>
      </c>
      <c r="F64" s="213">
        <v>66736</v>
      </c>
      <c r="G64" t="str">
        <f t="shared" si="2"/>
        <v>木</v>
      </c>
      <c r="I64" s="213">
        <v>66737</v>
      </c>
      <c r="J64" t="str">
        <f t="shared" si="3"/>
        <v>金</v>
      </c>
      <c r="L64" s="212">
        <f t="shared" si="0"/>
        <v>2082</v>
      </c>
      <c r="M64" s="213">
        <v>66736</v>
      </c>
      <c r="N64" s="215" t="str">
        <f t="shared" si="4"/>
        <v>令和64年09月17日</v>
      </c>
    </row>
    <row r="65" spans="1:14">
      <c r="A65" s="214">
        <v>67099</v>
      </c>
      <c r="C65" s="213">
        <v>67100</v>
      </c>
      <c r="D65" t="str">
        <f t="shared" si="1"/>
        <v>木</v>
      </c>
      <c r="F65" s="213">
        <v>67101</v>
      </c>
      <c r="G65" t="str">
        <f t="shared" si="2"/>
        <v>金</v>
      </c>
      <c r="I65" s="213">
        <v>67102</v>
      </c>
      <c r="J65" s="219" t="str">
        <f t="shared" si="3"/>
        <v>土</v>
      </c>
      <c r="L65" s="212">
        <f t="shared" si="0"/>
        <v>2083</v>
      </c>
      <c r="M65" s="213">
        <v>67101</v>
      </c>
      <c r="N65" s="215" t="str">
        <f t="shared" si="4"/>
        <v>令和65年09月17日</v>
      </c>
    </row>
    <row r="66" spans="1:14">
      <c r="A66" s="214">
        <v>67465</v>
      </c>
      <c r="C66" s="213">
        <v>67466</v>
      </c>
      <c r="D66" s="219" t="str">
        <f t="shared" si="1"/>
        <v>土</v>
      </c>
      <c r="F66" s="213">
        <v>67467</v>
      </c>
      <c r="G66" s="220" t="str">
        <f t="shared" si="2"/>
        <v>日</v>
      </c>
      <c r="I66" s="213">
        <v>67468</v>
      </c>
      <c r="J66" s="221" t="str">
        <f t="shared" si="3"/>
        <v>月</v>
      </c>
      <c r="L66" s="212">
        <f t="shared" ref="L66:L99" si="5">YEAR(M66)</f>
        <v>2084</v>
      </c>
      <c r="M66" s="213">
        <v>67465</v>
      </c>
      <c r="N66" s="215" t="str">
        <f t="shared" si="4"/>
        <v>令和66年09月15日</v>
      </c>
    </row>
    <row r="67" spans="1:14">
      <c r="A67" s="214">
        <v>67830</v>
      </c>
      <c r="C67" s="213">
        <v>67831</v>
      </c>
      <c r="D67" s="220" t="str">
        <f t="shared" ref="D67:D99" si="6">TEXT(C67,"aaa")</f>
        <v>日</v>
      </c>
      <c r="F67" s="213">
        <v>67832</v>
      </c>
      <c r="G67" t="str">
        <f t="shared" ref="G67:G99" si="7">TEXT(F67,"aaa")</f>
        <v>月</v>
      </c>
      <c r="I67" s="213">
        <v>67833</v>
      </c>
      <c r="J67" t="str">
        <f t="shared" ref="J67:J99" si="8">TEXT(I67,"aaa")</f>
        <v>火</v>
      </c>
      <c r="L67" s="212">
        <f t="shared" si="5"/>
        <v>2085</v>
      </c>
      <c r="M67" s="213">
        <v>67832</v>
      </c>
      <c r="N67" s="215" t="str">
        <f t="shared" ref="N67:N99" si="9">TEXT(M67,"gggee年mm月dd日")</f>
        <v>令和67年09月17日</v>
      </c>
    </row>
    <row r="68" spans="1:14">
      <c r="A68" s="214">
        <v>68195</v>
      </c>
      <c r="C68" s="213">
        <v>68196</v>
      </c>
      <c r="D68" t="str">
        <f t="shared" si="6"/>
        <v>月</v>
      </c>
      <c r="F68" s="213">
        <v>68197</v>
      </c>
      <c r="G68" t="str">
        <f t="shared" si="7"/>
        <v>火</v>
      </c>
      <c r="I68" s="213">
        <v>68198</v>
      </c>
      <c r="J68" t="str">
        <f t="shared" si="8"/>
        <v>水</v>
      </c>
      <c r="L68" s="212">
        <f t="shared" si="5"/>
        <v>2086</v>
      </c>
      <c r="M68" s="213">
        <v>68197</v>
      </c>
      <c r="N68" s="215" t="str">
        <f t="shared" si="9"/>
        <v>令和68年09月17日</v>
      </c>
    </row>
    <row r="69" spans="1:14">
      <c r="A69" s="214">
        <v>68560</v>
      </c>
      <c r="C69" s="213">
        <v>68561</v>
      </c>
      <c r="D69" t="str">
        <f t="shared" si="6"/>
        <v>火</v>
      </c>
      <c r="F69" s="213">
        <v>68562</v>
      </c>
      <c r="G69" t="str">
        <f t="shared" si="7"/>
        <v>水</v>
      </c>
      <c r="I69" s="213">
        <v>68563</v>
      </c>
      <c r="J69" t="str">
        <f t="shared" si="8"/>
        <v>木</v>
      </c>
      <c r="L69" s="212">
        <f t="shared" si="5"/>
        <v>2087</v>
      </c>
      <c r="M69" s="213">
        <v>68562</v>
      </c>
      <c r="N69" s="215" t="str">
        <f t="shared" si="9"/>
        <v>令和69年09月17日</v>
      </c>
    </row>
    <row r="70" spans="1:14">
      <c r="A70" s="214">
        <v>68926</v>
      </c>
      <c r="C70" s="213">
        <v>68927</v>
      </c>
      <c r="D70" t="str">
        <f t="shared" si="6"/>
        <v>木</v>
      </c>
      <c r="F70" s="213">
        <v>68928</v>
      </c>
      <c r="G70" t="str">
        <f t="shared" si="7"/>
        <v>金</v>
      </c>
      <c r="I70" s="213">
        <v>68929</v>
      </c>
      <c r="J70" s="219" t="str">
        <f t="shared" si="8"/>
        <v>土</v>
      </c>
      <c r="L70" s="212">
        <f t="shared" si="5"/>
        <v>2088</v>
      </c>
      <c r="M70" s="213">
        <v>68928</v>
      </c>
      <c r="N70" s="215" t="str">
        <f t="shared" si="9"/>
        <v>令和70年09月17日</v>
      </c>
    </row>
    <row r="71" spans="1:14">
      <c r="A71" s="214">
        <v>69291</v>
      </c>
      <c r="C71" s="213">
        <v>69292</v>
      </c>
      <c r="D71" t="str">
        <f t="shared" si="6"/>
        <v>金</v>
      </c>
      <c r="F71" s="213">
        <v>69293</v>
      </c>
      <c r="G71" s="219" t="str">
        <f t="shared" si="7"/>
        <v>土</v>
      </c>
      <c r="I71" s="213">
        <v>69294</v>
      </c>
      <c r="J71" s="220" t="str">
        <f t="shared" si="8"/>
        <v>日</v>
      </c>
      <c r="L71" s="212">
        <f t="shared" si="5"/>
        <v>2089</v>
      </c>
      <c r="M71" s="213">
        <v>69292</v>
      </c>
      <c r="N71" s="215" t="str">
        <f t="shared" si="9"/>
        <v>令和71年09月16日</v>
      </c>
    </row>
    <row r="72" spans="1:14">
      <c r="A72" s="214">
        <v>69656</v>
      </c>
      <c r="C72" s="213">
        <v>69657</v>
      </c>
      <c r="D72" s="219" t="str">
        <f t="shared" si="6"/>
        <v>土</v>
      </c>
      <c r="F72" s="213">
        <v>69658</v>
      </c>
      <c r="G72" s="220" t="str">
        <f t="shared" si="7"/>
        <v>日</v>
      </c>
      <c r="I72" s="213">
        <v>69659</v>
      </c>
      <c r="J72" s="221" t="str">
        <f t="shared" si="8"/>
        <v>月</v>
      </c>
      <c r="L72" s="212">
        <f t="shared" si="5"/>
        <v>2090</v>
      </c>
      <c r="M72" s="213">
        <v>69656</v>
      </c>
      <c r="N72" s="215" t="str">
        <f t="shared" si="9"/>
        <v>令和72年09月15日</v>
      </c>
    </row>
    <row r="73" spans="1:14">
      <c r="A73" s="214">
        <v>70021</v>
      </c>
      <c r="C73" s="213">
        <v>70022</v>
      </c>
      <c r="D73" s="220" t="str">
        <f t="shared" si="6"/>
        <v>日</v>
      </c>
      <c r="F73" s="213">
        <v>70023</v>
      </c>
      <c r="G73" t="str">
        <f t="shared" si="7"/>
        <v>月</v>
      </c>
      <c r="I73" s="213">
        <v>70024</v>
      </c>
      <c r="J73" t="str">
        <f t="shared" si="8"/>
        <v>火</v>
      </c>
      <c r="L73" s="212">
        <f t="shared" si="5"/>
        <v>2091</v>
      </c>
      <c r="M73" s="213">
        <v>70023</v>
      </c>
      <c r="N73" s="215" t="str">
        <f t="shared" si="9"/>
        <v>令和73年09月17日</v>
      </c>
    </row>
    <row r="74" spans="1:14">
      <c r="A74" s="214">
        <v>70387</v>
      </c>
      <c r="C74" s="213">
        <v>70388</v>
      </c>
      <c r="D74" t="str">
        <f t="shared" si="6"/>
        <v>火</v>
      </c>
      <c r="F74" s="213">
        <v>70389</v>
      </c>
      <c r="G74" t="str">
        <f t="shared" si="7"/>
        <v>水</v>
      </c>
      <c r="I74" s="213">
        <v>70390</v>
      </c>
      <c r="J74" t="str">
        <f t="shared" si="8"/>
        <v>木</v>
      </c>
      <c r="L74" s="212">
        <f t="shared" si="5"/>
        <v>2092</v>
      </c>
      <c r="M74" s="213">
        <v>70389</v>
      </c>
      <c r="N74" s="215" t="str">
        <f t="shared" si="9"/>
        <v>令和74年09月17日</v>
      </c>
    </row>
    <row r="75" spans="1:14">
      <c r="A75" s="214">
        <v>70752</v>
      </c>
      <c r="C75" s="213">
        <v>70753</v>
      </c>
      <c r="D75" t="str">
        <f t="shared" si="6"/>
        <v>水</v>
      </c>
      <c r="F75" s="213">
        <v>70754</v>
      </c>
      <c r="G75" t="str">
        <f t="shared" si="7"/>
        <v>木</v>
      </c>
      <c r="I75" s="213">
        <v>70755</v>
      </c>
      <c r="J75" t="str">
        <f t="shared" si="8"/>
        <v>金</v>
      </c>
      <c r="L75" s="212">
        <f t="shared" si="5"/>
        <v>2093</v>
      </c>
      <c r="M75" s="213">
        <v>70754</v>
      </c>
      <c r="N75" s="215" t="str">
        <f t="shared" si="9"/>
        <v>令和75年09月17日</v>
      </c>
    </row>
    <row r="76" spans="1:14">
      <c r="A76" s="214">
        <v>71117</v>
      </c>
      <c r="C76" s="213">
        <v>71118</v>
      </c>
      <c r="D76" t="str">
        <f t="shared" si="6"/>
        <v>木</v>
      </c>
      <c r="F76" s="213">
        <v>71119</v>
      </c>
      <c r="G76" t="str">
        <f t="shared" si="7"/>
        <v>金</v>
      </c>
      <c r="I76" s="213">
        <v>71120</v>
      </c>
      <c r="J76" s="219" t="str">
        <f t="shared" si="8"/>
        <v>土</v>
      </c>
      <c r="L76" s="212">
        <f t="shared" si="5"/>
        <v>2094</v>
      </c>
      <c r="M76" s="213">
        <v>71119</v>
      </c>
      <c r="N76" s="215" t="str">
        <f t="shared" si="9"/>
        <v>令和76年09月17日</v>
      </c>
    </row>
    <row r="77" spans="1:14">
      <c r="A77" s="214">
        <v>71482</v>
      </c>
      <c r="C77" s="213">
        <v>71483</v>
      </c>
      <c r="D77" t="str">
        <f t="shared" si="6"/>
        <v>金</v>
      </c>
      <c r="F77" s="213">
        <v>71484</v>
      </c>
      <c r="G77" s="219" t="str">
        <f t="shared" si="7"/>
        <v>土</v>
      </c>
      <c r="I77" s="213">
        <v>71485</v>
      </c>
      <c r="J77" s="220" t="str">
        <f t="shared" si="8"/>
        <v>日</v>
      </c>
      <c r="L77" s="212">
        <f t="shared" si="5"/>
        <v>2095</v>
      </c>
      <c r="M77" s="213">
        <v>71483</v>
      </c>
      <c r="N77" s="215" t="str">
        <f t="shared" si="9"/>
        <v>令和77年09月16日</v>
      </c>
    </row>
    <row r="78" spans="1:14">
      <c r="A78" s="214">
        <v>71848</v>
      </c>
      <c r="C78" s="213">
        <v>71849</v>
      </c>
      <c r="D78" s="220" t="str">
        <f t="shared" si="6"/>
        <v>日</v>
      </c>
      <c r="F78" s="213">
        <v>71850</v>
      </c>
      <c r="G78" t="str">
        <f t="shared" si="7"/>
        <v>月</v>
      </c>
      <c r="I78" s="213">
        <v>71851</v>
      </c>
      <c r="J78" t="str">
        <f t="shared" si="8"/>
        <v>火</v>
      </c>
      <c r="L78" s="212">
        <f t="shared" si="5"/>
        <v>2096</v>
      </c>
      <c r="M78" s="213">
        <v>71850</v>
      </c>
      <c r="N78" s="215" t="str">
        <f t="shared" si="9"/>
        <v>令和78年09月17日</v>
      </c>
    </row>
    <row r="79" spans="1:14">
      <c r="A79" s="214">
        <v>72213</v>
      </c>
      <c r="C79" s="213">
        <v>72214</v>
      </c>
      <c r="D79" t="str">
        <f t="shared" si="6"/>
        <v>月</v>
      </c>
      <c r="F79" s="213">
        <v>72215</v>
      </c>
      <c r="G79" t="str">
        <f t="shared" si="7"/>
        <v>火</v>
      </c>
      <c r="I79" s="213">
        <v>72216</v>
      </c>
      <c r="J79" t="str">
        <f t="shared" si="8"/>
        <v>水</v>
      </c>
      <c r="L79" s="212">
        <f t="shared" si="5"/>
        <v>2097</v>
      </c>
      <c r="M79" s="213">
        <v>72215</v>
      </c>
      <c r="N79" s="215" t="str">
        <f t="shared" si="9"/>
        <v>令和79年09月17日</v>
      </c>
    </row>
    <row r="80" spans="1:14">
      <c r="A80" s="214">
        <v>72578</v>
      </c>
      <c r="C80" s="213">
        <v>72579</v>
      </c>
      <c r="D80" t="str">
        <f t="shared" si="6"/>
        <v>火</v>
      </c>
      <c r="F80" s="213">
        <v>72580</v>
      </c>
      <c r="G80" t="str">
        <f t="shared" si="7"/>
        <v>水</v>
      </c>
      <c r="I80" s="213">
        <v>72581</v>
      </c>
      <c r="J80" t="str">
        <f t="shared" si="8"/>
        <v>木</v>
      </c>
      <c r="L80" s="212">
        <f t="shared" si="5"/>
        <v>2098</v>
      </c>
      <c r="M80" s="213">
        <v>72580</v>
      </c>
      <c r="N80" s="215" t="str">
        <f t="shared" si="9"/>
        <v>令和80年09月17日</v>
      </c>
    </row>
    <row r="81" spans="1:14">
      <c r="A81" s="214">
        <v>72943</v>
      </c>
      <c r="C81" s="213">
        <v>72944</v>
      </c>
      <c r="D81" t="str">
        <f t="shared" si="6"/>
        <v>水</v>
      </c>
      <c r="F81" s="213">
        <v>72945</v>
      </c>
      <c r="G81" t="str">
        <f t="shared" si="7"/>
        <v>木</v>
      </c>
      <c r="I81" s="213">
        <v>72946</v>
      </c>
      <c r="J81" t="str">
        <f t="shared" si="8"/>
        <v>金</v>
      </c>
      <c r="L81" s="212">
        <f t="shared" si="5"/>
        <v>2099</v>
      </c>
      <c r="M81" s="213">
        <v>72945</v>
      </c>
      <c r="N81" s="215" t="str">
        <f t="shared" si="9"/>
        <v>令和81年09月17日</v>
      </c>
    </row>
    <row r="82" spans="1:14">
      <c r="A82" s="214">
        <v>73308</v>
      </c>
      <c r="C82" s="213">
        <v>73309</v>
      </c>
      <c r="D82" t="str">
        <f t="shared" si="6"/>
        <v>木</v>
      </c>
      <c r="F82" s="213">
        <v>73310</v>
      </c>
      <c r="G82" t="str">
        <f t="shared" si="7"/>
        <v>金</v>
      </c>
      <c r="I82" s="213">
        <v>73311</v>
      </c>
      <c r="J82" s="219" t="str">
        <f t="shared" si="8"/>
        <v>土</v>
      </c>
      <c r="L82" s="212">
        <f t="shared" si="5"/>
        <v>2100</v>
      </c>
      <c r="M82" s="213">
        <v>73310</v>
      </c>
      <c r="N82" s="215" t="str">
        <f t="shared" si="9"/>
        <v>令和82年09月17日</v>
      </c>
    </row>
    <row r="83" spans="1:14">
      <c r="A83" s="214">
        <v>73673</v>
      </c>
      <c r="C83" s="213">
        <v>73674</v>
      </c>
      <c r="D83" t="str">
        <f t="shared" si="6"/>
        <v>金</v>
      </c>
      <c r="F83" s="213">
        <v>73675</v>
      </c>
      <c r="G83" s="219" t="str">
        <f t="shared" si="7"/>
        <v>土</v>
      </c>
      <c r="I83" s="213">
        <v>73676</v>
      </c>
      <c r="J83" s="220" t="str">
        <f t="shared" si="8"/>
        <v>日</v>
      </c>
      <c r="L83" s="212">
        <f t="shared" si="5"/>
        <v>2101</v>
      </c>
      <c r="M83" s="213">
        <v>73674</v>
      </c>
      <c r="N83" s="215" t="str">
        <f t="shared" si="9"/>
        <v>令和83年09月16日</v>
      </c>
    </row>
    <row r="84" spans="1:14">
      <c r="A84" s="214">
        <v>74038</v>
      </c>
      <c r="C84" s="213">
        <v>74039</v>
      </c>
      <c r="D84" s="219" t="str">
        <f t="shared" si="6"/>
        <v>土</v>
      </c>
      <c r="F84" s="213">
        <v>74040</v>
      </c>
      <c r="G84" s="220" t="str">
        <f t="shared" si="7"/>
        <v>日</v>
      </c>
      <c r="I84" s="213">
        <v>74041</v>
      </c>
      <c r="J84" s="221" t="str">
        <f t="shared" si="8"/>
        <v>月</v>
      </c>
      <c r="L84" s="212">
        <f t="shared" si="5"/>
        <v>2102</v>
      </c>
      <c r="M84" s="213">
        <v>74038</v>
      </c>
      <c r="N84" s="215" t="str">
        <f t="shared" si="9"/>
        <v>令和84年09月15日</v>
      </c>
    </row>
    <row r="85" spans="1:14">
      <c r="A85" s="214">
        <v>74403</v>
      </c>
      <c r="C85" s="213">
        <v>74404</v>
      </c>
      <c r="D85" s="220" t="str">
        <f t="shared" si="6"/>
        <v>日</v>
      </c>
      <c r="F85" s="213">
        <v>74405</v>
      </c>
      <c r="G85" t="str">
        <f t="shared" si="7"/>
        <v>月</v>
      </c>
      <c r="I85" s="213">
        <v>74406</v>
      </c>
      <c r="J85" t="str">
        <f t="shared" si="8"/>
        <v>火</v>
      </c>
      <c r="L85" s="212">
        <f t="shared" si="5"/>
        <v>2103</v>
      </c>
      <c r="M85" s="213">
        <v>74405</v>
      </c>
      <c r="N85" s="215" t="str">
        <f t="shared" si="9"/>
        <v>令和85年09月17日</v>
      </c>
    </row>
    <row r="86" spans="1:14">
      <c r="A86" s="214">
        <v>74769</v>
      </c>
      <c r="C86" s="213">
        <v>74770</v>
      </c>
      <c r="D86" t="str">
        <f t="shared" si="6"/>
        <v>火</v>
      </c>
      <c r="F86" s="213">
        <v>74771</v>
      </c>
      <c r="G86" t="str">
        <f t="shared" si="7"/>
        <v>水</v>
      </c>
      <c r="I86" s="213">
        <v>74772</v>
      </c>
      <c r="J86" t="str">
        <f t="shared" si="8"/>
        <v>木</v>
      </c>
      <c r="L86" s="212">
        <f t="shared" si="5"/>
        <v>2104</v>
      </c>
      <c r="M86" s="213">
        <v>74771</v>
      </c>
      <c r="N86" s="215" t="str">
        <f t="shared" si="9"/>
        <v>令和86年09月17日</v>
      </c>
    </row>
    <row r="87" spans="1:14">
      <c r="A87" s="214">
        <v>75134</v>
      </c>
      <c r="C87" s="213">
        <v>75135</v>
      </c>
      <c r="D87" t="str">
        <f t="shared" si="6"/>
        <v>水</v>
      </c>
      <c r="F87" s="213">
        <v>75136</v>
      </c>
      <c r="G87" t="str">
        <f t="shared" si="7"/>
        <v>木</v>
      </c>
      <c r="I87" s="213">
        <v>75137</v>
      </c>
      <c r="J87" t="str">
        <f t="shared" si="8"/>
        <v>金</v>
      </c>
      <c r="L87" s="212">
        <f t="shared" si="5"/>
        <v>2105</v>
      </c>
      <c r="M87" s="213">
        <v>75136</v>
      </c>
      <c r="N87" s="215" t="str">
        <f t="shared" si="9"/>
        <v>令和87年09月17日</v>
      </c>
    </row>
    <row r="88" spans="1:14">
      <c r="A88" s="214">
        <v>75499</v>
      </c>
      <c r="C88" s="213">
        <v>75500</v>
      </c>
      <c r="D88" t="str">
        <f t="shared" si="6"/>
        <v>木</v>
      </c>
      <c r="F88" s="213">
        <v>75501</v>
      </c>
      <c r="G88" t="str">
        <f t="shared" si="7"/>
        <v>金</v>
      </c>
      <c r="I88" s="213">
        <v>75502</v>
      </c>
      <c r="J88" s="219" t="str">
        <f t="shared" si="8"/>
        <v>土</v>
      </c>
      <c r="L88" s="212">
        <f t="shared" si="5"/>
        <v>2106</v>
      </c>
      <c r="M88" s="213">
        <v>75501</v>
      </c>
      <c r="N88" s="215" t="str">
        <f t="shared" si="9"/>
        <v>令和88年09月17日</v>
      </c>
    </row>
    <row r="89" spans="1:14">
      <c r="A89" s="214">
        <v>75864</v>
      </c>
      <c r="C89" s="213">
        <v>75865</v>
      </c>
      <c r="D89" t="str">
        <f t="shared" si="6"/>
        <v>金</v>
      </c>
      <c r="F89" s="213">
        <v>75866</v>
      </c>
      <c r="G89" s="219" t="str">
        <f t="shared" si="7"/>
        <v>土</v>
      </c>
      <c r="I89" s="213">
        <v>75867</v>
      </c>
      <c r="J89" s="220" t="str">
        <f t="shared" si="8"/>
        <v>日</v>
      </c>
      <c r="L89" s="212">
        <f t="shared" si="5"/>
        <v>2107</v>
      </c>
      <c r="M89" s="213">
        <v>75865</v>
      </c>
      <c r="N89" s="215" t="str">
        <f t="shared" si="9"/>
        <v>令和89年09月16日</v>
      </c>
    </row>
    <row r="90" spans="1:14">
      <c r="A90" s="214">
        <v>76230</v>
      </c>
      <c r="C90" s="213">
        <v>76231</v>
      </c>
      <c r="D90" s="220" t="str">
        <f t="shared" si="6"/>
        <v>日</v>
      </c>
      <c r="F90" s="213">
        <v>76232</v>
      </c>
      <c r="G90" t="str">
        <f t="shared" si="7"/>
        <v>月</v>
      </c>
      <c r="I90" s="213">
        <v>76233</v>
      </c>
      <c r="J90" t="str">
        <f t="shared" si="8"/>
        <v>火</v>
      </c>
      <c r="L90" s="212">
        <f t="shared" si="5"/>
        <v>2108</v>
      </c>
      <c r="M90" s="213">
        <v>76232</v>
      </c>
      <c r="N90" s="215" t="str">
        <f t="shared" si="9"/>
        <v>令和90年09月17日</v>
      </c>
    </row>
    <row r="91" spans="1:14">
      <c r="A91" s="214">
        <v>76595</v>
      </c>
      <c r="C91" s="213">
        <v>76596</v>
      </c>
      <c r="D91" t="str">
        <f t="shared" si="6"/>
        <v>月</v>
      </c>
      <c r="F91" s="213">
        <v>76597</v>
      </c>
      <c r="G91" t="str">
        <f t="shared" si="7"/>
        <v>火</v>
      </c>
      <c r="I91" s="213">
        <v>76598</v>
      </c>
      <c r="J91" t="str">
        <f t="shared" si="8"/>
        <v>水</v>
      </c>
      <c r="L91" s="212">
        <f t="shared" si="5"/>
        <v>2109</v>
      </c>
      <c r="M91" s="213">
        <v>76597</v>
      </c>
      <c r="N91" s="215" t="str">
        <f t="shared" si="9"/>
        <v>令和91年09月17日</v>
      </c>
    </row>
    <row r="92" spans="1:14">
      <c r="A92" s="214">
        <v>76960</v>
      </c>
      <c r="C92" s="213">
        <v>76961</v>
      </c>
      <c r="D92" t="str">
        <f t="shared" si="6"/>
        <v>火</v>
      </c>
      <c r="F92" s="213">
        <v>76962</v>
      </c>
      <c r="G92" t="str">
        <f t="shared" si="7"/>
        <v>水</v>
      </c>
      <c r="I92" s="213">
        <v>76963</v>
      </c>
      <c r="J92" t="str">
        <f t="shared" si="8"/>
        <v>木</v>
      </c>
      <c r="L92" s="212">
        <f t="shared" si="5"/>
        <v>2110</v>
      </c>
      <c r="M92" s="213">
        <v>76962</v>
      </c>
      <c r="N92" s="215" t="str">
        <f t="shared" si="9"/>
        <v>令和92年09月17日</v>
      </c>
    </row>
    <row r="93" spans="1:14">
      <c r="A93" s="214">
        <v>77325</v>
      </c>
      <c r="C93" s="213">
        <v>77326</v>
      </c>
      <c r="D93" t="str">
        <f t="shared" si="6"/>
        <v>水</v>
      </c>
      <c r="F93" s="213">
        <v>77327</v>
      </c>
      <c r="G93" t="str">
        <f t="shared" si="7"/>
        <v>木</v>
      </c>
      <c r="I93" s="213">
        <v>77328</v>
      </c>
      <c r="J93" t="str">
        <f t="shared" si="8"/>
        <v>金</v>
      </c>
      <c r="L93" s="212">
        <f t="shared" si="5"/>
        <v>2111</v>
      </c>
      <c r="M93" s="213">
        <v>77327</v>
      </c>
      <c r="N93" s="215" t="str">
        <f t="shared" si="9"/>
        <v>令和93年09月17日</v>
      </c>
    </row>
    <row r="94" spans="1:14">
      <c r="A94" s="214">
        <v>77691</v>
      </c>
      <c r="C94" s="213">
        <v>77692</v>
      </c>
      <c r="D94" t="str">
        <f t="shared" si="6"/>
        <v>金</v>
      </c>
      <c r="F94" s="213">
        <v>77693</v>
      </c>
      <c r="G94" s="219" t="str">
        <f t="shared" si="7"/>
        <v>土</v>
      </c>
      <c r="I94" s="213">
        <v>77694</v>
      </c>
      <c r="J94" s="220" t="str">
        <f t="shared" si="8"/>
        <v>日</v>
      </c>
      <c r="L94" s="212">
        <f t="shared" si="5"/>
        <v>2112</v>
      </c>
      <c r="M94" s="213">
        <v>77692</v>
      </c>
      <c r="N94" s="215" t="str">
        <f t="shared" si="9"/>
        <v>令和94年09月16日</v>
      </c>
    </row>
    <row r="95" spans="1:14">
      <c r="A95" s="214">
        <v>78056</v>
      </c>
      <c r="C95" s="213">
        <v>78057</v>
      </c>
      <c r="D95" s="219" t="str">
        <f t="shared" si="6"/>
        <v>土</v>
      </c>
      <c r="F95" s="213">
        <v>78058</v>
      </c>
      <c r="G95" s="220" t="str">
        <f t="shared" si="7"/>
        <v>日</v>
      </c>
      <c r="I95" s="213">
        <v>78059</v>
      </c>
      <c r="J95" s="221" t="str">
        <f t="shared" si="8"/>
        <v>月</v>
      </c>
      <c r="L95" s="212">
        <f t="shared" si="5"/>
        <v>2113</v>
      </c>
      <c r="M95" s="213">
        <v>78056</v>
      </c>
      <c r="N95" s="215" t="str">
        <f t="shared" si="9"/>
        <v>令和95年09月15日</v>
      </c>
    </row>
    <row r="96" spans="1:14">
      <c r="A96" s="214">
        <v>78421</v>
      </c>
      <c r="C96" s="213">
        <v>78422</v>
      </c>
      <c r="D96" s="220" t="str">
        <f t="shared" si="6"/>
        <v>日</v>
      </c>
      <c r="F96" s="213">
        <v>78423</v>
      </c>
      <c r="G96" t="str">
        <f t="shared" si="7"/>
        <v>月</v>
      </c>
      <c r="I96" s="213">
        <v>78424</v>
      </c>
      <c r="J96" t="str">
        <f t="shared" si="8"/>
        <v>火</v>
      </c>
      <c r="L96" s="212">
        <f t="shared" si="5"/>
        <v>2114</v>
      </c>
      <c r="M96" s="213">
        <v>78423</v>
      </c>
      <c r="N96" s="215" t="str">
        <f t="shared" si="9"/>
        <v>令和96年09月17日</v>
      </c>
    </row>
    <row r="97" spans="1:14">
      <c r="A97" s="214">
        <v>78786</v>
      </c>
      <c r="C97" s="213">
        <v>78787</v>
      </c>
      <c r="D97" t="str">
        <f t="shared" si="6"/>
        <v>月</v>
      </c>
      <c r="F97" s="213">
        <v>78788</v>
      </c>
      <c r="G97" t="str">
        <f t="shared" si="7"/>
        <v>火</v>
      </c>
      <c r="I97" s="213">
        <v>78789</v>
      </c>
      <c r="J97" t="str">
        <f t="shared" si="8"/>
        <v>水</v>
      </c>
      <c r="L97" s="212">
        <f t="shared" si="5"/>
        <v>2115</v>
      </c>
      <c r="M97" s="213">
        <v>78788</v>
      </c>
      <c r="N97" s="215" t="str">
        <f t="shared" si="9"/>
        <v>令和97年09月17日</v>
      </c>
    </row>
    <row r="98" spans="1:14">
      <c r="A98" s="214">
        <v>79152</v>
      </c>
      <c r="C98" s="213">
        <v>79153</v>
      </c>
      <c r="D98" t="str">
        <f t="shared" si="6"/>
        <v>水</v>
      </c>
      <c r="F98" s="213">
        <v>79154</v>
      </c>
      <c r="G98" t="str">
        <f t="shared" si="7"/>
        <v>木</v>
      </c>
      <c r="I98" s="213">
        <v>79155</v>
      </c>
      <c r="J98" t="str">
        <f t="shared" si="8"/>
        <v>金</v>
      </c>
      <c r="L98" s="212">
        <f t="shared" si="5"/>
        <v>2116</v>
      </c>
      <c r="M98" s="213">
        <v>79154</v>
      </c>
      <c r="N98" s="215" t="str">
        <f t="shared" si="9"/>
        <v>令和98年09月17日</v>
      </c>
    </row>
    <row r="99" spans="1:14">
      <c r="A99" s="214">
        <v>79517</v>
      </c>
      <c r="C99" s="213">
        <v>79518</v>
      </c>
      <c r="D99" t="str">
        <f t="shared" si="6"/>
        <v>木</v>
      </c>
      <c r="F99" s="213">
        <v>79519</v>
      </c>
      <c r="G99" t="str">
        <f t="shared" si="7"/>
        <v>金</v>
      </c>
      <c r="I99" s="213">
        <v>79520</v>
      </c>
      <c r="J99" s="219" t="str">
        <f t="shared" si="8"/>
        <v>土</v>
      </c>
      <c r="L99" s="212">
        <f t="shared" si="5"/>
        <v>2117</v>
      </c>
      <c r="M99" s="213">
        <v>79519</v>
      </c>
      <c r="N99" s="215" t="str">
        <f t="shared" si="9"/>
        <v>令和99年09月17日</v>
      </c>
    </row>
  </sheetData>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W103"/>
  <sheetViews>
    <sheetView topLeftCell="A19" workbookViewId="0">
      <selection activeCell="AW87" sqref="AW87:BA87"/>
    </sheetView>
  </sheetViews>
  <sheetFormatPr defaultRowHeight="13.2"/>
  <cols>
    <col min="1" max="3" width="5.77734375" customWidth="1"/>
    <col min="4" max="4" width="1.21875" customWidth="1"/>
    <col min="5" max="17" width="3.6640625" customWidth="1"/>
    <col min="18" max="18" width="1.21875" customWidth="1"/>
    <col min="19" max="19" width="3.77734375" customWidth="1"/>
    <col min="20" max="20" width="1.21875" customWidth="1"/>
  </cols>
  <sheetData>
    <row r="2" spans="1:23">
      <c r="A2" s="707" t="s">
        <v>980</v>
      </c>
      <c r="B2" s="707"/>
      <c r="C2" s="707"/>
      <c r="M2" s="252"/>
      <c r="N2" s="252"/>
      <c r="O2" s="252"/>
      <c r="P2" s="252"/>
      <c r="Q2" s="252"/>
      <c r="R2" s="252"/>
      <c r="S2" s="252"/>
      <c r="T2" s="252"/>
    </row>
    <row r="3" spans="1:23">
      <c r="A3" s="65" t="s">
        <v>1104</v>
      </c>
      <c r="B3" s="65" t="s">
        <v>1039</v>
      </c>
      <c r="C3" s="65" t="s">
        <v>921</v>
      </c>
      <c r="E3" s="253" t="s">
        <v>1105</v>
      </c>
      <c r="F3" s="254" t="s">
        <v>1106</v>
      </c>
      <c r="G3" s="254" t="s">
        <v>1107</v>
      </c>
      <c r="H3" s="254" t="s">
        <v>1108</v>
      </c>
      <c r="I3" s="254" t="s">
        <v>1097</v>
      </c>
      <c r="J3" s="254" t="s">
        <v>1109</v>
      </c>
      <c r="K3" s="254" t="s">
        <v>1098</v>
      </c>
      <c r="L3" s="254" t="s">
        <v>1110</v>
      </c>
      <c r="M3" s="254" t="s">
        <v>1111</v>
      </c>
      <c r="N3" s="254" t="s">
        <v>1112</v>
      </c>
      <c r="O3" s="254">
        <v>10</v>
      </c>
      <c r="P3" s="254">
        <v>11</v>
      </c>
      <c r="Q3" s="254">
        <v>12</v>
      </c>
      <c r="R3" s="254"/>
      <c r="S3" s="254" t="s">
        <v>1107</v>
      </c>
      <c r="T3" s="252"/>
      <c r="U3" t="s">
        <v>1062</v>
      </c>
      <c r="V3" t="str">
        <f>IF(DAY(DATE(VALUE(入力画面!$I$22)+1925,3,0))=29,"うるう年","うるう年でない")</f>
        <v>うるう年でない</v>
      </c>
    </row>
    <row r="4" spans="1:23">
      <c r="A4" s="268" t="s">
        <v>1106</v>
      </c>
      <c r="B4" s="268" t="s">
        <v>1106</v>
      </c>
      <c r="C4" s="255" t="s">
        <v>1113</v>
      </c>
      <c r="M4" s="252"/>
      <c r="N4" s="252"/>
      <c r="O4" s="252"/>
      <c r="P4" s="252"/>
      <c r="Q4" s="252"/>
      <c r="R4" s="252"/>
      <c r="S4" s="252"/>
      <c r="T4" s="252"/>
      <c r="U4" t="s">
        <v>1061</v>
      </c>
      <c r="V4" t="str">
        <f>IF(DAY(DATE(VALUE(入力画面!$I$22)+1988,3,0))=29,"うるう年","うるう年でない")</f>
        <v>うるう年</v>
      </c>
    </row>
    <row r="5" spans="1:23">
      <c r="A5" s="268" t="s">
        <v>1107</v>
      </c>
      <c r="B5" s="268" t="s">
        <v>1107</v>
      </c>
      <c r="C5" s="255" t="s">
        <v>1114</v>
      </c>
      <c r="E5" s="256" t="s">
        <v>929</v>
      </c>
      <c r="F5" s="257" t="s">
        <v>1106</v>
      </c>
      <c r="G5" s="257" t="s">
        <v>1106</v>
      </c>
      <c r="H5" s="258" t="s">
        <v>1106</v>
      </c>
      <c r="I5" s="257" t="s">
        <v>1106</v>
      </c>
      <c r="J5" s="258" t="s">
        <v>1106</v>
      </c>
      <c r="K5" s="258" t="s">
        <v>1106</v>
      </c>
      <c r="L5" s="258" t="s">
        <v>1106</v>
      </c>
      <c r="M5" s="258" t="s">
        <v>1106</v>
      </c>
      <c r="N5" s="258" t="s">
        <v>1106</v>
      </c>
      <c r="O5" s="258" t="s">
        <v>1106</v>
      </c>
      <c r="P5" s="258" t="s">
        <v>1106</v>
      </c>
      <c r="Q5" s="258" t="s">
        <v>1106</v>
      </c>
      <c r="R5" s="258"/>
      <c r="S5" s="257" t="s">
        <v>1106</v>
      </c>
      <c r="U5" s="258"/>
    </row>
    <row r="6" spans="1:23">
      <c r="A6" s="268" t="s">
        <v>1108</v>
      </c>
      <c r="B6" s="268" t="s">
        <v>1108</v>
      </c>
      <c r="C6" s="255" t="s">
        <v>1108</v>
      </c>
      <c r="E6" s="74"/>
      <c r="F6" s="257" t="s">
        <v>1107</v>
      </c>
      <c r="G6" s="257" t="s">
        <v>1107</v>
      </c>
      <c r="H6" s="258" t="s">
        <v>1107</v>
      </c>
      <c r="I6" s="257" t="s">
        <v>1107</v>
      </c>
      <c r="J6" s="258" t="s">
        <v>1107</v>
      </c>
      <c r="K6" s="258" t="s">
        <v>1107</v>
      </c>
      <c r="L6" s="258" t="s">
        <v>1107</v>
      </c>
      <c r="M6" s="258" t="s">
        <v>1107</v>
      </c>
      <c r="N6" s="258" t="s">
        <v>1107</v>
      </c>
      <c r="O6" s="258" t="s">
        <v>1107</v>
      </c>
      <c r="P6" s="258" t="s">
        <v>1107</v>
      </c>
      <c r="Q6" s="258" t="s">
        <v>1107</v>
      </c>
      <c r="R6" s="258"/>
      <c r="S6" s="257" t="s">
        <v>1107</v>
      </c>
      <c r="U6" s="251" t="str">
        <f ca="1">IF(OR(AND($H$22="H",$K$22="02",日付!V4="うるう年"),AND($H$22="S",$K$22="02",日付!V3="うるう年")),INDIRECT("日２９"),IF($K$22="02",INDIRECT("日２８"),IF(OR($K$22="04",$K$22="06",$K$22="09",$K$22="11"),INDIRECT("日３０"),INDIRECT("日３１"))))</f>
        <v>02</v>
      </c>
      <c r="V6" t="s">
        <v>1214</v>
      </c>
      <c r="W6" t="s">
        <v>1215</v>
      </c>
    </row>
    <row r="7" spans="1:23">
      <c r="A7" s="268" t="s">
        <v>1097</v>
      </c>
      <c r="B7" s="268" t="s">
        <v>1097</v>
      </c>
      <c r="C7" s="255" t="s">
        <v>1097</v>
      </c>
      <c r="E7" s="74"/>
      <c r="F7" s="257" t="s">
        <v>1108</v>
      </c>
      <c r="G7" s="257" t="s">
        <v>1108</v>
      </c>
      <c r="H7" s="258" t="s">
        <v>1108</v>
      </c>
      <c r="I7" s="257" t="s">
        <v>1108</v>
      </c>
      <c r="J7" s="258" t="s">
        <v>1108</v>
      </c>
      <c r="K7" s="258" t="s">
        <v>1108</v>
      </c>
      <c r="L7" s="258" t="s">
        <v>1108</v>
      </c>
      <c r="M7" s="258" t="s">
        <v>1108</v>
      </c>
      <c r="N7" s="258" t="s">
        <v>1108</v>
      </c>
      <c r="O7" s="258" t="s">
        <v>1108</v>
      </c>
      <c r="P7" s="258" t="s">
        <v>1108</v>
      </c>
      <c r="Q7" s="258" t="s">
        <v>1108</v>
      </c>
      <c r="R7" s="258"/>
      <c r="S7" s="257" t="s">
        <v>1108</v>
      </c>
      <c r="U7" s="258"/>
    </row>
    <row r="8" spans="1:23">
      <c r="A8" s="268" t="s">
        <v>1109</v>
      </c>
      <c r="B8" s="268" t="s">
        <v>1109</v>
      </c>
      <c r="C8" s="255" t="s">
        <v>1109</v>
      </c>
      <c r="E8" s="74"/>
      <c r="F8" s="257" t="s">
        <v>1097</v>
      </c>
      <c r="G8" s="257" t="s">
        <v>1097</v>
      </c>
      <c r="H8" s="258" t="s">
        <v>1097</v>
      </c>
      <c r="I8" s="257" t="s">
        <v>1097</v>
      </c>
      <c r="J8" s="258" t="s">
        <v>1097</v>
      </c>
      <c r="K8" s="258" t="s">
        <v>1097</v>
      </c>
      <c r="L8" s="258" t="s">
        <v>1097</v>
      </c>
      <c r="M8" s="258" t="s">
        <v>1097</v>
      </c>
      <c r="N8" s="258" t="s">
        <v>1097</v>
      </c>
      <c r="O8" s="258" t="s">
        <v>1097</v>
      </c>
      <c r="P8" s="258" t="s">
        <v>1097</v>
      </c>
      <c r="Q8" s="258" t="s">
        <v>1097</v>
      </c>
      <c r="R8" s="258"/>
      <c r="S8" s="257" t="s">
        <v>1097</v>
      </c>
    </row>
    <row r="9" spans="1:23">
      <c r="A9" s="268" t="s">
        <v>1098</v>
      </c>
      <c r="B9" s="268" t="s">
        <v>1098</v>
      </c>
      <c r="C9" s="255" t="s">
        <v>1098</v>
      </c>
      <c r="E9" s="74"/>
      <c r="F9" s="257" t="s">
        <v>1109</v>
      </c>
      <c r="G9" s="257" t="s">
        <v>1109</v>
      </c>
      <c r="H9" s="258" t="s">
        <v>1109</v>
      </c>
      <c r="I9" s="257" t="s">
        <v>1109</v>
      </c>
      <c r="J9" s="258" t="s">
        <v>1109</v>
      </c>
      <c r="K9" s="258" t="s">
        <v>1109</v>
      </c>
      <c r="L9" s="258" t="s">
        <v>1109</v>
      </c>
      <c r="M9" s="258" t="s">
        <v>1109</v>
      </c>
      <c r="N9" s="258" t="s">
        <v>1109</v>
      </c>
      <c r="O9" s="258" t="s">
        <v>1109</v>
      </c>
      <c r="P9" s="258" t="s">
        <v>1109</v>
      </c>
      <c r="Q9" s="258" t="s">
        <v>1109</v>
      </c>
      <c r="R9" s="258"/>
      <c r="S9" s="257" t="s">
        <v>1109</v>
      </c>
    </row>
    <row r="10" spans="1:23">
      <c r="A10" s="268" t="s">
        <v>1110</v>
      </c>
      <c r="B10" s="268" t="s">
        <v>1110</v>
      </c>
      <c r="C10" s="255" t="s">
        <v>1110</v>
      </c>
      <c r="E10" s="74"/>
      <c r="F10" s="257" t="s">
        <v>1098</v>
      </c>
      <c r="G10" s="257" t="s">
        <v>1098</v>
      </c>
      <c r="H10" s="258" t="s">
        <v>1098</v>
      </c>
      <c r="I10" s="257" t="s">
        <v>1098</v>
      </c>
      <c r="J10" s="258" t="s">
        <v>1098</v>
      </c>
      <c r="K10" s="258" t="s">
        <v>1098</v>
      </c>
      <c r="L10" s="258" t="s">
        <v>1098</v>
      </c>
      <c r="M10" s="258" t="s">
        <v>1098</v>
      </c>
      <c r="N10" s="258" t="s">
        <v>1098</v>
      </c>
      <c r="O10" s="258" t="s">
        <v>1098</v>
      </c>
      <c r="P10" s="258" t="s">
        <v>1098</v>
      </c>
      <c r="Q10" s="258" t="s">
        <v>1098</v>
      </c>
      <c r="R10" s="258"/>
      <c r="S10" s="257" t="s">
        <v>1098</v>
      </c>
    </row>
    <row r="11" spans="1:23">
      <c r="A11" s="268" t="s">
        <v>1111</v>
      </c>
      <c r="B11" s="268" t="s">
        <v>1111</v>
      </c>
      <c r="C11" s="255" t="s">
        <v>1111</v>
      </c>
      <c r="D11" s="252"/>
      <c r="E11" s="258"/>
      <c r="F11" s="257" t="s">
        <v>1110</v>
      </c>
      <c r="G11" s="257" t="s">
        <v>1110</v>
      </c>
      <c r="H11" s="258" t="s">
        <v>1110</v>
      </c>
      <c r="I11" s="257" t="s">
        <v>1110</v>
      </c>
      <c r="J11" s="258" t="s">
        <v>1110</v>
      </c>
      <c r="K11" s="258" t="s">
        <v>1110</v>
      </c>
      <c r="L11" s="258" t="s">
        <v>1110</v>
      </c>
      <c r="M11" s="258" t="s">
        <v>1110</v>
      </c>
      <c r="N11" s="258" t="s">
        <v>1110</v>
      </c>
      <c r="O11" s="258" t="s">
        <v>1110</v>
      </c>
      <c r="P11" s="258" t="s">
        <v>1110</v>
      </c>
      <c r="Q11" s="258" t="s">
        <v>1110</v>
      </c>
      <c r="R11" s="258"/>
      <c r="S11" s="257" t="s">
        <v>1110</v>
      </c>
      <c r="T11" s="252"/>
    </row>
    <row r="12" spans="1:23">
      <c r="A12" s="268" t="s">
        <v>1112</v>
      </c>
      <c r="B12" s="268" t="s">
        <v>1112</v>
      </c>
      <c r="C12" s="255" t="s">
        <v>1112</v>
      </c>
      <c r="D12" s="252"/>
      <c r="E12" s="258"/>
      <c r="F12" s="257" t="s">
        <v>1111</v>
      </c>
      <c r="G12" s="257" t="s">
        <v>1111</v>
      </c>
      <c r="H12" s="258" t="s">
        <v>1111</v>
      </c>
      <c r="I12" s="257" t="s">
        <v>1111</v>
      </c>
      <c r="J12" s="258" t="s">
        <v>1111</v>
      </c>
      <c r="K12" s="258" t="s">
        <v>1111</v>
      </c>
      <c r="L12" s="258" t="s">
        <v>1111</v>
      </c>
      <c r="M12" s="258" t="s">
        <v>1111</v>
      </c>
      <c r="N12" s="258" t="s">
        <v>1111</v>
      </c>
      <c r="O12" s="258" t="s">
        <v>1111</v>
      </c>
      <c r="P12" s="258" t="s">
        <v>1111</v>
      </c>
      <c r="Q12" s="258" t="s">
        <v>1111</v>
      </c>
      <c r="R12" s="258"/>
      <c r="S12" s="257" t="s">
        <v>1111</v>
      </c>
      <c r="T12" s="252"/>
    </row>
    <row r="13" spans="1:23">
      <c r="A13" s="268">
        <v>10</v>
      </c>
      <c r="B13" s="268">
        <v>10</v>
      </c>
      <c r="C13" s="255" t="s">
        <v>1115</v>
      </c>
      <c r="D13" s="252"/>
      <c r="E13" s="258"/>
      <c r="F13" s="257" t="s">
        <v>1112</v>
      </c>
      <c r="G13" s="257" t="s">
        <v>1112</v>
      </c>
      <c r="H13" s="258" t="s">
        <v>1112</v>
      </c>
      <c r="I13" s="257" t="s">
        <v>1112</v>
      </c>
      <c r="J13" s="258" t="s">
        <v>1112</v>
      </c>
      <c r="K13" s="258" t="s">
        <v>1112</v>
      </c>
      <c r="L13" s="258" t="s">
        <v>1112</v>
      </c>
      <c r="M13" s="258" t="s">
        <v>1112</v>
      </c>
      <c r="N13" s="258" t="s">
        <v>1112</v>
      </c>
      <c r="O13" s="258" t="s">
        <v>1112</v>
      </c>
      <c r="P13" s="258" t="s">
        <v>1112</v>
      </c>
      <c r="Q13" s="258" t="s">
        <v>1112</v>
      </c>
      <c r="R13" s="258"/>
      <c r="S13" s="257" t="s">
        <v>1112</v>
      </c>
      <c r="T13" s="252"/>
    </row>
    <row r="14" spans="1:23">
      <c r="A14" s="268">
        <v>11</v>
      </c>
      <c r="B14" s="268">
        <v>11</v>
      </c>
      <c r="C14" s="255" t="s">
        <v>1116</v>
      </c>
      <c r="D14" s="252"/>
      <c r="E14" s="258"/>
      <c r="F14" s="257">
        <v>10</v>
      </c>
      <c r="G14" s="257">
        <v>10</v>
      </c>
      <c r="H14" s="258">
        <v>10</v>
      </c>
      <c r="I14" s="257">
        <v>10</v>
      </c>
      <c r="J14" s="258">
        <v>10</v>
      </c>
      <c r="K14" s="258">
        <v>10</v>
      </c>
      <c r="L14" s="258">
        <v>10</v>
      </c>
      <c r="M14" s="258">
        <v>10</v>
      </c>
      <c r="N14" s="258">
        <v>10</v>
      </c>
      <c r="O14" s="258">
        <v>10</v>
      </c>
      <c r="P14" s="258">
        <v>10</v>
      </c>
      <c r="Q14" s="258">
        <v>10</v>
      </c>
      <c r="R14" s="258"/>
      <c r="S14" s="257">
        <v>10</v>
      </c>
      <c r="T14" s="252"/>
    </row>
    <row r="15" spans="1:23">
      <c r="A15" s="268">
        <v>12</v>
      </c>
      <c r="B15" s="268">
        <v>12</v>
      </c>
      <c r="C15" s="255" t="s">
        <v>1117</v>
      </c>
      <c r="D15" s="252"/>
      <c r="E15" s="258"/>
      <c r="F15" s="257">
        <v>11</v>
      </c>
      <c r="G15" s="257">
        <v>11</v>
      </c>
      <c r="H15" s="258">
        <v>11</v>
      </c>
      <c r="I15" s="257">
        <v>11</v>
      </c>
      <c r="J15" s="258">
        <v>11</v>
      </c>
      <c r="K15" s="258">
        <v>11</v>
      </c>
      <c r="L15" s="258">
        <v>11</v>
      </c>
      <c r="M15" s="258">
        <v>11</v>
      </c>
      <c r="N15" s="258">
        <v>11</v>
      </c>
      <c r="O15" s="258">
        <v>11</v>
      </c>
      <c r="P15" s="258">
        <v>11</v>
      </c>
      <c r="Q15" s="258">
        <v>11</v>
      </c>
      <c r="R15" s="258"/>
      <c r="S15" s="257">
        <v>11</v>
      </c>
      <c r="T15" s="252"/>
    </row>
    <row r="16" spans="1:23">
      <c r="A16" s="268">
        <v>13</v>
      </c>
      <c r="B16" s="268">
        <v>13</v>
      </c>
      <c r="C16" s="255" t="s">
        <v>1118</v>
      </c>
      <c r="D16" s="252"/>
      <c r="E16" s="258"/>
      <c r="F16" s="257">
        <v>12</v>
      </c>
      <c r="G16" s="257">
        <v>12</v>
      </c>
      <c r="H16" s="258">
        <v>12</v>
      </c>
      <c r="I16" s="257">
        <v>12</v>
      </c>
      <c r="J16" s="258">
        <v>12</v>
      </c>
      <c r="K16" s="258">
        <v>12</v>
      </c>
      <c r="L16" s="258">
        <v>12</v>
      </c>
      <c r="M16" s="258">
        <v>12</v>
      </c>
      <c r="N16" s="258">
        <v>12</v>
      </c>
      <c r="O16" s="258">
        <v>12</v>
      </c>
      <c r="P16" s="258">
        <v>12</v>
      </c>
      <c r="Q16" s="258">
        <v>12</v>
      </c>
      <c r="R16" s="258"/>
      <c r="S16" s="257">
        <v>12</v>
      </c>
      <c r="T16" s="252"/>
    </row>
    <row r="17" spans="1:20">
      <c r="A17" s="268">
        <v>14</v>
      </c>
      <c r="B17" s="268">
        <v>14</v>
      </c>
      <c r="C17" s="255" t="s">
        <v>1119</v>
      </c>
      <c r="D17" s="252"/>
      <c r="E17" s="258"/>
      <c r="F17" s="257">
        <v>13</v>
      </c>
      <c r="G17" s="257">
        <v>13</v>
      </c>
      <c r="H17" s="258">
        <v>13</v>
      </c>
      <c r="I17" s="257">
        <v>13</v>
      </c>
      <c r="J17" s="258">
        <v>13</v>
      </c>
      <c r="K17" s="258">
        <v>13</v>
      </c>
      <c r="L17" s="258">
        <v>13</v>
      </c>
      <c r="M17" s="258">
        <v>13</v>
      </c>
      <c r="N17" s="258">
        <v>13</v>
      </c>
      <c r="O17" s="258">
        <v>13</v>
      </c>
      <c r="P17" s="258">
        <v>13</v>
      </c>
      <c r="Q17" s="258">
        <v>13</v>
      </c>
      <c r="R17" s="258"/>
      <c r="S17" s="257">
        <v>13</v>
      </c>
      <c r="T17" s="252"/>
    </row>
    <row r="18" spans="1:20">
      <c r="A18" s="268">
        <v>15</v>
      </c>
      <c r="B18" s="268">
        <v>15</v>
      </c>
      <c r="C18" s="255" t="s">
        <v>1120</v>
      </c>
      <c r="D18" s="252"/>
      <c r="E18" s="258"/>
      <c r="F18" s="257">
        <v>14</v>
      </c>
      <c r="G18" s="257">
        <v>14</v>
      </c>
      <c r="H18" s="258">
        <v>14</v>
      </c>
      <c r="I18" s="257">
        <v>14</v>
      </c>
      <c r="J18" s="258">
        <v>14</v>
      </c>
      <c r="K18" s="258">
        <v>14</v>
      </c>
      <c r="L18" s="258">
        <v>14</v>
      </c>
      <c r="M18" s="258">
        <v>14</v>
      </c>
      <c r="N18" s="258">
        <v>14</v>
      </c>
      <c r="O18" s="258">
        <v>14</v>
      </c>
      <c r="P18" s="258">
        <v>14</v>
      </c>
      <c r="Q18" s="258">
        <v>14</v>
      </c>
      <c r="R18" s="258"/>
      <c r="S18" s="257">
        <v>14</v>
      </c>
      <c r="T18" s="252"/>
    </row>
    <row r="19" spans="1:20">
      <c r="A19" s="268">
        <v>16</v>
      </c>
      <c r="B19" s="268">
        <v>16</v>
      </c>
      <c r="C19" s="255" t="s">
        <v>1121</v>
      </c>
      <c r="D19" s="252"/>
      <c r="E19" s="258"/>
      <c r="F19" s="257">
        <v>15</v>
      </c>
      <c r="G19" s="257">
        <v>15</v>
      </c>
      <c r="H19" s="258">
        <v>15</v>
      </c>
      <c r="I19" s="257">
        <v>15</v>
      </c>
      <c r="J19" s="258">
        <v>15</v>
      </c>
      <c r="K19" s="258">
        <v>15</v>
      </c>
      <c r="L19" s="258">
        <v>15</v>
      </c>
      <c r="M19" s="258">
        <v>15</v>
      </c>
      <c r="N19" s="258">
        <v>15</v>
      </c>
      <c r="O19" s="258">
        <v>15</v>
      </c>
      <c r="P19" s="258">
        <v>15</v>
      </c>
      <c r="Q19" s="258">
        <v>15</v>
      </c>
      <c r="R19" s="258"/>
      <c r="S19" s="257">
        <v>15</v>
      </c>
      <c r="T19" s="252"/>
    </row>
    <row r="20" spans="1:20">
      <c r="A20" s="268">
        <v>17</v>
      </c>
      <c r="B20" s="268">
        <v>17</v>
      </c>
      <c r="C20" s="255" t="s">
        <v>1122</v>
      </c>
      <c r="D20" s="252"/>
      <c r="E20" s="258"/>
      <c r="F20" s="257">
        <v>16</v>
      </c>
      <c r="G20" s="257">
        <v>16</v>
      </c>
      <c r="H20" s="258">
        <v>16</v>
      </c>
      <c r="I20" s="257">
        <v>16</v>
      </c>
      <c r="J20" s="258">
        <v>16</v>
      </c>
      <c r="K20" s="258">
        <v>16</v>
      </c>
      <c r="L20" s="258">
        <v>16</v>
      </c>
      <c r="M20" s="258">
        <v>16</v>
      </c>
      <c r="N20" s="258">
        <v>16</v>
      </c>
      <c r="O20" s="258">
        <v>16</v>
      </c>
      <c r="P20" s="258">
        <v>16</v>
      </c>
      <c r="Q20" s="258">
        <v>16</v>
      </c>
      <c r="R20" s="258"/>
      <c r="S20" s="257">
        <v>16</v>
      </c>
      <c r="T20" s="252"/>
    </row>
    <row r="21" spans="1:20">
      <c r="A21" s="268">
        <v>18</v>
      </c>
      <c r="B21" s="268">
        <v>18</v>
      </c>
      <c r="C21" s="255" t="s">
        <v>1123</v>
      </c>
      <c r="D21" s="252"/>
      <c r="E21" s="258"/>
      <c r="F21" s="257">
        <v>17</v>
      </c>
      <c r="G21" s="257">
        <v>17</v>
      </c>
      <c r="H21" s="258">
        <v>17</v>
      </c>
      <c r="I21" s="257">
        <v>17</v>
      </c>
      <c r="J21" s="258">
        <v>17</v>
      </c>
      <c r="K21" s="258">
        <v>17</v>
      </c>
      <c r="L21" s="258">
        <v>17</v>
      </c>
      <c r="M21" s="258">
        <v>17</v>
      </c>
      <c r="N21" s="258">
        <v>17</v>
      </c>
      <c r="O21" s="258">
        <v>17</v>
      </c>
      <c r="P21" s="258">
        <v>17</v>
      </c>
      <c r="Q21" s="258">
        <v>17</v>
      </c>
      <c r="R21" s="258"/>
      <c r="S21" s="257">
        <v>17</v>
      </c>
      <c r="T21" s="252"/>
    </row>
    <row r="22" spans="1:20">
      <c r="A22" s="268">
        <v>19</v>
      </c>
      <c r="B22" s="268">
        <v>19</v>
      </c>
      <c r="C22" s="255" t="s">
        <v>1124</v>
      </c>
      <c r="D22" s="252"/>
      <c r="E22" s="258"/>
      <c r="F22" s="257">
        <v>18</v>
      </c>
      <c r="G22" s="257">
        <v>18</v>
      </c>
      <c r="H22" s="258">
        <v>18</v>
      </c>
      <c r="I22" s="257">
        <v>18</v>
      </c>
      <c r="J22" s="258">
        <v>18</v>
      </c>
      <c r="K22" s="258">
        <v>18</v>
      </c>
      <c r="L22" s="258">
        <v>18</v>
      </c>
      <c r="M22" s="258">
        <v>18</v>
      </c>
      <c r="N22" s="258">
        <v>18</v>
      </c>
      <c r="O22" s="258">
        <v>18</v>
      </c>
      <c r="P22" s="258">
        <v>18</v>
      </c>
      <c r="Q22" s="258">
        <v>18</v>
      </c>
      <c r="R22" s="258"/>
      <c r="S22" s="257">
        <v>18</v>
      </c>
      <c r="T22" s="252"/>
    </row>
    <row r="23" spans="1:20">
      <c r="A23" s="268">
        <v>20</v>
      </c>
      <c r="B23" s="268">
        <v>20</v>
      </c>
      <c r="C23" s="255" t="s">
        <v>1125</v>
      </c>
      <c r="D23" s="252"/>
      <c r="E23" s="258"/>
      <c r="F23" s="257">
        <v>19</v>
      </c>
      <c r="G23" s="257">
        <v>19</v>
      </c>
      <c r="H23" s="258">
        <v>19</v>
      </c>
      <c r="I23" s="257">
        <v>19</v>
      </c>
      <c r="J23" s="258">
        <v>19</v>
      </c>
      <c r="K23" s="258">
        <v>19</v>
      </c>
      <c r="L23" s="258">
        <v>19</v>
      </c>
      <c r="M23" s="258">
        <v>19</v>
      </c>
      <c r="N23" s="258">
        <v>19</v>
      </c>
      <c r="O23" s="258">
        <v>19</v>
      </c>
      <c r="P23" s="258">
        <v>19</v>
      </c>
      <c r="Q23" s="258">
        <v>19</v>
      </c>
      <c r="R23" s="258"/>
      <c r="S23" s="257">
        <v>19</v>
      </c>
      <c r="T23" s="252"/>
    </row>
    <row r="24" spans="1:20">
      <c r="A24" s="268">
        <v>21</v>
      </c>
      <c r="B24" s="268">
        <v>21</v>
      </c>
      <c r="C24" s="255" t="s">
        <v>1126</v>
      </c>
      <c r="D24" s="252"/>
      <c r="E24" s="258"/>
      <c r="F24" s="257">
        <v>20</v>
      </c>
      <c r="G24" s="257">
        <v>20</v>
      </c>
      <c r="H24" s="258">
        <v>20</v>
      </c>
      <c r="I24" s="257">
        <v>20</v>
      </c>
      <c r="J24" s="258">
        <v>20</v>
      </c>
      <c r="K24" s="258">
        <v>20</v>
      </c>
      <c r="L24" s="258">
        <v>20</v>
      </c>
      <c r="M24" s="258">
        <v>20</v>
      </c>
      <c r="N24" s="258">
        <v>20</v>
      </c>
      <c r="O24" s="258">
        <v>20</v>
      </c>
      <c r="P24" s="258">
        <v>20</v>
      </c>
      <c r="Q24" s="258">
        <v>20</v>
      </c>
      <c r="R24" s="258"/>
      <c r="S24" s="257">
        <v>20</v>
      </c>
      <c r="T24" s="252"/>
    </row>
    <row r="25" spans="1:20">
      <c r="A25" s="268">
        <v>22</v>
      </c>
      <c r="B25" s="268">
        <v>22</v>
      </c>
      <c r="C25" s="255" t="s">
        <v>1127</v>
      </c>
      <c r="D25" s="252"/>
      <c r="E25" s="258"/>
      <c r="F25" s="257">
        <v>21</v>
      </c>
      <c r="G25" s="257">
        <v>21</v>
      </c>
      <c r="H25" s="258">
        <v>21</v>
      </c>
      <c r="I25" s="257">
        <v>21</v>
      </c>
      <c r="J25" s="258">
        <v>21</v>
      </c>
      <c r="K25" s="258">
        <v>21</v>
      </c>
      <c r="L25" s="258">
        <v>21</v>
      </c>
      <c r="M25" s="258">
        <v>21</v>
      </c>
      <c r="N25" s="258">
        <v>21</v>
      </c>
      <c r="O25" s="258">
        <v>21</v>
      </c>
      <c r="P25" s="258">
        <v>21</v>
      </c>
      <c r="Q25" s="258">
        <v>21</v>
      </c>
      <c r="R25" s="258"/>
      <c r="S25" s="257">
        <v>21</v>
      </c>
      <c r="T25" s="252"/>
    </row>
    <row r="26" spans="1:20">
      <c r="A26" s="268">
        <v>23</v>
      </c>
      <c r="B26" s="268">
        <v>23</v>
      </c>
      <c r="C26" s="255" t="s">
        <v>1128</v>
      </c>
      <c r="D26" s="252"/>
      <c r="E26" s="258"/>
      <c r="F26" s="257">
        <v>22</v>
      </c>
      <c r="G26" s="257">
        <v>22</v>
      </c>
      <c r="H26" s="258">
        <v>22</v>
      </c>
      <c r="I26" s="257">
        <v>22</v>
      </c>
      <c r="J26" s="258">
        <v>22</v>
      </c>
      <c r="K26" s="258">
        <v>22</v>
      </c>
      <c r="L26" s="258">
        <v>22</v>
      </c>
      <c r="M26" s="258">
        <v>22</v>
      </c>
      <c r="N26" s="258">
        <v>22</v>
      </c>
      <c r="O26" s="258">
        <v>22</v>
      </c>
      <c r="P26" s="258">
        <v>22</v>
      </c>
      <c r="Q26" s="258">
        <v>22</v>
      </c>
      <c r="R26" s="258"/>
      <c r="S26" s="257">
        <v>22</v>
      </c>
      <c r="T26" s="252"/>
    </row>
    <row r="27" spans="1:20">
      <c r="A27" s="268">
        <v>24</v>
      </c>
      <c r="B27" s="268">
        <v>24</v>
      </c>
      <c r="C27" s="255" t="s">
        <v>1129</v>
      </c>
      <c r="D27" s="252"/>
      <c r="E27" s="258"/>
      <c r="F27" s="257">
        <v>23</v>
      </c>
      <c r="G27" s="257">
        <v>23</v>
      </c>
      <c r="H27" s="258">
        <v>23</v>
      </c>
      <c r="I27" s="257">
        <v>23</v>
      </c>
      <c r="J27" s="258">
        <v>23</v>
      </c>
      <c r="K27" s="258">
        <v>23</v>
      </c>
      <c r="L27" s="258">
        <v>23</v>
      </c>
      <c r="M27" s="258">
        <v>23</v>
      </c>
      <c r="N27" s="258">
        <v>23</v>
      </c>
      <c r="O27" s="258">
        <v>23</v>
      </c>
      <c r="P27" s="258">
        <v>23</v>
      </c>
      <c r="Q27" s="258">
        <v>23</v>
      </c>
      <c r="R27" s="258"/>
      <c r="S27" s="257">
        <v>23</v>
      </c>
      <c r="T27" s="252"/>
    </row>
    <row r="28" spans="1:20">
      <c r="A28" s="268">
        <v>25</v>
      </c>
      <c r="B28" s="268">
        <v>25</v>
      </c>
      <c r="C28" s="255" t="s">
        <v>1130</v>
      </c>
      <c r="D28" s="252"/>
      <c r="E28" s="258"/>
      <c r="F28" s="257">
        <v>24</v>
      </c>
      <c r="G28" s="257">
        <v>24</v>
      </c>
      <c r="H28" s="258">
        <v>24</v>
      </c>
      <c r="I28" s="257">
        <v>24</v>
      </c>
      <c r="J28" s="258">
        <v>24</v>
      </c>
      <c r="K28" s="258">
        <v>24</v>
      </c>
      <c r="L28" s="258">
        <v>24</v>
      </c>
      <c r="M28" s="258">
        <v>24</v>
      </c>
      <c r="N28" s="258">
        <v>24</v>
      </c>
      <c r="O28" s="258">
        <v>24</v>
      </c>
      <c r="P28" s="258">
        <v>24</v>
      </c>
      <c r="Q28" s="258">
        <v>24</v>
      </c>
      <c r="R28" s="258"/>
      <c r="S28" s="257">
        <v>24</v>
      </c>
      <c r="T28" s="252"/>
    </row>
    <row r="29" spans="1:20">
      <c r="A29" s="268">
        <v>26</v>
      </c>
      <c r="B29" s="268">
        <v>26</v>
      </c>
      <c r="C29" s="255" t="s">
        <v>1131</v>
      </c>
      <c r="D29" s="252"/>
      <c r="E29" s="258"/>
      <c r="F29" s="257">
        <v>25</v>
      </c>
      <c r="G29" s="257">
        <v>25</v>
      </c>
      <c r="H29" s="258">
        <v>25</v>
      </c>
      <c r="I29" s="257">
        <v>25</v>
      </c>
      <c r="J29" s="258">
        <v>25</v>
      </c>
      <c r="K29" s="258">
        <v>25</v>
      </c>
      <c r="L29" s="258">
        <v>25</v>
      </c>
      <c r="M29" s="258">
        <v>25</v>
      </c>
      <c r="N29" s="258">
        <v>25</v>
      </c>
      <c r="O29" s="258">
        <v>25</v>
      </c>
      <c r="P29" s="258">
        <v>25</v>
      </c>
      <c r="Q29" s="258">
        <v>25</v>
      </c>
      <c r="R29" s="258"/>
      <c r="S29" s="257">
        <v>25</v>
      </c>
      <c r="T29" s="252"/>
    </row>
    <row r="30" spans="1:20">
      <c r="A30" s="268">
        <v>27</v>
      </c>
      <c r="B30" s="268">
        <v>27</v>
      </c>
      <c r="C30" s="255" t="s">
        <v>1132</v>
      </c>
      <c r="D30" s="252"/>
      <c r="E30" s="258"/>
      <c r="F30" s="257">
        <v>26</v>
      </c>
      <c r="G30" s="257">
        <v>26</v>
      </c>
      <c r="H30" s="258">
        <v>26</v>
      </c>
      <c r="I30" s="257">
        <v>26</v>
      </c>
      <c r="J30" s="258">
        <v>26</v>
      </c>
      <c r="K30" s="258">
        <v>26</v>
      </c>
      <c r="L30" s="258">
        <v>26</v>
      </c>
      <c r="M30" s="258">
        <v>26</v>
      </c>
      <c r="N30" s="258">
        <v>26</v>
      </c>
      <c r="O30" s="258">
        <v>26</v>
      </c>
      <c r="P30" s="258">
        <v>26</v>
      </c>
      <c r="Q30" s="258">
        <v>26</v>
      </c>
      <c r="R30" s="258"/>
      <c r="S30" s="257">
        <v>26</v>
      </c>
      <c r="T30" s="252"/>
    </row>
    <row r="31" spans="1:20">
      <c r="A31" s="268">
        <v>28</v>
      </c>
      <c r="B31" s="268">
        <v>28</v>
      </c>
      <c r="C31" s="255" t="s">
        <v>1133</v>
      </c>
      <c r="D31" s="252"/>
      <c r="E31" s="258"/>
      <c r="F31" s="257">
        <v>27</v>
      </c>
      <c r="G31" s="257">
        <v>27</v>
      </c>
      <c r="H31" s="258">
        <v>27</v>
      </c>
      <c r="I31" s="257">
        <v>27</v>
      </c>
      <c r="J31" s="258">
        <v>27</v>
      </c>
      <c r="K31" s="258">
        <v>27</v>
      </c>
      <c r="L31" s="258">
        <v>27</v>
      </c>
      <c r="M31" s="258">
        <v>27</v>
      </c>
      <c r="N31" s="258">
        <v>27</v>
      </c>
      <c r="O31" s="258">
        <v>27</v>
      </c>
      <c r="P31" s="258">
        <v>27</v>
      </c>
      <c r="Q31" s="258">
        <v>27</v>
      </c>
      <c r="R31" s="258"/>
      <c r="S31" s="257">
        <v>27</v>
      </c>
      <c r="T31" s="252"/>
    </row>
    <row r="32" spans="1:20">
      <c r="A32" s="268">
        <v>29</v>
      </c>
      <c r="B32" s="268">
        <v>29</v>
      </c>
      <c r="C32" s="255" t="s">
        <v>1134</v>
      </c>
      <c r="D32" s="252"/>
      <c r="E32" s="258"/>
      <c r="F32" s="257">
        <v>28</v>
      </c>
      <c r="G32" s="257">
        <v>28</v>
      </c>
      <c r="H32" s="258">
        <v>28</v>
      </c>
      <c r="I32" s="257">
        <v>28</v>
      </c>
      <c r="J32" s="258">
        <v>28</v>
      </c>
      <c r="K32" s="258">
        <v>28</v>
      </c>
      <c r="L32" s="258">
        <v>28</v>
      </c>
      <c r="M32" s="258">
        <v>28</v>
      </c>
      <c r="N32" s="258">
        <v>28</v>
      </c>
      <c r="O32" s="258">
        <v>28</v>
      </c>
      <c r="P32" s="258">
        <v>28</v>
      </c>
      <c r="Q32" s="258">
        <v>28</v>
      </c>
      <c r="R32" s="258"/>
      <c r="S32" s="257">
        <v>28</v>
      </c>
      <c r="T32" s="252"/>
    </row>
    <row r="33" spans="1:20">
      <c r="A33" s="268">
        <v>30</v>
      </c>
      <c r="B33" s="268">
        <v>30</v>
      </c>
      <c r="C33" s="255" t="s">
        <v>1135</v>
      </c>
      <c r="D33" s="252"/>
      <c r="E33" s="258"/>
      <c r="F33" s="257">
        <v>29</v>
      </c>
      <c r="G33" s="258"/>
      <c r="H33" s="258">
        <v>29</v>
      </c>
      <c r="I33" s="257">
        <v>29</v>
      </c>
      <c r="J33" s="258">
        <v>29</v>
      </c>
      <c r="K33" s="258">
        <v>29</v>
      </c>
      <c r="L33" s="258">
        <v>29</v>
      </c>
      <c r="M33" s="258">
        <v>29</v>
      </c>
      <c r="N33" s="258">
        <v>29</v>
      </c>
      <c r="O33" s="258">
        <v>29</v>
      </c>
      <c r="P33" s="258">
        <v>29</v>
      </c>
      <c r="Q33" s="258">
        <v>29</v>
      </c>
      <c r="R33" s="258"/>
      <c r="S33" s="257">
        <v>29</v>
      </c>
      <c r="T33" s="252"/>
    </row>
    <row r="34" spans="1:20">
      <c r="A34" s="268">
        <v>31</v>
      </c>
      <c r="B34" s="268">
        <v>31</v>
      </c>
      <c r="C34" s="255" t="s">
        <v>1136</v>
      </c>
      <c r="D34" s="252"/>
      <c r="E34" s="258"/>
      <c r="F34" s="257">
        <v>30</v>
      </c>
      <c r="G34" s="258"/>
      <c r="H34" s="258">
        <v>30</v>
      </c>
      <c r="I34" s="257">
        <v>30</v>
      </c>
      <c r="J34" s="258">
        <v>30</v>
      </c>
      <c r="K34" s="258">
        <v>30</v>
      </c>
      <c r="L34" s="258">
        <v>30</v>
      </c>
      <c r="M34" s="258">
        <v>30</v>
      </c>
      <c r="N34" s="258">
        <v>30</v>
      </c>
      <c r="O34" s="258">
        <v>30</v>
      </c>
      <c r="P34" s="258">
        <v>30</v>
      </c>
      <c r="Q34" s="258">
        <v>30</v>
      </c>
      <c r="R34" s="258"/>
      <c r="S34" s="258"/>
      <c r="T34" s="252"/>
    </row>
    <row r="35" spans="1:20">
      <c r="A35" s="268">
        <v>32</v>
      </c>
      <c r="B35" s="259"/>
      <c r="C35" s="255" t="s">
        <v>1137</v>
      </c>
      <c r="D35" s="252"/>
      <c r="E35" s="258"/>
      <c r="F35" s="257">
        <v>31</v>
      </c>
      <c r="G35" s="258"/>
      <c r="H35" s="258">
        <v>31</v>
      </c>
      <c r="I35" s="258"/>
      <c r="J35" s="258">
        <v>31</v>
      </c>
      <c r="K35" s="258"/>
      <c r="L35" s="258">
        <v>31</v>
      </c>
      <c r="M35" s="258">
        <v>31</v>
      </c>
      <c r="N35" s="258"/>
      <c r="O35" s="258">
        <v>31</v>
      </c>
      <c r="P35" s="258"/>
      <c r="Q35" s="258">
        <v>31</v>
      </c>
      <c r="R35" s="258"/>
      <c r="S35" s="258"/>
      <c r="T35" s="252"/>
    </row>
    <row r="36" spans="1:20">
      <c r="A36" s="268">
        <v>33</v>
      </c>
      <c r="B36" s="259"/>
      <c r="C36" s="255" t="s">
        <v>1138</v>
      </c>
      <c r="D36" s="252"/>
      <c r="E36" s="258"/>
      <c r="F36" s="258"/>
      <c r="G36" s="258"/>
      <c r="H36" s="258"/>
      <c r="I36" s="258"/>
      <c r="J36" s="258"/>
      <c r="K36" s="258"/>
      <c r="L36" s="258"/>
      <c r="M36" s="258"/>
      <c r="N36" s="258"/>
      <c r="O36" s="258"/>
      <c r="P36" s="258"/>
      <c r="Q36" s="258"/>
      <c r="R36" s="258"/>
      <c r="S36" s="258"/>
      <c r="T36" s="252"/>
    </row>
    <row r="37" spans="1:20">
      <c r="A37" s="268">
        <v>34</v>
      </c>
      <c r="B37" s="259"/>
      <c r="C37" s="255" t="s">
        <v>1139</v>
      </c>
      <c r="D37" s="252"/>
      <c r="E37" s="252"/>
      <c r="F37" s="252"/>
      <c r="G37" s="252"/>
      <c r="H37" s="252"/>
      <c r="I37" s="252"/>
      <c r="J37" s="252"/>
      <c r="K37" s="252"/>
      <c r="L37" s="252"/>
      <c r="M37" s="252"/>
      <c r="N37" s="252"/>
      <c r="O37" s="252"/>
      <c r="P37" s="252"/>
      <c r="Q37" s="252"/>
      <c r="R37" s="252"/>
      <c r="S37" s="252"/>
      <c r="T37" s="252"/>
    </row>
    <row r="38" spans="1:20">
      <c r="A38" s="268">
        <v>35</v>
      </c>
      <c r="B38" s="259"/>
      <c r="C38" s="255" t="s">
        <v>1140</v>
      </c>
      <c r="D38" s="252"/>
      <c r="E38" s="252"/>
      <c r="F38" s="252"/>
      <c r="G38" s="252"/>
      <c r="H38" s="252"/>
      <c r="I38" s="252"/>
      <c r="J38" s="252"/>
      <c r="K38" s="252"/>
      <c r="L38" s="252"/>
      <c r="M38" s="252"/>
      <c r="N38" s="252"/>
      <c r="O38" s="252"/>
      <c r="P38" s="252"/>
      <c r="Q38" s="252"/>
      <c r="R38" s="252"/>
      <c r="S38" s="252"/>
      <c r="T38" s="252"/>
    </row>
    <row r="39" spans="1:20">
      <c r="A39" s="268">
        <v>36</v>
      </c>
      <c r="B39" s="259"/>
      <c r="C39" s="255" t="s">
        <v>1141</v>
      </c>
      <c r="D39" s="252"/>
      <c r="E39" s="252"/>
      <c r="F39" s="252"/>
      <c r="G39" s="252"/>
      <c r="H39" s="252"/>
      <c r="I39" s="252"/>
      <c r="J39" s="252"/>
      <c r="K39" s="252"/>
      <c r="L39" s="252"/>
      <c r="M39" s="252"/>
      <c r="N39" s="252"/>
      <c r="O39" s="252"/>
      <c r="P39" s="252"/>
      <c r="Q39" s="252"/>
      <c r="R39" s="252"/>
      <c r="S39" s="252"/>
      <c r="T39" s="252"/>
    </row>
    <row r="40" spans="1:20">
      <c r="A40" s="268">
        <v>37</v>
      </c>
      <c r="B40" s="259"/>
      <c r="C40" s="255" t="s">
        <v>1142</v>
      </c>
      <c r="D40" s="252"/>
      <c r="E40" s="252"/>
      <c r="F40" s="252"/>
      <c r="G40" s="252"/>
      <c r="H40" s="252"/>
      <c r="I40" s="252"/>
      <c r="J40" s="252"/>
      <c r="K40" s="252"/>
      <c r="L40" s="252"/>
      <c r="M40" s="252"/>
      <c r="N40" s="252"/>
      <c r="O40" s="252"/>
      <c r="P40" s="252"/>
      <c r="Q40" s="252"/>
      <c r="R40" s="252"/>
      <c r="S40" s="252"/>
      <c r="T40" s="252"/>
    </row>
    <row r="41" spans="1:20">
      <c r="A41" s="268">
        <v>38</v>
      </c>
      <c r="B41" s="259"/>
      <c r="C41" s="255" t="s">
        <v>1143</v>
      </c>
      <c r="D41" s="252"/>
      <c r="E41" s="252"/>
      <c r="F41" s="252"/>
      <c r="G41" s="252"/>
      <c r="H41" s="252"/>
      <c r="I41" s="252"/>
      <c r="J41" s="252"/>
      <c r="K41" s="252"/>
      <c r="L41" s="252"/>
      <c r="M41" s="252"/>
      <c r="N41" s="252"/>
      <c r="O41" s="252"/>
      <c r="P41" s="252"/>
      <c r="Q41" s="252"/>
      <c r="R41" s="252"/>
      <c r="S41" s="252"/>
      <c r="T41" s="252"/>
    </row>
    <row r="42" spans="1:20">
      <c r="A42" s="268">
        <v>39</v>
      </c>
      <c r="B42" s="259"/>
      <c r="C42" s="255" t="s">
        <v>1144</v>
      </c>
      <c r="D42" s="252"/>
      <c r="E42" s="252"/>
      <c r="F42" s="252"/>
      <c r="G42" s="252"/>
      <c r="H42" s="252"/>
      <c r="I42" s="252"/>
      <c r="J42" s="252"/>
      <c r="K42" s="252"/>
      <c r="L42" s="252"/>
      <c r="M42" s="252"/>
      <c r="N42" s="252"/>
      <c r="O42" s="252"/>
      <c r="P42" s="252"/>
      <c r="Q42" s="252"/>
      <c r="R42" s="252"/>
      <c r="S42" s="252"/>
      <c r="T42" s="252"/>
    </row>
    <row r="43" spans="1:20">
      <c r="A43" s="268">
        <v>40</v>
      </c>
      <c r="B43" s="259"/>
      <c r="C43" s="255" t="s">
        <v>1145</v>
      </c>
      <c r="D43" s="252"/>
      <c r="E43" s="252"/>
      <c r="F43" s="252"/>
      <c r="G43" s="252"/>
      <c r="H43" s="252"/>
      <c r="I43" s="252"/>
      <c r="J43" s="252"/>
      <c r="K43" s="252"/>
      <c r="L43" s="252"/>
      <c r="M43" s="252"/>
      <c r="N43" s="252"/>
      <c r="O43" s="252"/>
      <c r="P43" s="252"/>
      <c r="Q43" s="252"/>
      <c r="R43" s="252"/>
      <c r="S43" s="252"/>
      <c r="T43" s="252"/>
    </row>
    <row r="44" spans="1:20">
      <c r="A44" s="268">
        <v>41</v>
      </c>
      <c r="B44" s="259"/>
      <c r="C44" s="255" t="s">
        <v>1146</v>
      </c>
      <c r="D44" s="252"/>
      <c r="E44" s="252"/>
      <c r="F44" s="252"/>
      <c r="G44" s="252"/>
      <c r="H44" s="252"/>
      <c r="I44" s="252"/>
      <c r="J44" s="252"/>
      <c r="K44" s="252"/>
      <c r="L44" s="252"/>
      <c r="M44" s="252"/>
      <c r="N44" s="252"/>
      <c r="O44" s="252"/>
      <c r="P44" s="252"/>
      <c r="Q44" s="252"/>
      <c r="R44" s="252"/>
      <c r="S44" s="252"/>
      <c r="T44" s="252"/>
    </row>
    <row r="45" spans="1:20">
      <c r="A45" s="268">
        <v>42</v>
      </c>
      <c r="B45" s="259"/>
      <c r="C45" s="255" t="s">
        <v>1147</v>
      </c>
      <c r="D45" s="252"/>
      <c r="E45" s="252"/>
      <c r="F45" s="252"/>
      <c r="G45" s="252"/>
      <c r="H45" s="252"/>
      <c r="I45" s="252"/>
      <c r="J45" s="252"/>
      <c r="K45" s="252"/>
      <c r="L45" s="252"/>
      <c r="M45" s="252"/>
      <c r="N45" s="252"/>
      <c r="O45" s="252"/>
      <c r="P45" s="252"/>
      <c r="Q45" s="252"/>
      <c r="R45" s="252"/>
      <c r="S45" s="252"/>
      <c r="T45" s="252"/>
    </row>
    <row r="46" spans="1:20">
      <c r="A46" s="268">
        <v>43</v>
      </c>
      <c r="B46" s="259"/>
      <c r="C46" s="255" t="s">
        <v>1148</v>
      </c>
      <c r="D46" s="252"/>
      <c r="E46" s="252"/>
      <c r="F46" s="252"/>
      <c r="G46" s="252"/>
      <c r="H46" s="252"/>
      <c r="I46" s="252"/>
      <c r="J46" s="252"/>
      <c r="K46" s="252"/>
      <c r="L46" s="252"/>
      <c r="M46" s="252"/>
      <c r="N46" s="252"/>
      <c r="O46" s="252"/>
      <c r="P46" s="252"/>
      <c r="Q46" s="252"/>
      <c r="R46" s="252"/>
      <c r="S46" s="252"/>
      <c r="T46" s="252"/>
    </row>
    <row r="47" spans="1:20">
      <c r="A47" s="268">
        <v>44</v>
      </c>
      <c r="B47" s="259"/>
      <c r="C47" s="255" t="s">
        <v>1149</v>
      </c>
      <c r="D47" s="252"/>
      <c r="E47" s="252"/>
      <c r="F47" s="252"/>
      <c r="G47" s="252"/>
      <c r="H47" s="252"/>
      <c r="I47" s="252"/>
      <c r="J47" s="252"/>
      <c r="K47" s="252"/>
      <c r="L47" s="252"/>
      <c r="M47" s="252"/>
      <c r="N47" s="252"/>
      <c r="O47" s="252"/>
      <c r="P47" s="252"/>
      <c r="Q47" s="252"/>
      <c r="R47" s="252"/>
      <c r="S47" s="252"/>
      <c r="T47" s="252"/>
    </row>
    <row r="48" spans="1:20">
      <c r="A48" s="268">
        <v>45</v>
      </c>
      <c r="B48" s="259"/>
      <c r="C48" s="255" t="s">
        <v>1150</v>
      </c>
      <c r="D48" s="252"/>
      <c r="E48" s="252"/>
      <c r="F48" s="252"/>
      <c r="G48" s="252"/>
      <c r="H48" s="252"/>
      <c r="I48" s="252"/>
      <c r="J48" s="252"/>
      <c r="K48" s="252"/>
      <c r="L48" s="252"/>
      <c r="M48" s="252"/>
      <c r="N48" s="252"/>
      <c r="O48" s="252"/>
      <c r="P48" s="252"/>
      <c r="Q48" s="252"/>
      <c r="R48" s="252"/>
      <c r="S48" s="252"/>
      <c r="T48" s="252"/>
    </row>
    <row r="49" spans="1:20">
      <c r="A49" s="268">
        <v>46</v>
      </c>
      <c r="B49" s="259"/>
      <c r="C49" s="255" t="s">
        <v>1151</v>
      </c>
      <c r="D49" s="252"/>
      <c r="E49" s="252"/>
      <c r="F49" s="252"/>
      <c r="G49" s="252"/>
      <c r="H49" s="252"/>
      <c r="I49" s="252"/>
      <c r="J49" s="252"/>
      <c r="K49" s="252"/>
      <c r="L49" s="252"/>
      <c r="M49" s="252"/>
      <c r="N49" s="252"/>
      <c r="O49" s="252"/>
      <c r="P49" s="252"/>
      <c r="Q49" s="252"/>
      <c r="R49" s="252"/>
      <c r="S49" s="252"/>
      <c r="T49" s="252"/>
    </row>
    <row r="50" spans="1:20">
      <c r="A50" s="268">
        <v>47</v>
      </c>
      <c r="B50" s="259"/>
      <c r="C50" s="255" t="s">
        <v>1152</v>
      </c>
      <c r="D50" s="252"/>
      <c r="E50" s="252"/>
      <c r="F50" s="252"/>
      <c r="G50" s="252"/>
      <c r="H50" s="252"/>
      <c r="I50" s="252"/>
      <c r="J50" s="252"/>
      <c r="K50" s="252"/>
      <c r="L50" s="252"/>
      <c r="M50" s="252"/>
      <c r="N50" s="252"/>
      <c r="O50" s="252"/>
      <c r="P50" s="252"/>
      <c r="Q50" s="252"/>
      <c r="R50" s="252"/>
      <c r="S50" s="252"/>
      <c r="T50" s="252"/>
    </row>
    <row r="51" spans="1:20">
      <c r="A51" s="268">
        <v>48</v>
      </c>
      <c r="B51" s="259"/>
      <c r="C51" s="255" t="s">
        <v>1153</v>
      </c>
      <c r="D51" s="252"/>
      <c r="E51" s="252"/>
      <c r="F51" s="252"/>
      <c r="G51" s="252"/>
      <c r="H51" s="252"/>
      <c r="I51" s="252"/>
      <c r="J51" s="252"/>
      <c r="K51" s="252"/>
      <c r="L51" s="252"/>
      <c r="M51" s="252"/>
      <c r="N51" s="252"/>
      <c r="O51" s="252"/>
      <c r="P51" s="252"/>
      <c r="Q51" s="252"/>
      <c r="R51" s="252"/>
      <c r="S51" s="252"/>
      <c r="T51" s="252"/>
    </row>
    <row r="52" spans="1:20">
      <c r="A52" s="268">
        <v>49</v>
      </c>
      <c r="B52" s="259"/>
      <c r="C52" s="255" t="s">
        <v>1154</v>
      </c>
      <c r="D52" s="252"/>
      <c r="E52" s="252"/>
      <c r="F52" s="252"/>
      <c r="G52" s="252"/>
      <c r="H52" s="252"/>
      <c r="I52" s="252"/>
      <c r="J52" s="252"/>
      <c r="K52" s="252"/>
      <c r="L52" s="252"/>
      <c r="M52" s="252"/>
      <c r="N52" s="252"/>
      <c r="O52" s="252"/>
      <c r="P52" s="252"/>
      <c r="Q52" s="252"/>
      <c r="R52" s="252"/>
      <c r="S52" s="252"/>
      <c r="T52" s="252"/>
    </row>
    <row r="53" spans="1:20">
      <c r="A53" s="268">
        <v>50</v>
      </c>
      <c r="B53" s="259"/>
      <c r="C53" s="255" t="s">
        <v>1155</v>
      </c>
      <c r="D53" s="252"/>
      <c r="E53" s="252"/>
      <c r="F53" s="252"/>
      <c r="G53" s="252"/>
      <c r="H53" s="252"/>
      <c r="I53" s="252"/>
      <c r="J53" s="252"/>
      <c r="K53" s="252"/>
      <c r="L53" s="252"/>
      <c r="M53" s="252"/>
      <c r="N53" s="252"/>
      <c r="O53" s="252"/>
      <c r="P53" s="252"/>
      <c r="Q53" s="252"/>
      <c r="R53" s="252"/>
      <c r="S53" s="252"/>
      <c r="T53" s="252"/>
    </row>
    <row r="54" spans="1:20">
      <c r="A54" s="268">
        <v>51</v>
      </c>
      <c r="B54" s="259"/>
      <c r="C54" s="255" t="s">
        <v>1156</v>
      </c>
      <c r="D54" s="252"/>
      <c r="E54" s="252"/>
      <c r="F54" s="252"/>
      <c r="G54" s="252"/>
      <c r="H54" s="252"/>
      <c r="I54" s="252"/>
      <c r="J54" s="252"/>
      <c r="K54" s="252"/>
      <c r="L54" s="252"/>
      <c r="M54" s="252"/>
      <c r="N54" s="252"/>
      <c r="O54" s="252"/>
      <c r="P54" s="252"/>
      <c r="Q54" s="252"/>
      <c r="R54" s="252"/>
      <c r="S54" s="252"/>
      <c r="T54" s="252"/>
    </row>
    <row r="55" spans="1:20">
      <c r="A55" s="268">
        <v>52</v>
      </c>
      <c r="B55" s="259"/>
      <c r="C55" s="255" t="s">
        <v>1157</v>
      </c>
      <c r="D55" s="252"/>
      <c r="E55" s="252"/>
      <c r="F55" s="252"/>
      <c r="G55" s="252"/>
      <c r="H55" s="252"/>
      <c r="I55" s="252"/>
      <c r="J55" s="252"/>
      <c r="K55" s="252"/>
      <c r="L55" s="252"/>
      <c r="M55" s="252"/>
      <c r="N55" s="252"/>
      <c r="O55" s="252"/>
      <c r="P55" s="252"/>
      <c r="Q55" s="252"/>
      <c r="R55" s="252"/>
      <c r="S55" s="252"/>
      <c r="T55" s="252"/>
    </row>
    <row r="56" spans="1:20">
      <c r="A56" s="268">
        <v>53</v>
      </c>
      <c r="B56" s="259"/>
      <c r="C56" s="255" t="s">
        <v>1158</v>
      </c>
      <c r="D56" s="252"/>
      <c r="E56" s="252"/>
      <c r="F56" s="252"/>
      <c r="G56" s="252"/>
      <c r="H56" s="252"/>
      <c r="I56" s="252"/>
      <c r="J56" s="252"/>
      <c r="K56" s="252"/>
      <c r="L56" s="252"/>
      <c r="M56" s="252"/>
      <c r="N56" s="252"/>
      <c r="O56" s="252"/>
      <c r="P56" s="252"/>
      <c r="Q56" s="252"/>
      <c r="R56" s="252"/>
      <c r="S56" s="252"/>
      <c r="T56" s="252"/>
    </row>
    <row r="57" spans="1:20">
      <c r="A57" s="268">
        <v>54</v>
      </c>
      <c r="B57" s="259"/>
      <c r="C57" s="255" t="s">
        <v>1159</v>
      </c>
      <c r="D57" s="252"/>
      <c r="E57" s="252"/>
      <c r="F57" s="252"/>
      <c r="G57" s="252"/>
      <c r="H57" s="252"/>
      <c r="I57" s="252"/>
      <c r="J57" s="252"/>
      <c r="K57" s="252"/>
      <c r="L57" s="252"/>
      <c r="M57" s="252"/>
      <c r="N57" s="252"/>
      <c r="O57" s="252"/>
      <c r="P57" s="252"/>
      <c r="Q57" s="252"/>
      <c r="R57" s="252"/>
      <c r="S57" s="252"/>
      <c r="T57" s="252"/>
    </row>
    <row r="58" spans="1:20">
      <c r="A58" s="268">
        <v>55</v>
      </c>
      <c r="B58" s="259"/>
      <c r="C58" s="255" t="s">
        <v>1160</v>
      </c>
      <c r="D58" s="252"/>
      <c r="E58" s="252"/>
      <c r="F58" s="252"/>
      <c r="G58" s="252"/>
      <c r="H58" s="252"/>
      <c r="I58" s="252"/>
      <c r="J58" s="252"/>
      <c r="K58" s="252"/>
      <c r="L58" s="252"/>
      <c r="M58" s="252"/>
      <c r="N58" s="252"/>
      <c r="O58" s="252"/>
      <c r="P58" s="252"/>
      <c r="Q58" s="252"/>
      <c r="R58" s="252"/>
      <c r="S58" s="252"/>
      <c r="T58" s="252"/>
    </row>
    <row r="59" spans="1:20">
      <c r="A59" s="268">
        <v>56</v>
      </c>
      <c r="B59" s="259"/>
      <c r="C59" s="255" t="s">
        <v>1161</v>
      </c>
      <c r="D59" s="252"/>
      <c r="E59" s="252"/>
      <c r="F59" s="252"/>
      <c r="G59" s="252"/>
      <c r="H59" s="252"/>
      <c r="I59" s="252"/>
      <c r="J59" s="252"/>
      <c r="K59" s="252"/>
      <c r="L59" s="252"/>
      <c r="M59" s="252"/>
      <c r="N59" s="252"/>
      <c r="O59" s="252"/>
      <c r="P59" s="252"/>
      <c r="Q59" s="252"/>
      <c r="R59" s="252"/>
      <c r="S59" s="252"/>
      <c r="T59" s="252"/>
    </row>
    <row r="60" spans="1:20">
      <c r="A60" s="268">
        <v>57</v>
      </c>
      <c r="B60" s="259"/>
      <c r="C60" s="255" t="s">
        <v>1162</v>
      </c>
      <c r="D60" s="252"/>
      <c r="E60" s="252"/>
      <c r="F60" s="252"/>
      <c r="G60" s="252"/>
      <c r="H60" s="252"/>
      <c r="I60" s="252"/>
      <c r="J60" s="252"/>
      <c r="K60" s="252"/>
      <c r="L60" s="252"/>
      <c r="M60" s="252"/>
      <c r="N60" s="252"/>
      <c r="O60" s="252"/>
      <c r="P60" s="252"/>
      <c r="Q60" s="252"/>
      <c r="R60" s="252"/>
      <c r="S60" s="252"/>
      <c r="T60" s="252"/>
    </row>
    <row r="61" spans="1:20">
      <c r="A61" s="268">
        <v>58</v>
      </c>
      <c r="B61" s="259"/>
      <c r="C61" s="255" t="s">
        <v>1163</v>
      </c>
      <c r="D61" s="252"/>
      <c r="E61" s="252"/>
      <c r="F61" s="252"/>
      <c r="G61" s="252"/>
      <c r="H61" s="252"/>
      <c r="I61" s="252"/>
      <c r="J61" s="252"/>
      <c r="K61" s="252"/>
      <c r="L61" s="252"/>
      <c r="M61" s="252"/>
      <c r="N61" s="252"/>
      <c r="O61" s="252"/>
      <c r="P61" s="252"/>
      <c r="Q61" s="252"/>
      <c r="R61" s="252"/>
      <c r="S61" s="252"/>
      <c r="T61" s="252"/>
    </row>
    <row r="62" spans="1:20">
      <c r="A62" s="268">
        <v>59</v>
      </c>
      <c r="B62" s="259"/>
      <c r="C62" s="255" t="s">
        <v>1164</v>
      </c>
      <c r="D62" s="252"/>
      <c r="E62" s="252"/>
      <c r="F62" s="252"/>
      <c r="G62" s="252"/>
      <c r="H62" s="252"/>
      <c r="I62" s="252"/>
      <c r="J62" s="252"/>
      <c r="K62" s="252"/>
      <c r="L62" s="252"/>
      <c r="M62" s="252"/>
      <c r="N62" s="252"/>
      <c r="O62" s="252"/>
      <c r="P62" s="252"/>
      <c r="Q62" s="252"/>
      <c r="R62" s="252"/>
      <c r="S62" s="252"/>
      <c r="T62" s="252"/>
    </row>
    <row r="63" spans="1:20">
      <c r="A63" s="268">
        <v>60</v>
      </c>
      <c r="B63" s="259"/>
      <c r="C63" s="255" t="s">
        <v>1165</v>
      </c>
      <c r="D63" s="252"/>
      <c r="E63" s="252"/>
      <c r="F63" s="252"/>
      <c r="G63" s="252"/>
      <c r="H63" s="252"/>
      <c r="I63" s="252"/>
      <c r="J63" s="252"/>
      <c r="K63" s="252"/>
      <c r="L63" s="252"/>
      <c r="M63" s="252"/>
      <c r="N63" s="252"/>
      <c r="O63" s="252"/>
      <c r="P63" s="252"/>
      <c r="Q63" s="252"/>
      <c r="R63" s="252"/>
      <c r="S63" s="252"/>
      <c r="T63" s="252"/>
    </row>
    <row r="64" spans="1:20">
      <c r="A64" s="268">
        <v>61</v>
      </c>
      <c r="B64" s="259"/>
      <c r="C64" s="255" t="s">
        <v>1166</v>
      </c>
      <c r="D64" s="252"/>
      <c r="E64" s="252"/>
      <c r="F64" s="252"/>
      <c r="G64" s="252"/>
      <c r="H64" s="252"/>
      <c r="I64" s="252"/>
      <c r="J64" s="252"/>
      <c r="K64" s="252"/>
      <c r="L64" s="252"/>
      <c r="M64" s="252"/>
      <c r="N64" s="252"/>
      <c r="O64" s="252"/>
      <c r="P64" s="252"/>
      <c r="Q64" s="252"/>
      <c r="R64" s="252"/>
      <c r="S64" s="252"/>
      <c r="T64" s="252"/>
    </row>
    <row r="65" spans="1:20">
      <c r="A65" s="268">
        <v>62</v>
      </c>
      <c r="B65" s="259"/>
      <c r="C65" s="255" t="s">
        <v>1167</v>
      </c>
      <c r="D65" s="252"/>
      <c r="E65" s="252"/>
      <c r="F65" s="252"/>
      <c r="G65" s="252"/>
      <c r="H65" s="252"/>
      <c r="I65" s="252"/>
      <c r="J65" s="252"/>
      <c r="K65" s="252"/>
      <c r="L65" s="252"/>
      <c r="M65" s="252"/>
      <c r="N65" s="252"/>
      <c r="O65" s="252"/>
      <c r="P65" s="252"/>
      <c r="Q65" s="252"/>
      <c r="R65" s="252"/>
      <c r="S65" s="252"/>
      <c r="T65" s="252"/>
    </row>
    <row r="66" spans="1:20">
      <c r="A66" s="268">
        <v>63</v>
      </c>
      <c r="B66" s="259"/>
      <c r="C66" s="255" t="s">
        <v>1168</v>
      </c>
      <c r="D66" s="252"/>
      <c r="E66" s="252"/>
      <c r="F66" s="252"/>
      <c r="G66" s="252"/>
      <c r="H66" s="252"/>
      <c r="I66" s="252"/>
      <c r="J66" s="252"/>
      <c r="K66" s="252"/>
      <c r="L66" s="252"/>
      <c r="M66" s="252"/>
      <c r="N66" s="252"/>
      <c r="O66" s="252"/>
      <c r="P66" s="252"/>
      <c r="Q66" s="252"/>
      <c r="R66" s="252"/>
      <c r="S66" s="252"/>
      <c r="T66" s="252"/>
    </row>
    <row r="67" spans="1:20">
      <c r="A67" s="268">
        <v>64</v>
      </c>
      <c r="B67" s="259"/>
      <c r="C67" s="255" t="s">
        <v>1169</v>
      </c>
      <c r="D67" s="252"/>
      <c r="E67" s="252"/>
      <c r="F67" s="252"/>
      <c r="G67" s="252"/>
      <c r="H67" s="252"/>
      <c r="I67" s="252"/>
      <c r="J67" s="252"/>
      <c r="K67" s="252"/>
      <c r="L67" s="252"/>
      <c r="M67" s="252"/>
      <c r="N67" s="252"/>
      <c r="O67" s="252"/>
      <c r="P67" s="252"/>
      <c r="Q67" s="252"/>
      <c r="R67" s="252"/>
      <c r="S67" s="252"/>
      <c r="T67" s="252"/>
    </row>
    <row r="68" spans="1:20">
      <c r="A68" s="259"/>
      <c r="B68" s="259"/>
      <c r="C68" s="255" t="s">
        <v>1170</v>
      </c>
      <c r="D68" s="252"/>
      <c r="E68" s="252"/>
      <c r="F68" s="252"/>
      <c r="G68" s="252"/>
      <c r="H68" s="252"/>
      <c r="I68" s="252"/>
      <c r="J68" s="252"/>
      <c r="K68" s="252"/>
      <c r="L68" s="252"/>
      <c r="M68" s="252"/>
      <c r="N68" s="252"/>
      <c r="O68" s="252"/>
      <c r="P68" s="252"/>
      <c r="Q68" s="252"/>
      <c r="R68" s="252"/>
      <c r="S68" s="252"/>
      <c r="T68" s="252"/>
    </row>
    <row r="69" spans="1:20">
      <c r="A69" s="259"/>
      <c r="B69" s="259"/>
      <c r="C69" s="255" t="s">
        <v>1171</v>
      </c>
      <c r="D69" s="252"/>
      <c r="E69" s="252"/>
      <c r="F69" s="252"/>
      <c r="G69" s="252"/>
      <c r="H69" s="252"/>
      <c r="I69" s="252"/>
      <c r="J69" s="252"/>
      <c r="K69" s="252"/>
      <c r="L69" s="252"/>
      <c r="M69" s="252"/>
      <c r="N69" s="252"/>
      <c r="O69" s="252"/>
      <c r="P69" s="252"/>
      <c r="Q69" s="252"/>
      <c r="R69" s="252"/>
      <c r="S69" s="252"/>
      <c r="T69" s="252"/>
    </row>
    <row r="70" spans="1:20">
      <c r="A70" s="259"/>
      <c r="B70" s="259"/>
      <c r="C70" s="255" t="s">
        <v>1172</v>
      </c>
      <c r="D70" s="252"/>
      <c r="E70" s="252"/>
      <c r="F70" s="252"/>
      <c r="G70" s="252"/>
      <c r="H70" s="252"/>
      <c r="I70" s="252"/>
      <c r="J70" s="252"/>
      <c r="K70" s="252"/>
      <c r="L70" s="252"/>
      <c r="M70" s="252"/>
      <c r="N70" s="252"/>
      <c r="O70" s="252"/>
      <c r="P70" s="252"/>
      <c r="Q70" s="252"/>
      <c r="R70" s="252"/>
      <c r="S70" s="252"/>
      <c r="T70" s="252"/>
    </row>
    <row r="71" spans="1:20">
      <c r="A71" s="259"/>
      <c r="B71" s="259"/>
      <c r="C71" s="255" t="s">
        <v>1173</v>
      </c>
      <c r="D71" s="252"/>
      <c r="E71" s="252"/>
      <c r="F71" s="252"/>
      <c r="G71" s="252"/>
      <c r="H71" s="252"/>
      <c r="I71" s="252"/>
      <c r="J71" s="252"/>
      <c r="K71" s="252"/>
      <c r="L71" s="252"/>
      <c r="M71" s="252"/>
      <c r="N71" s="252"/>
      <c r="O71" s="252"/>
      <c r="P71" s="252"/>
      <c r="Q71" s="252"/>
      <c r="R71" s="252"/>
      <c r="S71" s="252"/>
      <c r="T71" s="252"/>
    </row>
    <row r="72" spans="1:20">
      <c r="A72" s="259"/>
      <c r="B72" s="259"/>
      <c r="C72" s="255" t="s">
        <v>1174</v>
      </c>
      <c r="D72" s="252"/>
      <c r="E72" s="252"/>
      <c r="F72" s="252"/>
      <c r="G72" s="252"/>
      <c r="H72" s="252"/>
      <c r="I72" s="252"/>
      <c r="J72" s="252"/>
      <c r="K72" s="252"/>
      <c r="L72" s="252"/>
      <c r="M72" s="252"/>
      <c r="N72" s="252"/>
      <c r="O72" s="252"/>
      <c r="P72" s="252"/>
      <c r="Q72" s="252"/>
      <c r="R72" s="252"/>
      <c r="S72" s="252"/>
      <c r="T72" s="252"/>
    </row>
    <row r="73" spans="1:20">
      <c r="A73" s="259"/>
      <c r="B73" s="259"/>
      <c r="C73" s="255" t="s">
        <v>1175</v>
      </c>
      <c r="D73" s="252"/>
      <c r="E73" s="252"/>
      <c r="F73" s="252"/>
      <c r="G73" s="252"/>
      <c r="H73" s="252"/>
      <c r="I73" s="252"/>
      <c r="J73" s="252"/>
      <c r="K73" s="252"/>
      <c r="L73" s="252"/>
      <c r="M73" s="252"/>
      <c r="N73" s="252"/>
      <c r="O73" s="252"/>
      <c r="P73" s="252"/>
      <c r="Q73" s="252"/>
      <c r="R73" s="252"/>
      <c r="S73" s="252"/>
      <c r="T73" s="252"/>
    </row>
    <row r="74" spans="1:20">
      <c r="A74" s="259"/>
      <c r="B74" s="259"/>
      <c r="C74" s="255" t="s">
        <v>1176</v>
      </c>
      <c r="D74" s="252"/>
      <c r="E74" s="252"/>
      <c r="F74" s="252"/>
      <c r="G74" s="252"/>
      <c r="H74" s="252"/>
      <c r="I74" s="252"/>
      <c r="J74" s="252"/>
      <c r="K74" s="252"/>
      <c r="L74" s="252"/>
      <c r="M74" s="252"/>
      <c r="N74" s="252"/>
      <c r="O74" s="252"/>
      <c r="P74" s="252"/>
      <c r="Q74" s="252"/>
      <c r="R74" s="252"/>
      <c r="S74" s="252"/>
      <c r="T74" s="252"/>
    </row>
    <row r="75" spans="1:20">
      <c r="A75" s="259"/>
      <c r="B75" s="259"/>
      <c r="C75" s="255" t="s">
        <v>1177</v>
      </c>
      <c r="D75" s="252"/>
      <c r="E75" s="252"/>
      <c r="F75" s="252"/>
      <c r="G75" s="252"/>
      <c r="H75" s="252"/>
      <c r="I75" s="252"/>
      <c r="J75" s="252"/>
      <c r="K75" s="252"/>
      <c r="L75" s="252"/>
      <c r="M75" s="252"/>
      <c r="N75" s="252"/>
      <c r="O75" s="252"/>
      <c r="P75" s="252"/>
      <c r="Q75" s="252"/>
      <c r="R75" s="252"/>
      <c r="S75" s="252"/>
      <c r="T75" s="252"/>
    </row>
    <row r="76" spans="1:20">
      <c r="A76" s="259"/>
      <c r="B76" s="259"/>
      <c r="C76" s="255" t="s">
        <v>1178</v>
      </c>
      <c r="D76" s="252"/>
      <c r="E76" s="252"/>
      <c r="F76" s="252"/>
      <c r="G76" s="252"/>
      <c r="H76" s="252"/>
      <c r="I76" s="252"/>
      <c r="J76" s="252"/>
      <c r="K76" s="252"/>
      <c r="L76" s="252"/>
      <c r="M76" s="252"/>
      <c r="N76" s="252"/>
      <c r="O76" s="252"/>
      <c r="P76" s="252"/>
      <c r="Q76" s="252"/>
      <c r="R76" s="252"/>
      <c r="S76" s="252"/>
      <c r="T76" s="252"/>
    </row>
    <row r="77" spans="1:20">
      <c r="A77" s="259"/>
      <c r="B77" s="259"/>
      <c r="C77" s="255" t="s">
        <v>1179</v>
      </c>
      <c r="D77" s="252"/>
      <c r="E77" s="252"/>
      <c r="F77" s="252"/>
      <c r="G77" s="252"/>
      <c r="H77" s="252"/>
      <c r="I77" s="252"/>
      <c r="J77" s="252"/>
      <c r="K77" s="252"/>
      <c r="L77" s="252"/>
      <c r="M77" s="252"/>
      <c r="N77" s="252"/>
      <c r="O77" s="252"/>
      <c r="P77" s="252"/>
      <c r="Q77" s="252"/>
      <c r="R77" s="252"/>
      <c r="S77" s="252"/>
      <c r="T77" s="252"/>
    </row>
    <row r="78" spans="1:20">
      <c r="A78" s="259"/>
      <c r="B78" s="259"/>
      <c r="C78" s="255" t="s">
        <v>1180</v>
      </c>
      <c r="D78" s="252"/>
      <c r="E78" s="252"/>
      <c r="F78" s="252"/>
      <c r="G78" s="252"/>
      <c r="H78" s="252"/>
      <c r="I78" s="252"/>
      <c r="J78" s="252"/>
      <c r="K78" s="252"/>
      <c r="L78" s="252"/>
      <c r="M78" s="252"/>
      <c r="N78" s="252"/>
      <c r="O78" s="252"/>
      <c r="P78" s="252"/>
      <c r="Q78" s="252"/>
      <c r="R78" s="252"/>
      <c r="S78" s="252"/>
      <c r="T78" s="252"/>
    </row>
    <row r="79" spans="1:20">
      <c r="A79" s="259"/>
      <c r="B79" s="259"/>
      <c r="C79" s="255" t="s">
        <v>1181</v>
      </c>
      <c r="D79" s="252"/>
      <c r="E79" s="252"/>
      <c r="F79" s="252"/>
      <c r="G79" s="252"/>
      <c r="H79" s="252"/>
      <c r="I79" s="252"/>
      <c r="J79" s="252"/>
      <c r="K79" s="252"/>
      <c r="L79" s="252"/>
      <c r="M79" s="252"/>
      <c r="N79" s="252"/>
      <c r="O79" s="252"/>
      <c r="P79" s="252"/>
      <c r="Q79" s="252"/>
      <c r="R79" s="252"/>
      <c r="S79" s="252"/>
      <c r="T79" s="252"/>
    </row>
    <row r="80" spans="1:20">
      <c r="A80" s="259"/>
      <c r="B80" s="259"/>
      <c r="C80" s="255" t="s">
        <v>1182</v>
      </c>
      <c r="D80" s="252"/>
      <c r="E80" s="252"/>
      <c r="F80" s="252"/>
      <c r="G80" s="252"/>
      <c r="H80" s="252"/>
      <c r="I80" s="252"/>
      <c r="J80" s="252"/>
      <c r="K80" s="252"/>
      <c r="L80" s="252"/>
      <c r="M80" s="252"/>
      <c r="N80" s="252"/>
      <c r="O80" s="252"/>
      <c r="P80" s="252"/>
      <c r="Q80" s="252"/>
      <c r="R80" s="252"/>
      <c r="S80" s="252"/>
      <c r="T80" s="252"/>
    </row>
    <row r="81" spans="1:20">
      <c r="A81" s="259"/>
      <c r="B81" s="259"/>
      <c r="C81" s="255" t="s">
        <v>1183</v>
      </c>
      <c r="D81" s="252"/>
      <c r="E81" s="252"/>
      <c r="F81" s="252"/>
      <c r="G81" s="252"/>
      <c r="H81" s="252"/>
      <c r="I81" s="252"/>
      <c r="J81" s="252"/>
      <c r="K81" s="252"/>
      <c r="L81" s="252"/>
      <c r="M81" s="252"/>
      <c r="N81" s="252"/>
      <c r="O81" s="252"/>
      <c r="P81" s="252"/>
      <c r="Q81" s="252"/>
      <c r="R81" s="252"/>
      <c r="S81" s="252"/>
      <c r="T81" s="252"/>
    </row>
    <row r="82" spans="1:20">
      <c r="A82" s="259"/>
      <c r="B82" s="259"/>
      <c r="C82" s="255" t="s">
        <v>1184</v>
      </c>
      <c r="D82" s="252"/>
      <c r="E82" s="252"/>
      <c r="F82" s="252"/>
      <c r="G82" s="252"/>
      <c r="H82" s="252"/>
      <c r="I82" s="252"/>
      <c r="J82" s="252"/>
      <c r="K82" s="252"/>
      <c r="L82" s="252"/>
      <c r="M82" s="252"/>
      <c r="N82" s="252"/>
      <c r="O82" s="252"/>
      <c r="P82" s="252"/>
      <c r="Q82" s="252"/>
      <c r="R82" s="252"/>
      <c r="S82" s="252"/>
      <c r="T82" s="252"/>
    </row>
    <row r="83" spans="1:20">
      <c r="A83" s="259"/>
      <c r="B83" s="259"/>
      <c r="C83" s="255" t="s">
        <v>1185</v>
      </c>
      <c r="D83" s="252"/>
      <c r="E83" s="252"/>
      <c r="F83" s="252"/>
      <c r="G83" s="252"/>
      <c r="H83" s="252"/>
      <c r="I83" s="252"/>
      <c r="J83" s="252"/>
      <c r="K83" s="252"/>
      <c r="L83" s="252"/>
      <c r="M83" s="252"/>
      <c r="N83" s="252"/>
      <c r="O83" s="252"/>
      <c r="P83" s="252"/>
      <c r="Q83" s="252"/>
      <c r="R83" s="252"/>
      <c r="S83" s="252"/>
      <c r="T83" s="252"/>
    </row>
    <row r="84" spans="1:20">
      <c r="A84" s="259"/>
      <c r="B84" s="259"/>
      <c r="C84" s="255" t="s">
        <v>1186</v>
      </c>
      <c r="D84" s="252"/>
      <c r="E84" s="252"/>
      <c r="F84" s="252"/>
      <c r="G84" s="252"/>
      <c r="H84" s="252"/>
      <c r="I84" s="252"/>
      <c r="J84" s="252"/>
      <c r="K84" s="252"/>
      <c r="L84" s="252"/>
      <c r="M84" s="252"/>
      <c r="N84" s="252"/>
      <c r="O84" s="252"/>
      <c r="P84" s="252"/>
      <c r="Q84" s="252"/>
      <c r="R84" s="252"/>
      <c r="S84" s="252"/>
      <c r="T84" s="252"/>
    </row>
    <row r="85" spans="1:20">
      <c r="A85" s="259"/>
      <c r="B85" s="259"/>
      <c r="C85" s="255" t="s">
        <v>1187</v>
      </c>
      <c r="D85" s="252"/>
      <c r="E85" s="252"/>
      <c r="F85" s="252"/>
      <c r="G85" s="252"/>
      <c r="H85" s="252"/>
      <c r="I85" s="252"/>
      <c r="J85" s="252"/>
      <c r="K85" s="252"/>
      <c r="L85" s="252"/>
      <c r="M85" s="252"/>
      <c r="N85" s="252"/>
      <c r="O85" s="252"/>
      <c r="P85" s="252"/>
      <c r="Q85" s="252"/>
      <c r="R85" s="252"/>
      <c r="S85" s="252"/>
      <c r="T85" s="252"/>
    </row>
    <row r="86" spans="1:20">
      <c r="A86" s="259"/>
      <c r="B86" s="259"/>
      <c r="C86" s="255" t="s">
        <v>1188</v>
      </c>
      <c r="D86" s="252"/>
      <c r="E86" s="252"/>
      <c r="F86" s="252"/>
      <c r="G86" s="252"/>
      <c r="H86" s="252"/>
      <c r="I86" s="252"/>
      <c r="J86" s="252"/>
      <c r="K86" s="252"/>
      <c r="L86" s="252"/>
      <c r="M86" s="252"/>
      <c r="N86" s="252"/>
      <c r="O86" s="252"/>
      <c r="P86" s="252"/>
      <c r="Q86" s="252"/>
      <c r="R86" s="252"/>
      <c r="S86" s="252"/>
      <c r="T86" s="252"/>
    </row>
    <row r="87" spans="1:20">
      <c r="A87" s="259"/>
      <c r="B87" s="259"/>
      <c r="C87" s="255" t="s">
        <v>1189</v>
      </c>
      <c r="D87" s="252"/>
      <c r="E87" s="252"/>
      <c r="F87" s="252"/>
      <c r="G87" s="252"/>
      <c r="H87" s="252"/>
      <c r="I87" s="252"/>
      <c r="J87" s="252"/>
      <c r="K87" s="252"/>
      <c r="L87" s="252"/>
      <c r="M87" s="252"/>
      <c r="N87" s="252"/>
      <c r="O87" s="252"/>
      <c r="P87" s="252"/>
      <c r="Q87" s="252"/>
      <c r="R87" s="252"/>
      <c r="S87" s="252"/>
      <c r="T87" s="252"/>
    </row>
    <row r="88" spans="1:20">
      <c r="A88" s="259"/>
      <c r="B88" s="259"/>
      <c r="C88" s="255" t="s">
        <v>1190</v>
      </c>
      <c r="D88" s="252"/>
      <c r="E88" s="252"/>
      <c r="F88" s="252"/>
      <c r="G88" s="252"/>
      <c r="H88" s="252"/>
      <c r="I88" s="252"/>
      <c r="J88" s="252"/>
      <c r="K88" s="252"/>
      <c r="L88" s="252"/>
      <c r="M88" s="252"/>
      <c r="N88" s="252"/>
      <c r="O88" s="252"/>
      <c r="P88" s="252"/>
      <c r="Q88" s="252"/>
      <c r="R88" s="252"/>
      <c r="S88" s="252"/>
      <c r="T88" s="252"/>
    </row>
    <row r="89" spans="1:20">
      <c r="A89" s="259"/>
      <c r="B89" s="259"/>
      <c r="C89" s="255" t="s">
        <v>1191</v>
      </c>
      <c r="D89" s="252"/>
      <c r="E89" s="252"/>
      <c r="F89" s="252"/>
      <c r="G89" s="252"/>
      <c r="H89" s="252"/>
      <c r="I89" s="252"/>
      <c r="J89" s="252"/>
      <c r="K89" s="252"/>
      <c r="L89" s="252"/>
      <c r="M89" s="252"/>
      <c r="N89" s="252"/>
      <c r="O89" s="252"/>
      <c r="P89" s="252"/>
      <c r="Q89" s="252"/>
      <c r="R89" s="252"/>
      <c r="S89" s="252"/>
      <c r="T89" s="252"/>
    </row>
    <row r="90" spans="1:20">
      <c r="A90" s="259"/>
      <c r="B90" s="259"/>
      <c r="C90" s="255" t="s">
        <v>1192</v>
      </c>
      <c r="D90" s="252"/>
      <c r="E90" s="252"/>
      <c r="F90" s="252"/>
      <c r="G90" s="252"/>
      <c r="H90" s="252"/>
      <c r="I90" s="252"/>
      <c r="J90" s="252"/>
      <c r="K90" s="252"/>
      <c r="L90" s="252"/>
      <c r="M90" s="252"/>
      <c r="N90" s="252"/>
      <c r="O90" s="252"/>
      <c r="P90" s="252"/>
      <c r="Q90" s="252"/>
      <c r="R90" s="252"/>
      <c r="S90" s="252"/>
      <c r="T90" s="252"/>
    </row>
    <row r="91" spans="1:20">
      <c r="A91" s="259"/>
      <c r="B91" s="259"/>
      <c r="C91" s="255" t="s">
        <v>1193</v>
      </c>
      <c r="D91" s="252"/>
      <c r="E91" s="252"/>
      <c r="F91" s="252"/>
      <c r="G91" s="252"/>
      <c r="H91" s="252"/>
      <c r="I91" s="252"/>
      <c r="J91" s="252"/>
      <c r="K91" s="252"/>
      <c r="L91" s="252"/>
      <c r="M91" s="252"/>
      <c r="N91" s="252"/>
      <c r="O91" s="252"/>
      <c r="P91" s="252"/>
      <c r="Q91" s="252"/>
      <c r="R91" s="252"/>
      <c r="S91" s="252"/>
      <c r="T91" s="252"/>
    </row>
    <row r="92" spans="1:20">
      <c r="A92" s="259"/>
      <c r="B92" s="259"/>
      <c r="C92" s="255" t="s">
        <v>1194</v>
      </c>
      <c r="D92" s="252"/>
      <c r="E92" s="252"/>
      <c r="F92" s="252"/>
      <c r="G92" s="252"/>
      <c r="H92" s="252"/>
      <c r="I92" s="252"/>
      <c r="J92" s="252"/>
      <c r="K92" s="252"/>
      <c r="L92" s="252"/>
      <c r="M92" s="252"/>
      <c r="N92" s="252"/>
      <c r="O92" s="252"/>
      <c r="P92" s="252"/>
      <c r="Q92" s="252"/>
      <c r="R92" s="252"/>
      <c r="S92" s="252"/>
      <c r="T92" s="252"/>
    </row>
    <row r="93" spans="1:20">
      <c r="A93" s="259"/>
      <c r="B93" s="259"/>
      <c r="C93" s="255" t="s">
        <v>1195</v>
      </c>
      <c r="D93" s="252"/>
      <c r="E93" s="252"/>
      <c r="F93" s="252"/>
      <c r="G93" s="252"/>
      <c r="H93" s="252"/>
      <c r="I93" s="252"/>
      <c r="J93" s="252"/>
      <c r="K93" s="252"/>
      <c r="L93" s="252"/>
      <c r="M93" s="252"/>
      <c r="N93" s="252"/>
      <c r="O93" s="252"/>
      <c r="P93" s="252"/>
      <c r="Q93" s="252"/>
      <c r="R93" s="252"/>
      <c r="S93" s="252"/>
      <c r="T93" s="252"/>
    </row>
    <row r="94" spans="1:20">
      <c r="A94" s="259"/>
      <c r="B94" s="259"/>
      <c r="C94" s="255" t="s">
        <v>1196</v>
      </c>
      <c r="D94" s="252"/>
      <c r="E94" s="252"/>
      <c r="F94" s="252"/>
      <c r="G94" s="252"/>
      <c r="H94" s="252"/>
      <c r="I94" s="252"/>
      <c r="J94" s="252"/>
      <c r="K94" s="252"/>
      <c r="L94" s="252"/>
      <c r="M94" s="252"/>
      <c r="N94" s="252"/>
      <c r="O94" s="252"/>
      <c r="P94" s="252"/>
      <c r="Q94" s="252"/>
      <c r="R94" s="252"/>
      <c r="S94" s="252"/>
      <c r="T94" s="252"/>
    </row>
    <row r="95" spans="1:20">
      <c r="A95" s="259"/>
      <c r="B95" s="259"/>
      <c r="C95" s="255" t="s">
        <v>1197</v>
      </c>
      <c r="D95" s="252"/>
      <c r="E95" s="252"/>
      <c r="F95" s="252"/>
      <c r="G95" s="252"/>
      <c r="H95" s="252"/>
      <c r="I95" s="252"/>
      <c r="J95" s="252"/>
      <c r="K95" s="252"/>
      <c r="L95" s="252"/>
      <c r="M95" s="252"/>
      <c r="N95" s="252"/>
      <c r="O95" s="252"/>
      <c r="P95" s="252"/>
      <c r="Q95" s="252"/>
      <c r="R95" s="252"/>
      <c r="S95" s="252"/>
      <c r="T95" s="252"/>
    </row>
    <row r="96" spans="1:20">
      <c r="A96" s="259"/>
      <c r="B96" s="259"/>
      <c r="C96" s="255" t="s">
        <v>1198</v>
      </c>
      <c r="D96" s="252"/>
      <c r="E96" s="252"/>
      <c r="F96" s="252"/>
      <c r="G96" s="252"/>
      <c r="H96" s="252"/>
      <c r="I96" s="252"/>
      <c r="J96" s="252"/>
      <c r="K96" s="252"/>
      <c r="L96" s="252"/>
      <c r="M96" s="252"/>
      <c r="N96" s="252"/>
      <c r="O96" s="252"/>
      <c r="P96" s="252"/>
      <c r="Q96" s="252"/>
      <c r="R96" s="252"/>
      <c r="S96" s="252"/>
      <c r="T96" s="252"/>
    </row>
    <row r="97" spans="1:20">
      <c r="A97" s="259"/>
      <c r="B97" s="259"/>
      <c r="C97" s="255" t="s">
        <v>1199</v>
      </c>
      <c r="D97" s="252"/>
      <c r="E97" s="252"/>
      <c r="F97" s="252"/>
      <c r="G97" s="252"/>
      <c r="H97" s="252"/>
      <c r="I97" s="252"/>
      <c r="J97" s="252"/>
      <c r="K97" s="252"/>
      <c r="L97" s="252"/>
      <c r="M97" s="252"/>
      <c r="N97" s="252"/>
      <c r="O97" s="252"/>
      <c r="P97" s="252"/>
      <c r="Q97" s="252"/>
      <c r="R97" s="252"/>
      <c r="S97" s="252"/>
      <c r="T97" s="252"/>
    </row>
    <row r="98" spans="1:20">
      <c r="A98" s="259"/>
      <c r="B98" s="259"/>
      <c r="C98" s="255" t="s">
        <v>1200</v>
      </c>
      <c r="D98" s="252"/>
      <c r="E98" s="252"/>
      <c r="F98" s="252"/>
      <c r="G98" s="252"/>
      <c r="H98" s="252"/>
      <c r="I98" s="252"/>
      <c r="J98" s="252"/>
      <c r="K98" s="252"/>
      <c r="L98" s="252"/>
      <c r="M98" s="252"/>
      <c r="N98" s="252"/>
      <c r="O98" s="252"/>
      <c r="P98" s="252"/>
      <c r="Q98" s="252"/>
      <c r="R98" s="252"/>
      <c r="S98" s="252"/>
      <c r="T98" s="252"/>
    </row>
    <row r="99" spans="1:20">
      <c r="A99" s="259"/>
      <c r="B99" s="259"/>
      <c r="C99" s="255" t="s">
        <v>1201</v>
      </c>
      <c r="D99" s="252"/>
      <c r="E99" s="252"/>
      <c r="F99" s="252"/>
      <c r="G99" s="252"/>
      <c r="H99" s="252"/>
      <c r="I99" s="252"/>
      <c r="J99" s="252"/>
      <c r="K99" s="252"/>
      <c r="L99" s="252"/>
      <c r="M99" s="252"/>
      <c r="N99" s="252"/>
      <c r="O99" s="252"/>
      <c r="P99" s="252"/>
      <c r="Q99" s="252"/>
      <c r="R99" s="252"/>
      <c r="S99" s="252"/>
      <c r="T99" s="252"/>
    </row>
    <row r="100" spans="1:20">
      <c r="A100" s="259"/>
      <c r="B100" s="259"/>
      <c r="C100" s="255" t="s">
        <v>1202</v>
      </c>
      <c r="D100" s="252"/>
      <c r="E100" s="252"/>
      <c r="F100" s="252"/>
      <c r="G100" s="252"/>
      <c r="H100" s="252"/>
      <c r="I100" s="252"/>
      <c r="J100" s="252"/>
      <c r="K100" s="252"/>
      <c r="L100" s="252"/>
      <c r="M100" s="252"/>
      <c r="N100" s="252"/>
      <c r="O100" s="252"/>
      <c r="P100" s="252"/>
      <c r="Q100" s="252"/>
      <c r="R100" s="252"/>
      <c r="S100" s="252"/>
      <c r="T100" s="252"/>
    </row>
    <row r="101" spans="1:20">
      <c r="A101" s="259"/>
      <c r="B101" s="259"/>
      <c r="C101" s="255" t="s">
        <v>1203</v>
      </c>
      <c r="D101" s="252"/>
      <c r="E101" s="252"/>
      <c r="F101" s="252"/>
      <c r="G101" s="252"/>
      <c r="H101" s="252"/>
      <c r="I101" s="252"/>
      <c r="J101" s="252"/>
      <c r="K101" s="252"/>
      <c r="L101" s="252"/>
      <c r="M101" s="252"/>
      <c r="N101" s="252"/>
      <c r="O101" s="252"/>
      <c r="P101" s="252"/>
      <c r="Q101" s="252"/>
      <c r="R101" s="252"/>
      <c r="S101" s="252"/>
      <c r="T101" s="252"/>
    </row>
    <row r="102" spans="1:20">
      <c r="A102" s="259"/>
      <c r="B102" s="259"/>
      <c r="C102" s="255" t="s">
        <v>1204</v>
      </c>
      <c r="D102" s="252"/>
      <c r="E102" s="252"/>
      <c r="F102" s="252"/>
      <c r="G102" s="252"/>
      <c r="H102" s="252"/>
      <c r="I102" s="252"/>
      <c r="J102" s="252"/>
      <c r="K102" s="252"/>
      <c r="L102" s="252"/>
      <c r="M102" s="252"/>
      <c r="N102" s="252"/>
      <c r="O102" s="252"/>
      <c r="P102" s="252"/>
      <c r="Q102" s="252"/>
      <c r="R102" s="252"/>
      <c r="S102" s="252"/>
      <c r="T102" s="252"/>
    </row>
    <row r="103" spans="1:20">
      <c r="A103" s="252"/>
      <c r="B103" s="252"/>
      <c r="C103" s="252"/>
      <c r="D103" s="252"/>
      <c r="E103" s="252"/>
      <c r="F103" s="252"/>
      <c r="G103" s="252"/>
      <c r="H103" s="252"/>
      <c r="I103" s="252"/>
      <c r="J103" s="252"/>
      <c r="K103" s="252"/>
      <c r="L103" s="252"/>
      <c r="M103" s="252"/>
      <c r="N103" s="252"/>
      <c r="O103" s="252"/>
      <c r="P103" s="252"/>
      <c r="Q103" s="252"/>
      <c r="R103" s="252"/>
      <c r="S103" s="252"/>
      <c r="T103" s="252"/>
    </row>
  </sheetData>
  <mergeCells count="1">
    <mergeCell ref="A2:C2"/>
  </mergeCells>
  <phoneticPr fontId="2"/>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BN503"/>
  <sheetViews>
    <sheetView showGridLines="0" showRowColHeaders="0" view="pageBreakPreview" zoomScaleNormal="100" zoomScaleSheetLayoutView="100" workbookViewId="0">
      <selection activeCell="CW494" sqref="CW494"/>
    </sheetView>
  </sheetViews>
  <sheetFormatPr defaultColWidth="1.6640625" defaultRowHeight="13.2"/>
  <cols>
    <col min="1" max="12" width="1.6640625" customWidth="1"/>
    <col min="13" max="13" width="1.6640625" style="1" customWidth="1"/>
    <col min="14" max="22" width="1.6640625" customWidth="1"/>
    <col min="23" max="23" width="1.6640625" style="1" customWidth="1"/>
    <col min="24" max="32" width="1.6640625" customWidth="1"/>
    <col min="33" max="33" width="1.6640625" style="1" customWidth="1"/>
    <col min="34" max="42" width="1.6640625" customWidth="1"/>
    <col min="43" max="43" width="1.6640625" style="1" customWidth="1"/>
    <col min="44" max="52" width="1.6640625" customWidth="1"/>
    <col min="53" max="53" width="1.6640625" style="1" customWidth="1"/>
    <col min="54" max="62" width="1.6640625" customWidth="1"/>
    <col min="63" max="63" width="1.6640625" style="1" customWidth="1"/>
  </cols>
  <sheetData>
    <row r="1" spans="2:64" ht="9.9" customHeight="1">
      <c r="B1" s="1"/>
      <c r="C1" s="1"/>
      <c r="D1" s="1"/>
      <c r="E1" s="1"/>
      <c r="F1" s="1"/>
      <c r="G1" s="1"/>
      <c r="H1" s="2"/>
      <c r="I1" s="2"/>
      <c r="J1" s="2"/>
      <c r="K1" s="2"/>
      <c r="L1" s="2"/>
      <c r="M1" s="2"/>
      <c r="N1" s="2"/>
      <c r="O1" s="2"/>
      <c r="P1" s="2"/>
      <c r="Q1" s="2"/>
      <c r="R1" s="2"/>
      <c r="S1" s="1"/>
      <c r="T1" s="1"/>
      <c r="U1" s="1"/>
      <c r="V1" s="1"/>
      <c r="X1" s="1"/>
      <c r="Y1" s="1"/>
      <c r="Z1" s="1"/>
      <c r="AA1" s="1"/>
      <c r="AB1" s="1"/>
      <c r="AC1" s="1"/>
      <c r="AD1" s="1"/>
      <c r="AE1" s="1"/>
      <c r="AF1" s="1"/>
      <c r="AH1" s="1"/>
      <c r="AI1" s="1"/>
      <c r="AJ1" s="1"/>
      <c r="AK1" s="1"/>
      <c r="AL1" s="1"/>
      <c r="AM1" s="1"/>
      <c r="AN1" s="1"/>
      <c r="AO1" s="1"/>
      <c r="AP1" s="1"/>
      <c r="AR1" s="1"/>
      <c r="AS1" s="1"/>
      <c r="AU1" s="2"/>
      <c r="AV1" s="2"/>
      <c r="AW1" s="2"/>
      <c r="AX1" s="2"/>
      <c r="AY1" s="2"/>
      <c r="AZ1" s="2"/>
      <c r="BA1" s="2"/>
      <c r="BB1" s="2"/>
      <c r="BC1" s="2"/>
      <c r="BD1" s="2"/>
      <c r="BE1" s="1"/>
      <c r="BF1" s="1"/>
      <c r="BG1" s="1"/>
      <c r="BH1" s="1"/>
      <c r="BI1" s="1"/>
      <c r="BJ1" s="1"/>
    </row>
    <row r="2" spans="2:64" ht="9.9" customHeight="1">
      <c r="B2" s="1"/>
      <c r="C2" s="1"/>
      <c r="D2" s="1"/>
      <c r="E2" s="1"/>
      <c r="F2" s="1"/>
      <c r="G2" s="1"/>
      <c r="H2" s="2"/>
      <c r="I2" s="2"/>
      <c r="J2" s="2"/>
      <c r="K2" s="2"/>
      <c r="L2" s="2"/>
      <c r="M2" s="2"/>
      <c r="N2" s="2"/>
      <c r="O2" s="2"/>
      <c r="P2" s="2"/>
      <c r="Q2" s="2"/>
      <c r="R2" s="2"/>
      <c r="S2" s="2"/>
      <c r="T2" s="2"/>
      <c r="U2" s="1"/>
      <c r="V2" s="1"/>
      <c r="X2" s="1"/>
      <c r="Y2" s="1"/>
      <c r="Z2" s="1"/>
      <c r="AA2" s="1"/>
      <c r="AB2" s="1"/>
      <c r="AC2" s="1"/>
      <c r="AD2" s="1"/>
      <c r="AE2" s="1"/>
      <c r="AF2" s="1"/>
      <c r="AH2" s="1"/>
      <c r="AI2" s="1"/>
      <c r="AJ2" s="1"/>
      <c r="AK2" s="1"/>
      <c r="AL2" s="1"/>
      <c r="AM2" s="1"/>
      <c r="AN2" s="1"/>
      <c r="AO2" s="1"/>
      <c r="AP2" s="1"/>
      <c r="AR2" s="1"/>
      <c r="AS2" s="1"/>
      <c r="AT2" s="1"/>
      <c r="AU2" s="1"/>
      <c r="AV2" s="2"/>
      <c r="AW2" s="2"/>
      <c r="AX2" s="2"/>
      <c r="AY2" s="2"/>
      <c r="AZ2" s="947" t="s">
        <v>5</v>
      </c>
      <c r="BA2" s="948"/>
      <c r="BB2" s="948"/>
      <c r="BC2" s="948"/>
      <c r="BD2" s="948"/>
      <c r="BE2" s="948"/>
      <c r="BF2" s="948"/>
      <c r="BG2" s="948"/>
      <c r="BH2" s="948"/>
      <c r="BI2" s="948"/>
      <c r="BJ2" s="949"/>
    </row>
    <row r="3" spans="2:64" ht="9.9" customHeight="1">
      <c r="B3" s="1"/>
      <c r="C3" s="1"/>
      <c r="D3" s="1"/>
      <c r="E3" s="1"/>
      <c r="F3" s="1"/>
      <c r="G3" s="1"/>
      <c r="H3" s="2"/>
      <c r="I3" s="2"/>
      <c r="J3" s="2"/>
      <c r="K3" s="2"/>
      <c r="L3" s="2"/>
      <c r="M3" s="2"/>
      <c r="N3" s="2"/>
      <c r="O3" s="2"/>
      <c r="P3" s="2"/>
      <c r="Q3" s="2"/>
      <c r="R3" s="953" t="s">
        <v>1009</v>
      </c>
      <c r="S3" s="953"/>
      <c r="T3" s="953"/>
      <c r="U3" s="953"/>
      <c r="V3" s="953"/>
      <c r="W3" s="953"/>
      <c r="X3" s="953"/>
      <c r="Y3" s="953"/>
      <c r="Z3" s="953"/>
      <c r="AA3" s="953"/>
      <c r="AB3" s="953"/>
      <c r="AC3" s="953"/>
      <c r="AD3" s="953"/>
      <c r="AE3" s="953"/>
      <c r="AF3" s="953"/>
      <c r="AG3" s="953"/>
      <c r="AH3" s="953"/>
      <c r="AI3" s="953"/>
      <c r="AJ3" s="953"/>
      <c r="AK3" s="953"/>
      <c r="AL3" s="953"/>
      <c r="AM3" s="953"/>
      <c r="AN3" s="953"/>
      <c r="AO3" s="953"/>
      <c r="AP3" s="953"/>
      <c r="AQ3" s="953"/>
      <c r="AR3" s="953"/>
      <c r="AS3" s="953"/>
      <c r="AT3" s="953"/>
      <c r="AU3" s="2"/>
      <c r="AV3" s="2"/>
      <c r="AW3" s="2"/>
      <c r="AX3" s="2"/>
      <c r="AY3" s="2"/>
      <c r="AZ3" s="950"/>
      <c r="BA3" s="951"/>
      <c r="BB3" s="951"/>
      <c r="BC3" s="951"/>
      <c r="BD3" s="951"/>
      <c r="BE3" s="951"/>
      <c r="BF3" s="951"/>
      <c r="BG3" s="951"/>
      <c r="BH3" s="951"/>
      <c r="BI3" s="951"/>
      <c r="BJ3" s="952"/>
    </row>
    <row r="4" spans="2:64" ht="9.9" customHeight="1">
      <c r="B4" s="1"/>
      <c r="C4" s="1"/>
      <c r="D4" s="1"/>
      <c r="E4" s="1"/>
      <c r="F4" s="1"/>
      <c r="G4" s="1"/>
      <c r="H4" s="1"/>
      <c r="I4" s="1"/>
      <c r="J4" s="1"/>
      <c r="K4" s="1"/>
      <c r="L4" s="1"/>
      <c r="N4" s="1"/>
      <c r="O4" s="1"/>
      <c r="P4" s="1"/>
      <c r="Q4" s="1"/>
      <c r="R4" s="953"/>
      <c r="S4" s="953"/>
      <c r="T4" s="953"/>
      <c r="U4" s="953"/>
      <c r="V4" s="953"/>
      <c r="W4" s="953"/>
      <c r="X4" s="953"/>
      <c r="Y4" s="953"/>
      <c r="Z4" s="953"/>
      <c r="AA4" s="953"/>
      <c r="AB4" s="953"/>
      <c r="AC4" s="953"/>
      <c r="AD4" s="953"/>
      <c r="AE4" s="953"/>
      <c r="AF4" s="953"/>
      <c r="AG4" s="953"/>
      <c r="AH4" s="953"/>
      <c r="AI4" s="953"/>
      <c r="AJ4" s="953"/>
      <c r="AK4" s="953"/>
      <c r="AL4" s="953"/>
      <c r="AM4" s="953"/>
      <c r="AN4" s="953"/>
      <c r="AO4" s="953"/>
      <c r="AP4" s="953"/>
      <c r="AQ4" s="953"/>
      <c r="AR4" s="953"/>
      <c r="AS4" s="953"/>
      <c r="AT4" s="953"/>
      <c r="AU4" s="2"/>
      <c r="AV4" s="1"/>
      <c r="AW4" s="1"/>
      <c r="AX4" s="1"/>
      <c r="AY4" s="1"/>
      <c r="AZ4" s="1"/>
      <c r="BB4" s="1"/>
      <c r="BC4" s="1"/>
      <c r="BD4" s="1"/>
      <c r="BE4" s="1"/>
      <c r="BF4" s="1"/>
      <c r="BG4" s="1"/>
      <c r="BH4" s="1"/>
      <c r="BI4" s="1"/>
      <c r="BJ4" s="1"/>
    </row>
    <row r="5" spans="2:64" ht="9.9" customHeight="1">
      <c r="B5" s="959" t="s">
        <v>1010</v>
      </c>
      <c r="C5" s="960"/>
      <c r="D5" s="960"/>
      <c r="E5" s="960"/>
      <c r="F5" s="960"/>
      <c r="G5" s="960"/>
      <c r="H5" s="960"/>
      <c r="I5" s="960"/>
      <c r="J5" s="961"/>
      <c r="K5" s="1"/>
      <c r="L5" s="1"/>
      <c r="N5" s="1"/>
      <c r="O5" s="1"/>
      <c r="P5" s="1"/>
      <c r="Q5" s="1"/>
      <c r="R5" s="953" t="s">
        <v>940</v>
      </c>
      <c r="S5" s="953"/>
      <c r="T5" s="953"/>
      <c r="U5" s="953"/>
      <c r="V5" s="953"/>
      <c r="W5" s="953"/>
      <c r="X5" s="953"/>
      <c r="Y5" s="953"/>
      <c r="Z5" s="953"/>
      <c r="AA5" s="953"/>
      <c r="AB5" s="953"/>
      <c r="AC5" s="953"/>
      <c r="AD5" s="953"/>
      <c r="AE5" s="953"/>
      <c r="AF5" s="953"/>
      <c r="AG5" s="953"/>
      <c r="AH5" s="953"/>
      <c r="AI5" s="953"/>
      <c r="AJ5" s="953"/>
      <c r="AK5" s="953"/>
      <c r="AL5" s="953"/>
      <c r="AM5" s="953"/>
      <c r="AN5" s="953"/>
      <c r="AO5" s="953"/>
      <c r="AP5" s="953"/>
      <c r="AQ5" s="953"/>
      <c r="AR5" s="953"/>
      <c r="AS5" s="953"/>
      <c r="AT5" s="953"/>
      <c r="AU5" s="1"/>
      <c r="AV5" s="1"/>
      <c r="AW5" s="1"/>
      <c r="AX5" s="1"/>
      <c r="AY5" s="1"/>
      <c r="AZ5" s="1"/>
      <c r="BC5" s="1"/>
      <c r="BF5" s="965" t="s">
        <v>8</v>
      </c>
      <c r="BG5" s="966"/>
      <c r="BH5" s="966"/>
      <c r="BI5" s="966"/>
      <c r="BJ5" s="967"/>
      <c r="BK5" s="81"/>
      <c r="BL5" s="1"/>
    </row>
    <row r="6" spans="2:64" ht="9.9" customHeight="1">
      <c r="B6" s="962"/>
      <c r="C6" s="963"/>
      <c r="D6" s="963"/>
      <c r="E6" s="963"/>
      <c r="F6" s="963"/>
      <c r="G6" s="963"/>
      <c r="H6" s="963"/>
      <c r="I6" s="963"/>
      <c r="J6" s="964"/>
      <c r="K6" s="1"/>
      <c r="L6" s="1"/>
      <c r="N6" s="1"/>
      <c r="O6" s="1"/>
      <c r="P6" s="1"/>
      <c r="Q6" s="2"/>
      <c r="R6" s="953"/>
      <c r="S6" s="953"/>
      <c r="T6" s="953"/>
      <c r="U6" s="953"/>
      <c r="V6" s="953"/>
      <c r="W6" s="953"/>
      <c r="X6" s="953"/>
      <c r="Y6" s="953"/>
      <c r="Z6" s="953"/>
      <c r="AA6" s="953"/>
      <c r="AB6" s="953"/>
      <c r="AC6" s="953"/>
      <c r="AD6" s="953"/>
      <c r="AE6" s="953"/>
      <c r="AF6" s="953"/>
      <c r="AG6" s="953"/>
      <c r="AH6" s="953"/>
      <c r="AI6" s="953"/>
      <c r="AJ6" s="953"/>
      <c r="AK6" s="953"/>
      <c r="AL6" s="953"/>
      <c r="AM6" s="953"/>
      <c r="AN6" s="953"/>
      <c r="AO6" s="953"/>
      <c r="AP6" s="953"/>
      <c r="AQ6" s="953"/>
      <c r="AR6" s="953"/>
      <c r="AS6" s="953"/>
      <c r="AT6" s="953"/>
      <c r="AU6" s="1"/>
      <c r="AV6" s="1"/>
      <c r="AW6" s="1"/>
      <c r="AX6" s="1"/>
      <c r="AY6" s="1"/>
      <c r="AZ6" s="1"/>
      <c r="BC6" s="1"/>
      <c r="BF6" s="968"/>
      <c r="BG6" s="969"/>
      <c r="BH6" s="969"/>
      <c r="BI6" s="969"/>
      <c r="BJ6" s="970"/>
      <c r="BK6" s="81"/>
      <c r="BL6" s="1"/>
    </row>
    <row r="7" spans="2:64" ht="9.9" customHeight="1">
      <c r="B7" s="2"/>
      <c r="C7" s="2"/>
      <c r="D7" s="2"/>
      <c r="E7" s="2"/>
      <c r="F7" s="2"/>
      <c r="G7" s="2"/>
      <c r="H7" s="2"/>
      <c r="I7" s="1"/>
      <c r="J7" s="1"/>
      <c r="K7" s="1"/>
      <c r="L7" s="1"/>
      <c r="N7" s="1"/>
      <c r="O7" s="1"/>
      <c r="P7" s="1"/>
      <c r="Q7" s="1"/>
      <c r="T7" s="1"/>
      <c r="W7"/>
      <c r="AD7" s="1"/>
      <c r="AH7" s="1"/>
      <c r="AI7" s="1"/>
      <c r="AJ7" s="1"/>
      <c r="AK7" s="1"/>
      <c r="AL7" s="1"/>
      <c r="AM7" s="1"/>
      <c r="AN7" s="1"/>
      <c r="AO7" s="1"/>
      <c r="AP7" s="1"/>
      <c r="AR7" s="1"/>
      <c r="AS7" s="1"/>
      <c r="AT7" s="1"/>
      <c r="AU7" s="1"/>
      <c r="AV7" s="1"/>
      <c r="AW7" s="1"/>
      <c r="AX7" s="1"/>
      <c r="AY7" s="1"/>
      <c r="AZ7" s="1"/>
      <c r="BB7" s="1"/>
      <c r="BC7" s="1"/>
      <c r="BD7" s="1"/>
      <c r="BE7" s="1"/>
      <c r="BF7" s="1"/>
      <c r="BG7" s="1"/>
      <c r="BK7"/>
    </row>
    <row r="8" spans="2:64" s="5" customFormat="1" ht="9.9" customHeight="1">
      <c r="B8" s="837" t="s">
        <v>4</v>
      </c>
      <c r="C8" s="838"/>
      <c r="D8" s="838"/>
      <c r="E8" s="838"/>
      <c r="F8" s="838"/>
      <c r="G8" s="838"/>
      <c r="H8" s="838"/>
      <c r="I8" s="838"/>
      <c r="J8" s="838"/>
      <c r="K8" s="838"/>
      <c r="L8" s="184"/>
      <c r="M8" s="158" t="s">
        <v>1019</v>
      </c>
      <c r="N8" s="77"/>
      <c r="O8" s="19"/>
      <c r="P8" s="861" t="s">
        <v>10</v>
      </c>
      <c r="Q8" s="862"/>
      <c r="R8" s="16"/>
      <c r="S8" s="19"/>
      <c r="T8" s="861" t="s">
        <v>11</v>
      </c>
      <c r="U8" s="862"/>
      <c r="V8" s="16"/>
      <c r="W8" s="19"/>
      <c r="X8" s="861" t="s">
        <v>12</v>
      </c>
      <c r="Y8" s="836"/>
      <c r="Z8" s="4"/>
      <c r="AA8" s="4"/>
      <c r="AD8" s="4"/>
      <c r="AE8" s="4"/>
      <c r="AF8" s="4"/>
      <c r="AG8" s="4"/>
      <c r="AH8" s="4"/>
      <c r="AI8" s="4"/>
      <c r="AJ8" s="4"/>
      <c r="AK8" s="4"/>
      <c r="AL8" s="4"/>
      <c r="AM8" s="4"/>
      <c r="AN8" s="4"/>
      <c r="AO8" s="4"/>
      <c r="AP8" s="4"/>
      <c r="AQ8" s="4"/>
      <c r="AR8" s="4"/>
      <c r="AX8" s="202"/>
      <c r="AY8" s="203"/>
      <c r="AZ8" s="203"/>
      <c r="BA8" s="203"/>
      <c r="BB8" s="203"/>
      <c r="BC8" s="203"/>
      <c r="BD8" s="203"/>
      <c r="BE8" s="203"/>
      <c r="BF8" s="203"/>
      <c r="BG8" s="203"/>
      <c r="BH8" s="203"/>
      <c r="BI8" s="204"/>
    </row>
    <row r="9" spans="2:64" s="5" customFormat="1" ht="9.9" customHeight="1">
      <c r="B9" s="841"/>
      <c r="C9" s="806"/>
      <c r="D9" s="806"/>
      <c r="E9" s="806"/>
      <c r="F9" s="806"/>
      <c r="G9" s="806"/>
      <c r="H9" s="806"/>
      <c r="I9" s="806"/>
      <c r="J9" s="806"/>
      <c r="K9" s="806"/>
      <c r="L9" s="931" t="str">
        <f>入力画面!$B$49</f>
        <v>R</v>
      </c>
      <c r="M9" s="971"/>
      <c r="N9" s="931" t="str">
        <f ca="1">入力画面!$C$49</f>
        <v>0</v>
      </c>
      <c r="O9" s="923"/>
      <c r="P9" s="922" t="str">
        <f ca="1">入力画面!$D$49</f>
        <v>8</v>
      </c>
      <c r="Q9" s="923"/>
      <c r="R9" s="922" t="str">
        <f ca="1">入力画面!$E$49</f>
        <v>0</v>
      </c>
      <c r="S9" s="923"/>
      <c r="T9" s="922" t="str">
        <f ca="1">入力画面!$F$49</f>
        <v>4</v>
      </c>
      <c r="U9" s="923"/>
      <c r="V9" s="922" t="str">
        <f ca="1">入力画面!$G$49</f>
        <v>2</v>
      </c>
      <c r="W9" s="923"/>
      <c r="X9" s="922" t="str">
        <f ca="1">入力画面!$H$49</f>
        <v>4</v>
      </c>
      <c r="Y9" s="971"/>
      <c r="Z9" s="4"/>
      <c r="AA9" s="4"/>
      <c r="AB9" s="4"/>
      <c r="AC9" s="4"/>
      <c r="AD9" s="4"/>
      <c r="AE9" s="4"/>
      <c r="AF9" s="4"/>
      <c r="AG9" s="4"/>
      <c r="AH9" s="4"/>
      <c r="AI9" s="4"/>
      <c r="AJ9" s="4"/>
      <c r="AK9" s="4"/>
      <c r="AL9" s="4"/>
      <c r="AM9" s="4"/>
      <c r="AN9" s="4"/>
      <c r="AO9" s="4"/>
      <c r="AP9" s="4"/>
      <c r="AQ9" s="4"/>
      <c r="AR9" s="4"/>
      <c r="AX9" s="205"/>
      <c r="AY9" s="206"/>
      <c r="AZ9" s="206"/>
      <c r="BA9" s="206"/>
      <c r="BB9" s="206"/>
      <c r="BC9" s="206"/>
      <c r="BD9" s="206"/>
      <c r="BE9" s="206"/>
      <c r="BF9" s="206"/>
      <c r="BG9" s="206"/>
      <c r="BH9" s="206"/>
      <c r="BI9" s="207"/>
    </row>
    <row r="10" spans="2:64" s="4" customFormat="1" ht="9.9" customHeight="1">
      <c r="B10" s="840"/>
      <c r="C10" s="808"/>
      <c r="D10" s="808"/>
      <c r="E10" s="808"/>
      <c r="F10" s="808"/>
      <c r="G10" s="808"/>
      <c r="H10" s="808"/>
      <c r="I10" s="808"/>
      <c r="J10" s="808"/>
      <c r="K10" s="808"/>
      <c r="L10" s="932"/>
      <c r="M10" s="972"/>
      <c r="N10" s="932"/>
      <c r="O10" s="902"/>
      <c r="P10" s="901"/>
      <c r="Q10" s="902"/>
      <c r="R10" s="901"/>
      <c r="S10" s="902"/>
      <c r="T10" s="901"/>
      <c r="U10" s="902"/>
      <c r="V10" s="901"/>
      <c r="W10" s="902"/>
      <c r="X10" s="901"/>
      <c r="Y10" s="972"/>
      <c r="AX10" s="205"/>
      <c r="AY10" s="206"/>
      <c r="AZ10" s="206"/>
      <c r="BA10" s="206"/>
      <c r="BB10" s="206"/>
      <c r="BC10" s="206"/>
      <c r="BD10" s="206"/>
      <c r="BE10" s="206"/>
      <c r="BF10" s="206"/>
      <c r="BG10" s="206"/>
      <c r="BH10" s="206"/>
      <c r="BI10" s="207"/>
    </row>
    <row r="11" spans="2:64" s="5" customFormat="1" ht="9.9" customHeight="1">
      <c r="J11" s="4"/>
      <c r="T11" s="4"/>
      <c r="AC11" s="4"/>
      <c r="AD11" s="4"/>
      <c r="AE11" s="4"/>
      <c r="AF11" s="4"/>
      <c r="AG11" s="4"/>
      <c r="AH11" s="4"/>
      <c r="AI11" s="4"/>
      <c r="AJ11" s="4"/>
      <c r="AK11" s="4"/>
      <c r="AL11" s="4"/>
      <c r="AM11" s="4"/>
      <c r="AN11" s="4"/>
      <c r="AO11" s="4"/>
      <c r="AP11" s="4"/>
      <c r="AQ11" s="4"/>
      <c r="AR11" s="4"/>
      <c r="AX11" s="205"/>
      <c r="AY11" s="206"/>
      <c r="AZ11" s="206"/>
      <c r="BA11" s="206"/>
      <c r="BB11" s="206"/>
      <c r="BC11" s="206"/>
      <c r="BD11" s="206"/>
      <c r="BE11" s="206"/>
      <c r="BF11" s="206"/>
      <c r="BG11" s="206"/>
      <c r="BH11" s="206"/>
      <c r="BI11" s="207"/>
    </row>
    <row r="12" spans="2:64" s="5" customFormat="1" ht="9.9" customHeight="1">
      <c r="B12" s="955" t="s">
        <v>1</v>
      </c>
      <c r="C12" s="956"/>
      <c r="D12" s="956"/>
      <c r="E12" s="956"/>
      <c r="F12" s="956"/>
      <c r="G12" s="956"/>
      <c r="H12" s="956"/>
      <c r="I12" s="957"/>
      <c r="J12" s="4"/>
      <c r="N12" s="161"/>
      <c r="O12" s="161"/>
      <c r="P12" s="161"/>
      <c r="Q12" s="161"/>
      <c r="R12" s="958" t="s">
        <v>1020</v>
      </c>
      <c r="S12" s="958"/>
      <c r="T12" s="958"/>
      <c r="U12" s="958"/>
      <c r="V12" s="958"/>
      <c r="W12" s="958"/>
      <c r="X12" s="958"/>
      <c r="Y12" s="958"/>
      <c r="Z12" s="958"/>
      <c r="AA12" s="958"/>
      <c r="AB12" s="958"/>
      <c r="AC12" s="958"/>
      <c r="AD12" s="958"/>
      <c r="AE12" s="958"/>
      <c r="AF12" s="958"/>
      <c r="AG12" s="958"/>
      <c r="AH12" s="958"/>
      <c r="AI12" s="958"/>
      <c r="AJ12" s="958"/>
      <c r="AK12" s="958"/>
      <c r="AL12" s="958"/>
      <c r="AM12" s="958"/>
      <c r="AN12" s="958"/>
      <c r="AO12" s="958"/>
      <c r="AP12" s="958"/>
      <c r="AQ12" s="958"/>
      <c r="AR12" s="958"/>
      <c r="AX12" s="205"/>
      <c r="AY12" s="206"/>
      <c r="AZ12" s="206"/>
      <c r="BA12" s="206"/>
      <c r="BB12" s="206"/>
      <c r="BC12" s="206"/>
      <c r="BD12" s="206"/>
      <c r="BE12" s="206"/>
      <c r="BF12" s="206"/>
      <c r="BG12" s="206"/>
      <c r="BH12" s="206"/>
      <c r="BI12" s="207"/>
    </row>
    <row r="13" spans="2:64" s="5" customFormat="1" ht="9.9" customHeight="1">
      <c r="B13" s="814" t="s">
        <v>3</v>
      </c>
      <c r="C13" s="814"/>
      <c r="D13" s="814"/>
      <c r="E13" s="814"/>
      <c r="F13" s="814" t="s">
        <v>2</v>
      </c>
      <c r="G13" s="814"/>
      <c r="H13" s="814"/>
      <c r="I13" s="814"/>
      <c r="J13" s="4"/>
      <c r="K13" s="4"/>
      <c r="L13" s="4"/>
      <c r="M13" s="161"/>
      <c r="N13" s="161"/>
      <c r="O13" s="161"/>
      <c r="P13" s="161"/>
      <c r="Q13" s="161"/>
      <c r="R13" s="958"/>
      <c r="S13" s="958"/>
      <c r="T13" s="958"/>
      <c r="U13" s="958"/>
      <c r="V13" s="958"/>
      <c r="W13" s="958"/>
      <c r="X13" s="958"/>
      <c r="Y13" s="958"/>
      <c r="Z13" s="958"/>
      <c r="AA13" s="958"/>
      <c r="AB13" s="958"/>
      <c r="AC13" s="958"/>
      <c r="AD13" s="958"/>
      <c r="AE13" s="958"/>
      <c r="AF13" s="958"/>
      <c r="AG13" s="958"/>
      <c r="AH13" s="958"/>
      <c r="AI13" s="958"/>
      <c r="AJ13" s="958"/>
      <c r="AK13" s="958"/>
      <c r="AL13" s="958"/>
      <c r="AM13" s="958"/>
      <c r="AN13" s="958"/>
      <c r="AO13" s="958"/>
      <c r="AP13" s="958"/>
      <c r="AQ13" s="958"/>
      <c r="AR13" s="958"/>
      <c r="AX13" s="205"/>
      <c r="AY13" s="206"/>
      <c r="AZ13" s="206"/>
      <c r="BA13" s="206"/>
      <c r="BB13" s="206"/>
      <c r="BC13" s="206"/>
      <c r="BD13" s="206"/>
      <c r="BE13" s="206"/>
      <c r="BF13" s="206"/>
      <c r="BG13" s="206"/>
      <c r="BH13" s="206"/>
      <c r="BI13" s="207"/>
    </row>
    <row r="14" spans="2:64" s="5" customFormat="1" ht="9.9" customHeight="1">
      <c r="B14" s="864"/>
      <c r="C14" s="864"/>
      <c r="D14" s="864"/>
      <c r="E14" s="864"/>
      <c r="F14" s="864"/>
      <c r="G14" s="864"/>
      <c r="H14" s="864"/>
      <c r="I14" s="864"/>
      <c r="J14" s="4"/>
      <c r="K14" s="4"/>
      <c r="M14" s="161"/>
      <c r="N14" s="161"/>
      <c r="O14" s="161"/>
      <c r="P14" s="161"/>
      <c r="Q14" s="161"/>
      <c r="R14" s="958"/>
      <c r="S14" s="958"/>
      <c r="T14" s="958"/>
      <c r="U14" s="958"/>
      <c r="V14" s="958"/>
      <c r="W14" s="958"/>
      <c r="X14" s="958"/>
      <c r="Y14" s="958"/>
      <c r="Z14" s="958"/>
      <c r="AA14" s="958"/>
      <c r="AB14" s="958"/>
      <c r="AC14" s="958"/>
      <c r="AD14" s="958"/>
      <c r="AE14" s="958"/>
      <c r="AF14" s="958"/>
      <c r="AG14" s="958"/>
      <c r="AH14" s="958"/>
      <c r="AI14" s="958"/>
      <c r="AJ14" s="958"/>
      <c r="AK14" s="958"/>
      <c r="AL14" s="958"/>
      <c r="AM14" s="958"/>
      <c r="AN14" s="958"/>
      <c r="AO14" s="958"/>
      <c r="AP14" s="958"/>
      <c r="AQ14" s="958"/>
      <c r="AR14" s="958"/>
      <c r="AX14" s="205"/>
      <c r="AY14" s="206"/>
      <c r="AZ14" s="206"/>
      <c r="BA14" s="206"/>
      <c r="BB14" s="206"/>
      <c r="BC14" s="206"/>
      <c r="BD14" s="206"/>
      <c r="BE14" s="206"/>
      <c r="BF14" s="206"/>
      <c r="BG14" s="206"/>
      <c r="BH14" s="206"/>
      <c r="BI14" s="207"/>
    </row>
    <row r="15" spans="2:64" s="5" customFormat="1" ht="9.9" customHeight="1">
      <c r="B15" s="864"/>
      <c r="C15" s="864"/>
      <c r="D15" s="864"/>
      <c r="E15" s="864"/>
      <c r="F15" s="864"/>
      <c r="G15" s="864"/>
      <c r="H15" s="864"/>
      <c r="I15" s="864"/>
      <c r="J15" s="4"/>
      <c r="K15" s="4"/>
      <c r="T15" s="22"/>
      <c r="U15" s="22"/>
      <c r="V15" s="4"/>
      <c r="W15" s="22"/>
      <c r="X15" s="161"/>
      <c r="Y15" s="161"/>
      <c r="Z15" s="161"/>
      <c r="AA15" s="161"/>
      <c r="AB15" s="161"/>
      <c r="AC15" s="161"/>
      <c r="AD15" s="161"/>
      <c r="AE15" s="161"/>
      <c r="AF15" s="161"/>
      <c r="AG15" s="161"/>
      <c r="AH15" s="161"/>
      <c r="AI15" s="161"/>
      <c r="AJ15" s="161"/>
      <c r="AK15" s="4"/>
      <c r="AN15" s="4"/>
      <c r="AX15" s="208"/>
      <c r="AY15" s="209"/>
      <c r="AZ15" s="209"/>
      <c r="BA15" s="209"/>
      <c r="BB15" s="209"/>
      <c r="BC15" s="209"/>
      <c r="BD15" s="209"/>
      <c r="BE15" s="209"/>
      <c r="BF15" s="209"/>
      <c r="BG15" s="209"/>
      <c r="BH15" s="209"/>
      <c r="BI15" s="210"/>
    </row>
    <row r="16" spans="2:64" s="5" customFormat="1" ht="9.9" customHeight="1">
      <c r="B16" s="864"/>
      <c r="C16" s="864"/>
      <c r="D16" s="864"/>
      <c r="E16" s="864"/>
      <c r="F16" s="864"/>
      <c r="G16" s="864"/>
      <c r="H16" s="864"/>
      <c r="I16" s="864"/>
      <c r="J16" s="4"/>
      <c r="K16" s="4"/>
      <c r="T16" s="4"/>
      <c r="U16" s="4"/>
      <c r="V16" s="4"/>
      <c r="W16" s="161"/>
      <c r="X16" s="161"/>
      <c r="Y16" s="161"/>
      <c r="Z16" s="161"/>
      <c r="AA16" s="161"/>
      <c r="AB16" s="161"/>
      <c r="AC16" s="161"/>
      <c r="AD16" s="161"/>
      <c r="AE16" s="161"/>
      <c r="AF16" s="161"/>
      <c r="AG16" s="161"/>
      <c r="AH16" s="161"/>
      <c r="AI16" s="161"/>
      <c r="AJ16" s="161"/>
      <c r="AK16" s="4"/>
      <c r="AN16" s="4"/>
      <c r="AT16" s="21"/>
      <c r="AU16" s="21"/>
      <c r="AV16" s="21"/>
      <c r="AW16" s="21"/>
      <c r="AX16" s="954" t="s">
        <v>941</v>
      </c>
      <c r="AY16" s="954"/>
      <c r="AZ16" s="954"/>
      <c r="BA16" s="954"/>
      <c r="BB16" s="954"/>
      <c r="BC16" s="954"/>
      <c r="BD16" s="954"/>
      <c r="BE16" s="954"/>
      <c r="BF16" s="954"/>
      <c r="BG16" s="954"/>
      <c r="BH16" s="954"/>
      <c r="BI16" s="954"/>
    </row>
    <row r="17" spans="2:66" s="5" customFormat="1" ht="9.9" customHeight="1">
      <c r="B17" s="864"/>
      <c r="C17" s="864"/>
      <c r="D17" s="864"/>
      <c r="E17" s="864"/>
      <c r="F17" s="864"/>
      <c r="G17" s="864"/>
      <c r="H17" s="864"/>
      <c r="I17" s="864"/>
      <c r="J17" s="4"/>
      <c r="K17" s="4"/>
      <c r="T17" s="4"/>
      <c r="U17" s="4"/>
      <c r="V17" s="4"/>
      <c r="W17" s="161"/>
      <c r="X17" s="161"/>
      <c r="Y17" s="161"/>
      <c r="Z17" s="161"/>
      <c r="AA17" s="161"/>
      <c r="AB17" s="161"/>
      <c r="AC17" s="161"/>
      <c r="AD17" s="161"/>
      <c r="AE17" s="161"/>
      <c r="AF17" s="161"/>
      <c r="AG17" s="161"/>
      <c r="AH17" s="161"/>
      <c r="AI17" s="161"/>
      <c r="AJ17" s="161"/>
      <c r="AK17" s="4"/>
      <c r="AN17" s="4"/>
      <c r="AX17" s="954"/>
      <c r="AY17" s="954"/>
      <c r="AZ17" s="954"/>
      <c r="BA17" s="954"/>
      <c r="BB17" s="954"/>
      <c r="BC17" s="954"/>
      <c r="BD17" s="954"/>
      <c r="BE17" s="954"/>
      <c r="BF17" s="954"/>
      <c r="BG17" s="954"/>
      <c r="BH17" s="954"/>
      <c r="BI17" s="954"/>
    </row>
    <row r="18" spans="2:66" s="5" customFormat="1" ht="9.9" customHeight="1">
      <c r="J18" s="4"/>
      <c r="K18" s="4"/>
      <c r="T18" s="4"/>
      <c r="U18" s="4"/>
      <c r="V18" s="4"/>
      <c r="W18" s="161"/>
      <c r="X18" s="161"/>
      <c r="Y18" s="161"/>
      <c r="Z18" s="161"/>
      <c r="AA18" s="161"/>
      <c r="AB18" s="161"/>
      <c r="AC18" s="161"/>
      <c r="AD18" s="161"/>
      <c r="AE18" s="161"/>
      <c r="AF18" s="161"/>
      <c r="AG18" s="161"/>
      <c r="AH18" s="161"/>
      <c r="AI18" s="161"/>
      <c r="AJ18" s="161"/>
      <c r="AK18" s="4"/>
      <c r="AN18" s="4"/>
      <c r="AX18" s="4"/>
    </row>
    <row r="19" spans="2:66" s="5" customFormat="1" ht="9.9" customHeight="1">
      <c r="B19" s="927" t="s">
        <v>1022</v>
      </c>
      <c r="C19" s="928"/>
      <c r="D19" s="928"/>
      <c r="E19" s="928"/>
      <c r="F19" s="928"/>
      <c r="G19" s="928"/>
      <c r="H19" s="928"/>
      <c r="I19" s="928"/>
      <c r="J19" s="928"/>
      <c r="K19" s="929"/>
      <c r="L19" s="846" t="s">
        <v>942</v>
      </c>
      <c r="M19" s="847"/>
      <c r="N19" s="847"/>
      <c r="O19" s="847"/>
      <c r="P19" s="847"/>
      <c r="Q19" s="847"/>
      <c r="R19" s="847"/>
      <c r="S19" s="847"/>
      <c r="T19" s="847"/>
      <c r="U19" s="847"/>
      <c r="V19" s="847"/>
      <c r="W19" s="847"/>
      <c r="X19" s="847"/>
      <c r="Y19" s="847"/>
      <c r="Z19" s="847"/>
      <c r="AA19" s="847"/>
      <c r="AB19" s="847"/>
      <c r="AC19" s="847"/>
      <c r="AD19" s="847"/>
      <c r="AE19" s="847"/>
      <c r="AF19" s="847"/>
      <c r="AG19" s="847"/>
      <c r="AH19" s="847"/>
      <c r="AI19" s="847"/>
      <c r="AJ19" s="847"/>
      <c r="AK19" s="847"/>
      <c r="AL19" s="847"/>
      <c r="AM19" s="847"/>
      <c r="AN19" s="847"/>
      <c r="AO19" s="847"/>
      <c r="AP19" s="847"/>
      <c r="AQ19" s="847"/>
      <c r="AR19" s="847"/>
      <c r="AS19" s="847"/>
      <c r="AT19" s="847"/>
      <c r="AU19" s="847"/>
      <c r="AV19" s="847"/>
      <c r="AW19" s="847"/>
      <c r="AX19" s="847"/>
      <c r="AY19" s="846" t="s">
        <v>957</v>
      </c>
      <c r="AZ19" s="847"/>
      <c r="BA19" s="847"/>
      <c r="BB19" s="847"/>
      <c r="BC19" s="847"/>
      <c r="BD19" s="847"/>
      <c r="BE19" s="847"/>
      <c r="BF19" s="847"/>
      <c r="BG19" s="847"/>
      <c r="BH19" s="847"/>
      <c r="BI19" s="847"/>
      <c r="BJ19" s="848"/>
      <c r="BK19" s="4"/>
      <c r="BL19" s="4"/>
      <c r="BM19" s="4"/>
      <c r="BN19" s="4"/>
    </row>
    <row r="20" spans="2:66" s="4" customFormat="1" ht="9.9" customHeight="1">
      <c r="B20" s="930" t="str">
        <f>MID(入力画面!$H$10,1,1)</f>
        <v/>
      </c>
      <c r="C20" s="900"/>
      <c r="D20" s="899" t="str">
        <f>MID(入力画面!$H$10,2,1)</f>
        <v/>
      </c>
      <c r="E20" s="900"/>
      <c r="F20" s="899" t="str">
        <f>MID(入力画面!$H$10,3,1)</f>
        <v/>
      </c>
      <c r="G20" s="900"/>
      <c r="H20" s="899" t="str">
        <f>MID(入力画面!$H$10,4,1)</f>
        <v/>
      </c>
      <c r="I20" s="900"/>
      <c r="J20" s="899" t="str">
        <f>MID(入力画面!$H$10,5,1)</f>
        <v/>
      </c>
      <c r="K20" s="900"/>
      <c r="L20" s="933" t="str">
        <f>IF(入力画面!$H$10="","",入力画面!$H$11)</f>
        <v/>
      </c>
      <c r="M20" s="934"/>
      <c r="N20" s="934"/>
      <c r="O20" s="934"/>
      <c r="P20" s="934"/>
      <c r="Q20" s="934"/>
      <c r="R20" s="934"/>
      <c r="S20" s="934"/>
      <c r="T20" s="934"/>
      <c r="U20" s="934"/>
      <c r="V20" s="934"/>
      <c r="W20" s="934"/>
      <c r="X20" s="934"/>
      <c r="Y20" s="934"/>
      <c r="Z20" s="934"/>
      <c r="AA20" s="934"/>
      <c r="AB20" s="934"/>
      <c r="AC20" s="934"/>
      <c r="AD20" s="934"/>
      <c r="AE20" s="934"/>
      <c r="AF20" s="934"/>
      <c r="AG20" s="934"/>
      <c r="AH20" s="934"/>
      <c r="AI20" s="934"/>
      <c r="AJ20" s="934"/>
      <c r="AK20" s="934"/>
      <c r="AL20" s="934"/>
      <c r="AM20" s="934"/>
      <c r="AN20" s="934"/>
      <c r="AO20" s="934"/>
      <c r="AP20" s="934"/>
      <c r="AQ20" s="934"/>
      <c r="AR20" s="934"/>
      <c r="AS20" s="934"/>
      <c r="AT20" s="934"/>
      <c r="AU20" s="934"/>
      <c r="AV20" s="934"/>
      <c r="AW20" s="934"/>
      <c r="AX20" s="934"/>
      <c r="AY20" s="933" t="str">
        <f>IF(入力画面!$H$12="","",入力画面!$H$12)</f>
        <v/>
      </c>
      <c r="AZ20" s="934"/>
      <c r="BA20" s="934"/>
      <c r="BB20" s="934"/>
      <c r="BC20" s="934"/>
      <c r="BD20" s="934"/>
      <c r="BE20" s="934"/>
      <c r="BF20" s="934"/>
      <c r="BG20" s="934"/>
      <c r="BH20" s="934"/>
      <c r="BI20" s="934"/>
      <c r="BJ20" s="935"/>
    </row>
    <row r="21" spans="2:66" s="5" customFormat="1" ht="9.9" customHeight="1">
      <c r="B21" s="931"/>
      <c r="C21" s="923"/>
      <c r="D21" s="922"/>
      <c r="E21" s="923"/>
      <c r="F21" s="922"/>
      <c r="G21" s="923"/>
      <c r="H21" s="922"/>
      <c r="I21" s="923"/>
      <c r="J21" s="922"/>
      <c r="K21" s="923"/>
      <c r="L21" s="939"/>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39"/>
      <c r="AZ21" s="940"/>
      <c r="BA21" s="940"/>
      <c r="BB21" s="940"/>
      <c r="BC21" s="940"/>
      <c r="BD21" s="940"/>
      <c r="BE21" s="940"/>
      <c r="BF21" s="940"/>
      <c r="BG21" s="940"/>
      <c r="BH21" s="940"/>
      <c r="BI21" s="940"/>
      <c r="BJ21" s="941"/>
      <c r="BK21" s="4"/>
      <c r="BL21" s="4"/>
      <c r="BM21" s="4"/>
      <c r="BN21" s="4"/>
    </row>
    <row r="22" spans="2:66" s="5" customFormat="1" ht="9.9" customHeight="1">
      <c r="B22" s="927" t="s">
        <v>1021</v>
      </c>
      <c r="C22" s="928"/>
      <c r="D22" s="928"/>
      <c r="E22" s="928"/>
      <c r="F22" s="928"/>
      <c r="G22" s="928"/>
      <c r="H22" s="928"/>
      <c r="I22" s="928"/>
      <c r="J22" s="928"/>
      <c r="K22" s="928"/>
      <c r="L22" s="928"/>
      <c r="M22" s="929"/>
      <c r="N22" s="846" t="s">
        <v>1072</v>
      </c>
      <c r="O22" s="847"/>
      <c r="P22" s="847"/>
      <c r="Q22" s="847"/>
      <c r="R22" s="847"/>
      <c r="S22" s="847"/>
      <c r="T22" s="847"/>
      <c r="U22" s="847"/>
      <c r="V22" s="847"/>
      <c r="W22" s="847"/>
      <c r="X22" s="847"/>
      <c r="Y22" s="847"/>
      <c r="Z22" s="847"/>
      <c r="AA22" s="847"/>
      <c r="AB22" s="847"/>
      <c r="AC22" s="847"/>
      <c r="AD22" s="847"/>
      <c r="AE22" s="847"/>
      <c r="AF22" s="847"/>
      <c r="AG22" s="847"/>
      <c r="AH22" s="847"/>
      <c r="AI22" s="847"/>
      <c r="AJ22" s="847"/>
      <c r="AK22" s="847"/>
      <c r="AL22" s="847"/>
      <c r="AM22" s="847"/>
      <c r="AN22" s="847"/>
      <c r="AO22" s="847"/>
      <c r="AP22" s="847"/>
      <c r="AQ22" s="847"/>
      <c r="AR22" s="847"/>
      <c r="AS22" s="847"/>
      <c r="AT22" s="847"/>
      <c r="AU22" s="847"/>
      <c r="AV22" s="847"/>
      <c r="AW22" s="847"/>
      <c r="AX22" s="847"/>
      <c r="AY22" s="846" t="s">
        <v>957</v>
      </c>
      <c r="AZ22" s="847"/>
      <c r="BA22" s="847"/>
      <c r="BB22" s="847"/>
      <c r="BC22" s="847"/>
      <c r="BD22" s="847"/>
      <c r="BE22" s="847"/>
      <c r="BF22" s="847"/>
      <c r="BG22" s="847"/>
      <c r="BH22" s="847"/>
      <c r="BI22" s="847"/>
      <c r="BJ22" s="848"/>
      <c r="BK22" s="4"/>
      <c r="BL22" s="4"/>
      <c r="BM22" s="4"/>
      <c r="BN22" s="4"/>
    </row>
    <row r="23" spans="2:66" s="5" customFormat="1" ht="9.9" customHeight="1">
      <c r="B23" s="930" t="str">
        <f>MID(入力画面!$H$13,1,1)</f>
        <v/>
      </c>
      <c r="C23" s="900"/>
      <c r="D23" s="899" t="str">
        <f>MID(入力画面!$H$13,2,1)</f>
        <v/>
      </c>
      <c r="E23" s="900"/>
      <c r="F23" s="899" t="str">
        <f>MID(入力画面!$H$13,3,1)</f>
        <v/>
      </c>
      <c r="G23" s="900"/>
      <c r="H23" s="899" t="str">
        <f>MID(入力画面!$H$13,4,1)</f>
        <v/>
      </c>
      <c r="I23" s="900"/>
      <c r="J23" s="899" t="str">
        <f>MID(入力画面!$H$13,5,1)</f>
        <v/>
      </c>
      <c r="K23" s="900"/>
      <c r="L23" s="899" t="str">
        <f>MID(入力画面!$H$13,6,1)</f>
        <v/>
      </c>
      <c r="M23" s="900"/>
      <c r="N23" s="942" t="s">
        <v>1043</v>
      </c>
      <c r="O23" s="943"/>
      <c r="P23" s="759" t="str">
        <f>IF(入力画面!$H$14="","",入力画面!$H$14)</f>
        <v/>
      </c>
      <c r="Q23" s="759"/>
      <c r="R23" s="759"/>
      <c r="S23" s="198" t="s">
        <v>1044</v>
      </c>
      <c r="T23" s="759" t="str">
        <f>IF(入力画面!$L$14="","",入力画面!$L$14)</f>
        <v/>
      </c>
      <c r="U23" s="759"/>
      <c r="V23" s="759"/>
      <c r="W23" s="198"/>
      <c r="X23" s="944" t="str">
        <f>IF(入力画面!$H$15="","","（フリガナ）")</f>
        <v/>
      </c>
      <c r="Y23" s="944"/>
      <c r="Z23" s="944"/>
      <c r="AA23" s="944"/>
      <c r="AB23" s="945" t="str">
        <f>IF(入力画面!$H$15="","",入力画面!$H$15)</f>
        <v/>
      </c>
      <c r="AC23" s="945"/>
      <c r="AD23" s="945"/>
      <c r="AE23" s="945"/>
      <c r="AF23" s="945"/>
      <c r="AG23" s="945"/>
      <c r="AH23" s="945"/>
      <c r="AI23" s="945"/>
      <c r="AJ23" s="945"/>
      <c r="AK23" s="945"/>
      <c r="AL23" s="945"/>
      <c r="AM23" s="945"/>
      <c r="AN23" s="945"/>
      <c r="AO23" s="945"/>
      <c r="AP23" s="945"/>
      <c r="AQ23" s="945"/>
      <c r="AR23" s="945"/>
      <c r="AS23" s="945"/>
      <c r="AT23" s="945"/>
      <c r="AU23" s="945"/>
      <c r="AV23" s="945"/>
      <c r="AW23" s="945"/>
      <c r="AX23" s="946"/>
      <c r="AY23" s="933" t="str">
        <f>IF(入力画面!$H$17="","",入力画面!$H$17)</f>
        <v/>
      </c>
      <c r="AZ23" s="934"/>
      <c r="BA23" s="934"/>
      <c r="BB23" s="934"/>
      <c r="BC23" s="934"/>
      <c r="BD23" s="934"/>
      <c r="BE23" s="934"/>
      <c r="BF23" s="934"/>
      <c r="BG23" s="934"/>
      <c r="BH23" s="934"/>
      <c r="BI23" s="934"/>
      <c r="BJ23" s="935"/>
      <c r="BK23" s="4"/>
      <c r="BL23" s="4"/>
      <c r="BM23" s="4"/>
      <c r="BN23" s="4"/>
    </row>
    <row r="24" spans="2:66" s="5" customFormat="1" ht="9.9" customHeight="1">
      <c r="B24" s="931"/>
      <c r="C24" s="923"/>
      <c r="D24" s="922"/>
      <c r="E24" s="923"/>
      <c r="F24" s="922"/>
      <c r="G24" s="923"/>
      <c r="H24" s="922"/>
      <c r="I24" s="923"/>
      <c r="J24" s="922"/>
      <c r="K24" s="923"/>
      <c r="L24" s="922"/>
      <c r="M24" s="923"/>
      <c r="N24" s="936" t="str">
        <f>IF(入力画面!$H$16="","",入力画面!$H$16)</f>
        <v/>
      </c>
      <c r="O24" s="937"/>
      <c r="P24" s="937"/>
      <c r="Q24" s="937"/>
      <c r="R24" s="937"/>
      <c r="S24" s="937"/>
      <c r="T24" s="937"/>
      <c r="U24" s="937"/>
      <c r="V24" s="937"/>
      <c r="W24" s="937"/>
      <c r="X24" s="937"/>
      <c r="Y24" s="937"/>
      <c r="Z24" s="937"/>
      <c r="AA24" s="937"/>
      <c r="AB24" s="937"/>
      <c r="AC24" s="937"/>
      <c r="AD24" s="937"/>
      <c r="AE24" s="937"/>
      <c r="AF24" s="937"/>
      <c r="AG24" s="937"/>
      <c r="AH24" s="937"/>
      <c r="AI24" s="937"/>
      <c r="AJ24" s="937"/>
      <c r="AK24" s="937"/>
      <c r="AL24" s="937"/>
      <c r="AM24" s="937"/>
      <c r="AN24" s="937"/>
      <c r="AO24" s="937"/>
      <c r="AP24" s="937"/>
      <c r="AQ24" s="937"/>
      <c r="AR24" s="937"/>
      <c r="AS24" s="937"/>
      <c r="AT24" s="937"/>
      <c r="AU24" s="937"/>
      <c r="AV24" s="937"/>
      <c r="AW24" s="937"/>
      <c r="AX24" s="938"/>
      <c r="AY24" s="936"/>
      <c r="AZ24" s="937"/>
      <c r="BA24" s="937"/>
      <c r="BB24" s="937"/>
      <c r="BC24" s="937"/>
      <c r="BD24" s="937"/>
      <c r="BE24" s="937"/>
      <c r="BF24" s="937"/>
      <c r="BG24" s="937"/>
      <c r="BH24" s="937"/>
      <c r="BI24" s="937"/>
      <c r="BJ24" s="938"/>
      <c r="BK24" s="4"/>
      <c r="BL24" s="4"/>
      <c r="BM24" s="4"/>
      <c r="BN24" s="4"/>
    </row>
    <row r="25" spans="2:66" s="5" customFormat="1" ht="9.9" customHeight="1">
      <c r="B25" s="932"/>
      <c r="C25" s="902"/>
      <c r="D25" s="901"/>
      <c r="E25" s="902"/>
      <c r="F25" s="901"/>
      <c r="G25" s="902"/>
      <c r="H25" s="901"/>
      <c r="I25" s="902"/>
      <c r="J25" s="901"/>
      <c r="K25" s="902"/>
      <c r="L25" s="901"/>
      <c r="M25" s="902"/>
      <c r="N25" s="939"/>
      <c r="O25" s="940"/>
      <c r="P25" s="940"/>
      <c r="Q25" s="940"/>
      <c r="R25" s="940"/>
      <c r="S25" s="940"/>
      <c r="T25" s="940"/>
      <c r="U25" s="940"/>
      <c r="V25" s="940"/>
      <c r="W25" s="940"/>
      <c r="X25" s="940"/>
      <c r="Y25" s="940"/>
      <c r="Z25" s="940"/>
      <c r="AA25" s="940"/>
      <c r="AB25" s="940"/>
      <c r="AC25" s="940"/>
      <c r="AD25" s="940"/>
      <c r="AE25" s="940"/>
      <c r="AF25" s="940"/>
      <c r="AG25" s="940"/>
      <c r="AH25" s="940"/>
      <c r="AI25" s="940"/>
      <c r="AJ25" s="940"/>
      <c r="AK25" s="940"/>
      <c r="AL25" s="940"/>
      <c r="AM25" s="940"/>
      <c r="AN25" s="940"/>
      <c r="AO25" s="940"/>
      <c r="AP25" s="940"/>
      <c r="AQ25" s="940"/>
      <c r="AR25" s="940"/>
      <c r="AS25" s="940"/>
      <c r="AT25" s="940"/>
      <c r="AU25" s="940"/>
      <c r="AV25" s="940"/>
      <c r="AW25" s="940"/>
      <c r="AX25" s="941"/>
      <c r="AY25" s="939"/>
      <c r="AZ25" s="940"/>
      <c r="BA25" s="940"/>
      <c r="BB25" s="940"/>
      <c r="BC25" s="940"/>
      <c r="BD25" s="940"/>
      <c r="BE25" s="940"/>
      <c r="BF25" s="940"/>
      <c r="BG25" s="940"/>
      <c r="BH25" s="940"/>
      <c r="BI25" s="940"/>
      <c r="BJ25" s="941"/>
      <c r="BK25" s="4"/>
      <c r="BL25" s="4"/>
      <c r="BM25" s="4"/>
      <c r="BN25" s="4"/>
    </row>
    <row r="26" spans="2:66" s="5" customFormat="1" ht="9.9" customHeight="1" thickBot="1">
      <c r="B26" s="846" t="s">
        <v>1023</v>
      </c>
      <c r="C26" s="847"/>
      <c r="D26" s="847"/>
      <c r="E26" s="847"/>
      <c r="F26" s="847"/>
      <c r="G26" s="847"/>
      <c r="H26" s="847"/>
      <c r="I26" s="847"/>
      <c r="J26" s="847"/>
      <c r="K26" s="847"/>
      <c r="L26" s="847"/>
      <c r="M26" s="847"/>
      <c r="N26" s="847"/>
      <c r="O26" s="847"/>
      <c r="P26" s="847"/>
      <c r="Q26" s="847"/>
      <c r="R26" s="847"/>
      <c r="S26" s="847"/>
      <c r="T26" s="847"/>
      <c r="U26" s="847"/>
      <c r="V26" s="847"/>
      <c r="W26" s="847"/>
      <c r="X26" s="847"/>
      <c r="Y26" s="847"/>
      <c r="Z26" s="847"/>
      <c r="AA26" s="847"/>
      <c r="AB26" s="847"/>
      <c r="AC26" s="847"/>
      <c r="AD26" s="847"/>
      <c r="AE26" s="847"/>
      <c r="AF26" s="847"/>
      <c r="AG26" s="847"/>
      <c r="AH26" s="847"/>
      <c r="AI26" s="847"/>
      <c r="AJ26" s="847"/>
      <c r="AK26" s="847"/>
      <c r="AL26" s="847"/>
      <c r="AM26" s="847"/>
      <c r="AN26" s="847"/>
      <c r="AO26" s="847"/>
      <c r="AP26" s="847"/>
      <c r="AQ26" s="848"/>
      <c r="AR26" s="913" t="s">
        <v>1024</v>
      </c>
      <c r="AS26" s="914"/>
      <c r="AT26" s="914"/>
      <c r="AU26" s="914"/>
      <c r="AV26" s="914"/>
      <c r="AW26" s="914"/>
      <c r="AX26" s="915"/>
      <c r="AY26" s="846" t="s">
        <v>958</v>
      </c>
      <c r="AZ26" s="847"/>
      <c r="BA26" s="847"/>
      <c r="BB26" s="847"/>
      <c r="BC26" s="847"/>
      <c r="BD26" s="847"/>
      <c r="BE26" s="847"/>
      <c r="BF26" s="847"/>
      <c r="BG26" s="847"/>
      <c r="BH26" s="847"/>
      <c r="BI26" s="847"/>
      <c r="BJ26" s="848"/>
      <c r="BK26" s="4"/>
      <c r="BL26" s="4"/>
      <c r="BM26" s="4"/>
      <c r="BN26" s="4"/>
    </row>
    <row r="27" spans="2:66" s="5" customFormat="1" ht="9.9" customHeight="1">
      <c r="B27" s="924" t="str">
        <f>MID(入力画面!$H$18,1,1)</f>
        <v/>
      </c>
      <c r="C27" s="867"/>
      <c r="D27" s="899" t="str">
        <f>MID(入力画面!$H$18,2,1)</f>
        <v/>
      </c>
      <c r="E27" s="900"/>
      <c r="F27" s="899" t="str">
        <f>MID(入力画面!$H$18,3,1)</f>
        <v/>
      </c>
      <c r="G27" s="900"/>
      <c r="H27" s="899" t="str">
        <f>MID(入力画面!$H$18,4,1)</f>
        <v/>
      </c>
      <c r="I27" s="900"/>
      <c r="J27" s="899" t="str">
        <f>MID(入力画面!$H$18,5,1)</f>
        <v/>
      </c>
      <c r="K27" s="900"/>
      <c r="L27" s="899" t="str">
        <f>MID(入力画面!$H$18,6,1)</f>
        <v/>
      </c>
      <c r="M27" s="900"/>
      <c r="N27" s="899" t="str">
        <f>MID(入力画面!$H$18,7,1)</f>
        <v/>
      </c>
      <c r="O27" s="900"/>
      <c r="P27" s="899" t="str">
        <f>MID(入力画面!$H$18,8,1)</f>
        <v/>
      </c>
      <c r="Q27" s="900"/>
      <c r="R27" s="899" t="str">
        <f>MID(入力画面!$H$18,9,1)</f>
        <v/>
      </c>
      <c r="S27" s="900"/>
      <c r="T27" s="899" t="str">
        <f>MID(入力画面!$H$18,10,1)</f>
        <v/>
      </c>
      <c r="U27" s="900"/>
      <c r="V27" s="899" t="str">
        <f>MID(入力画面!$H$18,11,1)</f>
        <v/>
      </c>
      <c r="W27" s="900"/>
      <c r="X27" s="899" t="str">
        <f>MID(入力画面!$H$18,12,1)</f>
        <v/>
      </c>
      <c r="Y27" s="900"/>
      <c r="Z27" s="899" t="str">
        <f>MID(入力画面!$H$18,13,1)</f>
        <v/>
      </c>
      <c r="AA27" s="900"/>
      <c r="AB27" s="899" t="str">
        <f>MID(入力画面!$H$18,14,1)</f>
        <v/>
      </c>
      <c r="AC27" s="900"/>
      <c r="AD27" s="899" t="str">
        <f>MID(入力画面!$H$18,15,1)</f>
        <v/>
      </c>
      <c r="AE27" s="900"/>
      <c r="AF27" s="899" t="str">
        <f>MID(入力画面!$H$18,16,1)</f>
        <v/>
      </c>
      <c r="AG27" s="900"/>
      <c r="AH27" s="899" t="str">
        <f>MID(入力画面!$H$18,17,1)</f>
        <v/>
      </c>
      <c r="AI27" s="900"/>
      <c r="AJ27" s="899" t="str">
        <f>MID(入力画面!$H$18,18,1)</f>
        <v/>
      </c>
      <c r="AK27" s="900"/>
      <c r="AL27" s="899" t="str">
        <f>MID(入力画面!$H$18,19,1)</f>
        <v/>
      </c>
      <c r="AM27" s="900"/>
      <c r="AN27" s="899" t="str">
        <f>MID(入力画面!$H$18,20,1)</f>
        <v/>
      </c>
      <c r="AO27" s="900"/>
      <c r="AP27" s="899" t="str">
        <f>MID(入力画面!$H$18,21,1)</f>
        <v/>
      </c>
      <c r="AQ27" s="903"/>
      <c r="AR27" s="905"/>
      <c r="AS27" s="906"/>
      <c r="AT27" s="906"/>
      <c r="AU27" s="906"/>
      <c r="AV27" s="906"/>
      <c r="AW27" s="906"/>
      <c r="AX27" s="907"/>
      <c r="AY27" s="916" t="s">
        <v>17</v>
      </c>
      <c r="AZ27" s="916"/>
      <c r="BA27" s="916"/>
      <c r="BB27" s="916"/>
      <c r="BC27" s="916"/>
      <c r="BD27" s="916"/>
      <c r="BE27" s="916"/>
      <c r="BF27" s="916"/>
      <c r="BG27" s="916"/>
      <c r="BH27" s="916"/>
      <c r="BI27" s="916"/>
      <c r="BJ27" s="917"/>
      <c r="BK27" s="4"/>
      <c r="BL27" s="4"/>
      <c r="BM27" s="4"/>
      <c r="BN27" s="4"/>
    </row>
    <row r="28" spans="2:66" s="5" customFormat="1" ht="9.9" customHeight="1" thickBot="1">
      <c r="B28" s="925"/>
      <c r="C28" s="926"/>
      <c r="D28" s="922"/>
      <c r="E28" s="923"/>
      <c r="F28" s="922"/>
      <c r="G28" s="923"/>
      <c r="H28" s="922"/>
      <c r="I28" s="923"/>
      <c r="J28" s="922"/>
      <c r="K28" s="923"/>
      <c r="L28" s="922"/>
      <c r="M28" s="923"/>
      <c r="N28" s="922"/>
      <c r="O28" s="923"/>
      <c r="P28" s="922"/>
      <c r="Q28" s="923"/>
      <c r="R28" s="922"/>
      <c r="S28" s="923"/>
      <c r="T28" s="922"/>
      <c r="U28" s="923"/>
      <c r="V28" s="922"/>
      <c r="W28" s="923"/>
      <c r="X28" s="922"/>
      <c r="Y28" s="923"/>
      <c r="Z28" s="922"/>
      <c r="AA28" s="923"/>
      <c r="AB28" s="922"/>
      <c r="AC28" s="923"/>
      <c r="AD28" s="922"/>
      <c r="AE28" s="923"/>
      <c r="AF28" s="922"/>
      <c r="AG28" s="923"/>
      <c r="AH28" s="922"/>
      <c r="AI28" s="923"/>
      <c r="AJ28" s="922"/>
      <c r="AK28" s="923"/>
      <c r="AL28" s="922"/>
      <c r="AM28" s="923"/>
      <c r="AN28" s="901"/>
      <c r="AO28" s="902"/>
      <c r="AP28" s="901"/>
      <c r="AQ28" s="904"/>
      <c r="AR28" s="908"/>
      <c r="AS28" s="806"/>
      <c r="AT28" s="806"/>
      <c r="AU28" s="806"/>
      <c r="AV28" s="806"/>
      <c r="AW28" s="806"/>
      <c r="AX28" s="909"/>
      <c r="AY28" s="918"/>
      <c r="AZ28" s="918"/>
      <c r="BA28" s="918"/>
      <c r="BB28" s="918"/>
      <c r="BC28" s="918"/>
      <c r="BD28" s="918"/>
      <c r="BE28" s="918"/>
      <c r="BF28" s="918"/>
      <c r="BG28" s="918"/>
      <c r="BH28" s="918"/>
      <c r="BI28" s="918"/>
      <c r="BJ28" s="919"/>
      <c r="BK28" s="4"/>
      <c r="BL28" s="4"/>
      <c r="BM28" s="4"/>
      <c r="BN28" s="4"/>
    </row>
    <row r="29" spans="2:66" s="5" customFormat="1" ht="9.9" customHeight="1">
      <c r="B29" s="980"/>
      <c r="C29" s="981"/>
      <c r="D29" s="981"/>
      <c r="E29" s="981"/>
      <c r="F29" s="981"/>
      <c r="G29" s="981"/>
      <c r="H29" s="981"/>
      <c r="I29" s="981"/>
      <c r="J29" s="981"/>
      <c r="K29" s="981"/>
      <c r="L29" s="981"/>
      <c r="M29" s="981"/>
      <c r="N29" s="981"/>
      <c r="O29" s="981"/>
      <c r="P29" s="981"/>
      <c r="Q29" s="981"/>
      <c r="R29" s="981"/>
      <c r="S29" s="981"/>
      <c r="T29" s="981"/>
      <c r="U29" s="981"/>
      <c r="V29" s="981"/>
      <c r="W29" s="981"/>
      <c r="X29" s="981"/>
      <c r="Y29" s="981"/>
      <c r="Z29" s="981"/>
      <c r="AA29" s="981"/>
      <c r="AB29" s="981"/>
      <c r="AC29" s="981"/>
      <c r="AD29" s="981"/>
      <c r="AE29" s="981"/>
      <c r="AF29" s="981"/>
      <c r="AG29" s="981"/>
      <c r="AH29" s="981"/>
      <c r="AI29" s="981"/>
      <c r="AJ29" s="981"/>
      <c r="AK29" s="981"/>
      <c r="AL29" s="981"/>
      <c r="AM29" s="982"/>
      <c r="AN29" s="973" t="s">
        <v>1026</v>
      </c>
      <c r="AO29" s="976" t="str">
        <f>IF(入力画面!$H$20="","",入力画面!$H$20)</f>
        <v/>
      </c>
      <c r="AP29" s="977"/>
      <c r="AQ29" s="973" t="s">
        <v>1027</v>
      </c>
      <c r="AR29" s="908"/>
      <c r="AS29" s="806"/>
      <c r="AT29" s="806"/>
      <c r="AU29" s="806"/>
      <c r="AV29" s="806"/>
      <c r="AW29" s="806"/>
      <c r="AX29" s="909"/>
      <c r="AY29" s="918"/>
      <c r="AZ29" s="918"/>
      <c r="BA29" s="918"/>
      <c r="BB29" s="918"/>
      <c r="BC29" s="918"/>
      <c r="BD29" s="918"/>
      <c r="BE29" s="918"/>
      <c r="BF29" s="918"/>
      <c r="BG29" s="918"/>
      <c r="BH29" s="918"/>
      <c r="BI29" s="918"/>
      <c r="BJ29" s="919"/>
      <c r="BK29" s="4"/>
      <c r="BL29" s="4"/>
      <c r="BM29" s="4"/>
      <c r="BN29" s="4"/>
    </row>
    <row r="30" spans="2:66" s="4" customFormat="1" ht="9.9" customHeight="1">
      <c r="B30" s="983"/>
      <c r="C30" s="984"/>
      <c r="D30" s="984"/>
      <c r="E30" s="984"/>
      <c r="F30" s="984"/>
      <c r="G30" s="984"/>
      <c r="H30" s="984"/>
      <c r="I30" s="984"/>
      <c r="J30" s="984"/>
      <c r="K30" s="984"/>
      <c r="L30" s="984"/>
      <c r="M30" s="984"/>
      <c r="N30" s="984"/>
      <c r="O30" s="984"/>
      <c r="P30" s="984"/>
      <c r="Q30" s="984"/>
      <c r="R30" s="984"/>
      <c r="S30" s="984"/>
      <c r="T30" s="984"/>
      <c r="U30" s="984"/>
      <c r="V30" s="984"/>
      <c r="W30" s="984"/>
      <c r="X30" s="984"/>
      <c r="Y30" s="984"/>
      <c r="Z30" s="984"/>
      <c r="AA30" s="984"/>
      <c r="AB30" s="984"/>
      <c r="AC30" s="984"/>
      <c r="AD30" s="984"/>
      <c r="AE30" s="984"/>
      <c r="AF30" s="984"/>
      <c r="AG30" s="984"/>
      <c r="AH30" s="984"/>
      <c r="AI30" s="984"/>
      <c r="AJ30" s="984"/>
      <c r="AK30" s="984"/>
      <c r="AL30" s="984"/>
      <c r="AM30" s="985"/>
      <c r="AN30" s="974"/>
      <c r="AO30" s="978"/>
      <c r="AP30" s="978"/>
      <c r="AQ30" s="974"/>
      <c r="AR30" s="908"/>
      <c r="AS30" s="806"/>
      <c r="AT30" s="806"/>
      <c r="AU30" s="806"/>
      <c r="AV30" s="806"/>
      <c r="AW30" s="806"/>
      <c r="AX30" s="909"/>
      <c r="AY30" s="918"/>
      <c r="AZ30" s="918"/>
      <c r="BA30" s="918"/>
      <c r="BB30" s="918"/>
      <c r="BC30" s="918"/>
      <c r="BD30" s="918"/>
      <c r="BE30" s="918"/>
      <c r="BF30" s="918"/>
      <c r="BG30" s="918"/>
      <c r="BH30" s="918"/>
      <c r="BI30" s="918"/>
      <c r="BJ30" s="919"/>
    </row>
    <row r="31" spans="2:66" s="5" customFormat="1" ht="9.9" customHeight="1" thickBot="1">
      <c r="B31" s="986"/>
      <c r="C31" s="987"/>
      <c r="D31" s="987"/>
      <c r="E31" s="987"/>
      <c r="F31" s="987"/>
      <c r="G31" s="987"/>
      <c r="H31" s="987"/>
      <c r="I31" s="987"/>
      <c r="J31" s="987"/>
      <c r="K31" s="987"/>
      <c r="L31" s="987"/>
      <c r="M31" s="987"/>
      <c r="N31" s="987"/>
      <c r="O31" s="987"/>
      <c r="P31" s="987"/>
      <c r="Q31" s="987"/>
      <c r="R31" s="987"/>
      <c r="S31" s="987"/>
      <c r="T31" s="987"/>
      <c r="U31" s="987"/>
      <c r="V31" s="987"/>
      <c r="W31" s="987"/>
      <c r="X31" s="987"/>
      <c r="Y31" s="987"/>
      <c r="Z31" s="987"/>
      <c r="AA31" s="987"/>
      <c r="AB31" s="987"/>
      <c r="AC31" s="987"/>
      <c r="AD31" s="987"/>
      <c r="AE31" s="987"/>
      <c r="AF31" s="987"/>
      <c r="AG31" s="987"/>
      <c r="AH31" s="987"/>
      <c r="AI31" s="987"/>
      <c r="AJ31" s="987"/>
      <c r="AK31" s="987"/>
      <c r="AL31" s="987"/>
      <c r="AM31" s="988"/>
      <c r="AN31" s="975"/>
      <c r="AO31" s="979"/>
      <c r="AP31" s="979"/>
      <c r="AQ31" s="975"/>
      <c r="AR31" s="910"/>
      <c r="AS31" s="911"/>
      <c r="AT31" s="911"/>
      <c r="AU31" s="911"/>
      <c r="AV31" s="911"/>
      <c r="AW31" s="911"/>
      <c r="AX31" s="912"/>
      <c r="AY31" s="920"/>
      <c r="AZ31" s="920"/>
      <c r="BA31" s="920"/>
      <c r="BB31" s="920"/>
      <c r="BC31" s="920"/>
      <c r="BD31" s="920"/>
      <c r="BE31" s="920"/>
      <c r="BF31" s="920"/>
      <c r="BG31" s="920"/>
      <c r="BH31" s="920"/>
      <c r="BI31" s="920"/>
      <c r="BJ31" s="921"/>
      <c r="BK31" s="4"/>
      <c r="BL31" s="4"/>
      <c r="BM31" s="4"/>
      <c r="BN31" s="4"/>
    </row>
    <row r="32" spans="2:66" s="5" customFormat="1" ht="9.9" customHeight="1">
      <c r="B32" s="895" t="s">
        <v>1028</v>
      </c>
      <c r="C32" s="896"/>
      <c r="D32" s="896"/>
      <c r="E32" s="896"/>
      <c r="F32" s="896"/>
      <c r="G32" s="896"/>
      <c r="H32" s="896"/>
      <c r="I32" s="896"/>
      <c r="J32" s="896"/>
      <c r="K32" s="896"/>
      <c r="L32" s="896"/>
      <c r="M32" s="896"/>
      <c r="N32" s="896"/>
      <c r="O32" s="897"/>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20" t="s">
        <v>1025</v>
      </c>
      <c r="AS32" s="4"/>
      <c r="AT32" s="4"/>
      <c r="AU32" s="4"/>
      <c r="AV32" s="4"/>
      <c r="AW32" s="4"/>
      <c r="AX32" s="4"/>
      <c r="AY32" s="4"/>
      <c r="AZ32" s="4"/>
      <c r="BA32" s="4"/>
      <c r="BB32" s="4"/>
      <c r="BC32" s="4"/>
      <c r="BD32" s="4"/>
      <c r="BE32" s="4"/>
      <c r="BF32" s="4"/>
      <c r="BG32" s="4"/>
    </row>
    <row r="33" spans="2:61" s="5" customFormat="1" ht="9.9" customHeight="1">
      <c r="B33" s="77"/>
      <c r="C33" s="112" t="s">
        <v>1019</v>
      </c>
      <c r="D33" s="78"/>
      <c r="E33" s="19"/>
      <c r="F33" s="861" t="s">
        <v>10</v>
      </c>
      <c r="G33" s="862"/>
      <c r="H33" s="16"/>
      <c r="I33" s="19"/>
      <c r="J33" s="861" t="s">
        <v>11</v>
      </c>
      <c r="K33" s="862"/>
      <c r="L33" s="16"/>
      <c r="M33" s="19"/>
      <c r="N33" s="861" t="s">
        <v>12</v>
      </c>
      <c r="O33" s="836"/>
      <c r="P33" s="4"/>
      <c r="Q33" s="4"/>
      <c r="R33" s="4"/>
      <c r="S33" s="13"/>
      <c r="T33" s="105"/>
      <c r="U33" s="105"/>
      <c r="V33" s="105"/>
      <c r="W33" s="105"/>
      <c r="X33" s="105"/>
      <c r="Y33" s="105"/>
      <c r="Z33" s="105"/>
      <c r="AA33" s="105"/>
      <c r="AB33" s="105"/>
      <c r="AC33" s="105"/>
      <c r="AD33" s="105"/>
      <c r="AE33" s="105"/>
      <c r="AF33" s="105"/>
      <c r="AG33" s="105"/>
      <c r="AH33" s="105"/>
      <c r="AI33" s="105"/>
      <c r="AJ33" s="165"/>
      <c r="AK33" s="165"/>
      <c r="AL33" s="165"/>
      <c r="AM33" s="165"/>
      <c r="AN33" s="165"/>
      <c r="AO33" s="165"/>
      <c r="AP33" s="165"/>
      <c r="AQ33" s="165"/>
      <c r="AR33" s="165"/>
      <c r="AS33" s="165"/>
      <c r="AT33" s="165"/>
      <c r="AU33" s="165"/>
      <c r="AV33" s="165"/>
      <c r="AW33" s="4"/>
      <c r="BG33" s="4"/>
    </row>
    <row r="34" spans="2:61" s="5" customFormat="1" ht="9.9" customHeight="1">
      <c r="B34" s="931" t="str">
        <f>IF(入力画面!$H$22="","",入力画面!$H$22)</f>
        <v/>
      </c>
      <c r="C34" s="971"/>
      <c r="D34" s="995" t="str">
        <f>MID(入力画面!$I$22,1,1)</f>
        <v/>
      </c>
      <c r="E34" s="923"/>
      <c r="F34" s="989" t="str">
        <f>MID(入力画面!$I$22,2,1)</f>
        <v/>
      </c>
      <c r="G34" s="993"/>
      <c r="H34" s="989" t="str">
        <f>MID(入力画面!$K$22,1,1)</f>
        <v/>
      </c>
      <c r="I34" s="993"/>
      <c r="J34" s="989" t="str">
        <f>MID(入力画面!$K$22,2,1)</f>
        <v/>
      </c>
      <c r="K34" s="993"/>
      <c r="L34" s="989" t="str">
        <f>MID(入力画面!$N$22,1,1)</f>
        <v/>
      </c>
      <c r="M34" s="993"/>
      <c r="N34" s="989" t="str">
        <f>MID(入力画面!$N$22,2,1)</f>
        <v/>
      </c>
      <c r="O34" s="990"/>
      <c r="P34" s="4"/>
      <c r="Q34" s="4"/>
      <c r="R34" s="4"/>
      <c r="S34" s="13"/>
      <c r="T34" s="105"/>
      <c r="U34" s="105"/>
      <c r="V34" s="105"/>
      <c r="W34" s="105"/>
      <c r="X34" s="105"/>
      <c r="Y34" s="105"/>
      <c r="Z34" s="105"/>
      <c r="AA34" s="105"/>
      <c r="AB34" s="105"/>
      <c r="AC34" s="105"/>
      <c r="AD34" s="105"/>
      <c r="AE34" s="105"/>
      <c r="AF34" s="105"/>
      <c r="AG34" s="105"/>
      <c r="AH34" s="105"/>
      <c r="AI34" s="105"/>
      <c r="AJ34" s="165"/>
      <c r="AK34" s="165"/>
      <c r="AL34" s="165"/>
      <c r="AM34" s="165"/>
      <c r="AN34" s="165"/>
      <c r="AO34" s="165"/>
      <c r="AP34" s="165"/>
      <c r="AQ34" s="165"/>
      <c r="AR34" s="165"/>
      <c r="AS34" s="165"/>
      <c r="AT34" s="165"/>
      <c r="AU34" s="165"/>
      <c r="AV34" s="165"/>
      <c r="AW34" s="4"/>
      <c r="BG34" s="4"/>
    </row>
    <row r="35" spans="2:61" s="5" customFormat="1" ht="9.9" customHeight="1">
      <c r="B35" s="932"/>
      <c r="C35" s="972"/>
      <c r="D35" s="904"/>
      <c r="E35" s="902"/>
      <c r="F35" s="991"/>
      <c r="G35" s="994"/>
      <c r="H35" s="991"/>
      <c r="I35" s="994"/>
      <c r="J35" s="991"/>
      <c r="K35" s="994"/>
      <c r="L35" s="991"/>
      <c r="M35" s="994"/>
      <c r="N35" s="991"/>
      <c r="O35" s="992"/>
      <c r="P35" s="4"/>
      <c r="Q35" s="4"/>
      <c r="R35" s="4"/>
      <c r="S35" s="13"/>
      <c r="T35" s="105"/>
      <c r="U35" s="105"/>
      <c r="V35" s="105"/>
      <c r="W35" s="105"/>
      <c r="X35" s="105"/>
      <c r="Y35" s="105"/>
      <c r="Z35" s="105"/>
      <c r="AA35" s="105"/>
      <c r="AB35" s="105"/>
      <c r="AC35" s="105"/>
      <c r="AD35" s="105"/>
      <c r="AE35" s="105"/>
      <c r="AF35" s="105"/>
      <c r="AG35" s="105"/>
      <c r="AH35" s="105"/>
      <c r="AI35" s="105"/>
      <c r="AJ35" s="165"/>
      <c r="AK35" s="165"/>
      <c r="AL35" s="165"/>
      <c r="AM35" s="165"/>
      <c r="AN35" s="165"/>
      <c r="AO35" s="165"/>
      <c r="AP35" s="165"/>
      <c r="AQ35" s="165"/>
      <c r="AR35" s="165"/>
      <c r="AS35" s="165"/>
      <c r="AT35" s="165"/>
      <c r="AU35" s="165"/>
      <c r="AV35" s="165"/>
      <c r="AW35" s="4"/>
      <c r="BG35" s="4"/>
    </row>
    <row r="36" spans="2:61" s="5" customFormat="1" ht="9.9" customHeight="1">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row>
    <row r="37" spans="2:61" s="5" customFormat="1" ht="9.9" customHeight="1">
      <c r="B37" s="159"/>
      <c r="C37" s="898" t="s">
        <v>1029</v>
      </c>
      <c r="D37" s="898"/>
      <c r="E37" s="898"/>
      <c r="F37" s="898"/>
      <c r="G37" s="898"/>
      <c r="H37" s="898"/>
      <c r="I37" s="898"/>
      <c r="J37" s="898"/>
      <c r="K37" s="898"/>
      <c r="L37" s="898"/>
      <c r="M37" s="898"/>
      <c r="N37" s="898"/>
      <c r="O37" s="898"/>
      <c r="P37" s="898"/>
      <c r="Q37" s="898"/>
      <c r="R37" s="898"/>
      <c r="S37" s="898"/>
      <c r="T37" s="898"/>
      <c r="U37" s="898"/>
      <c r="V37" s="898"/>
      <c r="W37" s="898"/>
      <c r="X37" s="898"/>
      <c r="Y37" s="898"/>
      <c r="Z37" s="898"/>
      <c r="AA37" s="898"/>
      <c r="AB37" s="898"/>
      <c r="AC37" s="898"/>
      <c r="AD37" s="898"/>
      <c r="AE37" s="898"/>
      <c r="AF37" s="898"/>
      <c r="AG37" s="898"/>
      <c r="AH37" s="898"/>
      <c r="AI37" s="898"/>
      <c r="AJ37" s="898"/>
      <c r="AK37" s="898"/>
      <c r="AL37" s="898"/>
      <c r="AM37" s="898"/>
      <c r="AN37" s="898"/>
      <c r="AO37" s="898"/>
      <c r="AP37" s="898"/>
      <c r="AQ37" s="898"/>
      <c r="AR37" s="898"/>
      <c r="AS37" s="898"/>
      <c r="AT37" s="898"/>
      <c r="AU37" s="898"/>
      <c r="AV37" s="898"/>
      <c r="AW37" s="898"/>
      <c r="AX37" s="898"/>
      <c r="AY37" s="898"/>
      <c r="AZ37" s="898"/>
      <c r="BA37" s="898"/>
      <c r="BB37" s="898"/>
      <c r="BC37" s="898"/>
      <c r="BD37" s="898"/>
      <c r="BE37" s="898"/>
      <c r="BF37" s="898"/>
      <c r="BG37" s="898"/>
      <c r="BH37" s="898"/>
      <c r="BI37" s="898"/>
    </row>
    <row r="38" spans="2:61" s="5" customFormat="1" ht="9.9" customHeight="1">
      <c r="B38" s="159"/>
      <c r="C38" s="898"/>
      <c r="D38" s="898"/>
      <c r="E38" s="898"/>
      <c r="F38" s="898"/>
      <c r="G38" s="898"/>
      <c r="H38" s="898"/>
      <c r="I38" s="898"/>
      <c r="J38" s="898"/>
      <c r="K38" s="898"/>
      <c r="L38" s="898"/>
      <c r="M38" s="898"/>
      <c r="N38" s="898"/>
      <c r="O38" s="898"/>
      <c r="P38" s="898"/>
      <c r="Q38" s="898"/>
      <c r="R38" s="898"/>
      <c r="S38" s="898"/>
      <c r="T38" s="898"/>
      <c r="U38" s="898"/>
      <c r="V38" s="898"/>
      <c r="W38" s="898"/>
      <c r="X38" s="898"/>
      <c r="Y38" s="898"/>
      <c r="Z38" s="898"/>
      <c r="AA38" s="898"/>
      <c r="AB38" s="898"/>
      <c r="AC38" s="898"/>
      <c r="AD38" s="898"/>
      <c r="AE38" s="898"/>
      <c r="AF38" s="898"/>
      <c r="AG38" s="898"/>
      <c r="AH38" s="898"/>
      <c r="AI38" s="898"/>
      <c r="AJ38" s="898"/>
      <c r="AK38" s="898"/>
      <c r="AL38" s="898"/>
      <c r="AM38" s="898"/>
      <c r="AN38" s="898"/>
      <c r="AO38" s="898"/>
      <c r="AP38" s="898"/>
      <c r="AQ38" s="898"/>
      <c r="AR38" s="898"/>
      <c r="AS38" s="898"/>
      <c r="AT38" s="898"/>
      <c r="AU38" s="898"/>
      <c r="AV38" s="898"/>
      <c r="AW38" s="898"/>
      <c r="AX38" s="898"/>
      <c r="AY38" s="898"/>
      <c r="AZ38" s="898"/>
      <c r="BA38" s="898"/>
      <c r="BB38" s="898"/>
      <c r="BC38" s="898"/>
      <c r="BD38" s="898"/>
      <c r="BE38" s="898"/>
      <c r="BF38" s="898"/>
      <c r="BG38" s="898"/>
      <c r="BH38" s="898"/>
      <c r="BI38" s="898"/>
    </row>
    <row r="39" spans="2:61" s="5" customFormat="1" ht="9.9" customHeight="1">
      <c r="B39" s="159"/>
      <c r="C39" s="898"/>
      <c r="D39" s="898"/>
      <c r="E39" s="898"/>
      <c r="F39" s="898"/>
      <c r="G39" s="898"/>
      <c r="H39" s="898"/>
      <c r="I39" s="898"/>
      <c r="J39" s="898"/>
      <c r="K39" s="898"/>
      <c r="L39" s="898"/>
      <c r="M39" s="898"/>
      <c r="N39" s="898"/>
      <c r="O39" s="898"/>
      <c r="P39" s="898"/>
      <c r="Q39" s="898"/>
      <c r="R39" s="898"/>
      <c r="S39" s="898"/>
      <c r="T39" s="898"/>
      <c r="U39" s="898"/>
      <c r="V39" s="898"/>
      <c r="W39" s="898"/>
      <c r="X39" s="898"/>
      <c r="Y39" s="898"/>
      <c r="Z39" s="898"/>
      <c r="AA39" s="898"/>
      <c r="AB39" s="898"/>
      <c r="AC39" s="898"/>
      <c r="AD39" s="898"/>
      <c r="AE39" s="898"/>
      <c r="AF39" s="898"/>
      <c r="AG39" s="898"/>
      <c r="AH39" s="898"/>
      <c r="AI39" s="898"/>
      <c r="AJ39" s="898"/>
      <c r="AK39" s="898"/>
      <c r="AL39" s="898"/>
      <c r="AM39" s="898"/>
      <c r="AN39" s="898"/>
      <c r="AO39" s="898"/>
      <c r="AP39" s="898"/>
      <c r="AQ39" s="898"/>
      <c r="AR39" s="898"/>
      <c r="AS39" s="898"/>
      <c r="AT39" s="898"/>
      <c r="AU39" s="898"/>
      <c r="AV39" s="898"/>
      <c r="AW39" s="898"/>
      <c r="AX39" s="898"/>
      <c r="AY39" s="898"/>
      <c r="AZ39" s="898"/>
      <c r="BA39" s="898"/>
      <c r="BB39" s="898"/>
      <c r="BC39" s="898"/>
      <c r="BD39" s="898"/>
      <c r="BE39" s="898"/>
      <c r="BF39" s="898"/>
      <c r="BG39" s="898"/>
      <c r="BH39" s="898"/>
      <c r="BI39" s="898"/>
    </row>
    <row r="40" spans="2:61" s="5" customFormat="1" ht="9.9" customHeight="1">
      <c r="B40" s="159"/>
      <c r="C40" s="898"/>
      <c r="D40" s="898"/>
      <c r="E40" s="898"/>
      <c r="F40" s="898"/>
      <c r="G40" s="898"/>
      <c r="H40" s="898"/>
      <c r="I40" s="898"/>
      <c r="J40" s="898"/>
      <c r="K40" s="898"/>
      <c r="L40" s="898"/>
      <c r="M40" s="898"/>
      <c r="N40" s="898"/>
      <c r="O40" s="898"/>
      <c r="P40" s="898"/>
      <c r="Q40" s="898"/>
      <c r="R40" s="898"/>
      <c r="S40" s="898"/>
      <c r="T40" s="898"/>
      <c r="U40" s="898"/>
      <c r="V40" s="898"/>
      <c r="W40" s="898"/>
      <c r="X40" s="898"/>
      <c r="Y40" s="898"/>
      <c r="Z40" s="898"/>
      <c r="AA40" s="898"/>
      <c r="AB40" s="898"/>
      <c r="AC40" s="898"/>
      <c r="AD40" s="898"/>
      <c r="AE40" s="898"/>
      <c r="AF40" s="898"/>
      <c r="AG40" s="898"/>
      <c r="AH40" s="898"/>
      <c r="AI40" s="898"/>
      <c r="AJ40" s="898"/>
      <c r="AK40" s="898"/>
      <c r="AL40" s="898"/>
      <c r="AM40" s="898"/>
      <c r="AN40" s="898"/>
      <c r="AO40" s="898"/>
      <c r="AP40" s="898"/>
      <c r="AQ40" s="898"/>
      <c r="AR40" s="898"/>
      <c r="AS40" s="898"/>
      <c r="AT40" s="898"/>
      <c r="AU40" s="898"/>
      <c r="AV40" s="898"/>
      <c r="AW40" s="898"/>
      <c r="AX40" s="898"/>
      <c r="AY40" s="898"/>
      <c r="AZ40" s="898"/>
      <c r="BA40" s="898"/>
      <c r="BB40" s="898"/>
      <c r="BC40" s="898"/>
      <c r="BD40" s="898"/>
      <c r="BE40" s="898"/>
      <c r="BF40" s="898"/>
      <c r="BG40" s="898"/>
      <c r="BH40" s="898"/>
      <c r="BI40" s="898"/>
    </row>
    <row r="41" spans="2:61" s="4" customFormat="1" ht="9.9" customHeight="1">
      <c r="B41" s="159"/>
      <c r="C41" s="898"/>
      <c r="D41" s="898"/>
      <c r="E41" s="898"/>
      <c r="F41" s="898"/>
      <c r="G41" s="898"/>
      <c r="H41" s="898"/>
      <c r="I41" s="898"/>
      <c r="J41" s="898"/>
      <c r="K41" s="898"/>
      <c r="L41" s="898"/>
      <c r="M41" s="898"/>
      <c r="N41" s="898"/>
      <c r="O41" s="898"/>
      <c r="P41" s="898"/>
      <c r="Q41" s="898"/>
      <c r="R41" s="898"/>
      <c r="S41" s="898"/>
      <c r="T41" s="898"/>
      <c r="U41" s="898"/>
      <c r="V41" s="898"/>
      <c r="W41" s="898"/>
      <c r="X41" s="898"/>
      <c r="Y41" s="898"/>
      <c r="Z41" s="898"/>
      <c r="AA41" s="898"/>
      <c r="AB41" s="898"/>
      <c r="AC41" s="898"/>
      <c r="AD41" s="898"/>
      <c r="AE41" s="898"/>
      <c r="AF41" s="898"/>
      <c r="AG41" s="898"/>
      <c r="AH41" s="898"/>
      <c r="AI41" s="898"/>
      <c r="AJ41" s="898"/>
      <c r="AK41" s="898"/>
      <c r="AL41" s="898"/>
      <c r="AM41" s="898"/>
      <c r="AN41" s="898"/>
      <c r="AO41" s="898"/>
      <c r="AP41" s="898"/>
      <c r="AQ41" s="898"/>
      <c r="AR41" s="898"/>
      <c r="AS41" s="898"/>
      <c r="AT41" s="898"/>
      <c r="AU41" s="898"/>
      <c r="AV41" s="898"/>
      <c r="AW41" s="898"/>
      <c r="AX41" s="898"/>
      <c r="AY41" s="898"/>
      <c r="AZ41" s="898"/>
      <c r="BA41" s="898"/>
      <c r="BB41" s="898"/>
      <c r="BC41" s="898"/>
      <c r="BD41" s="898"/>
      <c r="BE41" s="898"/>
      <c r="BF41" s="898"/>
      <c r="BG41" s="898"/>
      <c r="BH41" s="898"/>
      <c r="BI41" s="898"/>
    </row>
    <row r="42" spans="2:61" s="5" customFormat="1" ht="9.9" customHeight="1">
      <c r="B42" s="869" t="s">
        <v>943</v>
      </c>
      <c r="C42" s="869"/>
      <c r="D42" s="869"/>
      <c r="E42" s="869"/>
      <c r="F42" s="869"/>
      <c r="G42" s="869"/>
      <c r="H42" s="869"/>
      <c r="I42" s="82"/>
      <c r="J42" s="82"/>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row>
    <row r="43" spans="2:61" s="5" customFormat="1" ht="9.9" customHeight="1">
      <c r="B43" s="870"/>
      <c r="C43" s="870"/>
      <c r="D43" s="870"/>
      <c r="E43" s="870"/>
      <c r="F43" s="870"/>
      <c r="G43" s="870"/>
      <c r="H43" s="870"/>
      <c r="I43" s="83"/>
      <c r="J43" s="83"/>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row>
    <row r="44" spans="2:61" s="5" customFormat="1" ht="9.9" customHeight="1">
      <c r="B44" s="871" t="s">
        <v>1011</v>
      </c>
      <c r="C44" s="872"/>
      <c r="D44" s="871" t="s">
        <v>1012</v>
      </c>
      <c r="E44" s="872"/>
      <c r="F44" s="877" t="s">
        <v>944</v>
      </c>
      <c r="G44" s="878"/>
      <c r="H44" s="878"/>
      <c r="I44" s="878"/>
      <c r="J44" s="878"/>
      <c r="K44" s="878"/>
      <c r="L44" s="878"/>
      <c r="M44" s="879"/>
      <c r="N44" s="886" t="s">
        <v>945</v>
      </c>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7"/>
      <c r="AL44" s="887"/>
      <c r="AM44" s="888"/>
      <c r="AN44" s="21"/>
      <c r="AO44" s="21"/>
      <c r="AP44" s="21"/>
      <c r="AQ44" s="21"/>
      <c r="AR44" s="21"/>
      <c r="AS44" s="21"/>
      <c r="AT44" s="21"/>
      <c r="AU44" s="21"/>
      <c r="AV44" s="21"/>
      <c r="AW44" s="21"/>
      <c r="AX44" s="21"/>
      <c r="AY44" s="21"/>
      <c r="AZ44" s="21"/>
      <c r="BA44" s="21"/>
      <c r="BB44" s="4"/>
      <c r="BC44" s="4"/>
      <c r="BD44" s="4"/>
      <c r="BE44" s="4"/>
      <c r="BF44" s="4"/>
      <c r="BG44" s="4"/>
    </row>
    <row r="45" spans="2:61" s="5" customFormat="1" ht="9.9" customHeight="1">
      <c r="B45" s="873"/>
      <c r="C45" s="874"/>
      <c r="D45" s="873"/>
      <c r="E45" s="874"/>
      <c r="F45" s="880"/>
      <c r="G45" s="881"/>
      <c r="H45" s="881"/>
      <c r="I45" s="881"/>
      <c r="J45" s="881"/>
      <c r="K45" s="881"/>
      <c r="L45" s="881"/>
      <c r="M45" s="882"/>
      <c r="N45" s="889"/>
      <c r="O45" s="890"/>
      <c r="P45" s="890"/>
      <c r="Q45" s="890"/>
      <c r="R45" s="890"/>
      <c r="S45" s="890"/>
      <c r="T45" s="890"/>
      <c r="U45" s="890"/>
      <c r="V45" s="890"/>
      <c r="W45" s="890"/>
      <c r="X45" s="890"/>
      <c r="Y45" s="890"/>
      <c r="Z45" s="890"/>
      <c r="AA45" s="890"/>
      <c r="AB45" s="890"/>
      <c r="AC45" s="890"/>
      <c r="AD45" s="890"/>
      <c r="AE45" s="890"/>
      <c r="AF45" s="890"/>
      <c r="AG45" s="890"/>
      <c r="AH45" s="890"/>
      <c r="AI45" s="890"/>
      <c r="AJ45" s="890"/>
      <c r="AK45" s="890"/>
      <c r="AL45" s="890"/>
      <c r="AM45" s="891"/>
      <c r="AN45" s="21"/>
      <c r="AO45" s="21"/>
      <c r="AP45" s="21"/>
      <c r="AQ45" s="21"/>
      <c r="AR45" s="21"/>
      <c r="AS45" s="21"/>
      <c r="AT45" s="21"/>
      <c r="AU45" s="21"/>
      <c r="AV45" s="21"/>
      <c r="AW45" s="21"/>
      <c r="AX45" s="21"/>
      <c r="AY45" s="21"/>
      <c r="AZ45" s="21"/>
      <c r="BA45" s="21"/>
      <c r="BB45" s="4"/>
      <c r="BC45" s="4"/>
      <c r="BD45" s="4"/>
      <c r="BE45" s="4"/>
      <c r="BF45" s="4"/>
      <c r="BG45" s="4"/>
    </row>
    <row r="46" spans="2:61" s="5" customFormat="1" ht="9.9" customHeight="1">
      <c r="B46" s="875"/>
      <c r="C46" s="876"/>
      <c r="D46" s="875"/>
      <c r="E46" s="876"/>
      <c r="F46" s="883"/>
      <c r="G46" s="884"/>
      <c r="H46" s="884"/>
      <c r="I46" s="884"/>
      <c r="J46" s="884"/>
      <c r="K46" s="884"/>
      <c r="L46" s="884"/>
      <c r="M46" s="885"/>
      <c r="N46" s="892"/>
      <c r="O46" s="893"/>
      <c r="P46" s="893"/>
      <c r="Q46" s="893"/>
      <c r="R46" s="893"/>
      <c r="S46" s="893"/>
      <c r="T46" s="893"/>
      <c r="U46" s="893"/>
      <c r="V46" s="893"/>
      <c r="W46" s="893"/>
      <c r="X46" s="893"/>
      <c r="Y46" s="893"/>
      <c r="Z46" s="893"/>
      <c r="AA46" s="893"/>
      <c r="AB46" s="893"/>
      <c r="AC46" s="893"/>
      <c r="AD46" s="893"/>
      <c r="AE46" s="893"/>
      <c r="AF46" s="893"/>
      <c r="AG46" s="893"/>
      <c r="AH46" s="893"/>
      <c r="AI46" s="893"/>
      <c r="AJ46" s="893"/>
      <c r="AK46" s="893"/>
      <c r="AL46" s="893"/>
      <c r="AM46" s="894"/>
      <c r="AN46" s="21"/>
      <c r="AO46" s="21"/>
      <c r="AP46" s="21"/>
      <c r="AQ46" s="21"/>
      <c r="AR46" s="21"/>
      <c r="AS46" s="21"/>
      <c r="AT46" s="21"/>
      <c r="AU46" s="21"/>
      <c r="AV46" s="21"/>
      <c r="AW46" s="21"/>
      <c r="AX46" s="21"/>
      <c r="AY46" s="21"/>
      <c r="AZ46" s="21"/>
      <c r="BA46" s="21"/>
      <c r="BB46" s="4"/>
      <c r="BC46" s="4"/>
      <c r="BD46" s="4"/>
      <c r="BE46" s="4"/>
      <c r="BF46" s="4"/>
      <c r="BG46" s="4"/>
    </row>
    <row r="47" spans="2:61" s="5" customFormat="1" ht="9.9" customHeight="1">
      <c r="B47" s="863" t="s">
        <v>1030</v>
      </c>
      <c r="C47" s="863"/>
      <c r="D47" s="864">
        <v>1</v>
      </c>
      <c r="E47" s="864"/>
      <c r="F47" s="865" t="str">
        <f>MID(入力画面!$H$25,1,1)</f>
        <v/>
      </c>
      <c r="G47" s="866"/>
      <c r="H47" s="867" t="str">
        <f>MID(入力画面!$H$25,2,1)</f>
        <v/>
      </c>
      <c r="I47" s="867"/>
      <c r="J47" s="867" t="str">
        <f>MID(入力画面!$H$25,3,1)</f>
        <v/>
      </c>
      <c r="K47" s="867"/>
      <c r="L47" s="868" t="str">
        <f>MID(入力画面!$H$25,4,1)</f>
        <v/>
      </c>
      <c r="M47" s="865"/>
      <c r="N47" s="849" t="str">
        <f>IF(入力画面!$H$25="","",入力画面!$H$26)</f>
        <v/>
      </c>
      <c r="O47" s="850"/>
      <c r="P47" s="850"/>
      <c r="Q47" s="850"/>
      <c r="R47" s="850"/>
      <c r="S47" s="850"/>
      <c r="T47" s="850"/>
      <c r="U47" s="850"/>
      <c r="V47" s="850"/>
      <c r="W47" s="850"/>
      <c r="X47" s="850"/>
      <c r="Y47" s="850"/>
      <c r="Z47" s="850"/>
      <c r="AA47" s="850"/>
      <c r="AB47" s="850"/>
      <c r="AC47" s="850"/>
      <c r="AD47" s="850"/>
      <c r="AE47" s="850"/>
      <c r="AF47" s="850"/>
      <c r="AG47" s="850"/>
      <c r="AH47" s="850"/>
      <c r="AI47" s="850"/>
      <c r="AJ47" s="850"/>
      <c r="AK47" s="850"/>
      <c r="AL47" s="850"/>
      <c r="AM47" s="851"/>
      <c r="AN47" s="84"/>
      <c r="AO47" s="84"/>
      <c r="AP47" s="91"/>
      <c r="AQ47" s="91"/>
      <c r="AR47" s="91"/>
      <c r="AS47" s="139"/>
      <c r="AT47" s="118"/>
      <c r="AU47" s="118"/>
      <c r="AV47" s="91"/>
      <c r="AW47" s="91"/>
      <c r="AX47" s="91"/>
      <c r="AY47" s="139"/>
      <c r="AZ47" s="118"/>
      <c r="BA47" s="118"/>
      <c r="BB47" s="4"/>
      <c r="BC47" s="4"/>
      <c r="BD47" s="4"/>
      <c r="BE47" s="4"/>
      <c r="BF47" s="4"/>
      <c r="BG47" s="4"/>
    </row>
    <row r="48" spans="2:61" s="5" customFormat="1" ht="9.9" customHeight="1">
      <c r="B48" s="863"/>
      <c r="C48" s="863"/>
      <c r="D48" s="864"/>
      <c r="E48" s="864"/>
      <c r="F48" s="865"/>
      <c r="G48" s="866"/>
      <c r="H48" s="867"/>
      <c r="I48" s="867"/>
      <c r="J48" s="867"/>
      <c r="K48" s="867"/>
      <c r="L48" s="868"/>
      <c r="M48" s="865"/>
      <c r="N48" s="852"/>
      <c r="O48" s="853"/>
      <c r="P48" s="853"/>
      <c r="Q48" s="853"/>
      <c r="R48" s="853"/>
      <c r="S48" s="853"/>
      <c r="T48" s="853"/>
      <c r="U48" s="853"/>
      <c r="V48" s="853"/>
      <c r="W48" s="853"/>
      <c r="X48" s="853"/>
      <c r="Y48" s="853"/>
      <c r="Z48" s="853"/>
      <c r="AA48" s="853"/>
      <c r="AB48" s="853"/>
      <c r="AC48" s="853"/>
      <c r="AD48" s="853"/>
      <c r="AE48" s="853"/>
      <c r="AF48" s="853"/>
      <c r="AG48" s="853"/>
      <c r="AH48" s="853"/>
      <c r="AI48" s="853"/>
      <c r="AJ48" s="853"/>
      <c r="AK48" s="853"/>
      <c r="AL48" s="853"/>
      <c r="AM48" s="854"/>
      <c r="AN48" s="85"/>
      <c r="AO48" s="85"/>
      <c r="AP48" s="85"/>
      <c r="AQ48" s="85"/>
      <c r="AR48" s="85"/>
      <c r="AS48" s="85"/>
      <c r="AT48" s="139"/>
      <c r="AU48" s="139"/>
      <c r="AV48" s="85"/>
      <c r="AW48" s="85"/>
      <c r="AX48" s="85"/>
      <c r="AY48" s="85"/>
      <c r="AZ48" s="139"/>
      <c r="BA48" s="139"/>
      <c r="BB48" s="4"/>
      <c r="BC48" s="4"/>
      <c r="BD48" s="4"/>
      <c r="BE48" s="4"/>
      <c r="BF48" s="4"/>
      <c r="BG48" s="4"/>
    </row>
    <row r="49" spans="2:63" s="5" customFormat="1" ht="9.9" customHeight="1">
      <c r="B49" s="863"/>
      <c r="C49" s="863"/>
      <c r="D49" s="864"/>
      <c r="E49" s="864"/>
      <c r="F49" s="865"/>
      <c r="G49" s="866"/>
      <c r="H49" s="867"/>
      <c r="I49" s="867"/>
      <c r="J49" s="867"/>
      <c r="K49" s="867"/>
      <c r="L49" s="868"/>
      <c r="M49" s="865"/>
      <c r="N49" s="855"/>
      <c r="O49" s="856"/>
      <c r="P49" s="856"/>
      <c r="Q49" s="856"/>
      <c r="R49" s="856"/>
      <c r="S49" s="856"/>
      <c r="T49" s="856"/>
      <c r="U49" s="856"/>
      <c r="V49" s="856"/>
      <c r="W49" s="856"/>
      <c r="X49" s="856"/>
      <c r="Y49" s="856"/>
      <c r="Z49" s="856"/>
      <c r="AA49" s="856"/>
      <c r="AB49" s="856"/>
      <c r="AC49" s="856"/>
      <c r="AD49" s="856"/>
      <c r="AE49" s="856"/>
      <c r="AF49" s="856"/>
      <c r="AG49" s="856"/>
      <c r="AH49" s="856"/>
      <c r="AI49" s="856"/>
      <c r="AJ49" s="856"/>
      <c r="AK49" s="856"/>
      <c r="AL49" s="856"/>
      <c r="AM49" s="857"/>
      <c r="AN49" s="85"/>
      <c r="AO49" s="85"/>
      <c r="AP49" s="85"/>
      <c r="AQ49" s="85"/>
      <c r="AR49" s="85"/>
      <c r="AS49" s="85"/>
      <c r="AT49" s="139"/>
      <c r="AU49" s="139"/>
      <c r="AV49" s="85"/>
      <c r="AW49" s="85"/>
      <c r="AX49" s="85"/>
      <c r="AY49" s="85"/>
      <c r="AZ49" s="139"/>
      <c r="BA49" s="139"/>
      <c r="BB49" s="4"/>
      <c r="BC49" s="4"/>
      <c r="BD49" s="4"/>
      <c r="BE49" s="4"/>
      <c r="BF49" s="4"/>
      <c r="BG49" s="4"/>
    </row>
    <row r="50" spans="2:63" s="5" customFormat="1" ht="9.9" customHeight="1">
      <c r="B50" s="840" t="s">
        <v>1013</v>
      </c>
      <c r="C50" s="808"/>
      <c r="D50" s="808"/>
      <c r="E50" s="808"/>
      <c r="F50" s="808"/>
      <c r="G50" s="808"/>
      <c r="H50" s="808"/>
      <c r="I50" s="808"/>
      <c r="J50" s="808"/>
      <c r="K50" s="808"/>
      <c r="L50" s="808"/>
      <c r="M50" s="808"/>
      <c r="N50" s="858"/>
      <c r="O50" s="859"/>
      <c r="S50" s="4"/>
      <c r="AC50" s="4"/>
      <c r="AM50" s="4"/>
      <c r="AW50" s="4"/>
      <c r="BB50" s="4"/>
      <c r="BC50" s="4"/>
      <c r="BD50" s="4"/>
      <c r="BE50" s="4"/>
      <c r="BF50" s="4"/>
      <c r="BG50" s="4"/>
    </row>
    <row r="51" spans="2:63" s="4" customFormat="1" ht="9.9" customHeight="1">
      <c r="B51" s="860"/>
      <c r="C51" s="858"/>
      <c r="D51" s="858"/>
      <c r="E51" s="858"/>
      <c r="F51" s="858"/>
      <c r="G51" s="858"/>
      <c r="H51" s="858"/>
      <c r="I51" s="858"/>
      <c r="J51" s="858"/>
      <c r="K51" s="858"/>
      <c r="L51" s="858"/>
      <c r="M51" s="858"/>
      <c r="N51" s="858"/>
      <c r="O51" s="859"/>
    </row>
    <row r="52" spans="2:63" s="5" customFormat="1" ht="9.9" customHeight="1">
      <c r="B52" s="77"/>
      <c r="C52" s="111" t="s">
        <v>1019</v>
      </c>
      <c r="D52" s="77"/>
      <c r="E52" s="19"/>
      <c r="F52" s="861" t="s">
        <v>10</v>
      </c>
      <c r="G52" s="862"/>
      <c r="H52" s="16"/>
      <c r="I52" s="19"/>
      <c r="J52" s="861" t="s">
        <v>11</v>
      </c>
      <c r="K52" s="862"/>
      <c r="L52" s="16"/>
      <c r="M52" s="19"/>
      <c r="N52" s="861" t="s">
        <v>12</v>
      </c>
      <c r="O52" s="836"/>
      <c r="S52" s="4"/>
      <c r="AC52" s="4"/>
      <c r="AM52" s="4"/>
      <c r="AW52" s="4"/>
      <c r="BB52" s="4"/>
      <c r="BC52" s="4"/>
      <c r="BD52" s="4"/>
      <c r="BE52" s="4"/>
      <c r="BF52" s="4"/>
      <c r="BG52" s="4"/>
    </row>
    <row r="53" spans="2:63" s="5" customFormat="1" ht="9.9" customHeight="1">
      <c r="B53" s="841" t="str">
        <f ca="1">IF(積立開始日!$R$3="令和","R","")</f>
        <v>R</v>
      </c>
      <c r="C53" s="807"/>
      <c r="D53" s="841" t="str">
        <f ca="1">MID(積立開始日!$R$2,3,1)</f>
        <v>0</v>
      </c>
      <c r="E53" s="843"/>
      <c r="F53" s="842" t="str">
        <f ca="1">MID(積立開始日!$R$2,4,1)</f>
        <v>8</v>
      </c>
      <c r="G53" s="843"/>
      <c r="H53" s="842" t="str">
        <f ca="1">MID(積立開始日!$R$2,6,1)</f>
        <v>0</v>
      </c>
      <c r="I53" s="843"/>
      <c r="J53" s="842" t="str">
        <f ca="1">MID(積立開始日!$R$2,7,1)</f>
        <v>9</v>
      </c>
      <c r="K53" s="843"/>
      <c r="L53" s="842" t="str">
        <f ca="1">MID(積立開始日!$R$2,9,1)</f>
        <v>1</v>
      </c>
      <c r="M53" s="843"/>
      <c r="N53" s="842" t="str">
        <f ca="1">MID(積立開始日!$R$2,10,1)</f>
        <v>7</v>
      </c>
      <c r="O53" s="807"/>
      <c r="S53" s="4"/>
      <c r="AC53" s="4"/>
      <c r="AM53" s="4"/>
      <c r="AW53" s="4"/>
      <c r="BB53" s="4"/>
      <c r="BC53" s="4"/>
      <c r="BD53" s="4"/>
      <c r="BE53" s="4"/>
      <c r="BF53" s="4"/>
      <c r="BG53" s="4"/>
    </row>
    <row r="54" spans="2:63" s="5" customFormat="1" ht="9.9" customHeight="1">
      <c r="B54" s="840"/>
      <c r="C54" s="809"/>
      <c r="D54" s="840"/>
      <c r="E54" s="845"/>
      <c r="F54" s="844"/>
      <c r="G54" s="845"/>
      <c r="H54" s="844"/>
      <c r="I54" s="845"/>
      <c r="J54" s="844"/>
      <c r="K54" s="845"/>
      <c r="L54" s="844"/>
      <c r="M54" s="845"/>
      <c r="N54" s="844"/>
      <c r="O54" s="809"/>
      <c r="S54" s="4"/>
      <c r="AC54" s="4"/>
      <c r="AM54" s="4"/>
      <c r="AW54" s="4"/>
      <c r="BB54" s="4"/>
      <c r="BC54" s="4"/>
      <c r="BD54" s="4"/>
      <c r="BE54" s="4"/>
      <c r="BF54" s="4"/>
      <c r="BG54" s="4"/>
    </row>
    <row r="55" spans="2:63" s="5" customFormat="1" ht="9.9" customHeight="1">
      <c r="B55" s="846" t="s">
        <v>962</v>
      </c>
      <c r="C55" s="847"/>
      <c r="D55" s="847"/>
      <c r="E55" s="847"/>
      <c r="F55" s="847"/>
      <c r="G55" s="847"/>
      <c r="H55" s="847"/>
      <c r="I55" s="847"/>
      <c r="J55" s="847"/>
      <c r="K55" s="847"/>
      <c r="L55" s="847"/>
      <c r="M55" s="847"/>
      <c r="N55" s="847"/>
      <c r="O55" s="847"/>
      <c r="P55" s="847"/>
      <c r="Q55" s="847"/>
      <c r="R55" s="847"/>
      <c r="S55" s="847"/>
      <c r="T55" s="847"/>
      <c r="U55" s="847"/>
      <c r="V55" s="847"/>
      <c r="W55" s="847"/>
      <c r="X55" s="847"/>
      <c r="Y55" s="847"/>
      <c r="Z55" s="847"/>
      <c r="AA55" s="847"/>
      <c r="AB55" s="847"/>
      <c r="AC55" s="847"/>
      <c r="AD55" s="847"/>
      <c r="AE55" s="847"/>
      <c r="AF55" s="847"/>
      <c r="AG55" s="847"/>
      <c r="AH55" s="847"/>
      <c r="AI55" s="847"/>
      <c r="AJ55" s="847"/>
      <c r="AK55" s="848"/>
      <c r="AL55" s="837" t="s">
        <v>946</v>
      </c>
      <c r="AM55" s="838"/>
      <c r="AN55" s="838"/>
      <c r="AO55" s="838"/>
      <c r="AP55" s="838"/>
      <c r="AQ55" s="838"/>
      <c r="AR55" s="838"/>
      <c r="AS55" s="838"/>
      <c r="AT55" s="838"/>
      <c r="AU55" s="838"/>
      <c r="AV55" s="838"/>
      <c r="AW55" s="838"/>
      <c r="AX55" s="838"/>
      <c r="AY55" s="838"/>
      <c r="AZ55" s="838"/>
      <c r="BA55" s="839"/>
      <c r="BF55" s="4"/>
      <c r="BG55" s="4"/>
    </row>
    <row r="56" spans="2:63" s="5" customFormat="1" ht="9.9" customHeight="1">
      <c r="B56" s="846" t="s">
        <v>13</v>
      </c>
      <c r="C56" s="847"/>
      <c r="D56" s="847"/>
      <c r="E56" s="847"/>
      <c r="F56" s="847"/>
      <c r="G56" s="847"/>
      <c r="H56" s="847"/>
      <c r="I56" s="847"/>
      <c r="J56" s="847"/>
      <c r="K56" s="847"/>
      <c r="L56" s="847"/>
      <c r="M56" s="848"/>
      <c r="N56" s="846" t="s">
        <v>959</v>
      </c>
      <c r="O56" s="847"/>
      <c r="P56" s="847"/>
      <c r="Q56" s="847"/>
      <c r="R56" s="847"/>
      <c r="S56" s="847"/>
      <c r="T56" s="847"/>
      <c r="U56" s="847"/>
      <c r="V56" s="847"/>
      <c r="W56" s="847"/>
      <c r="X56" s="847"/>
      <c r="Y56" s="848"/>
      <c r="Z56" s="846" t="s">
        <v>960</v>
      </c>
      <c r="AA56" s="847"/>
      <c r="AB56" s="847"/>
      <c r="AC56" s="847"/>
      <c r="AD56" s="847"/>
      <c r="AE56" s="847"/>
      <c r="AF56" s="847"/>
      <c r="AG56" s="847"/>
      <c r="AH56" s="847"/>
      <c r="AI56" s="847"/>
      <c r="AJ56" s="847"/>
      <c r="AK56" s="848"/>
      <c r="AL56" s="840"/>
      <c r="AM56" s="808"/>
      <c r="AN56" s="808"/>
      <c r="AO56" s="808"/>
      <c r="AP56" s="808"/>
      <c r="AQ56" s="808"/>
      <c r="AR56" s="808"/>
      <c r="AS56" s="808"/>
      <c r="AT56" s="808"/>
      <c r="AU56" s="808"/>
      <c r="AV56" s="808"/>
      <c r="AW56" s="808"/>
      <c r="AX56" s="808"/>
      <c r="AY56" s="808"/>
      <c r="AZ56" s="808"/>
      <c r="BA56" s="809"/>
      <c r="BF56" s="4"/>
      <c r="BG56" s="4"/>
    </row>
    <row r="57" spans="2:63" s="4" customFormat="1" ht="9.9" customHeight="1">
      <c r="B57" s="162"/>
      <c r="C57" s="163"/>
      <c r="D57" s="18"/>
      <c r="E57" s="17"/>
      <c r="F57" s="835" t="s">
        <v>6</v>
      </c>
      <c r="G57" s="835"/>
      <c r="H57" s="154"/>
      <c r="I57" s="155"/>
      <c r="J57" s="154"/>
      <c r="K57" s="156"/>
      <c r="L57" s="835" t="s">
        <v>7</v>
      </c>
      <c r="M57" s="836"/>
      <c r="N57" s="77"/>
      <c r="O57" s="78"/>
      <c r="P57" s="16"/>
      <c r="Q57" s="19"/>
      <c r="R57" s="835" t="s">
        <v>6</v>
      </c>
      <c r="S57" s="835"/>
      <c r="T57" s="154"/>
      <c r="U57" s="155"/>
      <c r="V57" s="154"/>
      <c r="W57" s="156"/>
      <c r="X57" s="835" t="s">
        <v>7</v>
      </c>
      <c r="Y57" s="836"/>
      <c r="Z57" s="77"/>
      <c r="AA57" s="78"/>
      <c r="AB57" s="16"/>
      <c r="AC57" s="19"/>
      <c r="AD57" s="835" t="s">
        <v>6</v>
      </c>
      <c r="AE57" s="835"/>
      <c r="AF57" s="154"/>
      <c r="AG57" s="155"/>
      <c r="AH57" s="154"/>
      <c r="AI57" s="156"/>
      <c r="AJ57" s="835" t="s">
        <v>7</v>
      </c>
      <c r="AK57" s="836"/>
      <c r="AL57" s="89"/>
      <c r="AM57" s="87"/>
      <c r="AN57" s="113"/>
      <c r="AO57" s="113" t="s">
        <v>961</v>
      </c>
      <c r="AP57" s="89"/>
      <c r="AQ57" s="88"/>
      <c r="AR57" s="154"/>
      <c r="AS57" s="156"/>
      <c r="AT57" s="835" t="s">
        <v>6</v>
      </c>
      <c r="AU57" s="836"/>
      <c r="AV57" s="89"/>
      <c r="AW57" s="87"/>
      <c r="AX57" s="154"/>
      <c r="AY57" s="156"/>
      <c r="AZ57" s="835" t="s">
        <v>7</v>
      </c>
      <c r="BA57" s="836"/>
    </row>
    <row r="58" spans="2:63" s="5" customFormat="1" ht="9.9" customHeight="1">
      <c r="B58" s="796" t="str">
        <f>IF(入力画面!$H$28="","",入力画面!$H$28)</f>
        <v/>
      </c>
      <c r="C58" s="797"/>
      <c r="D58" s="800" t="str">
        <f>IF(入力画面!$I$28="","",入力画面!$I$28)</f>
        <v/>
      </c>
      <c r="E58" s="800"/>
      <c r="F58" s="802" t="str">
        <f>IF(入力画面!$J$28="","",入力画面!$J$28)</f>
        <v/>
      </c>
      <c r="G58" s="800"/>
      <c r="H58" s="804">
        <v>0</v>
      </c>
      <c r="I58" s="804"/>
      <c r="J58" s="804">
        <v>0</v>
      </c>
      <c r="K58" s="804"/>
      <c r="L58" s="806">
        <v>0</v>
      </c>
      <c r="M58" s="807"/>
      <c r="N58" s="796" t="str">
        <f>IF(入力画面!$H$29="","",入力画面!$H$29)</f>
        <v/>
      </c>
      <c r="O58" s="797"/>
      <c r="P58" s="800" t="str">
        <f>IF(入力画面!$I$29="","",入力画面!$I$29)</f>
        <v/>
      </c>
      <c r="Q58" s="800"/>
      <c r="R58" s="802" t="str">
        <f>IF(入力画面!$J$29="","",入力画面!$J$29)</f>
        <v/>
      </c>
      <c r="S58" s="800"/>
      <c r="T58" s="804">
        <v>0</v>
      </c>
      <c r="U58" s="804"/>
      <c r="V58" s="804">
        <v>0</v>
      </c>
      <c r="W58" s="804"/>
      <c r="X58" s="806">
        <v>0</v>
      </c>
      <c r="Y58" s="807"/>
      <c r="Z58" s="796" t="str">
        <f>IF(入力画面!$H$30="","",入力画面!$H$30)</f>
        <v/>
      </c>
      <c r="AA58" s="797"/>
      <c r="AB58" s="800" t="str">
        <f>IF(入力画面!$I$30="","",入力画面!$I$30)</f>
        <v/>
      </c>
      <c r="AC58" s="800"/>
      <c r="AD58" s="802" t="str">
        <f>IF(入力画面!$J$30="","",入力画面!$J$30)</f>
        <v/>
      </c>
      <c r="AE58" s="800"/>
      <c r="AF58" s="804">
        <v>0</v>
      </c>
      <c r="AG58" s="804"/>
      <c r="AH58" s="804">
        <v>0</v>
      </c>
      <c r="AI58" s="804"/>
      <c r="AJ58" s="806">
        <v>0</v>
      </c>
      <c r="AK58" s="807"/>
      <c r="AL58" s="817"/>
      <c r="AM58" s="818"/>
      <c r="AN58" s="821" t="str">
        <f>IF(入力画面!$H$32="","",入力画面!$H$32)</f>
        <v/>
      </c>
      <c r="AO58" s="822"/>
      <c r="AP58" s="802" t="str">
        <f>IF(入力画面!$I$32="","",入力画面!$I$32)</f>
        <v/>
      </c>
      <c r="AQ58" s="800"/>
      <c r="AR58" s="802" t="str">
        <f>IF(入力画面!$J$32="","",入力画面!$J$32)</f>
        <v/>
      </c>
      <c r="AS58" s="800"/>
      <c r="AT58" s="825">
        <v>0</v>
      </c>
      <c r="AU58" s="826"/>
      <c r="AV58" s="829">
        <v>0</v>
      </c>
      <c r="AW58" s="830"/>
      <c r="AX58" s="810">
        <v>0</v>
      </c>
      <c r="AY58" s="811"/>
      <c r="AZ58" s="825">
        <v>0</v>
      </c>
      <c r="BA58" s="826"/>
      <c r="BG58" s="4"/>
    </row>
    <row r="59" spans="2:63" s="5" customFormat="1" ht="9.9" customHeight="1">
      <c r="B59" s="798"/>
      <c r="C59" s="799"/>
      <c r="D59" s="801"/>
      <c r="E59" s="801"/>
      <c r="F59" s="803"/>
      <c r="G59" s="801"/>
      <c r="H59" s="805"/>
      <c r="I59" s="805"/>
      <c r="J59" s="805"/>
      <c r="K59" s="805"/>
      <c r="L59" s="808"/>
      <c r="M59" s="809"/>
      <c r="N59" s="798"/>
      <c r="O59" s="799"/>
      <c r="P59" s="801"/>
      <c r="Q59" s="801"/>
      <c r="R59" s="803"/>
      <c r="S59" s="801"/>
      <c r="T59" s="805"/>
      <c r="U59" s="805"/>
      <c r="V59" s="805"/>
      <c r="W59" s="805"/>
      <c r="X59" s="808"/>
      <c r="Y59" s="809"/>
      <c r="Z59" s="798"/>
      <c r="AA59" s="799"/>
      <c r="AB59" s="801"/>
      <c r="AC59" s="801"/>
      <c r="AD59" s="803"/>
      <c r="AE59" s="801"/>
      <c r="AF59" s="805"/>
      <c r="AG59" s="805"/>
      <c r="AH59" s="805"/>
      <c r="AI59" s="805"/>
      <c r="AJ59" s="808"/>
      <c r="AK59" s="809"/>
      <c r="AL59" s="819"/>
      <c r="AM59" s="820"/>
      <c r="AN59" s="823"/>
      <c r="AO59" s="824"/>
      <c r="AP59" s="803"/>
      <c r="AQ59" s="801"/>
      <c r="AR59" s="803"/>
      <c r="AS59" s="801"/>
      <c r="AT59" s="827"/>
      <c r="AU59" s="828"/>
      <c r="AV59" s="831"/>
      <c r="AW59" s="832"/>
      <c r="AX59" s="812"/>
      <c r="AY59" s="813"/>
      <c r="AZ59" s="827"/>
      <c r="BA59" s="828"/>
      <c r="BG59" s="4"/>
    </row>
    <row r="60" spans="2:63" s="5" customFormat="1" ht="9.9" customHeight="1">
      <c r="K60" s="4"/>
      <c r="P60" s="4"/>
      <c r="Q60" s="4"/>
      <c r="R60" s="4"/>
      <c r="S60" s="15"/>
      <c r="T60" s="15"/>
      <c r="U60" s="15"/>
      <c r="V60" s="15"/>
      <c r="W60" s="15"/>
      <c r="X60" s="15"/>
      <c r="Y60" s="15"/>
      <c r="Z60" s="15"/>
      <c r="AA60" s="15"/>
      <c r="AB60" s="15"/>
      <c r="AC60" s="15"/>
      <c r="AD60" s="15"/>
      <c r="AE60" s="15"/>
      <c r="AF60" s="15"/>
      <c r="AG60" s="15"/>
      <c r="AH60" s="15"/>
      <c r="AI60" s="15"/>
      <c r="AJ60" s="15"/>
      <c r="AK60" s="15"/>
      <c r="AL60" s="90"/>
      <c r="AM60" s="90"/>
      <c r="AN60" s="90"/>
      <c r="AO60" s="90"/>
      <c r="AP60" s="90"/>
      <c r="AQ60" s="90"/>
      <c r="AR60" s="90"/>
      <c r="AS60" s="90"/>
      <c r="AT60" s="90"/>
      <c r="AU60" s="90"/>
      <c r="AV60" s="90"/>
      <c r="AW60" s="90"/>
      <c r="AX60" s="90"/>
      <c r="AY60" s="90"/>
      <c r="AZ60" s="90"/>
      <c r="BA60" s="90"/>
      <c r="BB60" s="15"/>
      <c r="BC60" s="15"/>
      <c r="BD60" s="15"/>
      <c r="BE60" s="15"/>
      <c r="BF60" s="15"/>
      <c r="BG60" s="15"/>
      <c r="BH60" s="15"/>
      <c r="BI60" s="15"/>
    </row>
    <row r="61" spans="2:63" s="5" customFormat="1" ht="9.9" customHeight="1">
      <c r="B61" s="86" t="s">
        <v>1014</v>
      </c>
      <c r="M61" s="4"/>
      <c r="Q61" s="4"/>
      <c r="R61" s="167"/>
      <c r="S61" s="107"/>
      <c r="T61" s="108"/>
      <c r="U61" s="108"/>
      <c r="V61" s="108"/>
      <c r="W61" s="108"/>
      <c r="X61" s="108"/>
      <c r="Y61" s="108"/>
      <c r="Z61" s="108"/>
      <c r="AA61" s="108"/>
      <c r="AB61" s="108"/>
      <c r="AC61" s="833" t="s">
        <v>1031</v>
      </c>
      <c r="AD61" s="833"/>
      <c r="AE61" s="833"/>
      <c r="AF61" s="833"/>
      <c r="AG61" s="833"/>
      <c r="AH61" s="833"/>
      <c r="AI61" s="833"/>
      <c r="AJ61" s="833"/>
      <c r="AK61" s="833"/>
      <c r="AL61" s="833"/>
      <c r="AM61" s="833"/>
      <c r="AN61" s="833"/>
      <c r="AO61" s="833"/>
      <c r="AP61" s="833"/>
      <c r="AQ61" s="833"/>
      <c r="AR61" s="833"/>
      <c r="AS61" s="833"/>
      <c r="AT61" s="833"/>
      <c r="AU61" s="833"/>
      <c r="AV61" s="833"/>
      <c r="AW61" s="833"/>
      <c r="AX61" s="833"/>
      <c r="AY61" s="833"/>
      <c r="AZ61" s="833"/>
      <c r="BA61" s="109"/>
      <c r="BB61" s="109"/>
      <c r="BC61" s="109"/>
      <c r="BD61" s="108"/>
      <c r="BE61" s="108"/>
      <c r="BF61" s="108"/>
      <c r="BG61" s="108"/>
      <c r="BH61" s="108"/>
      <c r="BI61" s="108"/>
      <c r="BJ61" s="108"/>
      <c r="BK61" s="108"/>
    </row>
    <row r="62" spans="2:63" s="5" customFormat="1" ht="9.9" customHeight="1">
      <c r="C62" s="814" t="s">
        <v>1015</v>
      </c>
      <c r="D62" s="814"/>
      <c r="E62" s="814"/>
      <c r="F62" s="814"/>
      <c r="G62" s="814"/>
      <c r="H62" s="814"/>
      <c r="I62" s="814"/>
      <c r="J62" s="814"/>
      <c r="K62" s="814"/>
      <c r="L62" s="814"/>
      <c r="M62" s="814"/>
      <c r="N62" s="814"/>
      <c r="O62" s="814"/>
      <c r="P62" s="814"/>
      <c r="Q62" s="814"/>
      <c r="R62" s="167"/>
      <c r="S62" s="4"/>
      <c r="T62" s="21"/>
      <c r="U62" s="21"/>
      <c r="V62" s="21"/>
      <c r="W62" s="22"/>
      <c r="X62" s="22"/>
      <c r="Y62" s="22"/>
      <c r="Z62" s="22"/>
      <c r="AA62" s="22"/>
      <c r="AB62" s="22"/>
      <c r="AC62" s="834"/>
      <c r="AD62" s="834"/>
      <c r="AE62" s="834"/>
      <c r="AF62" s="834"/>
      <c r="AG62" s="834"/>
      <c r="AH62" s="834"/>
      <c r="AI62" s="834"/>
      <c r="AJ62" s="834"/>
      <c r="AK62" s="834"/>
      <c r="AL62" s="834"/>
      <c r="AM62" s="834"/>
      <c r="AN62" s="834"/>
      <c r="AO62" s="834"/>
      <c r="AP62" s="834"/>
      <c r="AQ62" s="834"/>
      <c r="AR62" s="834"/>
      <c r="AS62" s="834"/>
      <c r="AT62" s="834"/>
      <c r="AU62" s="834"/>
      <c r="AV62" s="834"/>
      <c r="AW62" s="834"/>
      <c r="AX62" s="834"/>
      <c r="AY62" s="834"/>
      <c r="AZ62" s="834"/>
      <c r="BA62" s="110"/>
      <c r="BB62" s="110"/>
      <c r="BC62" s="110"/>
      <c r="BD62" s="4"/>
      <c r="BE62" s="4"/>
      <c r="BF62" s="4"/>
      <c r="BG62" s="4"/>
      <c r="BH62" s="4"/>
      <c r="BI62" s="4"/>
      <c r="BJ62" s="4"/>
      <c r="BK62" s="4"/>
    </row>
    <row r="63" spans="2:63" s="5" customFormat="1" ht="9.9" customHeight="1">
      <c r="C63" s="814"/>
      <c r="D63" s="814"/>
      <c r="E63" s="814"/>
      <c r="F63" s="814"/>
      <c r="G63" s="814"/>
      <c r="H63" s="814"/>
      <c r="I63" s="814"/>
      <c r="J63" s="814"/>
      <c r="K63" s="814"/>
      <c r="L63" s="814"/>
      <c r="M63" s="814"/>
      <c r="N63" s="814"/>
      <c r="O63" s="814"/>
      <c r="P63" s="814"/>
      <c r="Q63" s="814"/>
      <c r="R63" s="167"/>
      <c r="S63" s="4"/>
      <c r="T63" s="21"/>
      <c r="U63" s="21"/>
      <c r="V63" s="21"/>
      <c r="W63" s="22"/>
      <c r="X63" s="22"/>
      <c r="Y63" s="22"/>
      <c r="Z63" s="22"/>
      <c r="AA63" s="22"/>
      <c r="AB63" s="22"/>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0"/>
      <c r="AZ63" s="110"/>
      <c r="BA63" s="110"/>
      <c r="BB63" s="110"/>
      <c r="BC63" s="110"/>
      <c r="BD63" s="4"/>
      <c r="BE63" s="4"/>
      <c r="BF63" s="4"/>
      <c r="BG63" s="4"/>
      <c r="BH63" s="4"/>
      <c r="BI63" s="4"/>
      <c r="BJ63" s="4"/>
      <c r="BK63" s="4"/>
    </row>
    <row r="64" spans="2:63" s="5" customFormat="1" ht="9.9" customHeight="1" thickBot="1">
      <c r="M64" s="4"/>
      <c r="R64" s="167"/>
      <c r="S64" s="4"/>
      <c r="T64" s="91"/>
      <c r="U64" s="91"/>
      <c r="V64" s="91" t="s">
        <v>947</v>
      </c>
      <c r="W64" s="91"/>
      <c r="X64" s="91"/>
      <c r="Y64" s="91"/>
      <c r="Z64" s="91"/>
      <c r="AA64" s="91"/>
      <c r="AB64" s="91"/>
      <c r="AC64" s="91"/>
      <c r="AD64" s="166"/>
      <c r="AE64" s="166"/>
      <c r="AF64" s="166"/>
      <c r="AG64" s="166"/>
      <c r="AH64" s="166"/>
      <c r="AI64" s="166"/>
      <c r="AJ64" s="166"/>
      <c r="AN64" s="23"/>
      <c r="AQ64" s="4"/>
      <c r="AV64" s="6"/>
      <c r="AW64" s="996" t="str">
        <f>入力画面!$B$49</f>
        <v>R</v>
      </c>
      <c r="AX64" s="997"/>
      <c r="AY64" s="998" t="str">
        <f ca="1">入力画面!$C$48</f>
        <v>08</v>
      </c>
      <c r="AZ64" s="998"/>
      <c r="BA64" s="117" t="s">
        <v>19</v>
      </c>
      <c r="BB64" s="998" t="str">
        <f ca="1">入力画面!$E$48</f>
        <v>04</v>
      </c>
      <c r="BC64" s="998"/>
      <c r="BD64" s="117" t="s">
        <v>20</v>
      </c>
      <c r="BE64" s="998" t="str">
        <f ca="1">入力画面!$G$48</f>
        <v>24</v>
      </c>
      <c r="BF64" s="998"/>
      <c r="BG64" s="117" t="s">
        <v>929</v>
      </c>
      <c r="BH64" s="4"/>
      <c r="BI64" s="4"/>
      <c r="BJ64" s="4"/>
      <c r="BK64" s="4"/>
    </row>
    <row r="65" spans="2:66" s="5" customFormat="1" ht="9.9" customHeight="1">
      <c r="B65" s="86" t="s">
        <v>1016</v>
      </c>
      <c r="M65" s="4"/>
      <c r="R65" s="167"/>
      <c r="T65" s="815" t="s">
        <v>948</v>
      </c>
      <c r="U65" s="815"/>
      <c r="V65" s="815"/>
      <c r="W65" s="815"/>
      <c r="X65" s="815"/>
      <c r="Y65" s="815"/>
      <c r="Z65" s="816"/>
      <c r="AA65" s="999" t="str">
        <f>IF(入力画面!$H$18="","",入力画面!$H$18)</f>
        <v/>
      </c>
      <c r="AB65" s="1000"/>
      <c r="AC65" s="1000"/>
      <c r="AD65" s="1000"/>
      <c r="AE65" s="1000"/>
      <c r="AF65" s="1000"/>
      <c r="AG65" s="1000"/>
      <c r="AH65" s="1000"/>
      <c r="AI65" s="1000"/>
      <c r="AJ65" s="1000"/>
      <c r="AK65" s="1000"/>
      <c r="AL65" s="1000"/>
      <c r="AM65" s="1000"/>
      <c r="AN65" s="1000"/>
      <c r="AO65" s="1000"/>
      <c r="AP65" s="1000"/>
      <c r="AQ65" s="1000"/>
      <c r="AR65" s="1000"/>
      <c r="AS65" s="1001"/>
      <c r="AT65" s="1002" t="s">
        <v>983</v>
      </c>
      <c r="AU65" s="1003"/>
      <c r="AV65" s="1003"/>
      <c r="AW65" s="1004"/>
      <c r="AX65" s="1009" t="s">
        <v>949</v>
      </c>
      <c r="AY65" s="1009"/>
      <c r="AZ65" s="1009"/>
      <c r="BA65" s="1009"/>
      <c r="BB65" s="1009"/>
      <c r="BC65" s="1009"/>
      <c r="BD65" s="1009"/>
      <c r="BE65" s="1009"/>
      <c r="BF65" s="1009"/>
      <c r="BG65" s="1009"/>
      <c r="BH65" s="1009"/>
      <c r="BI65" s="1010"/>
    </row>
    <row r="66" spans="2:66" s="5" customFormat="1" ht="9.9" customHeight="1">
      <c r="C66" s="9"/>
      <c r="D66" s="10"/>
      <c r="E66" s="10"/>
      <c r="F66" s="10"/>
      <c r="G66" s="10"/>
      <c r="H66" s="10"/>
      <c r="I66" s="10"/>
      <c r="J66" s="10"/>
      <c r="K66" s="10"/>
      <c r="L66" s="10"/>
      <c r="M66" s="10"/>
      <c r="N66" s="10"/>
      <c r="O66" s="10"/>
      <c r="P66" s="10"/>
      <c r="Q66" s="11"/>
      <c r="R66" s="167"/>
      <c r="S66" s="93"/>
      <c r="T66" s="1021" t="s">
        <v>950</v>
      </c>
      <c r="U66" s="1021"/>
      <c r="V66" s="1021"/>
      <c r="W66" s="1021"/>
      <c r="X66" s="1021"/>
      <c r="Y66" s="1021"/>
      <c r="Z66" s="1022"/>
      <c r="AA66" s="1011"/>
      <c r="AB66" s="1012"/>
      <c r="AC66" s="1012"/>
      <c r="AD66" s="1012"/>
      <c r="AE66" s="1012"/>
      <c r="AF66" s="1012"/>
      <c r="AG66" s="1012"/>
      <c r="AH66" s="1012"/>
      <c r="AI66" s="1012"/>
      <c r="AJ66" s="1012"/>
      <c r="AK66" s="1012"/>
      <c r="AL66" s="1012"/>
      <c r="AM66" s="1012"/>
      <c r="AN66" s="1012"/>
      <c r="AO66" s="1012"/>
      <c r="AP66" s="1012"/>
      <c r="AQ66" s="1012"/>
      <c r="AR66" s="1012"/>
      <c r="AS66" s="1013"/>
      <c r="AT66" s="1005"/>
      <c r="AU66" s="830"/>
      <c r="AV66" s="830"/>
      <c r="AW66" s="1006"/>
      <c r="AX66" s="1017" t="str">
        <f>IF(入力画面!$H$23="","",入力画面!$H$23)</f>
        <v/>
      </c>
      <c r="AY66" s="1019" t="str">
        <f>IF(入力画面!$I$23="","",入力画面!$I$23)</f>
        <v/>
      </c>
      <c r="AZ66" s="1019" t="str">
        <f>IF(入力画面!$J$23="","",入力画面!$J$23)</f>
        <v/>
      </c>
      <c r="BA66" s="1019" t="str">
        <f>IF(入力画面!$K$23="","",入力画面!$K$23)</f>
        <v/>
      </c>
      <c r="BB66" s="1019" t="str">
        <f>IF(入力画面!$L$23="","",入力画面!$L$23)</f>
        <v/>
      </c>
      <c r="BC66" s="1019" t="str">
        <f>IF(入力画面!$M$23="","",入力画面!$M$23)</f>
        <v/>
      </c>
      <c r="BD66" s="1019" t="str">
        <f>IF(入力画面!$N$23="","",入力画面!$N$23)</f>
        <v/>
      </c>
      <c r="BE66" s="1019" t="str">
        <f>IF(入力画面!$O$23="","",入力画面!$O$23)</f>
        <v/>
      </c>
      <c r="BF66" s="1019" t="str">
        <f>IF(入力画面!$P$23="","",入力画面!$P$23)</f>
        <v/>
      </c>
      <c r="BG66" s="1019" t="str">
        <f>IF(入力画面!$Q$23="","",入力画面!$Q$23)</f>
        <v/>
      </c>
      <c r="BH66" s="1019" t="str">
        <f>IF(入力画面!$R$23="","",入力画面!$R$23)</f>
        <v/>
      </c>
      <c r="BI66" s="1042" t="str">
        <f>IF(入力画面!$S$23="","",入力画面!$S$23)</f>
        <v/>
      </c>
    </row>
    <row r="67" spans="2:66" s="5" customFormat="1" ht="9.9" customHeight="1" thickBot="1">
      <c r="C67" s="1035" t="str">
        <f>IF(入力画面!$H$35="","",入力画面!$H$35)</f>
        <v/>
      </c>
      <c r="D67" s="1036"/>
      <c r="E67" s="1036"/>
      <c r="F67" s="1036"/>
      <c r="G67" s="1036"/>
      <c r="H67" s="1036"/>
      <c r="I67" s="1036"/>
      <c r="J67" s="1036"/>
      <c r="K67" s="1036"/>
      <c r="L67" s="1036"/>
      <c r="M67" s="1036"/>
      <c r="N67" s="1036"/>
      <c r="O67" s="1036"/>
      <c r="P67" s="1036"/>
      <c r="Q67" s="1037"/>
      <c r="R67" s="167"/>
      <c r="S67" s="4"/>
      <c r="T67" s="1023"/>
      <c r="U67" s="1023"/>
      <c r="V67" s="1023"/>
      <c r="W67" s="1023"/>
      <c r="X67" s="1023"/>
      <c r="Y67" s="1023"/>
      <c r="Z67" s="740"/>
      <c r="AA67" s="1014"/>
      <c r="AB67" s="1015"/>
      <c r="AC67" s="1015"/>
      <c r="AD67" s="1015"/>
      <c r="AE67" s="1015"/>
      <c r="AF67" s="1015"/>
      <c r="AG67" s="1015"/>
      <c r="AH67" s="1015"/>
      <c r="AI67" s="1015"/>
      <c r="AJ67" s="1015"/>
      <c r="AK67" s="1015"/>
      <c r="AL67" s="1015"/>
      <c r="AM67" s="1015"/>
      <c r="AN67" s="1015"/>
      <c r="AO67" s="1015"/>
      <c r="AP67" s="1015"/>
      <c r="AQ67" s="1015"/>
      <c r="AR67" s="1015"/>
      <c r="AS67" s="1016"/>
      <c r="AT67" s="1007"/>
      <c r="AU67" s="832"/>
      <c r="AV67" s="832"/>
      <c r="AW67" s="1008"/>
      <c r="AX67" s="1018"/>
      <c r="AY67" s="1020"/>
      <c r="AZ67" s="1020"/>
      <c r="BA67" s="1020"/>
      <c r="BB67" s="1020"/>
      <c r="BC67" s="1020"/>
      <c r="BD67" s="1020"/>
      <c r="BE67" s="1020"/>
      <c r="BF67" s="1020"/>
      <c r="BG67" s="1020"/>
      <c r="BH67" s="1020"/>
      <c r="BI67" s="1043"/>
    </row>
    <row r="68" spans="2:66" s="5" customFormat="1" ht="9.9" customHeight="1">
      <c r="C68" s="1035"/>
      <c r="D68" s="1036"/>
      <c r="E68" s="1036"/>
      <c r="F68" s="1036"/>
      <c r="G68" s="1036"/>
      <c r="H68" s="1036"/>
      <c r="I68" s="1036"/>
      <c r="J68" s="1036"/>
      <c r="K68" s="1036"/>
      <c r="L68" s="1036"/>
      <c r="M68" s="1036"/>
      <c r="N68" s="1036"/>
      <c r="O68" s="1036"/>
      <c r="P68" s="1036"/>
      <c r="Q68" s="1037"/>
      <c r="R68" s="167"/>
      <c r="S68" s="4"/>
      <c r="T68" s="1021" t="s">
        <v>14</v>
      </c>
      <c r="U68" s="1021"/>
      <c r="V68" s="1021"/>
      <c r="W68" s="1021"/>
      <c r="X68" s="1021"/>
      <c r="Y68" s="1021"/>
      <c r="Z68" s="1021"/>
      <c r="AA68" s="1044" t="str">
        <f>$N$24</f>
        <v/>
      </c>
      <c r="AB68" s="1045"/>
      <c r="AC68" s="1045"/>
      <c r="AD68" s="1045"/>
      <c r="AE68" s="1045"/>
      <c r="AF68" s="1045"/>
      <c r="AG68" s="1045"/>
      <c r="AH68" s="1045"/>
      <c r="AI68" s="1045"/>
      <c r="AJ68" s="1045"/>
      <c r="AK68" s="1045"/>
      <c r="AL68" s="1045"/>
      <c r="AM68" s="1045"/>
      <c r="AN68" s="1045"/>
      <c r="AO68" s="1045"/>
      <c r="AP68" s="1045"/>
      <c r="AQ68" s="1045"/>
      <c r="AR68" s="1045"/>
      <c r="AS68" s="1045"/>
      <c r="AT68" s="1045"/>
      <c r="AU68" s="1045"/>
      <c r="AV68" s="1045"/>
      <c r="AW68" s="1045"/>
      <c r="AX68" s="1046"/>
      <c r="AY68" s="1046"/>
      <c r="AZ68" s="1046"/>
      <c r="BA68" s="1046"/>
      <c r="BB68" s="1046"/>
      <c r="BC68" s="1046"/>
      <c r="BD68" s="1046"/>
      <c r="BE68" s="1046"/>
      <c r="BF68" s="1046"/>
      <c r="BG68" s="1046"/>
      <c r="BH68" s="1046"/>
      <c r="BI68" s="1047"/>
      <c r="BJ68" s="4"/>
      <c r="BK68" s="4"/>
    </row>
    <row r="69" spans="2:66" s="5" customFormat="1" ht="9.9" customHeight="1">
      <c r="C69" s="186"/>
      <c r="D69" s="168"/>
      <c r="E69" s="168"/>
      <c r="F69" s="168"/>
      <c r="G69" s="168"/>
      <c r="H69" s="168"/>
      <c r="I69" s="168"/>
      <c r="J69" s="168"/>
      <c r="K69" s="168"/>
      <c r="L69" s="168"/>
      <c r="M69" s="168"/>
      <c r="N69" s="168"/>
      <c r="O69" s="168"/>
      <c r="P69" s="168"/>
      <c r="Q69" s="187"/>
      <c r="R69" s="167"/>
      <c r="S69" s="4"/>
      <c r="T69" s="1023"/>
      <c r="U69" s="1023"/>
      <c r="V69" s="1023"/>
      <c r="W69" s="1023"/>
      <c r="X69" s="1023"/>
      <c r="Y69" s="1023"/>
      <c r="Z69" s="1023"/>
      <c r="AA69" s="1048"/>
      <c r="AB69" s="1049"/>
      <c r="AC69" s="1049"/>
      <c r="AD69" s="1049"/>
      <c r="AE69" s="1049"/>
      <c r="AF69" s="1049"/>
      <c r="AG69" s="1049"/>
      <c r="AH69" s="1049"/>
      <c r="AI69" s="1049"/>
      <c r="AJ69" s="1049"/>
      <c r="AK69" s="1049"/>
      <c r="AL69" s="1049"/>
      <c r="AM69" s="1049"/>
      <c r="AN69" s="1049"/>
      <c r="AO69" s="1049"/>
      <c r="AP69" s="1049"/>
      <c r="AQ69" s="1049"/>
      <c r="AR69" s="1049"/>
      <c r="AS69" s="1049"/>
      <c r="AT69" s="1049"/>
      <c r="AU69" s="1049"/>
      <c r="AV69" s="1049"/>
      <c r="AW69" s="1049"/>
      <c r="AX69" s="1049"/>
      <c r="AY69" s="1049"/>
      <c r="AZ69" s="1049"/>
      <c r="BA69" s="1049"/>
      <c r="BB69" s="1049"/>
      <c r="BC69" s="1049"/>
      <c r="BD69" s="1049"/>
      <c r="BE69" s="1049"/>
      <c r="BF69" s="1049"/>
      <c r="BG69" s="1049"/>
      <c r="BH69" s="1049"/>
      <c r="BI69" s="1050"/>
      <c r="BJ69" s="4"/>
      <c r="BK69" s="4"/>
    </row>
    <row r="70" spans="2:66" s="5" customFormat="1" ht="9.9" customHeight="1">
      <c r="C70" s="23"/>
      <c r="D70" s="23"/>
      <c r="E70" s="23"/>
      <c r="F70" s="23"/>
      <c r="G70" s="23"/>
      <c r="H70" s="23"/>
      <c r="I70" s="23"/>
      <c r="J70" s="23"/>
      <c r="K70" s="23"/>
      <c r="L70" s="23"/>
      <c r="M70" s="23"/>
      <c r="N70" s="23"/>
      <c r="O70" s="23"/>
      <c r="P70" s="23"/>
      <c r="Q70" s="23"/>
      <c r="R70" s="167"/>
      <c r="S70" s="4"/>
      <c r="T70" s="4"/>
      <c r="U70" s="4"/>
      <c r="V70" s="4"/>
      <c r="W70" s="4"/>
      <c r="X70" s="4"/>
      <c r="Y70" s="4"/>
      <c r="Z70" s="4"/>
      <c r="AA70" s="4"/>
    </row>
    <row r="71" spans="2:66" s="5" customFormat="1" ht="9.9" customHeight="1">
      <c r="B71" s="86" t="s">
        <v>1017</v>
      </c>
      <c r="D71" s="23"/>
      <c r="E71" s="23"/>
      <c r="F71" s="23"/>
      <c r="G71" s="23"/>
      <c r="H71" s="23"/>
      <c r="I71" s="23"/>
      <c r="J71" s="23"/>
      <c r="K71" s="23"/>
      <c r="L71" s="23"/>
      <c r="M71" s="23"/>
      <c r="N71" s="23"/>
      <c r="O71" s="23"/>
      <c r="P71" s="23"/>
      <c r="Q71" s="23"/>
      <c r="R71" s="167"/>
      <c r="S71" s="4"/>
      <c r="T71" s="169"/>
      <c r="U71" s="169" t="s">
        <v>1047</v>
      </c>
      <c r="V71" s="169"/>
      <c r="W71" s="94"/>
      <c r="X71" s="95"/>
      <c r="Y71" s="95"/>
      <c r="Z71" s="95"/>
      <c r="AA71" s="95"/>
      <c r="AB71" s="95"/>
      <c r="AC71" s="95"/>
      <c r="AD71" s="95"/>
      <c r="AE71" s="95"/>
      <c r="AF71" s="95"/>
      <c r="AG71" s="96"/>
      <c r="AH71" s="95"/>
      <c r="AI71" s="95"/>
      <c r="AJ71" s="95"/>
      <c r="AK71" s="95"/>
      <c r="AL71" s="95"/>
      <c r="AM71" s="95"/>
      <c r="AN71" s="95"/>
      <c r="AO71" s="95"/>
      <c r="AP71" s="95"/>
      <c r="AQ71" s="96"/>
      <c r="AR71" s="169"/>
      <c r="AS71" s="169"/>
      <c r="AT71" s="169"/>
      <c r="AU71" s="169"/>
      <c r="AV71" s="169"/>
      <c r="AW71" s="169"/>
      <c r="AX71" s="169"/>
      <c r="AY71" s="169"/>
      <c r="AZ71" s="169"/>
      <c r="BA71" s="169"/>
      <c r="BB71" s="169"/>
      <c r="BC71" s="169"/>
      <c r="BD71" s="169"/>
      <c r="BE71" s="169"/>
      <c r="BF71" s="169"/>
      <c r="BG71" s="169"/>
      <c r="BH71" s="169"/>
      <c r="BI71" s="169"/>
      <c r="BJ71" s="4"/>
      <c r="BK71" s="4"/>
      <c r="BL71" s="4"/>
      <c r="BM71" s="4"/>
      <c r="BN71" s="4"/>
    </row>
    <row r="72" spans="2:66" s="5" customFormat="1" ht="9.9" customHeight="1">
      <c r="C72" s="782" t="s">
        <v>1048</v>
      </c>
      <c r="D72" s="783"/>
      <c r="E72" s="783"/>
      <c r="F72" s="783"/>
      <c r="G72" s="783"/>
      <c r="H72" s="783"/>
      <c r="I72" s="783"/>
      <c r="J72" s="783"/>
      <c r="K72" s="783"/>
      <c r="L72" s="783"/>
      <c r="M72" s="783"/>
      <c r="N72" s="783"/>
      <c r="O72" s="783"/>
      <c r="P72" s="783"/>
      <c r="Q72" s="784"/>
      <c r="R72" s="167"/>
      <c r="S72" s="4"/>
      <c r="T72" s="169"/>
      <c r="U72" s="169"/>
      <c r="V72" s="169"/>
      <c r="W72" s="94"/>
      <c r="X72" s="95"/>
      <c r="Y72" s="95"/>
      <c r="Z72" s="95"/>
      <c r="AA72" s="95"/>
      <c r="AB72" s="95"/>
      <c r="AC72" s="95"/>
      <c r="AD72" s="95"/>
      <c r="AE72" s="95"/>
      <c r="AF72" s="95"/>
      <c r="AG72" s="96"/>
      <c r="AH72" s="95"/>
      <c r="AI72" s="95"/>
      <c r="AJ72" s="95"/>
      <c r="AK72" s="95"/>
      <c r="AL72" s="95"/>
      <c r="AM72" s="95"/>
      <c r="AN72" s="95"/>
      <c r="AO72" s="95"/>
      <c r="AP72" s="95"/>
      <c r="AQ72" s="96"/>
      <c r="AR72" s="169"/>
      <c r="AS72" s="169"/>
      <c r="AT72" s="169"/>
      <c r="AU72" s="169"/>
      <c r="AV72" s="169"/>
      <c r="AW72" s="169"/>
      <c r="AX72" s="169"/>
      <c r="AY72" s="169"/>
      <c r="AZ72" s="169"/>
      <c r="BA72" s="169"/>
      <c r="BB72" s="169"/>
      <c r="BC72" s="169"/>
      <c r="BD72" s="169"/>
      <c r="BE72" s="169"/>
      <c r="BF72" s="169"/>
      <c r="BG72" s="169"/>
      <c r="BH72" s="169"/>
      <c r="BI72" s="169"/>
      <c r="BJ72" s="4"/>
      <c r="BK72" s="4"/>
      <c r="BL72" s="4"/>
      <c r="BM72" s="4"/>
      <c r="BN72" s="4"/>
    </row>
    <row r="73" spans="2:66" s="5" customFormat="1" ht="9.9" customHeight="1">
      <c r="C73" s="785"/>
      <c r="D73" s="786"/>
      <c r="E73" s="786"/>
      <c r="F73" s="786"/>
      <c r="G73" s="786"/>
      <c r="H73" s="786"/>
      <c r="I73" s="786"/>
      <c r="J73" s="786"/>
      <c r="K73" s="786"/>
      <c r="L73" s="786"/>
      <c r="M73" s="786"/>
      <c r="N73" s="786"/>
      <c r="O73" s="786"/>
      <c r="P73" s="786"/>
      <c r="Q73" s="787"/>
      <c r="R73" s="167"/>
      <c r="S73" s="4"/>
      <c r="T73" s="1032" t="s">
        <v>951</v>
      </c>
      <c r="U73" s="1033"/>
      <c r="V73" s="1033"/>
      <c r="W73" s="1033"/>
      <c r="X73" s="1033"/>
      <c r="Y73" s="1033"/>
      <c r="Z73" s="1034"/>
      <c r="AA73" s="1051" t="s">
        <v>966</v>
      </c>
      <c r="AB73" s="1051"/>
      <c r="AC73" s="1051"/>
      <c r="AD73" s="1051"/>
      <c r="AE73" s="1051"/>
      <c r="AF73" s="1051"/>
      <c r="AG73" s="1051"/>
      <c r="AH73" s="1051"/>
      <c r="AI73" s="1051"/>
      <c r="AJ73" s="1051"/>
      <c r="AK73" s="1051"/>
      <c r="AL73" s="1051"/>
      <c r="AM73" s="1051"/>
      <c r="AN73" s="1051"/>
      <c r="AO73" s="1051"/>
      <c r="AP73" s="1051"/>
      <c r="AQ73" s="1051"/>
      <c r="AR73" s="1051"/>
      <c r="AS73" s="1051"/>
      <c r="AT73" s="1051"/>
      <c r="AU73" s="1051"/>
      <c r="AV73" s="1052" t="s">
        <v>965</v>
      </c>
      <c r="AW73" s="1053"/>
      <c r="AX73" s="1053"/>
      <c r="AY73" s="1053"/>
      <c r="AZ73" s="1053"/>
      <c r="BA73" s="1053"/>
      <c r="BB73" s="1054"/>
      <c r="BC73" s="742" t="s">
        <v>952</v>
      </c>
      <c r="BD73" s="1023"/>
      <c r="BE73" s="1023"/>
      <c r="BF73" s="1023"/>
      <c r="BG73" s="1023"/>
      <c r="BH73" s="1023"/>
      <c r="BI73" s="1023"/>
      <c r="BJ73" s="1023"/>
      <c r="BK73" s="114"/>
      <c r="BL73" s="4"/>
      <c r="BM73" s="4"/>
      <c r="BN73" s="4"/>
    </row>
    <row r="74" spans="2:66" s="5" customFormat="1" ht="9.9" customHeight="1">
      <c r="C74" s="785"/>
      <c r="D74" s="786"/>
      <c r="E74" s="786"/>
      <c r="F74" s="786"/>
      <c r="G74" s="786"/>
      <c r="H74" s="786"/>
      <c r="I74" s="786"/>
      <c r="J74" s="786"/>
      <c r="K74" s="786"/>
      <c r="L74" s="786"/>
      <c r="M74" s="786"/>
      <c r="N74" s="786"/>
      <c r="O74" s="786"/>
      <c r="P74" s="786"/>
      <c r="Q74" s="787"/>
      <c r="R74" s="167"/>
      <c r="S74" s="4"/>
      <c r="T74" s="170"/>
      <c r="U74" s="171"/>
      <c r="V74" s="171"/>
      <c r="W74" s="171"/>
      <c r="X74" s="171"/>
      <c r="Y74" s="171"/>
      <c r="Z74" s="172"/>
      <c r="AA74" s="1023" t="s">
        <v>15</v>
      </c>
      <c r="AB74" s="1023"/>
      <c r="AC74" s="1023"/>
      <c r="AD74" s="1023"/>
      <c r="AE74" s="1023"/>
      <c r="AF74" s="1023"/>
      <c r="AG74" s="1023"/>
      <c r="AH74" s="1023"/>
      <c r="AI74" s="1023"/>
      <c r="AJ74" s="1023"/>
      <c r="AK74" s="1023"/>
      <c r="AL74" s="1023"/>
      <c r="AM74" s="1023"/>
      <c r="AN74" s="1023"/>
      <c r="AO74" s="1023"/>
      <c r="AP74" s="1023"/>
      <c r="AQ74" s="1023"/>
      <c r="AR74" s="1023"/>
      <c r="AS74" s="1023"/>
      <c r="AT74" s="1023"/>
      <c r="AU74" s="1023"/>
      <c r="AV74" s="124" t="s">
        <v>961</v>
      </c>
      <c r="AW74" s="120"/>
      <c r="AX74" s="122"/>
      <c r="AY74" s="119" t="s">
        <v>932</v>
      </c>
      <c r="AZ74" s="121"/>
      <c r="BA74" s="123"/>
      <c r="BB74" s="125" t="s">
        <v>933</v>
      </c>
      <c r="BC74" s="1055" t="s">
        <v>1032</v>
      </c>
      <c r="BD74" s="1056"/>
      <c r="BE74" s="1056"/>
      <c r="BF74" s="1056"/>
      <c r="BG74" s="1056"/>
      <c r="BH74" s="1056"/>
      <c r="BI74" s="1056"/>
      <c r="BJ74" s="1056"/>
      <c r="BK74" s="114"/>
      <c r="BL74" s="4"/>
      <c r="BM74" s="4"/>
      <c r="BN74" s="4"/>
    </row>
    <row r="75" spans="2:66" s="5" customFormat="1" ht="9.9" customHeight="1">
      <c r="C75" s="785"/>
      <c r="D75" s="786"/>
      <c r="E75" s="786"/>
      <c r="F75" s="786"/>
      <c r="G75" s="786"/>
      <c r="H75" s="786"/>
      <c r="I75" s="786"/>
      <c r="J75" s="786"/>
      <c r="K75" s="786"/>
      <c r="L75" s="786"/>
      <c r="M75" s="786"/>
      <c r="N75" s="786"/>
      <c r="O75" s="786"/>
      <c r="P75" s="786"/>
      <c r="Q75" s="787"/>
      <c r="R75" s="167"/>
      <c r="S75" s="4"/>
      <c r="T75" s="1029" t="s">
        <v>969</v>
      </c>
      <c r="U75" s="1030"/>
      <c r="V75" s="1030"/>
      <c r="W75" s="1030"/>
      <c r="X75" s="1030"/>
      <c r="Y75" s="1030"/>
      <c r="Z75" s="1031"/>
      <c r="AA75" s="1023"/>
      <c r="AB75" s="1023"/>
      <c r="AC75" s="1023"/>
      <c r="AD75" s="1023"/>
      <c r="AE75" s="1023"/>
      <c r="AF75" s="1023"/>
      <c r="AG75" s="1023"/>
      <c r="AH75" s="1023"/>
      <c r="AI75" s="1023"/>
      <c r="AJ75" s="1023"/>
      <c r="AK75" s="1023"/>
      <c r="AL75" s="1023"/>
      <c r="AM75" s="1023"/>
      <c r="AN75" s="1023"/>
      <c r="AO75" s="1023"/>
      <c r="AP75" s="1023"/>
      <c r="AQ75" s="1023"/>
      <c r="AR75" s="1023"/>
      <c r="AS75" s="1023"/>
      <c r="AT75" s="1023"/>
      <c r="AU75" s="1023"/>
      <c r="AV75" s="1057" t="str">
        <f>$AN$58</f>
        <v/>
      </c>
      <c r="AW75" s="1059" t="str">
        <f>$AP$58</f>
        <v/>
      </c>
      <c r="AX75" s="771" t="str">
        <f>$AR$58</f>
        <v/>
      </c>
      <c r="AY75" s="1024">
        <v>0</v>
      </c>
      <c r="AZ75" s="1026">
        <v>0</v>
      </c>
      <c r="BA75" s="780">
        <v>0</v>
      </c>
      <c r="BB75" s="724">
        <v>0</v>
      </c>
      <c r="BC75" s="1055"/>
      <c r="BD75" s="1056"/>
      <c r="BE75" s="1056"/>
      <c r="BF75" s="1056"/>
      <c r="BG75" s="1056"/>
      <c r="BH75" s="1056"/>
      <c r="BI75" s="1056"/>
      <c r="BJ75" s="1056"/>
      <c r="BK75" s="114"/>
      <c r="BL75" s="4"/>
      <c r="BM75" s="4"/>
      <c r="BN75" s="4"/>
    </row>
    <row r="76" spans="2:66" s="5" customFormat="1" ht="9.9" customHeight="1">
      <c r="C76" s="785"/>
      <c r="D76" s="786"/>
      <c r="E76" s="786"/>
      <c r="F76" s="786"/>
      <c r="G76" s="786"/>
      <c r="H76" s="786"/>
      <c r="I76" s="786"/>
      <c r="J76" s="786"/>
      <c r="K76" s="786"/>
      <c r="L76" s="786"/>
      <c r="M76" s="786"/>
      <c r="N76" s="786"/>
      <c r="O76" s="786"/>
      <c r="P76" s="786"/>
      <c r="Q76" s="787"/>
      <c r="R76" s="167"/>
      <c r="S76" s="4"/>
      <c r="T76" s="1029"/>
      <c r="U76" s="1030"/>
      <c r="V76" s="1030"/>
      <c r="W76" s="1030"/>
      <c r="X76" s="1030"/>
      <c r="Y76" s="1030"/>
      <c r="Z76" s="1031"/>
      <c r="AA76" s="1023" t="s">
        <v>963</v>
      </c>
      <c r="AB76" s="1023"/>
      <c r="AC76" s="1023"/>
      <c r="AD76" s="1023"/>
      <c r="AE76" s="1028" t="str">
        <f>$N$47</f>
        <v/>
      </c>
      <c r="AF76" s="1028"/>
      <c r="AG76" s="1028"/>
      <c r="AH76" s="1028"/>
      <c r="AI76" s="1028"/>
      <c r="AJ76" s="1028"/>
      <c r="AK76" s="1028"/>
      <c r="AL76" s="1028"/>
      <c r="AM76" s="1028"/>
      <c r="AN76" s="1028"/>
      <c r="AO76" s="1028"/>
      <c r="AP76" s="1028"/>
      <c r="AQ76" s="1028"/>
      <c r="AR76" s="1028"/>
      <c r="AS76" s="1028"/>
      <c r="AT76" s="1028"/>
      <c r="AU76" s="1028"/>
      <c r="AV76" s="1057"/>
      <c r="AW76" s="1059"/>
      <c r="AX76" s="771"/>
      <c r="AY76" s="1024"/>
      <c r="AZ76" s="1026"/>
      <c r="BA76" s="780"/>
      <c r="BB76" s="724"/>
      <c r="BC76" s="1055"/>
      <c r="BD76" s="1056"/>
      <c r="BE76" s="1056"/>
      <c r="BF76" s="1056"/>
      <c r="BG76" s="1056"/>
      <c r="BH76" s="1056"/>
      <c r="BI76" s="1056"/>
      <c r="BJ76" s="1056"/>
      <c r="BK76" s="114"/>
      <c r="BL76" s="4"/>
      <c r="BM76" s="4"/>
      <c r="BN76" s="4"/>
    </row>
    <row r="77" spans="2:66" s="5" customFormat="1" ht="9.9" customHeight="1">
      <c r="C77" s="785"/>
      <c r="D77" s="786"/>
      <c r="E77" s="786"/>
      <c r="F77" s="786"/>
      <c r="G77" s="786"/>
      <c r="H77" s="786"/>
      <c r="I77" s="786"/>
      <c r="J77" s="786"/>
      <c r="K77" s="786"/>
      <c r="L77" s="786"/>
      <c r="M77" s="786"/>
      <c r="N77" s="786"/>
      <c r="O77" s="786"/>
      <c r="P77" s="786"/>
      <c r="Q77" s="787"/>
      <c r="R77" s="167"/>
      <c r="S77" s="4"/>
      <c r="T77" s="1029" t="s">
        <v>970</v>
      </c>
      <c r="U77" s="1030"/>
      <c r="V77" s="1030"/>
      <c r="W77" s="1030"/>
      <c r="X77" s="1030"/>
      <c r="Y77" s="1030"/>
      <c r="Z77" s="1031"/>
      <c r="AA77" s="1023"/>
      <c r="AB77" s="1023"/>
      <c r="AC77" s="1023"/>
      <c r="AD77" s="1023"/>
      <c r="AE77" s="1028"/>
      <c r="AF77" s="1028"/>
      <c r="AG77" s="1028"/>
      <c r="AH77" s="1028"/>
      <c r="AI77" s="1028"/>
      <c r="AJ77" s="1028"/>
      <c r="AK77" s="1028"/>
      <c r="AL77" s="1028"/>
      <c r="AM77" s="1028"/>
      <c r="AN77" s="1028"/>
      <c r="AO77" s="1028"/>
      <c r="AP77" s="1028"/>
      <c r="AQ77" s="1028"/>
      <c r="AR77" s="1028"/>
      <c r="AS77" s="1028"/>
      <c r="AT77" s="1028"/>
      <c r="AU77" s="1028"/>
      <c r="AV77" s="1057"/>
      <c r="AW77" s="1059"/>
      <c r="AX77" s="771"/>
      <c r="AY77" s="1024"/>
      <c r="AZ77" s="1026"/>
      <c r="BA77" s="780"/>
      <c r="BB77" s="724"/>
      <c r="BC77" s="1055"/>
      <c r="BD77" s="1056"/>
      <c r="BE77" s="1056"/>
      <c r="BF77" s="1056"/>
      <c r="BG77" s="1056"/>
      <c r="BH77" s="1056"/>
      <c r="BI77" s="1056"/>
      <c r="BJ77" s="1056"/>
      <c r="BK77" s="114"/>
      <c r="BL77" s="4"/>
      <c r="BM77" s="4"/>
      <c r="BN77" s="4"/>
    </row>
    <row r="78" spans="2:66" s="5" customFormat="1" ht="9.9" customHeight="1">
      <c r="C78" s="785"/>
      <c r="D78" s="786"/>
      <c r="E78" s="786"/>
      <c r="F78" s="786"/>
      <c r="G78" s="786"/>
      <c r="H78" s="786"/>
      <c r="I78" s="786"/>
      <c r="J78" s="786"/>
      <c r="K78" s="786"/>
      <c r="L78" s="786"/>
      <c r="M78" s="786"/>
      <c r="N78" s="786"/>
      <c r="O78" s="786"/>
      <c r="P78" s="786"/>
      <c r="Q78" s="787"/>
      <c r="R78" s="167"/>
      <c r="S78" s="4"/>
      <c r="T78" s="174"/>
      <c r="U78" s="175"/>
      <c r="V78" s="175"/>
      <c r="W78" s="175"/>
      <c r="X78" s="175"/>
      <c r="Y78" s="175"/>
      <c r="Z78" s="176"/>
      <c r="AA78" s="1023" t="s">
        <v>16</v>
      </c>
      <c r="AB78" s="1023"/>
      <c r="AC78" s="1023"/>
      <c r="AD78" s="1023"/>
      <c r="AE78" s="1023"/>
      <c r="AF78" s="1023"/>
      <c r="AG78" s="1023"/>
      <c r="AH78" s="1023"/>
      <c r="AI78" s="1023"/>
      <c r="AJ78" s="1023"/>
      <c r="AK78" s="1023"/>
      <c r="AL78" s="1023"/>
      <c r="AM78" s="1023"/>
      <c r="AN78" s="1023"/>
      <c r="AO78" s="1023"/>
      <c r="AP78" s="1023"/>
      <c r="AQ78" s="1023"/>
      <c r="AR78" s="1023"/>
      <c r="AS78" s="1023"/>
      <c r="AT78" s="1023"/>
      <c r="AU78" s="1023"/>
      <c r="AV78" s="1058"/>
      <c r="AW78" s="1060"/>
      <c r="AX78" s="772"/>
      <c r="AY78" s="1025"/>
      <c r="AZ78" s="1027"/>
      <c r="BA78" s="781"/>
      <c r="BB78" s="725"/>
      <c r="BC78" s="1055"/>
      <c r="BD78" s="1056"/>
      <c r="BE78" s="1056"/>
      <c r="BF78" s="1056"/>
      <c r="BG78" s="1056"/>
      <c r="BH78" s="1056"/>
      <c r="BI78" s="1056"/>
      <c r="BJ78" s="1056"/>
      <c r="BK78" s="114"/>
      <c r="BL78" s="4"/>
      <c r="BM78" s="4"/>
      <c r="BN78" s="4"/>
    </row>
    <row r="79" spans="2:66" s="5" customFormat="1" ht="9.9" customHeight="1">
      <c r="B79" s="4"/>
      <c r="C79" s="788"/>
      <c r="D79" s="789"/>
      <c r="E79" s="789"/>
      <c r="F79" s="789"/>
      <c r="G79" s="789"/>
      <c r="H79" s="789"/>
      <c r="I79" s="789"/>
      <c r="J79" s="789"/>
      <c r="K79" s="789"/>
      <c r="L79" s="789"/>
      <c r="M79" s="789"/>
      <c r="N79" s="789"/>
      <c r="O79" s="789"/>
      <c r="P79" s="789"/>
      <c r="Q79" s="790"/>
      <c r="R79" s="167"/>
      <c r="S79" s="4"/>
      <c r="T79" s="752" t="s">
        <v>967</v>
      </c>
      <c r="U79" s="753"/>
      <c r="V79" s="753"/>
      <c r="W79" s="753"/>
      <c r="X79" s="753"/>
      <c r="Y79" s="753"/>
      <c r="Z79" s="754"/>
      <c r="AA79" s="755" t="s">
        <v>963</v>
      </c>
      <c r="AB79" s="756"/>
      <c r="AC79" s="756"/>
      <c r="AD79" s="757"/>
      <c r="AE79" s="758" t="str">
        <f>IF(入力画面!$H$34="","",入力画面!$H$34)</f>
        <v/>
      </c>
      <c r="AF79" s="759"/>
      <c r="AG79" s="759"/>
      <c r="AH79" s="759"/>
      <c r="AI79" s="759"/>
      <c r="AJ79" s="759"/>
      <c r="AK79" s="759"/>
      <c r="AL79" s="759"/>
      <c r="AM79" s="759"/>
      <c r="AN79" s="759"/>
      <c r="AO79" s="759"/>
      <c r="AP79" s="759"/>
      <c r="AQ79" s="759"/>
      <c r="AR79" s="759"/>
      <c r="AS79" s="759"/>
      <c r="AT79" s="759"/>
      <c r="AU79" s="760"/>
      <c r="AV79" s="767" t="str">
        <f>IF(入力画面!$H$33="","",入力画面!$H$33)</f>
        <v/>
      </c>
      <c r="AW79" s="767" t="str">
        <f>IF(入力画面!$I$33="","",入力画面!$I$33)</f>
        <v/>
      </c>
      <c r="AX79" s="770" t="str">
        <f>IF(入力画面!$J$33="","",入力画面!$J$33)</f>
        <v/>
      </c>
      <c r="AY79" s="773">
        <v>0</v>
      </c>
      <c r="AZ79" s="776">
        <v>0</v>
      </c>
      <c r="BA79" s="779">
        <v>0</v>
      </c>
      <c r="BB79" s="723">
        <v>0</v>
      </c>
      <c r="BC79" s="118"/>
      <c r="BD79" s="100"/>
      <c r="BE79" s="100"/>
      <c r="BF79" s="100"/>
      <c r="BG79" s="100"/>
      <c r="BH79" s="100"/>
      <c r="BI79" s="100"/>
      <c r="BJ79" s="100"/>
      <c r="BK79" s="101"/>
      <c r="BL79" s="4"/>
      <c r="BM79" s="4"/>
      <c r="BN79" s="4"/>
    </row>
    <row r="80" spans="2:66" s="5" customFormat="1" ht="9.9" customHeight="1">
      <c r="M80" s="4"/>
      <c r="R80" s="167"/>
      <c r="S80" s="4"/>
      <c r="T80" s="726" t="s">
        <v>968</v>
      </c>
      <c r="U80" s="727"/>
      <c r="V80" s="727"/>
      <c r="W80" s="727"/>
      <c r="X80" s="727"/>
      <c r="Y80" s="727"/>
      <c r="Z80" s="728"/>
      <c r="AA80" s="755"/>
      <c r="AB80" s="756"/>
      <c r="AC80" s="756"/>
      <c r="AD80" s="757"/>
      <c r="AE80" s="761"/>
      <c r="AF80" s="762"/>
      <c r="AG80" s="762"/>
      <c r="AH80" s="762"/>
      <c r="AI80" s="762"/>
      <c r="AJ80" s="762"/>
      <c r="AK80" s="762"/>
      <c r="AL80" s="762"/>
      <c r="AM80" s="762"/>
      <c r="AN80" s="762"/>
      <c r="AO80" s="762"/>
      <c r="AP80" s="762"/>
      <c r="AQ80" s="762"/>
      <c r="AR80" s="762"/>
      <c r="AS80" s="762"/>
      <c r="AT80" s="762"/>
      <c r="AU80" s="763"/>
      <c r="AV80" s="768"/>
      <c r="AW80" s="768"/>
      <c r="AX80" s="771"/>
      <c r="AY80" s="774"/>
      <c r="AZ80" s="777"/>
      <c r="BA80" s="780"/>
      <c r="BB80" s="724"/>
      <c r="BC80" s="98"/>
      <c r="BD80" s="101"/>
      <c r="BE80" s="101"/>
      <c r="BF80" s="101"/>
      <c r="BG80" s="101"/>
      <c r="BH80" s="101"/>
      <c r="BI80" s="101"/>
      <c r="BJ80" s="101"/>
      <c r="BK80" s="101"/>
      <c r="BL80" s="4"/>
      <c r="BM80" s="4"/>
      <c r="BN80" s="4"/>
    </row>
    <row r="81" spans="2:66" s="4" customFormat="1" ht="9.9" customHeight="1">
      <c r="B81" s="86" t="s">
        <v>9</v>
      </c>
      <c r="C81" s="733" t="s">
        <v>1018</v>
      </c>
      <c r="D81" s="733"/>
      <c r="E81" s="733"/>
      <c r="F81" s="733"/>
      <c r="G81" s="733"/>
      <c r="H81" s="733"/>
      <c r="I81" s="733"/>
      <c r="J81" s="733"/>
      <c r="K81" s="733"/>
      <c r="L81" s="733"/>
      <c r="M81" s="733"/>
      <c r="N81" s="733"/>
      <c r="O81" s="733"/>
      <c r="P81" s="733"/>
      <c r="Q81" s="733"/>
      <c r="R81" s="167"/>
      <c r="T81" s="729" t="s">
        <v>964</v>
      </c>
      <c r="U81" s="730"/>
      <c r="V81" s="730"/>
      <c r="W81" s="730"/>
      <c r="X81" s="730"/>
      <c r="Y81" s="730"/>
      <c r="Z81" s="731"/>
      <c r="AA81" s="755"/>
      <c r="AB81" s="756"/>
      <c r="AC81" s="756"/>
      <c r="AD81" s="757"/>
      <c r="AE81" s="764"/>
      <c r="AF81" s="765"/>
      <c r="AG81" s="765"/>
      <c r="AH81" s="765"/>
      <c r="AI81" s="765"/>
      <c r="AJ81" s="765"/>
      <c r="AK81" s="765"/>
      <c r="AL81" s="765"/>
      <c r="AM81" s="765"/>
      <c r="AN81" s="765"/>
      <c r="AO81" s="765"/>
      <c r="AP81" s="765"/>
      <c r="AQ81" s="765"/>
      <c r="AR81" s="765"/>
      <c r="AS81" s="765"/>
      <c r="AT81" s="765"/>
      <c r="AU81" s="766"/>
      <c r="AV81" s="769"/>
      <c r="AW81" s="769"/>
      <c r="AX81" s="772"/>
      <c r="AY81" s="775"/>
      <c r="AZ81" s="778"/>
      <c r="BA81" s="781"/>
      <c r="BB81" s="725"/>
      <c r="BC81" s="99"/>
      <c r="BD81" s="5"/>
      <c r="BE81" s="732" t="s">
        <v>974</v>
      </c>
      <c r="BF81" s="732"/>
      <c r="BG81" s="732"/>
      <c r="BH81" s="732"/>
      <c r="BI81" s="732"/>
      <c r="BJ81" s="95"/>
    </row>
    <row r="82" spans="2:66" s="5" customFormat="1" ht="9.9" customHeight="1">
      <c r="C82" s="733"/>
      <c r="D82" s="733"/>
      <c r="E82" s="733"/>
      <c r="F82" s="733"/>
      <c r="G82" s="733"/>
      <c r="H82" s="733"/>
      <c r="I82" s="733"/>
      <c r="J82" s="733"/>
      <c r="K82" s="733"/>
      <c r="L82" s="733"/>
      <c r="M82" s="733"/>
      <c r="N82" s="733"/>
      <c r="O82" s="733"/>
      <c r="P82" s="733"/>
      <c r="Q82" s="733"/>
      <c r="R82" s="167"/>
      <c r="S82" s="4"/>
      <c r="T82" s="734" t="s">
        <v>953</v>
      </c>
      <c r="U82" s="735"/>
      <c r="V82" s="735"/>
      <c r="W82" s="735"/>
      <c r="X82" s="735"/>
      <c r="Y82" s="735"/>
      <c r="Z82" s="736"/>
      <c r="AA82" s="740" t="s">
        <v>15</v>
      </c>
      <c r="AB82" s="741"/>
      <c r="AC82" s="741"/>
      <c r="AD82" s="742"/>
      <c r="AE82" s="743" t="s">
        <v>971</v>
      </c>
      <c r="AF82" s="744"/>
      <c r="AG82" s="744"/>
      <c r="AH82" s="744"/>
      <c r="AI82" s="744"/>
      <c r="AJ82" s="744"/>
      <c r="AK82" s="744"/>
      <c r="AL82" s="744"/>
      <c r="AM82" s="744"/>
      <c r="AN82" s="744"/>
      <c r="AO82" s="744"/>
      <c r="AP82" s="744"/>
      <c r="AQ82" s="744"/>
      <c r="AR82" s="744"/>
      <c r="AS82" s="744"/>
      <c r="AT82" s="744"/>
      <c r="AU82" s="744"/>
      <c r="AV82" s="744"/>
      <c r="AW82" s="744"/>
      <c r="AX82" s="744"/>
      <c r="AY82" s="744"/>
      <c r="AZ82" s="744"/>
      <c r="BA82" s="744"/>
      <c r="BB82" s="745"/>
      <c r="BE82" s="732" t="s">
        <v>975</v>
      </c>
      <c r="BF82" s="732"/>
      <c r="BG82" s="732"/>
      <c r="BH82" s="732"/>
      <c r="BI82" s="732"/>
      <c r="BJ82" s="126"/>
      <c r="BL82" s="4"/>
      <c r="BM82" s="4"/>
      <c r="BN82" s="4"/>
    </row>
    <row r="83" spans="2:66" s="5" customFormat="1" ht="9.9" customHeight="1">
      <c r="B83" s="4"/>
      <c r="C83" s="733"/>
      <c r="D83" s="733"/>
      <c r="E83" s="733"/>
      <c r="F83" s="733"/>
      <c r="G83" s="733"/>
      <c r="H83" s="733"/>
      <c r="I83" s="733"/>
      <c r="J83" s="733"/>
      <c r="K83" s="733"/>
      <c r="L83" s="733"/>
      <c r="M83" s="733"/>
      <c r="N83" s="733"/>
      <c r="O83" s="733"/>
      <c r="P83" s="733"/>
      <c r="Q83" s="733"/>
      <c r="R83" s="167"/>
      <c r="S83" s="4"/>
      <c r="T83" s="737"/>
      <c r="U83" s="738"/>
      <c r="V83" s="738"/>
      <c r="W83" s="738"/>
      <c r="X83" s="738"/>
      <c r="Y83" s="738"/>
      <c r="Z83" s="739"/>
      <c r="AA83" s="740" t="s">
        <v>963</v>
      </c>
      <c r="AB83" s="741"/>
      <c r="AC83" s="741"/>
      <c r="AD83" s="742"/>
      <c r="AE83" s="743" t="s">
        <v>972</v>
      </c>
      <c r="AF83" s="744"/>
      <c r="AG83" s="744"/>
      <c r="AH83" s="744"/>
      <c r="AI83" s="744"/>
      <c r="AJ83" s="744"/>
      <c r="AK83" s="744"/>
      <c r="AL83" s="744"/>
      <c r="AM83" s="744"/>
      <c r="AN83" s="744"/>
      <c r="AO83" s="744"/>
      <c r="AP83" s="744"/>
      <c r="AQ83" s="744"/>
      <c r="AR83" s="744"/>
      <c r="AS83" s="744"/>
      <c r="AT83" s="744"/>
      <c r="AU83" s="744"/>
      <c r="AV83" s="744"/>
      <c r="AW83" s="744"/>
      <c r="AX83" s="744"/>
      <c r="AY83" s="744"/>
      <c r="AZ83" s="744"/>
      <c r="BA83" s="744"/>
      <c r="BB83" s="745"/>
      <c r="BE83" s="177"/>
      <c r="BF83" s="177"/>
      <c r="BG83" s="177"/>
      <c r="BH83" s="177"/>
      <c r="BI83" s="177"/>
      <c r="BJ83" s="177"/>
      <c r="BK83" s="4"/>
      <c r="BL83" s="4"/>
      <c r="BM83" s="4"/>
      <c r="BN83" s="4"/>
    </row>
    <row r="84" spans="2:66" s="5" customFormat="1" ht="9.9" customHeight="1">
      <c r="B84" s="4"/>
      <c r="C84" s="733"/>
      <c r="D84" s="733"/>
      <c r="E84" s="733"/>
      <c r="F84" s="733"/>
      <c r="G84" s="733"/>
      <c r="H84" s="733"/>
      <c r="I84" s="733"/>
      <c r="J84" s="733"/>
      <c r="K84" s="733"/>
      <c r="L84" s="733"/>
      <c r="M84" s="733"/>
      <c r="N84" s="733"/>
      <c r="O84" s="733"/>
      <c r="P84" s="733"/>
      <c r="Q84" s="733"/>
      <c r="S84" s="14"/>
      <c r="T84" s="734" t="s">
        <v>954</v>
      </c>
      <c r="U84" s="735"/>
      <c r="V84" s="735"/>
      <c r="W84" s="735"/>
      <c r="X84" s="735"/>
      <c r="Y84" s="735"/>
      <c r="Z84" s="736"/>
      <c r="AA84" s="740" t="s">
        <v>15</v>
      </c>
      <c r="AB84" s="741"/>
      <c r="AC84" s="741"/>
      <c r="AD84" s="742"/>
      <c r="AE84" s="743" t="s">
        <v>971</v>
      </c>
      <c r="AF84" s="744"/>
      <c r="AG84" s="744"/>
      <c r="AH84" s="744"/>
      <c r="AI84" s="744"/>
      <c r="AJ84" s="744"/>
      <c r="AK84" s="744"/>
      <c r="AL84" s="744"/>
      <c r="AM84" s="744"/>
      <c r="AN84" s="744"/>
      <c r="AO84" s="744"/>
      <c r="AP84" s="744"/>
      <c r="AQ84" s="744"/>
      <c r="AR84" s="744"/>
      <c r="AS84" s="744"/>
      <c r="AT84" s="744"/>
      <c r="AU84" s="744"/>
      <c r="AV84" s="744"/>
      <c r="AW84" s="744"/>
      <c r="AX84" s="744"/>
      <c r="AY84" s="744"/>
      <c r="AZ84" s="744"/>
      <c r="BA84" s="744"/>
      <c r="BB84" s="745"/>
      <c r="BJ84" s="4"/>
      <c r="BL84" s="4"/>
      <c r="BM84" s="4"/>
      <c r="BN84" s="4"/>
    </row>
    <row r="85" spans="2:66" s="5" customFormat="1" ht="9.9" customHeight="1" thickBot="1">
      <c r="D85" s="183"/>
      <c r="E85" s="183"/>
      <c r="F85" s="183"/>
      <c r="G85" s="183"/>
      <c r="H85" s="183"/>
      <c r="I85" s="183"/>
      <c r="J85" s="183"/>
      <c r="K85" s="183"/>
      <c r="L85" s="183"/>
      <c r="M85" s="183"/>
      <c r="N85" s="183"/>
      <c r="O85" s="183"/>
      <c r="P85" s="183"/>
      <c r="Q85" s="183"/>
      <c r="S85" s="14"/>
      <c r="T85" s="737"/>
      <c r="U85" s="738"/>
      <c r="V85" s="738"/>
      <c r="W85" s="738"/>
      <c r="X85" s="738"/>
      <c r="Y85" s="738"/>
      <c r="Z85" s="739"/>
      <c r="AA85" s="740" t="s">
        <v>963</v>
      </c>
      <c r="AB85" s="741"/>
      <c r="AC85" s="741"/>
      <c r="AD85" s="742"/>
      <c r="AE85" s="743" t="s">
        <v>972</v>
      </c>
      <c r="AF85" s="744"/>
      <c r="AG85" s="744"/>
      <c r="AH85" s="744"/>
      <c r="AI85" s="744"/>
      <c r="AJ85" s="744"/>
      <c r="AK85" s="744"/>
      <c r="AL85" s="744"/>
      <c r="AM85" s="744"/>
      <c r="AN85" s="744"/>
      <c r="AO85" s="745"/>
      <c r="AP85" s="740" t="s">
        <v>16</v>
      </c>
      <c r="AQ85" s="741"/>
      <c r="AR85" s="741"/>
      <c r="AS85" s="1038"/>
      <c r="AT85" s="1039" t="s">
        <v>17</v>
      </c>
      <c r="AU85" s="1040"/>
      <c r="AV85" s="1040"/>
      <c r="AW85" s="1040"/>
      <c r="AX85" s="1040"/>
      <c r="AY85" s="1040"/>
      <c r="AZ85" s="1040"/>
      <c r="BA85" s="1040"/>
      <c r="BB85" s="1041"/>
      <c r="BC85" s="4"/>
      <c r="BI85" s="4"/>
      <c r="BL85" s="4"/>
      <c r="BM85" s="4"/>
      <c r="BN85" s="4"/>
    </row>
    <row r="86" spans="2:66" s="5" customFormat="1" ht="9.9" customHeight="1" thickTop="1">
      <c r="B86" s="86"/>
      <c r="C86" s="791"/>
      <c r="D86" s="791"/>
      <c r="E86" s="791"/>
      <c r="F86" s="791"/>
      <c r="G86" s="791"/>
      <c r="H86" s="791"/>
      <c r="I86" s="791"/>
      <c r="J86" s="791"/>
      <c r="K86" s="791"/>
      <c r="L86" s="791"/>
      <c r="M86" s="791"/>
      <c r="N86" s="791"/>
      <c r="O86" s="791"/>
      <c r="P86" s="791"/>
      <c r="Q86" s="791"/>
      <c r="S86" s="14"/>
      <c r="T86" s="9"/>
      <c r="U86" s="103" t="s">
        <v>955</v>
      </c>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746" t="s">
        <v>973</v>
      </c>
      <c r="AT86" s="747"/>
      <c r="AU86" s="747"/>
      <c r="AV86" s="263"/>
      <c r="AW86" s="263"/>
      <c r="AX86" s="263"/>
      <c r="AY86" s="263"/>
      <c r="AZ86" s="263"/>
      <c r="BA86" s="263"/>
      <c r="BB86" s="264"/>
      <c r="BI86" s="4"/>
      <c r="BL86" s="4"/>
      <c r="BM86" s="4"/>
      <c r="BN86" s="4"/>
    </row>
    <row r="87" spans="2:66" s="5" customFormat="1" ht="9.9" customHeight="1">
      <c r="B87" s="4"/>
      <c r="C87" s="791"/>
      <c r="D87" s="791"/>
      <c r="E87" s="791"/>
      <c r="F87" s="791"/>
      <c r="G87" s="791"/>
      <c r="H87" s="791"/>
      <c r="I87" s="791"/>
      <c r="J87" s="791"/>
      <c r="K87" s="791"/>
      <c r="L87" s="791"/>
      <c r="M87" s="791"/>
      <c r="N87" s="791"/>
      <c r="O87" s="791"/>
      <c r="P87" s="791"/>
      <c r="Q87" s="791"/>
      <c r="S87" s="14"/>
      <c r="T87" s="114"/>
      <c r="U87" s="6"/>
      <c r="V87" s="4"/>
      <c r="W87" s="4"/>
      <c r="X87" s="4"/>
      <c r="Y87" s="4"/>
      <c r="Z87" s="4"/>
      <c r="AA87" s="4"/>
      <c r="AB87" s="4"/>
      <c r="AC87" s="4"/>
      <c r="AE87" s="13"/>
      <c r="AF87" s="795" t="s">
        <v>1051</v>
      </c>
      <c r="AG87" s="795"/>
      <c r="AH87" s="795"/>
      <c r="AI87" s="795"/>
      <c r="AJ87" s="795"/>
      <c r="AK87" s="795"/>
      <c r="AL87" s="795"/>
      <c r="AM87" s="795"/>
      <c r="AN87" s="795"/>
      <c r="AO87" s="4"/>
      <c r="AP87" s="4"/>
      <c r="AQ87" s="4"/>
      <c r="AR87" s="4"/>
      <c r="AS87" s="748"/>
      <c r="AT87" s="749"/>
      <c r="AU87" s="749"/>
      <c r="AV87" s="4"/>
      <c r="AW87" s="792"/>
      <c r="AX87" s="793"/>
      <c r="AY87" s="793"/>
      <c r="AZ87" s="793"/>
      <c r="BA87" s="794"/>
      <c r="BB87" s="265"/>
      <c r="BC87" s="4"/>
      <c r="BD87" s="4"/>
      <c r="BE87" s="4"/>
      <c r="BF87" s="4"/>
      <c r="BG87" s="4"/>
      <c r="BH87" s="4"/>
      <c r="BI87" s="4"/>
      <c r="BL87" s="4"/>
      <c r="BM87" s="4"/>
      <c r="BN87" s="4"/>
    </row>
    <row r="88" spans="2:66" s="5" customFormat="1" ht="9.9" customHeight="1" thickBot="1">
      <c r="B88" s="4"/>
      <c r="C88" s="791"/>
      <c r="D88" s="791"/>
      <c r="E88" s="791"/>
      <c r="F88" s="791"/>
      <c r="G88" s="791"/>
      <c r="H88" s="791"/>
      <c r="I88" s="791"/>
      <c r="J88" s="791"/>
      <c r="K88" s="791"/>
      <c r="L88" s="791"/>
      <c r="M88" s="791"/>
      <c r="N88" s="791"/>
      <c r="O88" s="791"/>
      <c r="P88" s="791"/>
      <c r="Q88" s="791"/>
      <c r="S88" s="14"/>
      <c r="T88" s="12"/>
      <c r="U88" s="7"/>
      <c r="V88" s="7"/>
      <c r="W88" s="104"/>
      <c r="X88" s="7"/>
      <c r="Y88" s="7"/>
      <c r="Z88" s="7"/>
      <c r="AA88" s="7"/>
      <c r="AB88" s="7"/>
      <c r="AC88" s="7"/>
      <c r="AD88" s="7"/>
      <c r="AE88" s="7"/>
      <c r="AF88" s="7"/>
      <c r="AG88" s="7"/>
      <c r="AH88" s="7"/>
      <c r="AI88" s="7"/>
      <c r="AJ88" s="97"/>
      <c r="AK88" s="7"/>
      <c r="AL88" s="7"/>
      <c r="AM88" s="7"/>
      <c r="AN88" s="7"/>
      <c r="AO88" s="7"/>
      <c r="AP88" s="7"/>
      <c r="AQ88" s="7"/>
      <c r="AR88" s="7"/>
      <c r="AS88" s="750"/>
      <c r="AT88" s="751"/>
      <c r="AU88" s="751"/>
      <c r="AV88" s="266"/>
      <c r="AW88" s="266"/>
      <c r="AX88" s="266"/>
      <c r="AY88" s="266"/>
      <c r="AZ88" s="266"/>
      <c r="BA88" s="266"/>
      <c r="BB88" s="267"/>
      <c r="BD88" s="4"/>
      <c r="BE88" s="4"/>
      <c r="BF88" s="4"/>
      <c r="BG88" s="4"/>
      <c r="BH88" s="4"/>
      <c r="BI88" s="4"/>
      <c r="BJ88" s="4"/>
      <c r="BL88" s="4"/>
      <c r="BM88" s="4"/>
      <c r="BN88" s="4"/>
    </row>
    <row r="89" spans="2:66" s="5" customFormat="1" ht="9.9" customHeight="1" thickTop="1">
      <c r="B89" s="4"/>
      <c r="C89" s="227"/>
      <c r="D89" s="227"/>
      <c r="E89" s="227"/>
      <c r="F89" s="227"/>
      <c r="G89" s="227"/>
      <c r="H89" s="227"/>
      <c r="I89" s="227"/>
      <c r="J89" s="227"/>
      <c r="K89" s="227"/>
      <c r="L89" s="227"/>
      <c r="M89" s="227"/>
      <c r="N89" s="227"/>
      <c r="O89" s="227"/>
      <c r="P89" s="227"/>
      <c r="Q89" s="227"/>
      <c r="S89" s="14"/>
      <c r="T89" s="4"/>
      <c r="U89" s="4"/>
      <c r="V89" s="4"/>
      <c r="W89" s="6"/>
      <c r="X89" s="4"/>
      <c r="Y89" s="4"/>
      <c r="Z89" s="4"/>
      <c r="AA89" s="4"/>
      <c r="AB89" s="4"/>
      <c r="AC89" s="4"/>
      <c r="AD89" s="4"/>
      <c r="AE89" s="4"/>
      <c r="AF89" s="4"/>
      <c r="AG89" s="4"/>
      <c r="AH89" s="4"/>
      <c r="AI89" s="4"/>
      <c r="AJ89" s="22"/>
      <c r="AK89" s="4"/>
      <c r="AL89" s="4"/>
      <c r="AM89" s="4"/>
      <c r="AN89" s="4"/>
      <c r="AO89" s="4"/>
      <c r="AP89" s="4"/>
      <c r="AQ89" s="4"/>
      <c r="AR89" s="4"/>
      <c r="AS89" s="226"/>
      <c r="AT89" s="226"/>
      <c r="AU89" s="226"/>
      <c r="AV89" s="4"/>
      <c r="AW89" s="4"/>
      <c r="AX89" s="4"/>
      <c r="AY89" s="4"/>
      <c r="AZ89" s="4"/>
      <c r="BA89" s="4"/>
      <c r="BB89" s="4"/>
      <c r="BD89" s="4"/>
      <c r="BE89" s="4"/>
      <c r="BF89" s="4"/>
      <c r="BG89" s="4"/>
      <c r="BH89" s="4"/>
      <c r="BI89" s="4"/>
      <c r="BJ89" s="4"/>
      <c r="BL89" s="4"/>
      <c r="BM89" s="4"/>
      <c r="BN89" s="4"/>
    </row>
    <row r="90" spans="2:66" s="5" customFormat="1" ht="5.25" customHeight="1">
      <c r="B90"/>
      <c r="C90"/>
      <c r="D90"/>
      <c r="E90"/>
      <c r="F90"/>
      <c r="G90"/>
      <c r="H90"/>
      <c r="I90"/>
      <c r="J90"/>
      <c r="K90"/>
      <c r="L90"/>
      <c r="M90" s="1"/>
      <c r="N90"/>
      <c r="O90"/>
      <c r="P90"/>
      <c r="Q90"/>
      <c r="S90" s="22"/>
      <c r="W90" s="4"/>
      <c r="AG90" s="4"/>
      <c r="AQ90" s="4"/>
      <c r="BA90" s="4"/>
      <c r="BC90"/>
      <c r="BE90" s="4"/>
      <c r="BF90" s="4"/>
      <c r="BG90" s="4"/>
      <c r="BH90" s="4"/>
      <c r="BI90" s="4"/>
      <c r="BJ90" s="4"/>
      <c r="BK90" s="4"/>
      <c r="BL90" s="4"/>
      <c r="BM90" s="4"/>
      <c r="BN90" s="4"/>
    </row>
    <row r="91" spans="2:66" ht="9.9" customHeight="1">
      <c r="B91" s="1"/>
      <c r="C91" s="1"/>
      <c r="D91" s="1"/>
      <c r="E91" s="1"/>
      <c r="F91" s="1"/>
      <c r="G91" s="1"/>
      <c r="H91" s="2"/>
      <c r="I91" s="2"/>
      <c r="J91" s="2"/>
      <c r="K91" s="2"/>
      <c r="L91" s="2"/>
      <c r="M91" s="2"/>
      <c r="N91" s="2"/>
      <c r="O91" s="2"/>
      <c r="P91" s="2"/>
      <c r="Q91" s="2"/>
      <c r="R91" s="2"/>
      <c r="S91" s="1"/>
      <c r="T91" s="1"/>
      <c r="U91" s="1"/>
      <c r="V91" s="1"/>
      <c r="X91" s="1"/>
      <c r="Y91" s="1"/>
      <c r="Z91" s="1"/>
      <c r="AA91" s="1"/>
      <c r="AB91" s="1"/>
      <c r="AC91" s="1"/>
      <c r="AD91" s="1"/>
      <c r="AE91" s="1"/>
      <c r="AF91" s="1"/>
      <c r="AH91" s="1"/>
      <c r="AI91" s="1"/>
      <c r="AJ91" s="1"/>
      <c r="AK91" s="1"/>
      <c r="AL91" s="1"/>
      <c r="AM91" s="1"/>
      <c r="AN91" s="1"/>
      <c r="AO91" s="1"/>
      <c r="AP91" s="1"/>
      <c r="AR91" s="1"/>
      <c r="AS91" s="1"/>
      <c r="AU91" s="2"/>
      <c r="AV91" s="2"/>
      <c r="AW91" s="2"/>
      <c r="AX91" s="2"/>
      <c r="AY91" s="2"/>
      <c r="AZ91" s="2"/>
      <c r="BA91" s="2"/>
      <c r="BB91" s="2"/>
      <c r="BC91" s="2"/>
      <c r="BD91" s="2"/>
      <c r="BE91" s="1"/>
      <c r="BF91" s="1"/>
      <c r="BG91" s="1"/>
      <c r="BH91" s="1"/>
      <c r="BI91" s="1"/>
      <c r="BJ91" s="1"/>
    </row>
    <row r="92" spans="2:66" ht="9.9" customHeight="1">
      <c r="B92" s="1"/>
      <c r="C92" s="1"/>
      <c r="D92" s="1"/>
      <c r="E92" s="1"/>
      <c r="F92" s="1"/>
      <c r="G92" s="1"/>
      <c r="H92" s="2"/>
      <c r="I92" s="2"/>
      <c r="J92" s="2"/>
      <c r="K92" s="2"/>
      <c r="L92" s="2"/>
      <c r="M92" s="2"/>
      <c r="N92" s="2"/>
      <c r="O92" s="2"/>
      <c r="P92" s="2"/>
      <c r="Q92" s="2"/>
      <c r="R92" s="2"/>
      <c r="S92" s="2"/>
      <c r="T92" s="2"/>
      <c r="U92" s="1"/>
      <c r="V92" s="1"/>
      <c r="X92" s="1"/>
      <c r="Y92" s="1"/>
      <c r="Z92" s="1"/>
      <c r="AA92" s="1"/>
      <c r="AB92" s="1"/>
      <c r="AC92" s="1"/>
      <c r="AD92" s="1"/>
      <c r="AE92" s="1"/>
      <c r="AF92" s="1"/>
      <c r="AH92" s="1"/>
      <c r="AI92" s="1"/>
      <c r="AJ92" s="1"/>
      <c r="AK92" s="1"/>
      <c r="AL92" s="1"/>
      <c r="AM92" s="1"/>
      <c r="AN92" s="1"/>
      <c r="AO92" s="1"/>
      <c r="AP92" s="1"/>
      <c r="AR92" s="1"/>
      <c r="AS92" s="1"/>
      <c r="AT92" s="1"/>
      <c r="AU92" s="1"/>
      <c r="AV92" s="2"/>
      <c r="AW92" s="2"/>
      <c r="AX92" s="2"/>
      <c r="AY92" s="2"/>
      <c r="AZ92" s="947" t="s">
        <v>5</v>
      </c>
      <c r="BA92" s="948"/>
      <c r="BB92" s="948"/>
      <c r="BC92" s="948"/>
      <c r="BD92" s="948"/>
      <c r="BE92" s="948"/>
      <c r="BF92" s="948"/>
      <c r="BG92" s="948"/>
      <c r="BH92" s="948"/>
      <c r="BI92" s="948"/>
      <c r="BJ92" s="949"/>
    </row>
    <row r="93" spans="2:66" ht="9.9" customHeight="1">
      <c r="B93" s="1"/>
      <c r="C93" s="1"/>
      <c r="D93" s="1"/>
      <c r="E93" s="1"/>
      <c r="F93" s="1"/>
      <c r="G93" s="1"/>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950"/>
      <c r="BA93" s="951"/>
      <c r="BB93" s="951"/>
      <c r="BC93" s="951"/>
      <c r="BD93" s="951"/>
      <c r="BE93" s="951"/>
      <c r="BF93" s="951"/>
      <c r="BG93" s="951"/>
      <c r="BH93" s="951"/>
      <c r="BI93" s="951"/>
      <c r="BJ93" s="952"/>
    </row>
    <row r="94" spans="2:66" ht="9.9" customHeight="1">
      <c r="B94" s="1"/>
      <c r="C94" s="1"/>
      <c r="D94" s="1"/>
      <c r="E94" s="1"/>
      <c r="F94" s="1"/>
      <c r="G94" s="1"/>
      <c r="H94" s="1"/>
      <c r="I94" s="1"/>
      <c r="J94" s="1"/>
      <c r="K94" s="1"/>
      <c r="L94" s="1"/>
      <c r="N94" s="1"/>
      <c r="O94" s="1"/>
      <c r="P94" s="1"/>
      <c r="Q94" s="1"/>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1"/>
      <c r="AW94" s="1"/>
      <c r="AX94" s="1"/>
      <c r="AY94" s="1"/>
      <c r="AZ94" s="1"/>
      <c r="BB94" s="1"/>
      <c r="BC94" s="1"/>
      <c r="BD94" s="1"/>
      <c r="BE94" s="1"/>
      <c r="BF94" s="1"/>
      <c r="BG94" s="1"/>
      <c r="BH94" s="1"/>
      <c r="BI94" s="1"/>
      <c r="BJ94" s="1"/>
    </row>
    <row r="95" spans="2:66" ht="9.9" customHeight="1">
      <c r="B95" s="106"/>
      <c r="C95" s="106"/>
      <c r="D95" s="106"/>
      <c r="E95" s="106"/>
      <c r="F95" s="106"/>
      <c r="G95" s="106"/>
      <c r="H95" s="106"/>
      <c r="I95" s="106"/>
      <c r="J95" s="106"/>
      <c r="K95" s="1"/>
      <c r="L95" s="1"/>
      <c r="N95" s="1"/>
      <c r="O95" s="1"/>
      <c r="P95" s="1"/>
      <c r="Q95" s="1"/>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1"/>
      <c r="AV95" s="1"/>
      <c r="AW95" s="1"/>
      <c r="AX95" s="1"/>
      <c r="AY95" s="1"/>
      <c r="AZ95" s="1"/>
      <c r="BB95" s="1"/>
      <c r="BC95" s="1"/>
      <c r="BD95" s="1"/>
      <c r="BE95" s="1"/>
      <c r="BF95" s="3"/>
      <c r="BG95" s="3"/>
      <c r="BH95" s="3"/>
      <c r="BI95" s="3"/>
      <c r="BJ95" s="3"/>
      <c r="BK95" s="3"/>
      <c r="BL95" s="1"/>
    </row>
    <row r="96" spans="2:66" ht="9.9" customHeight="1">
      <c r="B96" s="106"/>
      <c r="C96" s="106"/>
      <c r="D96" s="106"/>
      <c r="E96" s="106"/>
      <c r="F96" s="106"/>
      <c r="G96" s="106"/>
      <c r="H96" s="106"/>
      <c r="I96" s="106"/>
      <c r="J96" s="106"/>
      <c r="K96" s="1"/>
      <c r="L96" s="1"/>
      <c r="N96" s="1"/>
      <c r="O96" s="1"/>
      <c r="P96" s="1"/>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1"/>
      <c r="AV96" s="1"/>
      <c r="AW96" s="1"/>
      <c r="AX96" s="1"/>
      <c r="AY96" s="1"/>
      <c r="AZ96" s="1"/>
      <c r="BB96" s="1"/>
      <c r="BC96" s="1"/>
      <c r="BD96" s="1"/>
      <c r="BE96" s="1"/>
      <c r="BF96" s="3"/>
      <c r="BG96" s="3"/>
      <c r="BH96" s="3"/>
      <c r="BI96" s="3"/>
      <c r="BJ96" s="3"/>
      <c r="BK96" s="3"/>
      <c r="BL96" s="1"/>
    </row>
    <row r="97" spans="2:66" ht="9.9" customHeight="1">
      <c r="B97" s="2"/>
      <c r="C97" s="2"/>
      <c r="D97" s="2"/>
      <c r="E97" s="2"/>
      <c r="F97" s="2"/>
      <c r="G97" s="2"/>
      <c r="H97" s="2"/>
      <c r="I97" s="1"/>
      <c r="J97" s="1"/>
      <c r="K97" s="1"/>
      <c r="L97" s="1"/>
      <c r="N97" s="1"/>
      <c r="O97" s="1"/>
      <c r="P97" s="1"/>
      <c r="Q97" s="1"/>
      <c r="R97" s="1"/>
      <c r="S97" s="1"/>
      <c r="T97" s="1"/>
      <c r="U97" s="1"/>
      <c r="V97" s="1"/>
      <c r="X97" s="1"/>
      <c r="Y97" s="1"/>
      <c r="Z97" s="1"/>
      <c r="AA97" s="1"/>
      <c r="AB97" s="1"/>
      <c r="AC97" s="1"/>
      <c r="AD97" s="1"/>
      <c r="AE97" s="1"/>
      <c r="AF97" s="1"/>
      <c r="AH97" s="1"/>
      <c r="AI97" s="1"/>
      <c r="AJ97" s="1"/>
      <c r="AK97" s="1"/>
      <c r="AL97" s="1"/>
      <c r="AM97" s="1"/>
      <c r="AN97" s="1"/>
      <c r="AO97" s="1"/>
      <c r="AP97" s="1"/>
      <c r="AR97" s="1"/>
      <c r="AS97" s="1"/>
      <c r="AT97" s="1"/>
      <c r="AU97" s="1"/>
      <c r="AV97" s="1"/>
      <c r="AW97" s="1"/>
      <c r="AX97" s="1"/>
      <c r="AY97" s="1"/>
      <c r="AZ97" s="1"/>
      <c r="BB97" s="1"/>
      <c r="BC97" s="1"/>
      <c r="BD97" s="1"/>
      <c r="BE97" s="1"/>
      <c r="BF97" s="1"/>
      <c r="BG97" s="1"/>
      <c r="BH97" s="1"/>
      <c r="BI97" s="1"/>
      <c r="BJ97" s="1"/>
      <c r="BK97"/>
    </row>
    <row r="98" spans="2:66" s="5" customFormat="1" ht="9.9" customHeight="1">
      <c r="B98" s="166"/>
      <c r="C98" s="166"/>
      <c r="D98" s="166"/>
      <c r="E98" s="166"/>
      <c r="F98" s="166"/>
      <c r="G98" s="166"/>
      <c r="H98" s="166"/>
      <c r="I98" s="166"/>
      <c r="J98" s="166"/>
      <c r="K98" s="166"/>
      <c r="L98" s="118"/>
      <c r="M98" s="160"/>
      <c r="N98" s="166"/>
      <c r="O98" s="166"/>
      <c r="P98" s="118"/>
      <c r="Q98" s="118"/>
      <c r="R98" s="166"/>
      <c r="S98" s="166"/>
      <c r="T98" s="118"/>
      <c r="U98" s="118"/>
      <c r="V98" s="166"/>
      <c r="W98" s="166"/>
      <c r="X98" s="118"/>
      <c r="Y98" s="118"/>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row>
    <row r="99" spans="2:66" s="5" customFormat="1" ht="9.9" customHeight="1">
      <c r="B99" s="166"/>
      <c r="C99" s="166"/>
      <c r="D99" s="166"/>
      <c r="E99" s="166"/>
      <c r="F99" s="166"/>
      <c r="G99" s="166"/>
      <c r="H99" s="166"/>
      <c r="I99" s="166"/>
      <c r="J99" s="166"/>
      <c r="K99" s="166"/>
      <c r="L99" s="166"/>
      <c r="M99" s="166"/>
      <c r="N99" s="166"/>
      <c r="O99" s="166"/>
      <c r="P99" s="166"/>
      <c r="Q99" s="166"/>
      <c r="R99" s="166"/>
      <c r="S99" s="166"/>
      <c r="T99" s="166"/>
      <c r="U99" s="166"/>
      <c r="V99" s="166"/>
      <c r="W99" s="166"/>
      <c r="X99" s="166"/>
      <c r="Y99" s="166"/>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row>
    <row r="100" spans="2:66" s="4" customFormat="1" ht="9.9" customHeight="1">
      <c r="B100" s="166"/>
      <c r="C100" s="166"/>
      <c r="D100" s="166"/>
      <c r="E100" s="166"/>
      <c r="F100" s="166"/>
      <c r="G100" s="166"/>
      <c r="H100" s="166"/>
      <c r="I100" s="166"/>
      <c r="J100" s="166"/>
      <c r="K100" s="166"/>
      <c r="L100" s="166"/>
      <c r="M100" s="166"/>
      <c r="N100" s="166"/>
      <c r="O100" s="166"/>
      <c r="P100" s="166"/>
      <c r="Q100" s="166"/>
      <c r="R100" s="166"/>
      <c r="S100" s="166"/>
      <c r="T100" s="166"/>
      <c r="U100" s="166"/>
      <c r="V100" s="166"/>
      <c r="W100" s="166"/>
      <c r="X100" s="166"/>
      <c r="Y100" s="166"/>
    </row>
    <row r="101" spans="2:66" s="5" customFormat="1" ht="9.9" customHeight="1">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row>
    <row r="102" spans="2:66" s="5" customFormat="1" ht="9.9" customHeight="1">
      <c r="B102" s="21"/>
      <c r="C102" s="21"/>
      <c r="D102" s="21"/>
      <c r="E102" s="21"/>
      <c r="F102" s="21"/>
      <c r="G102" s="21"/>
      <c r="H102" s="21"/>
      <c r="I102" s="21"/>
      <c r="J102" s="4"/>
      <c r="K102" s="4"/>
      <c r="L102" s="4"/>
      <c r="M102" s="4"/>
      <c r="N102" s="161"/>
      <c r="O102" s="161"/>
      <c r="P102" s="161"/>
      <c r="Q102" s="161"/>
      <c r="R102" s="161"/>
      <c r="S102" s="161"/>
      <c r="T102" s="161"/>
      <c r="U102" s="161"/>
      <c r="V102" s="161"/>
      <c r="W102" s="161"/>
      <c r="X102" s="161"/>
      <c r="Y102" s="161"/>
      <c r="Z102" s="161"/>
      <c r="AA102" s="161"/>
      <c r="AB102" s="161"/>
      <c r="AC102" s="161"/>
      <c r="AD102" s="161"/>
      <c r="AE102" s="161"/>
      <c r="AF102" s="161"/>
      <c r="AG102" s="161"/>
      <c r="AH102" s="161"/>
      <c r="AI102" s="161"/>
      <c r="AJ102" s="161"/>
      <c r="AK102" s="161"/>
      <c r="AL102" s="161"/>
      <c r="AM102" s="161"/>
      <c r="AN102" s="161"/>
      <c r="AO102" s="161"/>
      <c r="AP102" s="161"/>
      <c r="AQ102" s="161"/>
      <c r="AR102" s="161"/>
      <c r="AS102" s="4"/>
      <c r="AT102" s="4"/>
      <c r="AU102" s="4"/>
      <c r="AV102" s="4"/>
      <c r="AW102" s="4"/>
      <c r="AX102" s="4"/>
      <c r="AY102" s="4"/>
      <c r="AZ102" s="4"/>
      <c r="BA102" s="4"/>
      <c r="BB102" s="4"/>
      <c r="BC102" s="4"/>
      <c r="BD102" s="4"/>
      <c r="BE102" s="4"/>
      <c r="BF102" s="4"/>
      <c r="BG102" s="4"/>
      <c r="BH102" s="4"/>
      <c r="BI102" s="4"/>
      <c r="BJ102" s="4"/>
    </row>
    <row r="103" spans="2:66" s="5" customFormat="1" ht="9.9" customHeight="1">
      <c r="B103" s="21"/>
      <c r="C103" s="21"/>
      <c r="D103" s="21"/>
      <c r="E103" s="21"/>
      <c r="F103" s="21"/>
      <c r="G103" s="21"/>
      <c r="H103" s="21"/>
      <c r="I103" s="21"/>
      <c r="J103" s="4"/>
      <c r="K103" s="4"/>
      <c r="L103" s="4"/>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1"/>
      <c r="AL103" s="161"/>
      <c r="AM103" s="161"/>
      <c r="AN103" s="161"/>
      <c r="AO103" s="161"/>
      <c r="AP103" s="161"/>
      <c r="AQ103" s="161"/>
      <c r="AR103" s="161"/>
      <c r="AS103" s="4"/>
      <c r="AT103" s="4"/>
      <c r="AU103" s="4"/>
      <c r="AV103" s="4"/>
      <c r="AW103" s="4"/>
      <c r="AX103" s="4"/>
      <c r="AY103" s="4"/>
      <c r="AZ103" s="4"/>
      <c r="BA103" s="4"/>
      <c r="BB103" s="4"/>
      <c r="BC103" s="4"/>
      <c r="BD103" s="4"/>
      <c r="BE103" s="4"/>
      <c r="BF103" s="4"/>
      <c r="BG103" s="4"/>
      <c r="BH103" s="4"/>
      <c r="BI103" s="4"/>
      <c r="BJ103" s="4"/>
    </row>
    <row r="104" spans="2:66" s="5" customFormat="1" ht="9.9" customHeight="1">
      <c r="B104" s="166"/>
      <c r="C104" s="166"/>
      <c r="D104" s="166"/>
      <c r="E104" s="166"/>
      <c r="F104" s="166"/>
      <c r="G104" s="166"/>
      <c r="H104" s="166"/>
      <c r="I104" s="166"/>
      <c r="J104" s="4"/>
      <c r="K104" s="4"/>
      <c r="L104" s="4"/>
      <c r="M104" s="161"/>
      <c r="N104" s="161"/>
      <c r="O104" s="161"/>
      <c r="P104" s="161"/>
      <c r="Q104" s="161"/>
      <c r="R104" s="161"/>
      <c r="S104" s="161"/>
      <c r="T104" s="161"/>
      <c r="U104" s="161"/>
      <c r="V104" s="161"/>
      <c r="W104" s="161"/>
      <c r="X104" s="161"/>
      <c r="Y104" s="161"/>
      <c r="Z104" s="161"/>
      <c r="AA104" s="161"/>
      <c r="AB104" s="161"/>
      <c r="AC104" s="161"/>
      <c r="AD104" s="161"/>
      <c r="AE104" s="161"/>
      <c r="AF104" s="161"/>
      <c r="AG104" s="161"/>
      <c r="AH104" s="161"/>
      <c r="AI104" s="161"/>
      <c r="AJ104" s="161"/>
      <c r="AK104" s="161"/>
      <c r="AL104" s="161"/>
      <c r="AM104" s="161"/>
      <c r="AN104" s="161"/>
      <c r="AO104" s="161"/>
      <c r="AP104" s="161"/>
      <c r="AQ104" s="161"/>
      <c r="AR104" s="161"/>
      <c r="AS104" s="4"/>
      <c r="AT104" s="4"/>
      <c r="AU104" s="4"/>
      <c r="AV104" s="4"/>
      <c r="AW104" s="4"/>
      <c r="AX104" s="4"/>
      <c r="AY104" s="4"/>
      <c r="AZ104" s="4"/>
      <c r="BA104" s="4"/>
      <c r="BB104" s="4"/>
      <c r="BC104" s="4"/>
      <c r="BD104" s="4"/>
      <c r="BE104" s="4"/>
      <c r="BF104" s="4"/>
      <c r="BG104" s="4"/>
      <c r="BH104" s="4"/>
      <c r="BI104" s="4"/>
      <c r="BJ104" s="4"/>
    </row>
    <row r="105" spans="2:66" s="5" customFormat="1" ht="9.9" customHeight="1">
      <c r="B105" s="166"/>
      <c r="C105" s="166"/>
      <c r="D105" s="166"/>
      <c r="E105" s="166"/>
      <c r="F105" s="166"/>
      <c r="G105" s="166"/>
      <c r="H105" s="166"/>
      <c r="I105" s="166"/>
      <c r="J105" s="4"/>
      <c r="K105" s="4"/>
      <c r="L105" s="4"/>
      <c r="M105" s="4"/>
      <c r="N105" s="4"/>
      <c r="O105" s="4"/>
      <c r="P105" s="4"/>
      <c r="Q105" s="4"/>
      <c r="R105" s="4"/>
      <c r="S105" s="4"/>
      <c r="T105" s="22"/>
      <c r="U105" s="22"/>
      <c r="V105" s="4"/>
      <c r="W105" s="22"/>
      <c r="X105" s="161"/>
      <c r="Y105" s="161"/>
      <c r="Z105" s="161"/>
      <c r="AA105" s="161"/>
      <c r="AB105" s="161"/>
      <c r="AC105" s="161"/>
      <c r="AD105" s="161"/>
      <c r="AE105" s="161"/>
      <c r="AF105" s="161"/>
      <c r="AG105" s="161"/>
      <c r="AH105" s="161"/>
      <c r="AI105" s="161"/>
      <c r="AJ105" s="161"/>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row>
    <row r="106" spans="2:66" s="5" customFormat="1" ht="9.9" customHeight="1">
      <c r="B106" s="166"/>
      <c r="C106" s="166"/>
      <c r="D106" s="166"/>
      <c r="E106" s="166"/>
      <c r="F106" s="166"/>
      <c r="G106" s="166"/>
      <c r="H106" s="166"/>
      <c r="I106" s="166"/>
      <c r="J106" s="4"/>
      <c r="K106" s="4"/>
      <c r="L106" s="4"/>
      <c r="M106" s="4"/>
      <c r="N106" s="4"/>
      <c r="O106" s="4"/>
      <c r="P106" s="4"/>
      <c r="Q106" s="4"/>
      <c r="R106" s="4"/>
      <c r="S106" s="4"/>
      <c r="T106" s="4"/>
      <c r="U106" s="4"/>
      <c r="V106" s="4"/>
      <c r="W106" s="161"/>
      <c r="X106" s="161"/>
      <c r="Y106" s="161"/>
      <c r="Z106" s="161"/>
      <c r="AA106" s="161"/>
      <c r="AB106" s="161"/>
      <c r="AC106" s="161"/>
      <c r="AD106" s="161"/>
      <c r="AE106" s="161"/>
      <c r="AF106" s="161"/>
      <c r="AG106" s="161"/>
      <c r="AH106" s="161"/>
      <c r="AI106" s="161"/>
      <c r="AJ106" s="161"/>
      <c r="AK106" s="4"/>
      <c r="AL106" s="4"/>
      <c r="AM106" s="4"/>
      <c r="AN106" s="4"/>
      <c r="AO106" s="4"/>
      <c r="AP106" s="4"/>
      <c r="AQ106" s="4"/>
      <c r="AR106" s="4"/>
      <c r="AS106" s="4"/>
      <c r="AT106" s="21"/>
      <c r="AU106" s="21"/>
      <c r="AV106" s="21"/>
      <c r="AW106" s="21"/>
      <c r="AX106" s="21"/>
      <c r="AY106" s="21"/>
      <c r="AZ106" s="21"/>
      <c r="BA106" s="21"/>
      <c r="BB106" s="21"/>
      <c r="BC106" s="21"/>
      <c r="BD106" s="21"/>
      <c r="BE106" s="21"/>
      <c r="BF106" s="21"/>
      <c r="BG106" s="21"/>
      <c r="BH106" s="21"/>
      <c r="BI106" s="21"/>
      <c r="BJ106" s="4"/>
    </row>
    <row r="107" spans="2:66" s="5" customFormat="1" ht="9.9" customHeight="1">
      <c r="B107" s="166"/>
      <c r="C107" s="166"/>
      <c r="D107" s="166"/>
      <c r="E107" s="166"/>
      <c r="F107" s="166"/>
      <c r="G107" s="166"/>
      <c r="H107" s="166"/>
      <c r="I107" s="166"/>
      <c r="J107" s="4"/>
      <c r="K107" s="4"/>
      <c r="L107" s="4"/>
      <c r="M107" s="4"/>
      <c r="N107" s="4"/>
      <c r="O107" s="4"/>
      <c r="P107" s="4"/>
      <c r="Q107" s="4"/>
      <c r="R107" s="4"/>
      <c r="S107" s="4"/>
      <c r="T107" s="4"/>
      <c r="U107" s="4"/>
      <c r="V107" s="4"/>
      <c r="W107" s="161"/>
      <c r="X107" s="161"/>
      <c r="Y107" s="161"/>
      <c r="Z107" s="161"/>
      <c r="AA107" s="161"/>
      <c r="AB107" s="161"/>
      <c r="AC107" s="161"/>
      <c r="AD107" s="161"/>
      <c r="AE107" s="161"/>
      <c r="AF107" s="161"/>
      <c r="AG107" s="161"/>
      <c r="AH107" s="161"/>
      <c r="AI107" s="161"/>
      <c r="AJ107" s="161"/>
      <c r="AK107" s="4"/>
      <c r="AL107" s="4"/>
      <c r="AM107" s="4"/>
      <c r="AN107" s="4"/>
      <c r="AO107" s="4"/>
      <c r="AP107" s="4"/>
      <c r="AQ107" s="4"/>
      <c r="AR107" s="4"/>
      <c r="AS107" s="4"/>
      <c r="AT107" s="4"/>
      <c r="AU107" s="4"/>
      <c r="AV107" s="4"/>
      <c r="AW107" s="4"/>
      <c r="AX107" s="21"/>
      <c r="AY107" s="21"/>
      <c r="AZ107" s="21"/>
      <c r="BA107" s="21"/>
      <c r="BB107" s="21"/>
      <c r="BC107" s="21"/>
      <c r="BD107" s="21"/>
      <c r="BE107" s="21"/>
      <c r="BF107" s="21"/>
      <c r="BG107" s="21"/>
      <c r="BH107" s="21"/>
      <c r="BI107" s="21"/>
      <c r="BJ107" s="4"/>
    </row>
    <row r="108" spans="2:66" s="5" customFormat="1" ht="9.9" customHeight="1">
      <c r="B108" s="4"/>
      <c r="C108" s="4"/>
      <c r="D108" s="4"/>
      <c r="E108" s="4"/>
      <c r="F108" s="4"/>
      <c r="G108" s="4"/>
      <c r="H108" s="4"/>
      <c r="I108" s="4"/>
      <c r="J108" s="4"/>
      <c r="K108" s="4"/>
      <c r="L108" s="4"/>
      <c r="M108" s="4"/>
      <c r="N108" s="4"/>
      <c r="O108" s="4"/>
      <c r="P108" s="4"/>
      <c r="Q108" s="4"/>
      <c r="R108" s="4"/>
      <c r="S108" s="4"/>
      <c r="T108" s="4"/>
      <c r="U108" s="4"/>
      <c r="V108" s="4"/>
      <c r="W108" s="161"/>
      <c r="X108" s="161"/>
      <c r="Y108" s="161"/>
      <c r="Z108" s="161"/>
      <c r="AA108" s="161"/>
      <c r="AB108" s="161"/>
      <c r="AC108" s="161"/>
      <c r="AD108" s="161"/>
      <c r="AE108" s="161"/>
      <c r="AF108" s="161"/>
      <c r="AG108" s="161"/>
      <c r="AH108" s="161"/>
      <c r="AI108" s="161"/>
      <c r="AJ108" s="161"/>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row>
    <row r="109" spans="2:66" s="5" customFormat="1" ht="9.9" customHeight="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4"/>
      <c r="BL109" s="4"/>
      <c r="BM109" s="4"/>
      <c r="BN109" s="4"/>
    </row>
    <row r="110" spans="2:66" s="4" customFormat="1" ht="9.9" customHeight="1">
      <c r="B110" s="166"/>
      <c r="C110" s="166"/>
      <c r="D110" s="166"/>
      <c r="E110" s="166"/>
      <c r="F110" s="166"/>
      <c r="G110" s="166"/>
      <c r="H110" s="166"/>
      <c r="I110" s="166"/>
      <c r="J110" s="166"/>
      <c r="K110" s="166"/>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row>
    <row r="111" spans="2:66" s="5" customFormat="1" ht="9.9" customHeight="1">
      <c r="B111" s="166"/>
      <c r="C111" s="166"/>
      <c r="D111" s="166"/>
      <c r="E111" s="166"/>
      <c r="F111" s="166"/>
      <c r="G111" s="166"/>
      <c r="H111" s="166"/>
      <c r="I111" s="166"/>
      <c r="J111" s="166"/>
      <c r="K111" s="166"/>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c r="AQ111" s="128"/>
      <c r="AR111" s="128"/>
      <c r="AS111" s="128"/>
      <c r="AT111" s="128"/>
      <c r="AU111" s="128"/>
      <c r="AV111" s="128"/>
      <c r="AW111" s="128"/>
      <c r="AX111" s="128"/>
      <c r="AY111" s="128"/>
      <c r="AZ111" s="128"/>
      <c r="BA111" s="128"/>
      <c r="BB111" s="128"/>
      <c r="BC111" s="128"/>
      <c r="BD111" s="128"/>
      <c r="BE111" s="128"/>
      <c r="BF111" s="128"/>
      <c r="BG111" s="128"/>
      <c r="BH111" s="128"/>
      <c r="BI111" s="128"/>
      <c r="BJ111" s="128"/>
      <c r="BK111" s="4"/>
      <c r="BL111" s="4"/>
      <c r="BM111" s="4"/>
      <c r="BN111" s="4"/>
    </row>
    <row r="112" spans="2:66" s="5" customFormat="1" ht="9.9" customHeight="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4"/>
      <c r="BL112" s="4"/>
      <c r="BM112" s="4"/>
      <c r="BN112" s="4"/>
    </row>
    <row r="113" spans="2:66" s="5" customFormat="1" ht="9.9" customHeight="1">
      <c r="B113" s="166"/>
      <c r="C113" s="166"/>
      <c r="D113" s="166"/>
      <c r="E113" s="166"/>
      <c r="F113" s="166"/>
      <c r="G113" s="166"/>
      <c r="H113" s="166"/>
      <c r="I113" s="166"/>
      <c r="J113" s="166"/>
      <c r="K113" s="166"/>
      <c r="L113" s="166"/>
      <c r="M113" s="166"/>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5"/>
      <c r="AY113" s="185"/>
      <c r="AZ113" s="185"/>
      <c r="BA113" s="185"/>
      <c r="BB113" s="185"/>
      <c r="BC113" s="185"/>
      <c r="BD113" s="185"/>
      <c r="BE113" s="185"/>
      <c r="BF113" s="185"/>
      <c r="BG113" s="185"/>
      <c r="BH113" s="185"/>
      <c r="BI113" s="185"/>
      <c r="BJ113" s="185"/>
      <c r="BK113" s="4"/>
      <c r="BL113" s="4"/>
      <c r="BM113" s="4"/>
      <c r="BN113" s="4"/>
    </row>
    <row r="114" spans="2:66" s="5" customFormat="1" ht="9.9" customHeight="1">
      <c r="B114" s="166"/>
      <c r="C114" s="166"/>
      <c r="D114" s="166"/>
      <c r="E114" s="166"/>
      <c r="F114" s="166"/>
      <c r="G114" s="166"/>
      <c r="H114" s="166"/>
      <c r="I114" s="166"/>
      <c r="J114" s="166"/>
      <c r="K114" s="166"/>
      <c r="L114" s="166"/>
      <c r="M114" s="166"/>
      <c r="N114" s="185"/>
      <c r="O114" s="185"/>
      <c r="P114" s="185"/>
      <c r="Q114" s="185"/>
      <c r="R114" s="185"/>
      <c r="S114" s="185"/>
      <c r="T114" s="185"/>
      <c r="U114" s="185"/>
      <c r="V114" s="185"/>
      <c r="W114" s="185"/>
      <c r="X114" s="185"/>
      <c r="Y114" s="185"/>
      <c r="Z114" s="185"/>
      <c r="AA114" s="185"/>
      <c r="AB114" s="185"/>
      <c r="AC114" s="185"/>
      <c r="AD114" s="185"/>
      <c r="AE114" s="185"/>
      <c r="AF114" s="185"/>
      <c r="AG114" s="185"/>
      <c r="AH114" s="185"/>
      <c r="AI114" s="185"/>
      <c r="AJ114" s="185"/>
      <c r="AK114" s="185"/>
      <c r="AL114" s="185"/>
      <c r="AM114" s="185"/>
      <c r="AN114" s="185"/>
      <c r="AO114" s="185"/>
      <c r="AP114" s="185"/>
      <c r="AQ114" s="185"/>
      <c r="AR114" s="185"/>
      <c r="AS114" s="185"/>
      <c r="AT114" s="185"/>
      <c r="AU114" s="185"/>
      <c r="AV114" s="185"/>
      <c r="AW114" s="185"/>
      <c r="AX114" s="185"/>
      <c r="AY114" s="185"/>
      <c r="AZ114" s="185"/>
      <c r="BA114" s="185"/>
      <c r="BB114" s="185"/>
      <c r="BC114" s="185"/>
      <c r="BD114" s="185"/>
      <c r="BE114" s="185"/>
      <c r="BF114" s="185"/>
      <c r="BG114" s="185"/>
      <c r="BH114" s="185"/>
      <c r="BI114" s="185"/>
      <c r="BJ114" s="185"/>
      <c r="BK114" s="4"/>
      <c r="BL114" s="4"/>
      <c r="BM114" s="4"/>
      <c r="BN114" s="4"/>
    </row>
    <row r="115" spans="2:66" s="5" customFormat="1" ht="9.9" customHeight="1">
      <c r="B115" s="166"/>
      <c r="C115" s="166"/>
      <c r="D115" s="166"/>
      <c r="E115" s="166"/>
      <c r="F115" s="166"/>
      <c r="G115" s="166"/>
      <c r="H115" s="166"/>
      <c r="I115" s="166"/>
      <c r="J115" s="166"/>
      <c r="K115" s="166"/>
      <c r="L115" s="166"/>
      <c r="M115" s="166"/>
      <c r="N115" s="185"/>
      <c r="O115" s="185"/>
      <c r="P115" s="185"/>
      <c r="Q115" s="185"/>
      <c r="R115" s="185"/>
      <c r="S115" s="185"/>
      <c r="T115" s="185"/>
      <c r="U115" s="185"/>
      <c r="V115" s="185"/>
      <c r="W115" s="185"/>
      <c r="X115" s="185"/>
      <c r="Y115" s="185"/>
      <c r="Z115" s="185"/>
      <c r="AA115" s="185"/>
      <c r="AB115" s="185"/>
      <c r="AC115" s="185"/>
      <c r="AD115" s="185"/>
      <c r="AE115" s="185"/>
      <c r="AF115" s="185"/>
      <c r="AG115" s="185"/>
      <c r="AH115" s="185"/>
      <c r="AI115" s="185"/>
      <c r="AJ115" s="185"/>
      <c r="AK115" s="185"/>
      <c r="AL115" s="185"/>
      <c r="AM115" s="185"/>
      <c r="AN115" s="185"/>
      <c r="AO115" s="185"/>
      <c r="AP115" s="185"/>
      <c r="AQ115" s="185"/>
      <c r="AR115" s="185"/>
      <c r="AS115" s="185"/>
      <c r="AT115" s="185"/>
      <c r="AU115" s="185"/>
      <c r="AV115" s="185"/>
      <c r="AW115" s="185"/>
      <c r="AX115" s="185"/>
      <c r="AY115" s="185"/>
      <c r="AZ115" s="185"/>
      <c r="BA115" s="185"/>
      <c r="BB115" s="185"/>
      <c r="BC115" s="185"/>
      <c r="BD115" s="185"/>
      <c r="BE115" s="185"/>
      <c r="BF115" s="185"/>
      <c r="BG115" s="185"/>
      <c r="BH115" s="185"/>
      <c r="BI115" s="185"/>
      <c r="BJ115" s="185"/>
      <c r="BK115" s="4"/>
      <c r="BL115" s="4"/>
      <c r="BM115" s="4"/>
      <c r="BN115" s="4"/>
    </row>
    <row r="116" spans="2:66" s="5" customFormat="1" ht="9.9" customHeight="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4"/>
      <c r="BL116" s="4"/>
      <c r="BM116" s="4"/>
      <c r="BN116" s="4"/>
    </row>
    <row r="117" spans="2:66" s="5" customFormat="1" ht="9.9" customHeight="1">
      <c r="B117" s="166"/>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6"/>
      <c r="AE117" s="166"/>
      <c r="AF117" s="166"/>
      <c r="AG117" s="166"/>
      <c r="AH117" s="166"/>
      <c r="AI117" s="166"/>
      <c r="AJ117" s="166"/>
      <c r="AK117" s="166"/>
      <c r="AL117" s="166"/>
      <c r="AM117" s="166"/>
      <c r="AN117" s="166"/>
      <c r="AO117" s="166"/>
      <c r="AP117" s="166"/>
      <c r="AQ117" s="166"/>
      <c r="AR117" s="166"/>
      <c r="AS117" s="166"/>
      <c r="AT117" s="166"/>
      <c r="AU117" s="166"/>
      <c r="AV117" s="166"/>
      <c r="AW117" s="166"/>
      <c r="AX117" s="166"/>
      <c r="AY117" s="129"/>
      <c r="AZ117" s="129"/>
      <c r="BA117" s="129"/>
      <c r="BB117" s="129"/>
      <c r="BC117" s="129"/>
      <c r="BD117" s="129"/>
      <c r="BE117" s="129"/>
      <c r="BF117" s="129"/>
      <c r="BG117" s="129"/>
      <c r="BH117" s="129"/>
      <c r="BI117" s="129"/>
      <c r="BJ117" s="129"/>
      <c r="BK117" s="4"/>
      <c r="BL117" s="4"/>
      <c r="BM117" s="4"/>
      <c r="BN117" s="4"/>
    </row>
    <row r="118" spans="2:66" s="5" customFormat="1" ht="9.9" customHeight="1">
      <c r="B118" s="166"/>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c r="AA118" s="166"/>
      <c r="AB118" s="166"/>
      <c r="AC118" s="166"/>
      <c r="AD118" s="166"/>
      <c r="AE118" s="166"/>
      <c r="AF118" s="166"/>
      <c r="AG118" s="166"/>
      <c r="AH118" s="166"/>
      <c r="AI118" s="166"/>
      <c r="AJ118" s="166"/>
      <c r="AK118" s="166"/>
      <c r="AL118" s="166"/>
      <c r="AM118" s="166"/>
      <c r="AN118" s="166"/>
      <c r="AO118" s="166"/>
      <c r="AP118" s="166"/>
      <c r="AQ118" s="166"/>
      <c r="AR118" s="166"/>
      <c r="AS118" s="166"/>
      <c r="AT118" s="166"/>
      <c r="AU118" s="166"/>
      <c r="AV118" s="166"/>
      <c r="AW118" s="166"/>
      <c r="AX118" s="166"/>
      <c r="AY118" s="129"/>
      <c r="AZ118" s="129"/>
      <c r="BA118" s="129"/>
      <c r="BB118" s="129"/>
      <c r="BC118" s="129"/>
      <c r="BD118" s="129"/>
      <c r="BE118" s="129"/>
      <c r="BF118" s="129"/>
      <c r="BG118" s="129"/>
      <c r="BH118" s="129"/>
      <c r="BI118" s="129"/>
      <c r="BJ118" s="129"/>
      <c r="BK118" s="4"/>
      <c r="BL118" s="4"/>
      <c r="BM118" s="4"/>
      <c r="BN118" s="4"/>
    </row>
    <row r="119" spans="2:66" s="5" customFormat="1" ht="9.9" customHeight="1">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166"/>
      <c r="AS119" s="166"/>
      <c r="AT119" s="166"/>
      <c r="AU119" s="166"/>
      <c r="AV119" s="166"/>
      <c r="AW119" s="166"/>
      <c r="AX119" s="166"/>
      <c r="AY119" s="129"/>
      <c r="AZ119" s="129"/>
      <c r="BA119" s="129"/>
      <c r="BB119" s="129"/>
      <c r="BC119" s="129"/>
      <c r="BD119" s="129"/>
      <c r="BE119" s="129"/>
      <c r="BF119" s="129"/>
      <c r="BG119" s="129"/>
      <c r="BH119" s="129"/>
      <c r="BI119" s="129"/>
      <c r="BJ119" s="129"/>
      <c r="BK119" s="4"/>
      <c r="BL119" s="4"/>
      <c r="BM119" s="4"/>
      <c r="BN119" s="4"/>
    </row>
    <row r="120" spans="2:66" s="4" customFormat="1" ht="9.9" customHeight="1">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c r="AH120" s="130"/>
      <c r="AI120" s="130"/>
      <c r="AJ120" s="130"/>
      <c r="AK120" s="130"/>
      <c r="AL120" s="130"/>
      <c r="AM120" s="130"/>
      <c r="AN120" s="130"/>
      <c r="AO120" s="130"/>
      <c r="AP120" s="130"/>
      <c r="AQ120" s="130"/>
      <c r="AR120" s="166"/>
      <c r="AS120" s="166"/>
      <c r="AT120" s="166"/>
      <c r="AU120" s="166"/>
      <c r="AV120" s="166"/>
      <c r="AW120" s="166"/>
      <c r="AX120" s="166"/>
      <c r="AY120" s="129"/>
      <c r="AZ120" s="129"/>
      <c r="BA120" s="129"/>
      <c r="BB120" s="129"/>
      <c r="BC120" s="129"/>
      <c r="BD120" s="129"/>
      <c r="BE120" s="129"/>
      <c r="BF120" s="129"/>
      <c r="BG120" s="129"/>
      <c r="BH120" s="129"/>
      <c r="BI120" s="129"/>
      <c r="BJ120" s="129"/>
    </row>
    <row r="121" spans="2:66" s="5" customFormat="1" ht="9.9" customHeight="1">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c r="AH121" s="130"/>
      <c r="AI121" s="130"/>
      <c r="AJ121" s="130"/>
      <c r="AK121" s="130"/>
      <c r="AL121" s="130"/>
      <c r="AM121" s="130"/>
      <c r="AN121" s="130"/>
      <c r="AO121" s="130"/>
      <c r="AP121" s="130"/>
      <c r="AQ121" s="130"/>
      <c r="AR121" s="166"/>
      <c r="AS121" s="166"/>
      <c r="AT121" s="166"/>
      <c r="AU121" s="166"/>
      <c r="AV121" s="166"/>
      <c r="AW121" s="166"/>
      <c r="AX121" s="166"/>
      <c r="AY121" s="129"/>
      <c r="AZ121" s="129"/>
      <c r="BA121" s="129"/>
      <c r="BB121" s="129"/>
      <c r="BC121" s="129"/>
      <c r="BD121" s="129"/>
      <c r="BE121" s="129"/>
      <c r="BF121" s="129"/>
      <c r="BG121" s="129"/>
      <c r="BH121" s="129"/>
      <c r="BI121" s="129"/>
      <c r="BJ121" s="129"/>
      <c r="BK121" s="4"/>
      <c r="BL121" s="4"/>
      <c r="BM121" s="4"/>
      <c r="BN121" s="4"/>
    </row>
    <row r="122" spans="2:66" s="5" customFormat="1" ht="9.9" customHeight="1">
      <c r="B122" s="22"/>
      <c r="C122" s="22"/>
      <c r="D122" s="22"/>
      <c r="E122" s="22"/>
      <c r="F122" s="22"/>
      <c r="G122" s="22"/>
      <c r="H122" s="22"/>
      <c r="I122" s="22"/>
      <c r="J122" s="22"/>
      <c r="K122" s="22"/>
      <c r="L122" s="22"/>
      <c r="M122" s="22"/>
      <c r="N122" s="22"/>
      <c r="O122" s="22"/>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20"/>
      <c r="AS122" s="4"/>
      <c r="AT122" s="4"/>
      <c r="AU122" s="4"/>
      <c r="AV122" s="4"/>
      <c r="AW122" s="4"/>
      <c r="AX122" s="4"/>
      <c r="AY122" s="4"/>
      <c r="AZ122" s="4"/>
      <c r="BA122" s="4"/>
      <c r="BB122" s="4"/>
      <c r="BC122" s="4"/>
      <c r="BD122" s="4"/>
      <c r="BE122" s="4"/>
      <c r="BF122" s="4"/>
      <c r="BG122" s="4"/>
      <c r="BH122" s="4"/>
      <c r="BI122" s="4"/>
      <c r="BJ122" s="4"/>
    </row>
    <row r="123" spans="2:66" s="5" customFormat="1" ht="9.9" customHeight="1">
      <c r="B123" s="166"/>
      <c r="C123" s="138"/>
      <c r="D123" s="166"/>
      <c r="E123" s="166"/>
      <c r="F123" s="118"/>
      <c r="G123" s="118"/>
      <c r="H123" s="166"/>
      <c r="I123" s="166"/>
      <c r="J123" s="118"/>
      <c r="K123" s="118"/>
      <c r="L123" s="166"/>
      <c r="M123" s="166"/>
      <c r="N123" s="118"/>
      <c r="O123" s="118"/>
      <c r="P123" s="4"/>
      <c r="Q123" s="4"/>
      <c r="R123" s="4"/>
      <c r="S123" s="13"/>
      <c r="T123" s="105"/>
      <c r="U123" s="105"/>
      <c r="V123" s="105"/>
      <c r="W123" s="105"/>
      <c r="X123" s="105"/>
      <c r="Y123" s="105"/>
      <c r="Z123" s="105"/>
      <c r="AA123" s="105"/>
      <c r="AB123" s="105"/>
      <c r="AC123" s="105"/>
      <c r="AD123" s="105"/>
      <c r="AE123" s="105"/>
      <c r="AF123" s="105"/>
      <c r="AG123" s="105"/>
      <c r="AH123" s="105"/>
      <c r="AI123" s="105"/>
      <c r="AJ123" s="165"/>
      <c r="AK123" s="165"/>
      <c r="AL123" s="165"/>
      <c r="AM123" s="165"/>
      <c r="AN123" s="165"/>
      <c r="AO123" s="165"/>
      <c r="AP123" s="165"/>
      <c r="AQ123" s="165"/>
      <c r="AR123" s="165"/>
      <c r="AS123" s="165"/>
      <c r="AT123" s="165"/>
      <c r="AU123" s="165"/>
      <c r="AV123" s="165"/>
      <c r="AW123" s="4"/>
      <c r="AX123" s="4"/>
      <c r="AY123" s="4"/>
      <c r="AZ123" s="4"/>
      <c r="BA123" s="4"/>
      <c r="BB123" s="4"/>
      <c r="BC123" s="4"/>
      <c r="BD123" s="4"/>
      <c r="BE123" s="4"/>
      <c r="BF123" s="4"/>
      <c r="BG123" s="4"/>
      <c r="BH123" s="4"/>
      <c r="BI123" s="4"/>
      <c r="BJ123" s="4"/>
    </row>
    <row r="124" spans="2:66" s="5" customFormat="1" ht="9.9" customHeight="1">
      <c r="B124" s="166"/>
      <c r="C124" s="166"/>
      <c r="D124" s="166"/>
      <c r="E124" s="166"/>
      <c r="F124" s="118"/>
      <c r="G124" s="118"/>
      <c r="H124" s="166"/>
      <c r="I124" s="166"/>
      <c r="J124" s="118"/>
      <c r="K124" s="118"/>
      <c r="L124" s="166"/>
      <c r="M124" s="166"/>
      <c r="N124" s="118"/>
      <c r="O124" s="118"/>
      <c r="P124" s="4"/>
      <c r="Q124" s="4"/>
      <c r="R124" s="4"/>
      <c r="S124" s="13"/>
      <c r="T124" s="105"/>
      <c r="U124" s="105"/>
      <c r="V124" s="105"/>
      <c r="W124" s="105"/>
      <c r="X124" s="105"/>
      <c r="Y124" s="105"/>
      <c r="Z124" s="105"/>
      <c r="AA124" s="105"/>
      <c r="AB124" s="105"/>
      <c r="AC124" s="105"/>
      <c r="AD124" s="105"/>
      <c r="AE124" s="105"/>
      <c r="AF124" s="105"/>
      <c r="AG124" s="105"/>
      <c r="AH124" s="105"/>
      <c r="AI124" s="105"/>
      <c r="AJ124" s="165"/>
      <c r="AK124" s="165"/>
      <c r="AL124" s="165"/>
      <c r="AM124" s="165"/>
      <c r="AN124" s="165"/>
      <c r="AO124" s="165"/>
      <c r="AP124" s="165"/>
      <c r="AQ124" s="165"/>
      <c r="AR124" s="165"/>
      <c r="AS124" s="165"/>
      <c r="AT124" s="165"/>
      <c r="AU124" s="165"/>
      <c r="AV124" s="165"/>
      <c r="AW124" s="4"/>
      <c r="AX124" s="4"/>
      <c r="AY124" s="4"/>
      <c r="AZ124" s="4"/>
      <c r="BA124" s="4"/>
      <c r="BB124" s="4"/>
      <c r="BC124" s="4"/>
      <c r="BD124" s="4"/>
      <c r="BE124" s="4"/>
      <c r="BF124" s="4"/>
      <c r="BG124" s="4"/>
      <c r="BH124" s="4"/>
      <c r="BI124" s="4"/>
      <c r="BJ124" s="4"/>
    </row>
    <row r="125" spans="2:66" s="5" customFormat="1" ht="9.9" customHeight="1">
      <c r="B125" s="166"/>
      <c r="C125" s="166"/>
      <c r="D125" s="166"/>
      <c r="E125" s="166"/>
      <c r="F125" s="118"/>
      <c r="G125" s="118"/>
      <c r="H125" s="166"/>
      <c r="I125" s="166"/>
      <c r="J125" s="118"/>
      <c r="K125" s="118"/>
      <c r="L125" s="166"/>
      <c r="M125" s="166"/>
      <c r="N125" s="118"/>
      <c r="O125" s="118"/>
      <c r="P125" s="4"/>
      <c r="Q125" s="4"/>
      <c r="R125" s="4"/>
      <c r="S125" s="13"/>
      <c r="T125" s="105"/>
      <c r="U125" s="105"/>
      <c r="V125" s="105"/>
      <c r="W125" s="105"/>
      <c r="X125" s="105"/>
      <c r="Y125" s="105"/>
      <c r="Z125" s="105"/>
      <c r="AA125" s="105"/>
      <c r="AB125" s="105"/>
      <c r="AC125" s="105"/>
      <c r="AD125" s="105"/>
      <c r="AE125" s="105"/>
      <c r="AF125" s="105"/>
      <c r="AG125" s="105"/>
      <c r="AH125" s="105"/>
      <c r="AI125" s="105"/>
      <c r="AJ125" s="165"/>
      <c r="AK125" s="165"/>
      <c r="AL125" s="165"/>
      <c r="AM125" s="165"/>
      <c r="AN125" s="165"/>
      <c r="AO125" s="165"/>
      <c r="AP125" s="165"/>
      <c r="AQ125" s="165"/>
      <c r="AR125" s="165"/>
      <c r="AS125" s="165"/>
      <c r="AT125" s="165"/>
      <c r="AU125" s="165"/>
      <c r="AV125" s="165"/>
      <c r="AW125" s="4"/>
      <c r="AX125" s="4"/>
      <c r="AY125" s="4"/>
      <c r="AZ125" s="4"/>
      <c r="BA125" s="4"/>
      <c r="BB125" s="4"/>
      <c r="BC125" s="4"/>
      <c r="BD125" s="4"/>
      <c r="BE125" s="4"/>
      <c r="BF125" s="4"/>
      <c r="BG125" s="4"/>
      <c r="BH125" s="4"/>
      <c r="BI125" s="4"/>
      <c r="BJ125" s="4"/>
    </row>
    <row r="126" spans="2:66" s="5" customFormat="1" ht="9.9" customHeight="1">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row>
    <row r="127" spans="2:66" s="5" customFormat="1" ht="9.9" customHeight="1">
      <c r="B127" s="159"/>
      <c r="C127" s="159"/>
      <c r="D127" s="159"/>
      <c r="E127" s="159"/>
      <c r="F127" s="159"/>
      <c r="G127" s="159"/>
      <c r="H127" s="159"/>
      <c r="I127" s="159"/>
      <c r="J127" s="159"/>
      <c r="K127" s="159"/>
      <c r="L127" s="159"/>
      <c r="M127" s="159"/>
      <c r="N127" s="159"/>
      <c r="O127" s="159"/>
      <c r="P127" s="159"/>
      <c r="Q127" s="159"/>
      <c r="R127" s="159"/>
      <c r="S127" s="159"/>
      <c r="T127" s="159"/>
      <c r="U127" s="159"/>
      <c r="V127" s="159"/>
      <c r="W127" s="159"/>
      <c r="X127" s="159"/>
      <c r="Y127" s="159"/>
      <c r="Z127" s="159"/>
      <c r="AA127" s="159"/>
      <c r="AB127" s="159"/>
      <c r="AC127" s="159"/>
      <c r="AD127" s="159"/>
      <c r="AE127" s="159"/>
      <c r="AF127" s="159"/>
      <c r="AG127" s="159"/>
      <c r="AH127" s="159"/>
      <c r="AI127" s="159"/>
      <c r="AJ127" s="159"/>
      <c r="AK127" s="159"/>
      <c r="AL127" s="159"/>
      <c r="AM127" s="159"/>
      <c r="AN127" s="159"/>
      <c r="AO127" s="159"/>
      <c r="AP127" s="159"/>
      <c r="AQ127" s="159"/>
      <c r="AR127" s="159"/>
      <c r="AS127" s="159"/>
      <c r="AT127" s="159"/>
      <c r="AU127" s="159"/>
      <c r="AV127" s="159"/>
      <c r="AW127" s="159"/>
      <c r="AX127" s="159"/>
      <c r="AY127" s="159"/>
      <c r="AZ127" s="159"/>
      <c r="BA127" s="159"/>
      <c r="BB127" s="159"/>
      <c r="BC127" s="159"/>
      <c r="BD127" s="159"/>
      <c r="BE127" s="159"/>
      <c r="BF127" s="159"/>
      <c r="BG127" s="159"/>
      <c r="BH127" s="159"/>
      <c r="BI127" s="159"/>
      <c r="BJ127" s="4"/>
    </row>
    <row r="128" spans="2:66" s="5" customFormat="1" ht="9.9" customHeight="1">
      <c r="B128" s="159"/>
      <c r="C128" s="159"/>
      <c r="D128" s="159"/>
      <c r="E128" s="159"/>
      <c r="F128" s="159"/>
      <c r="G128" s="159"/>
      <c r="H128" s="159"/>
      <c r="I128" s="159"/>
      <c r="J128" s="159"/>
      <c r="K128" s="159"/>
      <c r="L128" s="159"/>
      <c r="M128" s="159"/>
      <c r="N128" s="159"/>
      <c r="O128" s="159"/>
      <c r="P128" s="159"/>
      <c r="Q128" s="159"/>
      <c r="R128" s="159"/>
      <c r="S128" s="159"/>
      <c r="T128" s="159"/>
      <c r="U128" s="159"/>
      <c r="V128" s="159"/>
      <c r="W128" s="159"/>
      <c r="X128" s="159"/>
      <c r="Y128" s="159"/>
      <c r="Z128" s="159"/>
      <c r="AA128" s="159"/>
      <c r="AB128" s="159"/>
      <c r="AC128" s="159"/>
      <c r="AD128" s="159"/>
      <c r="AE128" s="159"/>
      <c r="AF128" s="159"/>
      <c r="AG128" s="159"/>
      <c r="AH128" s="159"/>
      <c r="AI128" s="159"/>
      <c r="AJ128" s="159"/>
      <c r="AK128" s="159"/>
      <c r="AL128" s="159"/>
      <c r="AM128" s="159"/>
      <c r="AN128" s="159"/>
      <c r="AO128" s="159"/>
      <c r="AP128" s="159"/>
      <c r="AQ128" s="159"/>
      <c r="AR128" s="159"/>
      <c r="AS128" s="159"/>
      <c r="AT128" s="159"/>
      <c r="AU128" s="159"/>
      <c r="AV128" s="159"/>
      <c r="AW128" s="159"/>
      <c r="AX128" s="159"/>
      <c r="AY128" s="159"/>
      <c r="AZ128" s="159"/>
      <c r="BA128" s="159"/>
      <c r="BB128" s="159"/>
      <c r="BC128" s="159"/>
      <c r="BD128" s="159"/>
      <c r="BE128" s="159"/>
      <c r="BF128" s="159"/>
      <c r="BG128" s="159"/>
      <c r="BH128" s="159"/>
      <c r="BI128" s="159"/>
      <c r="BJ128" s="4"/>
    </row>
    <row r="129" spans="2:62" s="5" customFormat="1" ht="9.9" customHeight="1">
      <c r="B129" s="159"/>
      <c r="C129" s="159"/>
      <c r="D129" s="159"/>
      <c r="E129" s="159"/>
      <c r="F129" s="159"/>
      <c r="G129" s="159"/>
      <c r="H129" s="159"/>
      <c r="I129" s="159"/>
      <c r="J129" s="159"/>
      <c r="K129" s="159"/>
      <c r="L129" s="159"/>
      <c r="M129" s="159"/>
      <c r="N129" s="159"/>
      <c r="O129" s="159"/>
      <c r="P129" s="159"/>
      <c r="Q129" s="159"/>
      <c r="R129" s="159"/>
      <c r="S129" s="159"/>
      <c r="T129" s="159"/>
      <c r="U129" s="159"/>
      <c r="V129" s="159"/>
      <c r="W129" s="159"/>
      <c r="X129" s="159"/>
      <c r="Y129" s="159"/>
      <c r="Z129" s="159"/>
      <c r="AA129" s="159"/>
      <c r="AB129" s="159"/>
      <c r="AC129" s="159"/>
      <c r="AD129" s="159"/>
      <c r="AE129" s="159"/>
      <c r="AF129" s="159"/>
      <c r="AG129" s="159"/>
      <c r="AH129" s="159"/>
      <c r="AI129" s="159"/>
      <c r="AJ129" s="159"/>
      <c r="AK129" s="159"/>
      <c r="AL129" s="159"/>
      <c r="AM129" s="159"/>
      <c r="AN129" s="159"/>
      <c r="AO129" s="159"/>
      <c r="AP129" s="159"/>
      <c r="AQ129" s="159"/>
      <c r="AR129" s="159"/>
      <c r="AS129" s="159"/>
      <c r="AT129" s="159"/>
      <c r="AU129" s="159"/>
      <c r="AV129" s="159"/>
      <c r="AW129" s="159"/>
      <c r="AX129" s="159"/>
      <c r="AY129" s="159"/>
      <c r="AZ129" s="159"/>
      <c r="BA129" s="159"/>
      <c r="BB129" s="159"/>
      <c r="BC129" s="159"/>
      <c r="BD129" s="159"/>
      <c r="BE129" s="159"/>
      <c r="BF129" s="159"/>
      <c r="BG129" s="159"/>
      <c r="BH129" s="159"/>
      <c r="BI129" s="159"/>
      <c r="BJ129" s="4"/>
    </row>
    <row r="130" spans="2:62" s="5" customFormat="1" ht="9.9" customHeight="1">
      <c r="B130" s="159"/>
      <c r="C130" s="159"/>
      <c r="D130" s="159"/>
      <c r="E130" s="159"/>
      <c r="F130" s="159"/>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59"/>
      <c r="AY130" s="159"/>
      <c r="AZ130" s="159"/>
      <c r="BA130" s="159"/>
      <c r="BB130" s="159"/>
      <c r="BC130" s="159"/>
      <c r="BD130" s="159"/>
      <c r="BE130" s="159"/>
      <c r="BF130" s="159"/>
      <c r="BG130" s="159"/>
      <c r="BH130" s="159"/>
      <c r="BI130" s="159"/>
      <c r="BJ130" s="4"/>
    </row>
    <row r="131" spans="2:62" s="4" customFormat="1" ht="9.9" customHeight="1">
      <c r="B131" s="159"/>
      <c r="C131" s="159"/>
      <c r="D131" s="159"/>
      <c r="E131" s="159"/>
      <c r="F131" s="159"/>
      <c r="G131" s="159"/>
      <c r="H131" s="159"/>
      <c r="I131" s="159"/>
      <c r="J131" s="159"/>
      <c r="K131" s="159"/>
      <c r="L131" s="159"/>
      <c r="M131" s="159"/>
      <c r="N131" s="159"/>
      <c r="O131" s="159"/>
      <c r="P131" s="159"/>
      <c r="Q131" s="159"/>
      <c r="R131" s="159"/>
      <c r="S131" s="159"/>
      <c r="T131" s="159"/>
      <c r="U131" s="159"/>
      <c r="V131" s="159"/>
      <c r="W131" s="159"/>
      <c r="X131" s="159"/>
      <c r="Y131" s="159"/>
      <c r="Z131" s="159"/>
      <c r="AA131" s="159"/>
      <c r="AB131" s="159"/>
      <c r="AC131" s="159"/>
      <c r="AD131" s="159"/>
      <c r="AE131" s="159"/>
      <c r="AF131" s="159"/>
      <c r="AG131" s="159"/>
      <c r="AH131" s="159"/>
      <c r="AI131" s="159"/>
      <c r="AJ131" s="159"/>
      <c r="AK131" s="159"/>
      <c r="AL131" s="159"/>
      <c r="AM131" s="159"/>
      <c r="AN131" s="159"/>
      <c r="AO131" s="159"/>
      <c r="AP131" s="159"/>
      <c r="AQ131" s="159"/>
      <c r="AR131" s="159"/>
      <c r="AS131" s="159"/>
      <c r="AT131" s="159"/>
      <c r="AU131" s="159"/>
      <c r="AV131" s="159"/>
      <c r="AW131" s="159"/>
      <c r="AX131" s="159"/>
      <c r="AY131" s="159"/>
      <c r="AZ131" s="159"/>
      <c r="BA131" s="159"/>
      <c r="BB131" s="159"/>
      <c r="BC131" s="159"/>
      <c r="BD131" s="159"/>
      <c r="BE131" s="159"/>
      <c r="BF131" s="159"/>
      <c r="BG131" s="159"/>
      <c r="BH131" s="159"/>
      <c r="BI131" s="159"/>
    </row>
    <row r="132" spans="2:62" s="5" customFormat="1" ht="9.9" customHeight="1">
      <c r="B132" s="166"/>
      <c r="C132" s="166"/>
      <c r="D132" s="166"/>
      <c r="E132" s="166"/>
      <c r="F132" s="166"/>
      <c r="G132" s="166"/>
      <c r="H132" s="166"/>
      <c r="I132" s="82"/>
      <c r="J132" s="82"/>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row>
    <row r="133" spans="2:62" s="5" customFormat="1" ht="9.9" customHeight="1">
      <c r="B133" s="166"/>
      <c r="C133" s="166"/>
      <c r="D133" s="166"/>
      <c r="E133" s="166"/>
      <c r="F133" s="166"/>
      <c r="G133" s="166"/>
      <c r="H133" s="166"/>
      <c r="I133" s="82"/>
      <c r="J133" s="82"/>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row>
    <row r="134" spans="2:62" s="5" customFormat="1" ht="9.9" customHeight="1">
      <c r="B134" s="189"/>
      <c r="C134" s="189"/>
      <c r="D134" s="189"/>
      <c r="E134" s="189"/>
      <c r="F134" s="105"/>
      <c r="G134" s="105"/>
      <c r="H134" s="105"/>
      <c r="I134" s="105"/>
      <c r="J134" s="105"/>
      <c r="K134" s="105"/>
      <c r="L134" s="105"/>
      <c r="M134" s="105"/>
      <c r="N134" s="166"/>
      <c r="O134" s="166"/>
      <c r="P134" s="166"/>
      <c r="Q134" s="166"/>
      <c r="R134" s="166"/>
      <c r="S134" s="166"/>
      <c r="T134" s="166"/>
      <c r="U134" s="166"/>
      <c r="V134" s="166"/>
      <c r="W134" s="166"/>
      <c r="X134" s="166"/>
      <c r="Y134" s="166"/>
      <c r="Z134" s="166"/>
      <c r="AA134" s="166"/>
      <c r="AB134" s="166"/>
      <c r="AC134" s="166"/>
      <c r="AD134" s="166"/>
      <c r="AE134" s="166"/>
      <c r="AF134" s="166"/>
      <c r="AG134" s="166"/>
      <c r="AH134" s="166"/>
      <c r="AI134" s="166"/>
      <c r="AJ134" s="166"/>
      <c r="AK134" s="166"/>
      <c r="AL134" s="166"/>
      <c r="AM134" s="166"/>
      <c r="AN134" s="21"/>
      <c r="AO134" s="21"/>
      <c r="AP134" s="21"/>
      <c r="AQ134" s="21"/>
      <c r="AR134" s="21"/>
      <c r="AS134" s="21"/>
      <c r="AT134" s="21"/>
      <c r="AU134" s="21"/>
      <c r="AV134" s="21"/>
      <c r="AW134" s="21"/>
      <c r="AX134" s="21"/>
      <c r="AY134" s="21"/>
      <c r="AZ134" s="21"/>
      <c r="BA134" s="21"/>
      <c r="BB134" s="4"/>
      <c r="BC134" s="4"/>
      <c r="BD134" s="4"/>
      <c r="BE134" s="4"/>
      <c r="BF134" s="4"/>
      <c r="BG134" s="4"/>
      <c r="BH134" s="4"/>
      <c r="BI134" s="4"/>
      <c r="BJ134" s="4"/>
    </row>
    <row r="135" spans="2:62" s="5" customFormat="1" ht="9.9" customHeight="1">
      <c r="B135" s="189"/>
      <c r="C135" s="189"/>
      <c r="D135" s="189"/>
      <c r="E135" s="189"/>
      <c r="F135" s="105"/>
      <c r="G135" s="105"/>
      <c r="H135" s="105"/>
      <c r="I135" s="105"/>
      <c r="J135" s="105"/>
      <c r="K135" s="105"/>
      <c r="L135" s="105"/>
      <c r="M135" s="105"/>
      <c r="N135" s="166"/>
      <c r="O135" s="166"/>
      <c r="P135" s="166"/>
      <c r="Q135" s="166"/>
      <c r="R135" s="166"/>
      <c r="S135" s="166"/>
      <c r="T135" s="166"/>
      <c r="U135" s="166"/>
      <c r="V135" s="166"/>
      <c r="W135" s="166"/>
      <c r="X135" s="166"/>
      <c r="Y135" s="166"/>
      <c r="Z135" s="166"/>
      <c r="AA135" s="166"/>
      <c r="AB135" s="166"/>
      <c r="AC135" s="166"/>
      <c r="AD135" s="166"/>
      <c r="AE135" s="166"/>
      <c r="AF135" s="166"/>
      <c r="AG135" s="166"/>
      <c r="AH135" s="166"/>
      <c r="AI135" s="166"/>
      <c r="AJ135" s="166"/>
      <c r="AK135" s="166"/>
      <c r="AL135" s="166"/>
      <c r="AM135" s="166"/>
      <c r="AN135" s="21"/>
      <c r="AO135" s="21"/>
      <c r="AP135" s="21"/>
      <c r="AQ135" s="21"/>
      <c r="AR135" s="21"/>
      <c r="AS135" s="21"/>
      <c r="AT135" s="21"/>
      <c r="AU135" s="21"/>
      <c r="AV135" s="21"/>
      <c r="AW135" s="21"/>
      <c r="AX135" s="21"/>
      <c r="AY135" s="21"/>
      <c r="AZ135" s="21"/>
      <c r="BA135" s="21"/>
      <c r="BB135" s="4"/>
      <c r="BC135" s="4"/>
      <c r="BD135" s="4"/>
      <c r="BE135" s="4"/>
      <c r="BF135" s="4"/>
      <c r="BG135" s="4"/>
      <c r="BH135" s="4"/>
      <c r="BI135" s="4"/>
      <c r="BJ135" s="4"/>
    </row>
    <row r="136" spans="2:62" s="5" customFormat="1" ht="9.9" customHeight="1">
      <c r="B136" s="189"/>
      <c r="C136" s="189"/>
      <c r="D136" s="189"/>
      <c r="E136" s="189"/>
      <c r="F136" s="105"/>
      <c r="G136" s="105"/>
      <c r="H136" s="105"/>
      <c r="I136" s="105"/>
      <c r="J136" s="105"/>
      <c r="K136" s="105"/>
      <c r="L136" s="105"/>
      <c r="M136" s="105"/>
      <c r="N136" s="166"/>
      <c r="O136" s="166"/>
      <c r="P136" s="166"/>
      <c r="Q136" s="166"/>
      <c r="R136" s="166"/>
      <c r="S136" s="166"/>
      <c r="T136" s="166"/>
      <c r="U136" s="166"/>
      <c r="V136" s="166"/>
      <c r="W136" s="166"/>
      <c r="X136" s="166"/>
      <c r="Y136" s="166"/>
      <c r="Z136" s="166"/>
      <c r="AA136" s="166"/>
      <c r="AB136" s="166"/>
      <c r="AC136" s="166"/>
      <c r="AD136" s="166"/>
      <c r="AE136" s="166"/>
      <c r="AF136" s="166"/>
      <c r="AG136" s="166"/>
      <c r="AH136" s="166"/>
      <c r="AI136" s="166"/>
      <c r="AJ136" s="166"/>
      <c r="AK136" s="166"/>
      <c r="AL136" s="166"/>
      <c r="AM136" s="166"/>
      <c r="AN136" s="21"/>
      <c r="AO136" s="21"/>
      <c r="AP136" s="21"/>
      <c r="AQ136" s="21"/>
      <c r="AR136" s="21"/>
      <c r="AS136" s="21"/>
      <c r="AT136" s="21"/>
      <c r="AU136" s="21"/>
      <c r="AV136" s="21"/>
      <c r="AW136" s="21"/>
      <c r="AX136" s="21"/>
      <c r="AY136" s="21"/>
      <c r="AZ136" s="21"/>
      <c r="BA136" s="21"/>
      <c r="BB136" s="4"/>
      <c r="BC136" s="4"/>
      <c r="BD136" s="4"/>
      <c r="BE136" s="4"/>
      <c r="BF136" s="4"/>
      <c r="BG136" s="4"/>
      <c r="BH136" s="4"/>
      <c r="BI136" s="4"/>
      <c r="BJ136" s="4"/>
    </row>
    <row r="137" spans="2:62" s="5" customFormat="1" ht="9.9" customHeight="1">
      <c r="B137" s="190"/>
      <c r="C137" s="190"/>
      <c r="D137" s="166"/>
      <c r="E137" s="166"/>
      <c r="F137" s="166"/>
      <c r="G137" s="166"/>
      <c r="H137" s="166"/>
      <c r="I137" s="166"/>
      <c r="J137" s="166"/>
      <c r="K137" s="166"/>
      <c r="L137" s="166"/>
      <c r="M137" s="166"/>
      <c r="N137" s="164"/>
      <c r="O137" s="164"/>
      <c r="P137" s="164"/>
      <c r="Q137" s="164"/>
      <c r="R137" s="164"/>
      <c r="S137" s="164"/>
      <c r="T137" s="164"/>
      <c r="U137" s="164"/>
      <c r="V137" s="164"/>
      <c r="W137" s="164"/>
      <c r="X137" s="164"/>
      <c r="Y137" s="164"/>
      <c r="Z137" s="164"/>
      <c r="AA137" s="164"/>
      <c r="AB137" s="164"/>
      <c r="AC137" s="164"/>
      <c r="AD137" s="164"/>
      <c r="AE137" s="164"/>
      <c r="AF137" s="164"/>
      <c r="AG137" s="164"/>
      <c r="AH137" s="164"/>
      <c r="AI137" s="164"/>
      <c r="AJ137" s="164"/>
      <c r="AK137" s="164"/>
      <c r="AL137" s="164"/>
      <c r="AM137" s="164"/>
      <c r="AN137" s="84"/>
      <c r="AO137" s="84"/>
      <c r="AP137" s="91"/>
      <c r="AQ137" s="91"/>
      <c r="AR137" s="91"/>
      <c r="AS137" s="139"/>
      <c r="AT137" s="118"/>
      <c r="AU137" s="118"/>
      <c r="AV137" s="91"/>
      <c r="AW137" s="91"/>
      <c r="AX137" s="91"/>
      <c r="AY137" s="139"/>
      <c r="AZ137" s="118"/>
      <c r="BA137" s="118"/>
      <c r="BB137" s="4"/>
      <c r="BC137" s="4"/>
      <c r="BD137" s="4"/>
      <c r="BE137" s="4"/>
      <c r="BF137" s="4"/>
      <c r="BG137" s="4"/>
      <c r="BH137" s="4"/>
      <c r="BI137" s="4"/>
      <c r="BJ137" s="4"/>
    </row>
    <row r="138" spans="2:62" s="5" customFormat="1" ht="9.9" customHeight="1">
      <c r="B138" s="190"/>
      <c r="C138" s="190"/>
      <c r="D138" s="166"/>
      <c r="E138" s="166"/>
      <c r="F138" s="166"/>
      <c r="G138" s="166"/>
      <c r="H138" s="166"/>
      <c r="I138" s="166"/>
      <c r="J138" s="166"/>
      <c r="K138" s="166"/>
      <c r="L138" s="166"/>
      <c r="M138" s="166"/>
      <c r="N138" s="164"/>
      <c r="O138" s="164"/>
      <c r="P138" s="164"/>
      <c r="Q138" s="164"/>
      <c r="R138" s="164"/>
      <c r="S138" s="164"/>
      <c r="T138" s="164"/>
      <c r="U138" s="164"/>
      <c r="V138" s="164"/>
      <c r="W138" s="164"/>
      <c r="X138" s="164"/>
      <c r="Y138" s="164"/>
      <c r="Z138" s="164"/>
      <c r="AA138" s="164"/>
      <c r="AB138" s="164"/>
      <c r="AC138" s="164"/>
      <c r="AD138" s="164"/>
      <c r="AE138" s="164"/>
      <c r="AF138" s="164"/>
      <c r="AG138" s="164"/>
      <c r="AH138" s="164"/>
      <c r="AI138" s="164"/>
      <c r="AJ138" s="164"/>
      <c r="AK138" s="164"/>
      <c r="AL138" s="164"/>
      <c r="AM138" s="164"/>
      <c r="AN138" s="85"/>
      <c r="AO138" s="85"/>
      <c r="AP138" s="85"/>
      <c r="AQ138" s="85"/>
      <c r="AR138" s="85"/>
      <c r="AS138" s="85"/>
      <c r="AT138" s="139"/>
      <c r="AU138" s="139"/>
      <c r="AV138" s="85"/>
      <c r="AW138" s="85"/>
      <c r="AX138" s="85"/>
      <c r="AY138" s="85"/>
      <c r="AZ138" s="139"/>
      <c r="BA138" s="139"/>
      <c r="BB138" s="4"/>
      <c r="BC138" s="4"/>
      <c r="BD138" s="4"/>
      <c r="BE138" s="4"/>
      <c r="BF138" s="4"/>
      <c r="BG138" s="4"/>
      <c r="BH138" s="4"/>
      <c r="BI138" s="4"/>
      <c r="BJ138" s="4"/>
    </row>
    <row r="139" spans="2:62" s="5" customFormat="1" ht="9.9" customHeight="1">
      <c r="B139" s="190"/>
      <c r="C139" s="190"/>
      <c r="D139" s="166"/>
      <c r="E139" s="166"/>
      <c r="F139" s="166"/>
      <c r="G139" s="166"/>
      <c r="H139" s="166"/>
      <c r="I139" s="166"/>
      <c r="J139" s="166"/>
      <c r="K139" s="166"/>
      <c r="L139" s="166"/>
      <c r="M139" s="166"/>
      <c r="N139" s="164"/>
      <c r="O139" s="164"/>
      <c r="P139" s="164"/>
      <c r="Q139" s="164"/>
      <c r="R139" s="164"/>
      <c r="S139" s="164"/>
      <c r="T139" s="164"/>
      <c r="U139" s="164"/>
      <c r="V139" s="164"/>
      <c r="W139" s="164"/>
      <c r="X139" s="164"/>
      <c r="Y139" s="164"/>
      <c r="Z139" s="164"/>
      <c r="AA139" s="164"/>
      <c r="AB139" s="164"/>
      <c r="AC139" s="164"/>
      <c r="AD139" s="164"/>
      <c r="AE139" s="164"/>
      <c r="AF139" s="164"/>
      <c r="AG139" s="164"/>
      <c r="AH139" s="164"/>
      <c r="AI139" s="164"/>
      <c r="AJ139" s="164"/>
      <c r="AK139" s="164"/>
      <c r="AL139" s="164"/>
      <c r="AM139" s="164"/>
      <c r="AN139" s="85"/>
      <c r="AO139" s="85"/>
      <c r="AP139" s="85"/>
      <c r="AQ139" s="85"/>
      <c r="AR139" s="85"/>
      <c r="AS139" s="85"/>
      <c r="AT139" s="139"/>
      <c r="AU139" s="139"/>
      <c r="AV139" s="85"/>
      <c r="AW139" s="85"/>
      <c r="AX139" s="85"/>
      <c r="AY139" s="85"/>
      <c r="AZ139" s="139"/>
      <c r="BA139" s="139"/>
      <c r="BB139" s="4"/>
      <c r="BC139" s="4"/>
      <c r="BD139" s="4"/>
      <c r="BE139" s="4"/>
      <c r="BF139" s="4"/>
      <c r="BG139" s="4"/>
      <c r="BH139" s="4"/>
      <c r="BI139" s="4"/>
      <c r="BJ139" s="4"/>
    </row>
    <row r="140" spans="2:62" s="5" customFormat="1" ht="9.9" customHeight="1">
      <c r="B140" s="166"/>
      <c r="C140" s="166"/>
      <c r="D140" s="166"/>
      <c r="E140" s="166"/>
      <c r="F140" s="166"/>
      <c r="G140" s="166"/>
      <c r="H140" s="166"/>
      <c r="I140" s="166"/>
      <c r="J140" s="166"/>
      <c r="K140" s="166"/>
      <c r="L140" s="166"/>
      <c r="M140" s="166"/>
      <c r="N140" s="166"/>
      <c r="O140" s="166"/>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row>
    <row r="141" spans="2:62" s="4" customFormat="1" ht="9.9" customHeight="1">
      <c r="B141" s="166"/>
      <c r="C141" s="166"/>
      <c r="D141" s="166"/>
      <c r="E141" s="166"/>
      <c r="F141" s="166"/>
      <c r="G141" s="166"/>
      <c r="H141" s="166"/>
      <c r="I141" s="166"/>
      <c r="J141" s="166"/>
      <c r="K141" s="166"/>
      <c r="L141" s="166"/>
      <c r="M141" s="166"/>
      <c r="N141" s="166"/>
      <c r="O141" s="166"/>
    </row>
    <row r="142" spans="2:62" s="5" customFormat="1" ht="9.9" customHeight="1">
      <c r="B142" s="166"/>
      <c r="C142" s="138"/>
      <c r="D142" s="166"/>
      <c r="E142" s="166"/>
      <c r="F142" s="118"/>
      <c r="G142" s="118"/>
      <c r="H142" s="166"/>
      <c r="I142" s="166"/>
      <c r="J142" s="118"/>
      <c r="K142" s="118"/>
      <c r="L142" s="166"/>
      <c r="M142" s="166"/>
      <c r="N142" s="118"/>
      <c r="O142" s="118"/>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row>
    <row r="143" spans="2:62" s="5" customFormat="1" ht="9.9" customHeight="1">
      <c r="B143" s="166"/>
      <c r="C143" s="166"/>
      <c r="D143" s="166"/>
      <c r="E143" s="166"/>
      <c r="F143" s="166"/>
      <c r="G143" s="166"/>
      <c r="H143" s="166"/>
      <c r="I143" s="166"/>
      <c r="J143" s="166"/>
      <c r="K143" s="166"/>
      <c r="L143" s="166"/>
      <c r="M143" s="166"/>
      <c r="N143" s="166"/>
      <c r="O143" s="166"/>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row>
    <row r="144" spans="2:62" s="5" customFormat="1" ht="9.9" customHeight="1">
      <c r="B144" s="166"/>
      <c r="C144" s="166"/>
      <c r="D144" s="166"/>
      <c r="E144" s="166"/>
      <c r="F144" s="166"/>
      <c r="G144" s="166"/>
      <c r="H144" s="166"/>
      <c r="I144" s="166"/>
      <c r="J144" s="166"/>
      <c r="K144" s="166"/>
      <c r="L144" s="166"/>
      <c r="M144" s="166"/>
      <c r="N144" s="166"/>
      <c r="O144" s="166"/>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row>
    <row r="145" spans="1:63" s="5" customFormat="1" ht="9.9" customHeight="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166"/>
      <c r="AM145" s="166"/>
      <c r="AN145" s="166"/>
      <c r="AO145" s="166"/>
      <c r="AP145" s="166"/>
      <c r="AQ145" s="166"/>
      <c r="AR145" s="166"/>
      <c r="AS145" s="166"/>
      <c r="AT145" s="166"/>
      <c r="AU145" s="166"/>
      <c r="AV145" s="166"/>
      <c r="AW145" s="166"/>
      <c r="AX145" s="166"/>
      <c r="AY145" s="166"/>
      <c r="AZ145" s="166"/>
      <c r="BA145" s="166"/>
      <c r="BB145" s="4"/>
      <c r="BC145" s="4"/>
      <c r="BD145" s="4"/>
      <c r="BE145" s="4"/>
      <c r="BF145" s="4"/>
      <c r="BG145" s="4"/>
      <c r="BH145" s="4"/>
      <c r="BI145" s="4"/>
      <c r="BJ145" s="4"/>
    </row>
    <row r="146" spans="1:63" s="5" customFormat="1" ht="9.9" customHeight="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166"/>
      <c r="AM146" s="166"/>
      <c r="AN146" s="166"/>
      <c r="AO146" s="166"/>
      <c r="AP146" s="166"/>
      <c r="AQ146" s="166"/>
      <c r="AR146" s="166"/>
      <c r="AS146" s="166"/>
      <c r="AT146" s="166"/>
      <c r="AU146" s="166"/>
      <c r="AV146" s="166"/>
      <c r="AW146" s="166"/>
      <c r="AX146" s="166"/>
      <c r="AY146" s="166"/>
      <c r="AZ146" s="166"/>
      <c r="BA146" s="166"/>
      <c r="BB146" s="4"/>
      <c r="BC146" s="4"/>
      <c r="BD146" s="4"/>
      <c r="BE146" s="4"/>
      <c r="BF146" s="4"/>
      <c r="BG146" s="4"/>
      <c r="BH146" s="4"/>
      <c r="BI146" s="4"/>
      <c r="BJ146" s="4"/>
    </row>
    <row r="147" spans="1:63" s="4" customFormat="1" ht="9.9" customHeight="1">
      <c r="B147" s="164"/>
      <c r="C147" s="164"/>
      <c r="D147" s="164"/>
      <c r="E147" s="164"/>
      <c r="F147" s="118"/>
      <c r="G147" s="118"/>
      <c r="H147" s="91"/>
      <c r="I147" s="91"/>
      <c r="J147" s="91"/>
      <c r="K147" s="139"/>
      <c r="L147" s="118"/>
      <c r="M147" s="118"/>
      <c r="N147" s="166"/>
      <c r="O147" s="166"/>
      <c r="P147" s="166"/>
      <c r="Q147" s="166"/>
      <c r="R147" s="118"/>
      <c r="S147" s="118"/>
      <c r="T147" s="91"/>
      <c r="U147" s="91"/>
      <c r="V147" s="91"/>
      <c r="W147" s="139"/>
      <c r="X147" s="118"/>
      <c r="Y147" s="118"/>
      <c r="Z147" s="166"/>
      <c r="AA147" s="166"/>
      <c r="AB147" s="166"/>
      <c r="AC147" s="166"/>
      <c r="AD147" s="118"/>
      <c r="AE147" s="118"/>
      <c r="AF147" s="91"/>
      <c r="AG147" s="91"/>
      <c r="AH147" s="91"/>
      <c r="AI147" s="139"/>
      <c r="AJ147" s="118"/>
      <c r="AK147" s="118"/>
      <c r="AL147" s="91"/>
      <c r="AM147" s="91"/>
      <c r="AN147" s="140"/>
      <c r="AO147" s="140"/>
      <c r="AP147" s="91"/>
      <c r="AQ147" s="139"/>
      <c r="AR147" s="91"/>
      <c r="AS147" s="139"/>
      <c r="AT147" s="118"/>
      <c r="AU147" s="118"/>
      <c r="AV147" s="91"/>
      <c r="AW147" s="91"/>
      <c r="AX147" s="91"/>
      <c r="AY147" s="139"/>
      <c r="AZ147" s="118"/>
      <c r="BA147" s="118"/>
    </row>
    <row r="148" spans="1:63" s="5" customFormat="1" ht="9.9" customHeight="1">
      <c r="B148" s="188"/>
      <c r="C148" s="188"/>
      <c r="D148" s="188"/>
      <c r="E148" s="188"/>
      <c r="F148" s="188"/>
      <c r="G148" s="188"/>
      <c r="H148" s="166"/>
      <c r="I148" s="166"/>
      <c r="J148" s="166"/>
      <c r="K148" s="166"/>
      <c r="L148" s="166"/>
      <c r="M148" s="166"/>
      <c r="N148" s="188"/>
      <c r="O148" s="188"/>
      <c r="P148" s="188"/>
      <c r="Q148" s="188"/>
      <c r="R148" s="188"/>
      <c r="S148" s="188"/>
      <c r="T148" s="166"/>
      <c r="U148" s="166"/>
      <c r="V148" s="166"/>
      <c r="W148" s="166"/>
      <c r="X148" s="166"/>
      <c r="Y148" s="166"/>
      <c r="Z148" s="188"/>
      <c r="AA148" s="188"/>
      <c r="AB148" s="188"/>
      <c r="AC148" s="188"/>
      <c r="AD148" s="188"/>
      <c r="AE148" s="188"/>
      <c r="AF148" s="166"/>
      <c r="AG148" s="166"/>
      <c r="AH148" s="166"/>
      <c r="AI148" s="166"/>
      <c r="AJ148" s="166"/>
      <c r="AK148" s="166"/>
      <c r="AL148" s="191"/>
      <c r="AM148" s="191"/>
      <c r="AN148" s="139"/>
      <c r="AO148" s="139"/>
      <c r="AP148" s="139"/>
      <c r="AQ148" s="139"/>
      <c r="AR148" s="139"/>
      <c r="AS148" s="139"/>
      <c r="AT148" s="139"/>
      <c r="AU148" s="139"/>
      <c r="AV148" s="85"/>
      <c r="AW148" s="85"/>
      <c r="AX148" s="85"/>
      <c r="AY148" s="85"/>
      <c r="AZ148" s="139"/>
      <c r="BA148" s="139"/>
      <c r="BB148" s="4"/>
      <c r="BC148" s="4"/>
      <c r="BD148" s="4"/>
      <c r="BE148" s="4"/>
      <c r="BF148" s="4"/>
      <c r="BG148" s="4"/>
      <c r="BH148" s="4"/>
      <c r="BI148" s="4"/>
      <c r="BJ148" s="4"/>
    </row>
    <row r="149" spans="1:63" s="5" customFormat="1" ht="9.9" customHeight="1">
      <c r="B149" s="188"/>
      <c r="C149" s="188"/>
      <c r="D149" s="188"/>
      <c r="E149" s="188"/>
      <c r="F149" s="188"/>
      <c r="G149" s="188"/>
      <c r="H149" s="166"/>
      <c r="I149" s="166"/>
      <c r="J149" s="166"/>
      <c r="K149" s="166"/>
      <c r="L149" s="166"/>
      <c r="M149" s="166"/>
      <c r="N149" s="188"/>
      <c r="O149" s="188"/>
      <c r="P149" s="188"/>
      <c r="Q149" s="188"/>
      <c r="R149" s="188"/>
      <c r="S149" s="188"/>
      <c r="T149" s="166"/>
      <c r="U149" s="166"/>
      <c r="V149" s="166"/>
      <c r="W149" s="166"/>
      <c r="X149" s="166"/>
      <c r="Y149" s="166"/>
      <c r="Z149" s="188"/>
      <c r="AA149" s="188"/>
      <c r="AB149" s="188"/>
      <c r="AC149" s="188"/>
      <c r="AD149" s="188"/>
      <c r="AE149" s="188"/>
      <c r="AF149" s="166"/>
      <c r="AG149" s="166"/>
      <c r="AH149" s="166"/>
      <c r="AI149" s="166"/>
      <c r="AJ149" s="166"/>
      <c r="AK149" s="166"/>
      <c r="AL149" s="191"/>
      <c r="AM149" s="191"/>
      <c r="AN149" s="139"/>
      <c r="AO149" s="139"/>
      <c r="AP149" s="139"/>
      <c r="AQ149" s="139"/>
      <c r="AR149" s="139"/>
      <c r="AS149" s="139"/>
      <c r="AT149" s="139"/>
      <c r="AU149" s="139"/>
      <c r="AV149" s="85"/>
      <c r="AW149" s="85"/>
      <c r="AX149" s="85"/>
      <c r="AY149" s="85"/>
      <c r="AZ149" s="139"/>
      <c r="BA149" s="139"/>
      <c r="BB149" s="4"/>
      <c r="BC149" s="4"/>
      <c r="BD149" s="4"/>
      <c r="BE149" s="4"/>
      <c r="BF149" s="4"/>
      <c r="BG149" s="4"/>
      <c r="BH149" s="4"/>
      <c r="BI149" s="4"/>
      <c r="BJ149" s="4"/>
    </row>
    <row r="150" spans="1:63" s="5" customFormat="1" ht="9.9" customHeight="1">
      <c r="A150" s="4"/>
      <c r="B150" s="4"/>
      <c r="C150" s="4"/>
      <c r="D150" s="4"/>
      <c r="E150" s="4"/>
      <c r="F150" s="4"/>
      <c r="G150" s="4"/>
      <c r="H150" s="4"/>
      <c r="I150" s="4"/>
      <c r="J150" s="4"/>
      <c r="K150" s="4"/>
      <c r="L150" s="4"/>
      <c r="M150" s="4"/>
      <c r="N150" s="4"/>
      <c r="O150" s="4"/>
      <c r="P150" s="4"/>
      <c r="Q150" s="4"/>
      <c r="R150" s="4"/>
      <c r="S150" s="15"/>
      <c r="T150" s="15"/>
      <c r="U150" s="15"/>
      <c r="V150" s="15"/>
      <c r="W150" s="15"/>
      <c r="X150" s="15"/>
      <c r="Y150" s="15"/>
      <c r="Z150" s="15"/>
      <c r="AA150" s="15"/>
      <c r="AB150" s="15"/>
      <c r="AC150" s="15"/>
      <c r="AD150" s="15"/>
      <c r="AE150" s="15"/>
      <c r="AF150" s="15"/>
      <c r="AG150" s="15"/>
      <c r="AH150" s="15"/>
      <c r="AI150" s="15"/>
      <c r="AJ150" s="15"/>
      <c r="AK150" s="15"/>
      <c r="AL150" s="90"/>
      <c r="AM150" s="90"/>
      <c r="AN150" s="90"/>
      <c r="AO150" s="90"/>
      <c r="AP150" s="90"/>
      <c r="AQ150" s="90"/>
      <c r="AR150" s="90"/>
      <c r="AS150" s="90"/>
      <c r="AT150" s="90"/>
      <c r="AU150" s="90"/>
      <c r="AV150" s="90"/>
      <c r="AW150" s="90"/>
      <c r="AX150" s="90"/>
      <c r="AY150" s="90"/>
      <c r="AZ150" s="90"/>
      <c r="BA150" s="90"/>
      <c r="BB150" s="15"/>
      <c r="BC150" s="15"/>
      <c r="BD150" s="15"/>
      <c r="BE150" s="15"/>
      <c r="BF150" s="15"/>
      <c r="BG150" s="15"/>
      <c r="BH150" s="15"/>
      <c r="BI150" s="15"/>
    </row>
    <row r="151" spans="1:63" s="5" customFormat="1" ht="9.9" customHeight="1">
      <c r="A151" s="4"/>
      <c r="B151" s="20"/>
      <c r="C151" s="4"/>
      <c r="D151" s="4"/>
      <c r="E151" s="4"/>
      <c r="F151" s="4"/>
      <c r="G151" s="4"/>
      <c r="H151" s="4"/>
      <c r="I151" s="4"/>
      <c r="J151" s="4"/>
      <c r="K151" s="4"/>
      <c r="L151" s="4"/>
      <c r="M151" s="4"/>
      <c r="N151" s="4"/>
      <c r="O151" s="4"/>
      <c r="P151" s="4"/>
      <c r="Q151" s="4"/>
      <c r="R151" s="167"/>
      <c r="S151" s="107"/>
      <c r="T151" s="108"/>
      <c r="U151" s="108"/>
      <c r="V151" s="108"/>
      <c r="W151" s="108"/>
      <c r="X151" s="108"/>
      <c r="Y151" s="108"/>
      <c r="Z151" s="108"/>
      <c r="AA151" s="108"/>
      <c r="AB151" s="108"/>
      <c r="AC151" s="833" t="s">
        <v>1049</v>
      </c>
      <c r="AD151" s="833"/>
      <c r="AE151" s="833"/>
      <c r="AF151" s="833"/>
      <c r="AG151" s="833"/>
      <c r="AH151" s="833"/>
      <c r="AI151" s="833"/>
      <c r="AJ151" s="833"/>
      <c r="AK151" s="833"/>
      <c r="AL151" s="833"/>
      <c r="AM151" s="833"/>
      <c r="AN151" s="833"/>
      <c r="AO151" s="833"/>
      <c r="AP151" s="833"/>
      <c r="AQ151" s="833"/>
      <c r="AR151" s="833"/>
      <c r="AS151" s="833"/>
      <c r="AT151" s="833"/>
      <c r="AU151" s="833"/>
      <c r="AV151" s="833"/>
      <c r="AW151" s="833"/>
      <c r="AX151" s="833"/>
      <c r="AY151" s="833"/>
      <c r="AZ151" s="833"/>
      <c r="BA151" s="109"/>
      <c r="BB151" s="109"/>
      <c r="BC151" s="109"/>
      <c r="BD151" s="108"/>
      <c r="BE151" s="108"/>
      <c r="BF151" s="108"/>
      <c r="BG151" s="108"/>
      <c r="BH151" s="108"/>
      <c r="BI151" s="108"/>
      <c r="BJ151" s="108"/>
      <c r="BK151" s="108"/>
    </row>
    <row r="152" spans="1:63" s="5" customFormat="1" ht="9.9" customHeight="1">
      <c r="A152" s="4"/>
      <c r="B152" s="4"/>
      <c r="C152" s="21"/>
      <c r="D152" s="21"/>
      <c r="E152" s="21"/>
      <c r="F152" s="21"/>
      <c r="G152" s="21"/>
      <c r="H152" s="21"/>
      <c r="I152" s="21"/>
      <c r="J152" s="21"/>
      <c r="K152" s="21"/>
      <c r="L152" s="21"/>
      <c r="M152" s="21"/>
      <c r="N152" s="21"/>
      <c r="O152" s="21"/>
      <c r="P152" s="21"/>
      <c r="Q152" s="21"/>
      <c r="R152" s="167"/>
      <c r="S152" s="4"/>
      <c r="T152" s="21"/>
      <c r="U152" s="21"/>
      <c r="V152" s="21"/>
      <c r="W152" s="22"/>
      <c r="X152" s="22"/>
      <c r="Y152" s="22"/>
      <c r="Z152" s="22"/>
      <c r="AA152" s="22"/>
      <c r="AB152" s="22"/>
      <c r="AC152" s="834"/>
      <c r="AD152" s="834"/>
      <c r="AE152" s="834"/>
      <c r="AF152" s="834"/>
      <c r="AG152" s="834"/>
      <c r="AH152" s="834"/>
      <c r="AI152" s="834"/>
      <c r="AJ152" s="834"/>
      <c r="AK152" s="834"/>
      <c r="AL152" s="834"/>
      <c r="AM152" s="834"/>
      <c r="AN152" s="834"/>
      <c r="AO152" s="834"/>
      <c r="AP152" s="834"/>
      <c r="AQ152" s="834"/>
      <c r="AR152" s="834"/>
      <c r="AS152" s="834"/>
      <c r="AT152" s="834"/>
      <c r="AU152" s="834"/>
      <c r="AV152" s="834"/>
      <c r="AW152" s="834"/>
      <c r="AX152" s="834"/>
      <c r="AY152" s="834"/>
      <c r="AZ152" s="834"/>
      <c r="BA152" s="110"/>
      <c r="BB152" s="110"/>
      <c r="BC152" s="110"/>
      <c r="BD152" s="4"/>
      <c r="BE152" s="4"/>
      <c r="BF152" s="4"/>
      <c r="BG152" s="4"/>
      <c r="BH152" s="4"/>
      <c r="BI152" s="4"/>
      <c r="BJ152" s="4"/>
      <c r="BK152" s="4"/>
    </row>
    <row r="153" spans="1:63" s="5" customFormat="1" ht="9.9" customHeight="1">
      <c r="A153" s="4"/>
      <c r="B153" s="4"/>
      <c r="C153" s="21"/>
      <c r="D153" s="21"/>
      <c r="E153" s="21"/>
      <c r="F153" s="21"/>
      <c r="G153" s="21"/>
      <c r="H153" s="21"/>
      <c r="I153" s="21"/>
      <c r="J153" s="21"/>
      <c r="K153" s="21"/>
      <c r="L153" s="21"/>
      <c r="M153" s="21"/>
      <c r="N153" s="21"/>
      <c r="O153" s="21"/>
      <c r="P153" s="21"/>
      <c r="Q153" s="21"/>
      <c r="R153" s="167"/>
      <c r="S153" s="4"/>
      <c r="T153" s="21"/>
      <c r="U153" s="21"/>
      <c r="V153" s="21"/>
      <c r="W153" s="22"/>
      <c r="X153" s="22"/>
      <c r="Y153" s="22"/>
      <c r="Z153" s="22"/>
      <c r="AA153" s="22"/>
      <c r="AB153" s="22"/>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0"/>
      <c r="AZ153" s="110"/>
      <c r="BA153" s="110"/>
      <c r="BB153" s="110"/>
      <c r="BC153" s="110"/>
      <c r="BD153" s="4"/>
      <c r="BE153" s="4"/>
      <c r="BF153" s="4"/>
      <c r="BG153" s="4"/>
      <c r="BH153" s="4"/>
      <c r="BI153" s="4"/>
      <c r="BJ153" s="4"/>
      <c r="BK153" s="4"/>
    </row>
    <row r="154" spans="1:63" s="5" customFormat="1" ht="9.9" customHeight="1" thickBot="1">
      <c r="A154" s="4"/>
      <c r="B154" s="4"/>
      <c r="C154" s="4"/>
      <c r="D154" s="4"/>
      <c r="E154" s="4"/>
      <c r="F154" s="4"/>
      <c r="G154" s="4"/>
      <c r="H154" s="4"/>
      <c r="I154" s="4"/>
      <c r="J154" s="4"/>
      <c r="K154" s="4"/>
      <c r="L154" s="4"/>
      <c r="M154" s="4"/>
      <c r="N154" s="4"/>
      <c r="O154" s="4"/>
      <c r="P154" s="4"/>
      <c r="Q154" s="4"/>
      <c r="R154" s="167"/>
      <c r="S154" s="4"/>
      <c r="T154" s="91" t="s">
        <v>1036</v>
      </c>
      <c r="U154" s="91"/>
      <c r="V154" s="91"/>
      <c r="W154" s="91"/>
      <c r="X154" s="91"/>
      <c r="Y154" s="91"/>
      <c r="Z154" s="91"/>
      <c r="AA154" s="91"/>
      <c r="AB154" s="91"/>
      <c r="AC154" s="91"/>
      <c r="AD154" s="166"/>
      <c r="AE154" s="166"/>
      <c r="AF154" s="166"/>
      <c r="AG154" s="166"/>
      <c r="AH154" s="166"/>
      <c r="AI154" s="166"/>
      <c r="AJ154" s="1064" t="str">
        <f>$AW$64</f>
        <v>R</v>
      </c>
      <c r="AK154" s="1064"/>
      <c r="AL154" s="1064" t="str">
        <f ca="1">$AY$64</f>
        <v>08</v>
      </c>
      <c r="AM154" s="1064"/>
      <c r="AN154" s="117" t="s">
        <v>19</v>
      </c>
      <c r="AO154" s="1064" t="str">
        <f ca="1">$BB$64</f>
        <v>04</v>
      </c>
      <c r="AP154" s="1064"/>
      <c r="AQ154" s="117" t="s">
        <v>20</v>
      </c>
      <c r="AR154" s="1064" t="str">
        <f ca="1">$BE$64</f>
        <v>24</v>
      </c>
      <c r="AS154" s="1064"/>
      <c r="AT154" s="117" t="s">
        <v>929</v>
      </c>
      <c r="AU154" s="4"/>
      <c r="AV154" s="4"/>
      <c r="AW154" s="4"/>
      <c r="AX154" s="4"/>
    </row>
    <row r="155" spans="1:63" s="5" customFormat="1" ht="9.9" customHeight="1">
      <c r="A155" s="4"/>
      <c r="B155" s="20"/>
      <c r="C155" s="4"/>
      <c r="D155" s="4"/>
      <c r="E155" s="4"/>
      <c r="F155" s="4"/>
      <c r="G155" s="4"/>
      <c r="H155" s="4"/>
      <c r="I155" s="4"/>
      <c r="J155" s="4"/>
      <c r="K155" s="4"/>
      <c r="L155" s="4"/>
      <c r="M155" s="4"/>
      <c r="N155" s="4"/>
      <c r="O155" s="4"/>
      <c r="P155" s="4"/>
      <c r="Q155" s="4"/>
      <c r="R155" s="167"/>
      <c r="T155" s="815" t="s">
        <v>948</v>
      </c>
      <c r="U155" s="815"/>
      <c r="V155" s="815"/>
      <c r="W155" s="815"/>
      <c r="X155" s="815"/>
      <c r="Y155" s="815"/>
      <c r="Z155" s="816"/>
      <c r="AA155" s="999" t="str">
        <f>$AA$65</f>
        <v/>
      </c>
      <c r="AB155" s="1000"/>
      <c r="AC155" s="1000"/>
      <c r="AD155" s="1000"/>
      <c r="AE155" s="1000"/>
      <c r="AF155" s="1000"/>
      <c r="AG155" s="1000"/>
      <c r="AH155" s="1000"/>
      <c r="AI155" s="1000"/>
      <c r="AJ155" s="1000"/>
      <c r="AK155" s="1000"/>
      <c r="AL155" s="1000"/>
      <c r="AM155" s="1000"/>
      <c r="AN155" s="1000"/>
      <c r="AO155" s="1000"/>
      <c r="AP155" s="1000"/>
      <c r="AQ155" s="1000"/>
      <c r="AR155" s="1000"/>
      <c r="AS155" s="1001"/>
      <c r="AT155" s="1003" t="s">
        <v>983</v>
      </c>
      <c r="AU155" s="1003"/>
      <c r="AV155" s="1003"/>
      <c r="AW155" s="1004"/>
    </row>
    <row r="156" spans="1:63" s="5" customFormat="1" ht="9.9" customHeight="1">
      <c r="A156" s="4"/>
      <c r="B156" s="4"/>
      <c r="C156" s="4"/>
      <c r="D156" s="4"/>
      <c r="E156" s="4"/>
      <c r="F156" s="4"/>
      <c r="G156" s="4"/>
      <c r="H156" s="4"/>
      <c r="I156" s="4"/>
      <c r="J156" s="4"/>
      <c r="K156" s="4"/>
      <c r="L156" s="4"/>
      <c r="M156" s="4"/>
      <c r="N156" s="4"/>
      <c r="O156" s="4"/>
      <c r="P156" s="4"/>
      <c r="Q156" s="4"/>
      <c r="R156" s="167"/>
      <c r="S156" s="93"/>
      <c r="T156" s="1021" t="s">
        <v>950</v>
      </c>
      <c r="U156" s="1021"/>
      <c r="V156" s="1021"/>
      <c r="W156" s="1021"/>
      <c r="X156" s="1021"/>
      <c r="Y156" s="1021"/>
      <c r="Z156" s="1022"/>
      <c r="AA156" s="1011"/>
      <c r="AB156" s="1012"/>
      <c r="AC156" s="1012"/>
      <c r="AD156" s="1012"/>
      <c r="AE156" s="1012"/>
      <c r="AF156" s="1012"/>
      <c r="AG156" s="1012"/>
      <c r="AH156" s="1012"/>
      <c r="AI156" s="1012"/>
      <c r="AJ156" s="1012"/>
      <c r="AK156" s="1012"/>
      <c r="AL156" s="1012"/>
      <c r="AM156" s="1012"/>
      <c r="AN156" s="1012"/>
      <c r="AO156" s="1012"/>
      <c r="AP156" s="1012"/>
      <c r="AQ156" s="1012"/>
      <c r="AR156" s="1012"/>
      <c r="AS156" s="1013"/>
      <c r="AT156" s="830"/>
      <c r="AU156" s="830"/>
      <c r="AV156" s="830"/>
      <c r="AW156" s="1006"/>
    </row>
    <row r="157" spans="1:63" s="5" customFormat="1" ht="9.9" customHeight="1" thickBot="1">
      <c r="A157" s="4"/>
      <c r="B157" s="4"/>
      <c r="C157" s="190"/>
      <c r="D157" s="190"/>
      <c r="E157" s="190"/>
      <c r="F157" s="190"/>
      <c r="G157" s="190"/>
      <c r="H157" s="190"/>
      <c r="I157" s="190"/>
      <c r="J157" s="190"/>
      <c r="K157" s="190"/>
      <c r="L157" s="190"/>
      <c r="M157" s="190"/>
      <c r="N157" s="190"/>
      <c r="O157" s="190"/>
      <c r="P157" s="190"/>
      <c r="Q157" s="190"/>
      <c r="R157" s="167"/>
      <c r="S157" s="4"/>
      <c r="T157" s="1023"/>
      <c r="U157" s="1023"/>
      <c r="V157" s="1023"/>
      <c r="W157" s="1023"/>
      <c r="X157" s="1023"/>
      <c r="Y157" s="1023"/>
      <c r="Z157" s="740"/>
      <c r="AA157" s="1014"/>
      <c r="AB157" s="1015"/>
      <c r="AC157" s="1015"/>
      <c r="AD157" s="1015"/>
      <c r="AE157" s="1015"/>
      <c r="AF157" s="1015"/>
      <c r="AG157" s="1015"/>
      <c r="AH157" s="1015"/>
      <c r="AI157" s="1015"/>
      <c r="AJ157" s="1015"/>
      <c r="AK157" s="1015"/>
      <c r="AL157" s="1015"/>
      <c r="AM157" s="1015"/>
      <c r="AN157" s="1015"/>
      <c r="AO157" s="1015"/>
      <c r="AP157" s="1015"/>
      <c r="AQ157" s="1015"/>
      <c r="AR157" s="1015"/>
      <c r="AS157" s="1016"/>
      <c r="AT157" s="832"/>
      <c r="AU157" s="832"/>
      <c r="AV157" s="832"/>
      <c r="AW157" s="1008"/>
    </row>
    <row r="158" spans="1:63" s="5" customFormat="1" ht="9.9" customHeight="1">
      <c r="A158" s="4"/>
      <c r="B158" s="4"/>
      <c r="C158" s="190"/>
      <c r="D158" s="190"/>
      <c r="E158" s="190"/>
      <c r="F158" s="190"/>
      <c r="G158" s="190"/>
      <c r="H158" s="190"/>
      <c r="I158" s="190"/>
      <c r="J158" s="190"/>
      <c r="K158" s="190"/>
      <c r="L158" s="190"/>
      <c r="M158" s="190"/>
      <c r="N158" s="190"/>
      <c r="O158" s="190"/>
      <c r="P158" s="190"/>
      <c r="Q158" s="190"/>
      <c r="R158" s="167"/>
      <c r="S158" s="4"/>
      <c r="T158" s="1021" t="s">
        <v>14</v>
      </c>
      <c r="U158" s="1021"/>
      <c r="V158" s="1021"/>
      <c r="W158" s="1021"/>
      <c r="X158" s="1021"/>
      <c r="Y158" s="1021"/>
      <c r="Z158" s="1021"/>
      <c r="AA158" s="1044" t="str">
        <f>$AA$68</f>
        <v/>
      </c>
      <c r="AB158" s="1045"/>
      <c r="AC158" s="1045"/>
      <c r="AD158" s="1045"/>
      <c r="AE158" s="1045"/>
      <c r="AF158" s="1045"/>
      <c r="AG158" s="1045"/>
      <c r="AH158" s="1045"/>
      <c r="AI158" s="1045"/>
      <c r="AJ158" s="1045"/>
      <c r="AK158" s="1045"/>
      <c r="AL158" s="1045"/>
      <c r="AM158" s="1045"/>
      <c r="AN158" s="1045"/>
      <c r="AO158" s="1045"/>
      <c r="AP158" s="1045"/>
      <c r="AQ158" s="1045"/>
      <c r="AR158" s="1045"/>
      <c r="AS158" s="1045"/>
      <c r="AT158" s="1045"/>
      <c r="AU158" s="1045"/>
      <c r="AV158" s="1045"/>
      <c r="AW158" s="1045"/>
      <c r="AX158" s="1046"/>
      <c r="AY158" s="1046"/>
      <c r="AZ158" s="1046"/>
      <c r="BA158" s="1046"/>
      <c r="BB158" s="1046"/>
      <c r="BC158" s="1046"/>
      <c r="BD158" s="1046"/>
      <c r="BE158" s="1046"/>
      <c r="BF158" s="1046"/>
      <c r="BG158" s="1046"/>
      <c r="BH158" s="1046"/>
      <c r="BI158" s="1047"/>
      <c r="BJ158" s="4"/>
      <c r="BK158" s="4"/>
    </row>
    <row r="159" spans="1:63" s="5" customFormat="1" ht="9.9" customHeight="1">
      <c r="A159" s="4"/>
      <c r="B159" s="4"/>
      <c r="C159" s="23"/>
      <c r="D159" s="23"/>
      <c r="E159" s="23"/>
      <c r="F159" s="23"/>
      <c r="G159" s="23"/>
      <c r="H159" s="23"/>
      <c r="I159" s="23"/>
      <c r="J159" s="23"/>
      <c r="K159" s="23"/>
      <c r="L159" s="23"/>
      <c r="M159" s="23"/>
      <c r="N159" s="23"/>
      <c r="O159" s="23"/>
      <c r="P159" s="23"/>
      <c r="Q159" s="23"/>
      <c r="R159" s="167"/>
      <c r="S159" s="4"/>
      <c r="T159" s="1023"/>
      <c r="U159" s="1023"/>
      <c r="V159" s="1023"/>
      <c r="W159" s="1023"/>
      <c r="X159" s="1023"/>
      <c r="Y159" s="1023"/>
      <c r="Z159" s="1023"/>
      <c r="AA159" s="1048"/>
      <c r="AB159" s="1049"/>
      <c r="AC159" s="1049"/>
      <c r="AD159" s="1049"/>
      <c r="AE159" s="1049"/>
      <c r="AF159" s="1049"/>
      <c r="AG159" s="1049"/>
      <c r="AH159" s="1049"/>
      <c r="AI159" s="1049"/>
      <c r="AJ159" s="1049"/>
      <c r="AK159" s="1049"/>
      <c r="AL159" s="1049"/>
      <c r="AM159" s="1049"/>
      <c r="AN159" s="1049"/>
      <c r="AO159" s="1049"/>
      <c r="AP159" s="1049"/>
      <c r="AQ159" s="1049"/>
      <c r="AR159" s="1049"/>
      <c r="AS159" s="1049"/>
      <c r="AT159" s="1049"/>
      <c r="AU159" s="1049"/>
      <c r="AV159" s="1049"/>
      <c r="AW159" s="1049"/>
      <c r="AX159" s="1049"/>
      <c r="AY159" s="1049"/>
      <c r="AZ159" s="1049"/>
      <c r="BA159" s="1049"/>
      <c r="BB159" s="1049"/>
      <c r="BC159" s="1049"/>
      <c r="BD159" s="1049"/>
      <c r="BE159" s="1049"/>
      <c r="BF159" s="1049"/>
      <c r="BG159" s="1049"/>
      <c r="BH159" s="1049"/>
      <c r="BI159" s="1050"/>
      <c r="BJ159" s="4"/>
      <c r="BK159" s="4"/>
    </row>
    <row r="160" spans="1:63" s="5" customFormat="1" ht="9.9" customHeight="1">
      <c r="A160" s="4"/>
      <c r="B160" s="4"/>
      <c r="C160" s="23"/>
      <c r="D160" s="23"/>
      <c r="E160" s="23"/>
      <c r="F160" s="23"/>
      <c r="G160" s="23"/>
      <c r="H160" s="23"/>
      <c r="I160" s="23"/>
      <c r="J160" s="23"/>
      <c r="K160" s="23"/>
      <c r="L160" s="23"/>
      <c r="M160" s="23"/>
      <c r="N160" s="23"/>
      <c r="O160" s="23"/>
      <c r="P160" s="23"/>
      <c r="Q160" s="23"/>
      <c r="R160" s="167"/>
      <c r="S160" s="4"/>
      <c r="T160" s="4"/>
      <c r="U160" s="4"/>
      <c r="V160" s="4"/>
      <c r="W160" s="4"/>
      <c r="X160" s="4"/>
      <c r="Y160" s="4"/>
      <c r="Z160" s="4"/>
      <c r="AA160" s="4"/>
    </row>
    <row r="161" spans="1:66" s="5" customFormat="1" ht="9.9" customHeight="1">
      <c r="A161" s="4"/>
      <c r="B161" s="20"/>
      <c r="C161" s="4"/>
      <c r="D161" s="23"/>
      <c r="E161" s="23"/>
      <c r="F161" s="23"/>
      <c r="G161" s="23"/>
      <c r="H161" s="23"/>
      <c r="I161" s="23"/>
      <c r="J161" s="23"/>
      <c r="K161" s="23"/>
      <c r="L161" s="23"/>
      <c r="M161" s="23"/>
      <c r="N161" s="23"/>
      <c r="O161" s="23"/>
      <c r="P161" s="23"/>
      <c r="Q161" s="23"/>
      <c r="R161" s="167"/>
      <c r="S161" s="4"/>
      <c r="T161" s="169"/>
      <c r="U161" s="169" t="s">
        <v>1050</v>
      </c>
      <c r="V161" s="169"/>
      <c r="W161" s="94"/>
      <c r="X161" s="95"/>
      <c r="Y161" s="95"/>
      <c r="Z161" s="95"/>
      <c r="AA161" s="95"/>
      <c r="AB161" s="95"/>
      <c r="AC161" s="95"/>
      <c r="AD161" s="95"/>
      <c r="AE161" s="95"/>
      <c r="AF161" s="95"/>
      <c r="AG161" s="96"/>
      <c r="AH161" s="95"/>
      <c r="AI161" s="95"/>
      <c r="AJ161" s="95"/>
      <c r="AK161" s="95"/>
      <c r="AL161" s="95"/>
      <c r="AM161" s="95"/>
      <c r="AN161" s="95"/>
      <c r="AO161" s="95"/>
      <c r="AP161" s="95"/>
      <c r="AQ161" s="96"/>
      <c r="AR161" s="169"/>
      <c r="AS161" s="169"/>
      <c r="AT161" s="169"/>
      <c r="AU161" s="169"/>
      <c r="AV161" s="169"/>
      <c r="AW161" s="169"/>
      <c r="AX161" s="169"/>
      <c r="AY161" s="169"/>
      <c r="AZ161" s="169"/>
      <c r="BA161" s="169"/>
      <c r="BB161" s="169"/>
      <c r="BC161" s="169"/>
      <c r="BD161" s="169"/>
      <c r="BE161" s="169"/>
      <c r="BF161" s="169"/>
      <c r="BG161" s="169"/>
      <c r="BH161" s="169"/>
      <c r="BI161" s="169"/>
      <c r="BJ161" s="4"/>
      <c r="BK161" s="4"/>
      <c r="BL161" s="4"/>
      <c r="BM161" s="4"/>
      <c r="BN161" s="4"/>
    </row>
    <row r="162" spans="1:66" s="5" customFormat="1" ht="9.9" customHeight="1">
      <c r="A162" s="4"/>
      <c r="B162" s="4"/>
      <c r="C162" s="192"/>
      <c r="D162" s="192"/>
      <c r="E162" s="192"/>
      <c r="F162" s="192"/>
      <c r="G162" s="192"/>
      <c r="H162" s="192"/>
      <c r="I162" s="192"/>
      <c r="J162" s="192"/>
      <c r="K162" s="192"/>
      <c r="L162" s="192"/>
      <c r="M162" s="192"/>
      <c r="N162" s="192"/>
      <c r="O162" s="192"/>
      <c r="P162" s="192"/>
      <c r="Q162" s="192"/>
      <c r="R162" s="167"/>
      <c r="S162" s="4"/>
      <c r="T162" s="169"/>
      <c r="U162" s="169"/>
      <c r="V162" s="169"/>
      <c r="W162" s="94"/>
      <c r="X162" s="95"/>
      <c r="Y162" s="95"/>
      <c r="Z162" s="95"/>
      <c r="AA162" s="95"/>
      <c r="AB162" s="95"/>
      <c r="AC162" s="95"/>
      <c r="AD162" s="95"/>
      <c r="AE162" s="95"/>
      <c r="AF162" s="95"/>
      <c r="AG162" s="96"/>
      <c r="AH162" s="95"/>
      <c r="AI162" s="95"/>
      <c r="AJ162" s="95"/>
      <c r="AK162" s="95"/>
      <c r="AL162" s="95"/>
      <c r="AM162" s="95"/>
      <c r="AN162" s="95"/>
      <c r="AO162" s="95"/>
      <c r="AP162" s="95"/>
      <c r="AQ162" s="96"/>
      <c r="AR162" s="169"/>
      <c r="AS162" s="169"/>
      <c r="AT162" s="169"/>
      <c r="AU162" s="169"/>
      <c r="AV162" s="169"/>
      <c r="AW162" s="169"/>
      <c r="AX162" s="169"/>
      <c r="AY162" s="169"/>
      <c r="AZ162" s="169"/>
      <c r="BA162" s="169"/>
      <c r="BB162" s="169"/>
      <c r="BC162" s="169"/>
      <c r="BD162" s="169"/>
      <c r="BE162" s="169"/>
      <c r="BF162" s="169"/>
      <c r="BG162" s="169"/>
      <c r="BH162" s="169"/>
      <c r="BI162" s="169"/>
      <c r="BJ162" s="4"/>
      <c r="BK162" s="4"/>
      <c r="BL162" s="4"/>
      <c r="BM162" s="4"/>
      <c r="BN162" s="4"/>
    </row>
    <row r="163" spans="1:66" s="5" customFormat="1" ht="9.9" customHeight="1" thickBot="1">
      <c r="A163" s="4"/>
      <c r="B163" s="4"/>
      <c r="C163" s="192"/>
      <c r="D163" s="192"/>
      <c r="E163" s="192"/>
      <c r="F163" s="192"/>
      <c r="G163" s="192"/>
      <c r="H163" s="192"/>
      <c r="I163" s="192"/>
      <c r="J163" s="192"/>
      <c r="K163" s="192"/>
      <c r="L163" s="192"/>
      <c r="M163" s="192"/>
      <c r="N163" s="192"/>
      <c r="O163" s="192"/>
      <c r="P163" s="192"/>
      <c r="Q163" s="192"/>
      <c r="R163" s="167"/>
      <c r="S163" s="4"/>
      <c r="T163" s="169"/>
      <c r="U163" s="169"/>
      <c r="V163" s="169"/>
      <c r="W163" s="94"/>
      <c r="X163" s="95"/>
      <c r="Y163" s="95"/>
      <c r="Z163" s="95"/>
      <c r="AA163" s="95"/>
      <c r="AB163" s="95"/>
      <c r="AC163" s="95"/>
      <c r="AD163" s="95"/>
      <c r="AE163" s="95"/>
      <c r="AF163" s="95"/>
      <c r="AG163" s="96"/>
      <c r="AH163" s="95"/>
      <c r="AI163" s="95"/>
      <c r="AJ163" s="95"/>
      <c r="AK163" s="95"/>
      <c r="AL163" s="95"/>
      <c r="AM163" s="95"/>
      <c r="AN163" s="95"/>
      <c r="AO163" s="95"/>
      <c r="AP163" s="95"/>
      <c r="AQ163" s="96"/>
      <c r="AR163" s="169"/>
      <c r="AS163" s="169"/>
      <c r="AT163" s="169"/>
      <c r="AU163" s="169"/>
      <c r="AV163" s="169"/>
      <c r="AW163" s="169"/>
      <c r="AX163" s="169"/>
      <c r="AY163" s="169"/>
      <c r="AZ163" s="169"/>
      <c r="BA163" s="169"/>
      <c r="BB163" s="169"/>
      <c r="BC163" s="169"/>
      <c r="BD163" s="169"/>
      <c r="BE163" s="169"/>
      <c r="BF163" s="169"/>
      <c r="BG163" s="169"/>
      <c r="BH163" s="169"/>
      <c r="BI163" s="169"/>
      <c r="BJ163" s="4"/>
      <c r="BK163" s="4"/>
      <c r="BL163" s="4"/>
      <c r="BM163" s="4"/>
      <c r="BN163" s="4"/>
    </row>
    <row r="164" spans="1:66" s="5" customFormat="1" ht="9.9" customHeight="1">
      <c r="A164" s="4"/>
      <c r="B164" s="4"/>
      <c r="C164" s="192"/>
      <c r="D164" s="192"/>
      <c r="E164" s="192"/>
      <c r="F164" s="192"/>
      <c r="G164" s="192"/>
      <c r="H164" s="192"/>
      <c r="I164" s="192"/>
      <c r="J164" s="192"/>
      <c r="K164" s="192"/>
      <c r="L164" s="192"/>
      <c r="M164" s="192"/>
      <c r="N164" s="192"/>
      <c r="O164" s="192"/>
      <c r="P164" s="192"/>
      <c r="Q164" s="192"/>
      <c r="R164" s="167"/>
      <c r="S164" s="4"/>
      <c r="T164" s="1065" t="s">
        <v>985</v>
      </c>
      <c r="U164" s="1009"/>
      <c r="V164" s="1009"/>
      <c r="W164" s="1009"/>
      <c r="X164" s="1009"/>
      <c r="Y164" s="1009"/>
      <c r="Z164" s="1009"/>
      <c r="AA164" s="1009"/>
      <c r="AB164" s="1009"/>
      <c r="AC164" s="1009"/>
      <c r="AD164" s="1009"/>
      <c r="AE164" s="1009"/>
      <c r="AF164" s="1009"/>
      <c r="AG164" s="1009"/>
      <c r="AH164" s="1009"/>
      <c r="AI164" s="1009"/>
      <c r="AJ164" s="1009"/>
      <c r="AK164" s="1009"/>
      <c r="AL164" s="1009"/>
      <c r="AM164" s="1009"/>
      <c r="AN164" s="1009"/>
      <c r="AO164" s="1009"/>
      <c r="AP164" s="1009"/>
      <c r="AQ164" s="1009"/>
      <c r="AR164" s="1066"/>
      <c r="AS164" s="1070" t="s">
        <v>984</v>
      </c>
      <c r="AT164" s="1071"/>
      <c r="AU164" s="1071"/>
      <c r="AV164" s="1071"/>
      <c r="AW164" s="1071"/>
      <c r="AX164" s="1071"/>
      <c r="AY164" s="1071"/>
      <c r="AZ164" s="1071"/>
      <c r="BA164" s="1071"/>
      <c r="BB164" s="1072"/>
      <c r="BC164" s="4"/>
      <c r="BL164" s="4"/>
      <c r="BM164" s="4"/>
      <c r="BN164" s="4"/>
    </row>
    <row r="165" spans="1:66" s="5" customFormat="1" ht="9.9" customHeight="1">
      <c r="A165" s="4"/>
      <c r="B165" s="4"/>
      <c r="C165" s="192"/>
      <c r="D165" s="192"/>
      <c r="E165" s="192"/>
      <c r="F165" s="192"/>
      <c r="G165" s="192"/>
      <c r="H165" s="192"/>
      <c r="I165" s="192"/>
      <c r="J165" s="192"/>
      <c r="K165" s="192"/>
      <c r="L165" s="192"/>
      <c r="M165" s="192"/>
      <c r="N165" s="192"/>
      <c r="O165" s="192"/>
      <c r="P165" s="192"/>
      <c r="Q165" s="192"/>
      <c r="R165" s="167"/>
      <c r="S165" s="4"/>
      <c r="T165" s="1067"/>
      <c r="U165" s="1068"/>
      <c r="V165" s="1068"/>
      <c r="W165" s="1068"/>
      <c r="X165" s="1068"/>
      <c r="Y165" s="1068"/>
      <c r="Z165" s="1068"/>
      <c r="AA165" s="1068"/>
      <c r="AB165" s="1068"/>
      <c r="AC165" s="1068"/>
      <c r="AD165" s="1068"/>
      <c r="AE165" s="1068"/>
      <c r="AF165" s="1068"/>
      <c r="AG165" s="1068"/>
      <c r="AH165" s="1068"/>
      <c r="AI165" s="1068"/>
      <c r="AJ165" s="1068"/>
      <c r="AK165" s="1068"/>
      <c r="AL165" s="1068"/>
      <c r="AM165" s="1068"/>
      <c r="AN165" s="1068"/>
      <c r="AO165" s="1068"/>
      <c r="AP165" s="1068"/>
      <c r="AQ165" s="1068"/>
      <c r="AR165" s="1069"/>
      <c r="AS165" s="1073"/>
      <c r="AT165" s="1074"/>
      <c r="AU165" s="1038"/>
      <c r="AV165" s="124" t="s">
        <v>961</v>
      </c>
      <c r="AW165" s="120"/>
      <c r="AX165" s="122"/>
      <c r="AY165" s="119" t="s">
        <v>932</v>
      </c>
      <c r="AZ165" s="121"/>
      <c r="BA165" s="123"/>
      <c r="BB165" s="141" t="s">
        <v>933</v>
      </c>
      <c r="BC165" s="4"/>
      <c r="BL165" s="4"/>
      <c r="BM165" s="4"/>
      <c r="BN165" s="4"/>
    </row>
    <row r="166" spans="1:66" s="5" customFormat="1" ht="9.9" customHeight="1">
      <c r="A166" s="4"/>
      <c r="B166" s="4"/>
      <c r="C166" s="192"/>
      <c r="D166" s="192"/>
      <c r="E166" s="192"/>
      <c r="F166" s="192"/>
      <c r="G166" s="192"/>
      <c r="H166" s="192"/>
      <c r="I166" s="192"/>
      <c r="J166" s="192"/>
      <c r="K166" s="192"/>
      <c r="L166" s="192"/>
      <c r="M166" s="192"/>
      <c r="N166" s="192"/>
      <c r="O166" s="192"/>
      <c r="P166" s="192"/>
      <c r="Q166" s="192"/>
      <c r="R166" s="167"/>
      <c r="S166" s="4"/>
      <c r="T166" s="146"/>
      <c r="U166" s="1079" t="s">
        <v>1035</v>
      </c>
      <c r="V166" s="1079"/>
      <c r="W166" s="1079"/>
      <c r="X166" s="1079"/>
      <c r="Y166" s="1079"/>
      <c r="Z166" s="1079"/>
      <c r="AA166" s="1079"/>
      <c r="AB166" s="1079"/>
      <c r="AC166" s="1079"/>
      <c r="AD166" s="1079"/>
      <c r="AE166" s="1079"/>
      <c r="AF166" s="1079"/>
      <c r="AG166" s="1079"/>
      <c r="AH166" s="1079"/>
      <c r="AI166" s="1079"/>
      <c r="AJ166" s="1079"/>
      <c r="AK166" s="1079"/>
      <c r="AL166" s="1079"/>
      <c r="AM166" s="1079"/>
      <c r="AN166" s="1079"/>
      <c r="AO166" s="1079"/>
      <c r="AP166" s="1079"/>
      <c r="AQ166" s="1079"/>
      <c r="AR166" s="147"/>
      <c r="AS166" s="1075"/>
      <c r="AT166" s="756"/>
      <c r="AU166" s="757"/>
      <c r="AV166" s="132"/>
      <c r="AW166" s="132"/>
      <c r="AX166" s="133"/>
      <c r="AY166" s="134"/>
      <c r="AZ166" s="132"/>
      <c r="BA166" s="133"/>
      <c r="BB166" s="153"/>
      <c r="BC166" s="4"/>
      <c r="BL166" s="4"/>
      <c r="BM166" s="4"/>
      <c r="BN166" s="4"/>
    </row>
    <row r="167" spans="1:66" s="5" customFormat="1" ht="9.9" customHeight="1">
      <c r="A167" s="4"/>
      <c r="B167" s="4"/>
      <c r="C167" s="192"/>
      <c r="D167" s="192"/>
      <c r="E167" s="192"/>
      <c r="F167" s="192"/>
      <c r="G167" s="192"/>
      <c r="H167" s="192"/>
      <c r="I167" s="192"/>
      <c r="J167" s="192"/>
      <c r="K167" s="192"/>
      <c r="L167" s="192"/>
      <c r="M167" s="192"/>
      <c r="N167" s="192"/>
      <c r="O167" s="192"/>
      <c r="P167" s="192"/>
      <c r="Q167" s="192"/>
      <c r="R167" s="167"/>
      <c r="S167" s="4"/>
      <c r="T167" s="146"/>
      <c r="U167" s="1080"/>
      <c r="V167" s="1080"/>
      <c r="W167" s="1080"/>
      <c r="X167" s="1080"/>
      <c r="Y167" s="1080"/>
      <c r="Z167" s="1080"/>
      <c r="AA167" s="1080"/>
      <c r="AB167" s="1080"/>
      <c r="AC167" s="1080"/>
      <c r="AD167" s="1080"/>
      <c r="AE167" s="1080"/>
      <c r="AF167" s="1080"/>
      <c r="AG167" s="1080"/>
      <c r="AH167" s="1080"/>
      <c r="AI167" s="1080"/>
      <c r="AJ167" s="1080"/>
      <c r="AK167" s="1080"/>
      <c r="AL167" s="1080"/>
      <c r="AM167" s="1080"/>
      <c r="AN167" s="1080"/>
      <c r="AO167" s="1080"/>
      <c r="AP167" s="1080"/>
      <c r="AQ167" s="1080"/>
      <c r="AR167" s="147"/>
      <c r="AS167" s="1075"/>
      <c r="AT167" s="756"/>
      <c r="AU167" s="757"/>
      <c r="AV167" s="1057" t="str">
        <f>$AV$75</f>
        <v/>
      </c>
      <c r="AW167" s="1059" t="str">
        <f>$AW$75</f>
        <v/>
      </c>
      <c r="AX167" s="771" t="str">
        <f>$AX$75</f>
        <v/>
      </c>
      <c r="AY167" s="1024">
        <v>0</v>
      </c>
      <c r="AZ167" s="1026">
        <v>0</v>
      </c>
      <c r="BA167" s="780">
        <v>0</v>
      </c>
      <c r="BB167" s="1082">
        <v>0</v>
      </c>
      <c r="BC167" s="4"/>
      <c r="BL167" s="4"/>
      <c r="BM167" s="4"/>
      <c r="BN167" s="4"/>
    </row>
    <row r="168" spans="1:66" s="5" customFormat="1" ht="9.9" customHeight="1">
      <c r="A168" s="4"/>
      <c r="B168" s="4"/>
      <c r="C168" s="192"/>
      <c r="D168" s="192"/>
      <c r="E168" s="192"/>
      <c r="F168" s="192"/>
      <c r="G168" s="192"/>
      <c r="H168" s="192"/>
      <c r="I168" s="192"/>
      <c r="J168" s="192"/>
      <c r="K168" s="192"/>
      <c r="L168" s="192"/>
      <c r="M168" s="192"/>
      <c r="N168" s="192"/>
      <c r="O168" s="192"/>
      <c r="P168" s="192"/>
      <c r="Q168" s="192"/>
      <c r="R168" s="167"/>
      <c r="S168" s="4"/>
      <c r="T168" s="146"/>
      <c r="U168" s="1080"/>
      <c r="V168" s="1080"/>
      <c r="W168" s="1080"/>
      <c r="X168" s="1080"/>
      <c r="Y168" s="1080"/>
      <c r="Z168" s="1080"/>
      <c r="AA168" s="1080"/>
      <c r="AB168" s="1080"/>
      <c r="AC168" s="1080"/>
      <c r="AD168" s="1080"/>
      <c r="AE168" s="1080"/>
      <c r="AF168" s="1080"/>
      <c r="AG168" s="1080"/>
      <c r="AH168" s="1080"/>
      <c r="AI168" s="1080"/>
      <c r="AJ168" s="1080"/>
      <c r="AK168" s="1080"/>
      <c r="AL168" s="1080"/>
      <c r="AM168" s="1080"/>
      <c r="AN168" s="1080"/>
      <c r="AO168" s="1080"/>
      <c r="AP168" s="1080"/>
      <c r="AQ168" s="1080"/>
      <c r="AR168" s="147"/>
      <c r="AS168" s="1075"/>
      <c r="AT168" s="756"/>
      <c r="AU168" s="757"/>
      <c r="AV168" s="1057"/>
      <c r="AW168" s="1059"/>
      <c r="AX168" s="771"/>
      <c r="AY168" s="1024"/>
      <c r="AZ168" s="1026"/>
      <c r="BA168" s="780"/>
      <c r="BB168" s="1082"/>
      <c r="BC168" s="4"/>
      <c r="BL168" s="4"/>
      <c r="BM168" s="4"/>
      <c r="BN168" s="4"/>
    </row>
    <row r="169" spans="1:66" s="5" customFormat="1" ht="9.9" customHeight="1">
      <c r="A169" s="4"/>
      <c r="B169" s="4"/>
      <c r="C169" s="192"/>
      <c r="D169" s="192"/>
      <c r="E169" s="192"/>
      <c r="F169" s="192"/>
      <c r="G169" s="192"/>
      <c r="H169" s="192"/>
      <c r="I169" s="192"/>
      <c r="J169" s="192"/>
      <c r="K169" s="192"/>
      <c r="L169" s="192"/>
      <c r="M169" s="192"/>
      <c r="N169" s="192"/>
      <c r="O169" s="192"/>
      <c r="P169" s="192"/>
      <c r="Q169" s="192"/>
      <c r="R169" s="167"/>
      <c r="S169" s="4"/>
      <c r="T169" s="146"/>
      <c r="U169" s="1080"/>
      <c r="V169" s="1080"/>
      <c r="W169" s="1080"/>
      <c r="X169" s="1080"/>
      <c r="Y169" s="1080"/>
      <c r="Z169" s="1080"/>
      <c r="AA169" s="1080"/>
      <c r="AB169" s="1080"/>
      <c r="AC169" s="1080"/>
      <c r="AD169" s="1080"/>
      <c r="AE169" s="1080"/>
      <c r="AF169" s="1080"/>
      <c r="AG169" s="1080"/>
      <c r="AH169" s="1080"/>
      <c r="AI169" s="1080"/>
      <c r="AJ169" s="1080"/>
      <c r="AK169" s="1080"/>
      <c r="AL169" s="1080"/>
      <c r="AM169" s="1080"/>
      <c r="AN169" s="1080"/>
      <c r="AO169" s="1080"/>
      <c r="AP169" s="1080"/>
      <c r="AQ169" s="1080"/>
      <c r="AR169" s="147"/>
      <c r="AS169" s="1075"/>
      <c r="AT169" s="756"/>
      <c r="AU169" s="757"/>
      <c r="AV169" s="1057"/>
      <c r="AW169" s="1059"/>
      <c r="AX169" s="771"/>
      <c r="AY169" s="1024"/>
      <c r="AZ169" s="1026"/>
      <c r="BA169" s="780"/>
      <c r="BB169" s="1082"/>
      <c r="BC169" s="4"/>
      <c r="BL169" s="4"/>
      <c r="BM169" s="4"/>
      <c r="BN169" s="4"/>
    </row>
    <row r="170" spans="1:66" s="5" customFormat="1" ht="9.9" customHeight="1" thickBot="1">
      <c r="A170" s="4"/>
      <c r="B170" s="4"/>
      <c r="C170" s="4"/>
      <c r="D170" s="4"/>
      <c r="E170" s="4"/>
      <c r="F170" s="4"/>
      <c r="G170" s="4"/>
      <c r="H170" s="4"/>
      <c r="I170" s="4"/>
      <c r="J170" s="4"/>
      <c r="K170" s="4"/>
      <c r="L170" s="4"/>
      <c r="M170" s="4"/>
      <c r="N170" s="4"/>
      <c r="O170" s="4"/>
      <c r="P170" s="4"/>
      <c r="Q170" s="4"/>
      <c r="R170" s="167"/>
      <c r="S170" s="4"/>
      <c r="T170" s="148"/>
      <c r="U170" s="1081"/>
      <c r="V170" s="1081"/>
      <c r="W170" s="1081"/>
      <c r="X170" s="1081"/>
      <c r="Y170" s="1081"/>
      <c r="Z170" s="1081"/>
      <c r="AA170" s="1081"/>
      <c r="AB170" s="1081"/>
      <c r="AC170" s="1081"/>
      <c r="AD170" s="1081"/>
      <c r="AE170" s="1081"/>
      <c r="AF170" s="1081"/>
      <c r="AG170" s="1081"/>
      <c r="AH170" s="1081"/>
      <c r="AI170" s="1081"/>
      <c r="AJ170" s="1081"/>
      <c r="AK170" s="1081"/>
      <c r="AL170" s="1081"/>
      <c r="AM170" s="1081"/>
      <c r="AN170" s="1081"/>
      <c r="AO170" s="1081"/>
      <c r="AP170" s="1081"/>
      <c r="AQ170" s="1081"/>
      <c r="AR170" s="149"/>
      <c r="AS170" s="1076"/>
      <c r="AT170" s="1077"/>
      <c r="AU170" s="1078"/>
      <c r="AV170" s="142"/>
      <c r="AW170" s="142"/>
      <c r="AX170" s="143"/>
      <c r="AY170" s="144"/>
      <c r="AZ170" s="142"/>
      <c r="BA170" s="143"/>
      <c r="BB170" s="145"/>
      <c r="BC170" s="4"/>
      <c r="BL170" s="4"/>
      <c r="BM170" s="4"/>
      <c r="BN170" s="4"/>
    </row>
    <row r="171" spans="1:66" s="4" customFormat="1" ht="9.9" customHeight="1">
      <c r="B171" s="20"/>
      <c r="C171" s="193"/>
      <c r="D171" s="193"/>
      <c r="E171" s="193"/>
      <c r="F171" s="193"/>
      <c r="G171" s="193"/>
      <c r="H171" s="193"/>
      <c r="I171" s="193"/>
      <c r="J171" s="193"/>
      <c r="K171" s="193"/>
      <c r="L171" s="193"/>
      <c r="M171" s="193"/>
      <c r="N171" s="193"/>
      <c r="O171" s="193"/>
      <c r="P171" s="193"/>
      <c r="Q171" s="193"/>
      <c r="R171" s="167"/>
      <c r="T171" s="157"/>
      <c r="U171" s="157"/>
      <c r="V171" s="157"/>
      <c r="W171" s="157"/>
      <c r="X171" s="157"/>
      <c r="Y171" s="157"/>
      <c r="Z171" s="157"/>
      <c r="AA171" s="13"/>
      <c r="AB171" s="13"/>
      <c r="AC171" s="13"/>
      <c r="AD171" s="13"/>
      <c r="AE171" s="178"/>
      <c r="AF171" s="178"/>
      <c r="AG171" s="178"/>
      <c r="AH171" s="178"/>
      <c r="AI171" s="178"/>
      <c r="AJ171" s="178"/>
      <c r="AK171" s="178"/>
      <c r="AL171" s="178"/>
      <c r="AM171" s="178"/>
      <c r="AN171" s="178"/>
      <c r="AO171" s="178"/>
      <c r="AP171" s="178"/>
      <c r="AQ171" s="178"/>
      <c r="AR171" s="178"/>
      <c r="AS171" s="13"/>
      <c r="AT171" s="13"/>
      <c r="AU171" s="13"/>
      <c r="AV171" s="134"/>
      <c r="AW171" s="134"/>
      <c r="AX171" s="134"/>
      <c r="AY171" s="134"/>
      <c r="AZ171" s="134"/>
      <c r="BA171" s="134"/>
      <c r="BB171" s="134"/>
      <c r="BC171" s="118"/>
      <c r="BD171" s="101"/>
      <c r="BE171" s="101"/>
      <c r="BF171" s="101"/>
      <c r="BG171" s="101"/>
      <c r="BH171" s="101"/>
      <c r="BI171" s="101"/>
      <c r="BJ171" s="101"/>
      <c r="BK171" s="101"/>
    </row>
    <row r="172" spans="1:66" s="5" customFormat="1" ht="9.9" customHeight="1">
      <c r="A172" s="4"/>
      <c r="B172" s="4"/>
      <c r="C172" s="193"/>
      <c r="D172" s="193"/>
      <c r="E172" s="193"/>
      <c r="F172" s="193"/>
      <c r="G172" s="193"/>
      <c r="H172" s="193"/>
      <c r="I172" s="193"/>
      <c r="J172" s="193"/>
      <c r="K172" s="193"/>
      <c r="L172" s="193"/>
      <c r="M172" s="193"/>
      <c r="N172" s="193"/>
      <c r="O172" s="193"/>
      <c r="P172" s="193"/>
      <c r="Q172" s="193"/>
      <c r="R172" s="167"/>
      <c r="S172" s="4"/>
      <c r="T172" s="173"/>
      <c r="U172" s="173"/>
      <c r="V172" s="173"/>
      <c r="W172" s="173"/>
      <c r="X172" s="173"/>
      <c r="Y172" s="173"/>
      <c r="Z172" s="17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4"/>
      <c r="AW172" s="134"/>
      <c r="AX172" s="134"/>
      <c r="AY172" s="134"/>
      <c r="AZ172" s="134"/>
      <c r="BA172" s="134"/>
      <c r="BB172" s="134"/>
      <c r="BC172" s="98"/>
      <c r="BD172" s="101"/>
      <c r="BE172" s="101"/>
      <c r="BF172" s="101"/>
      <c r="BG172" s="101"/>
      <c r="BH172" s="101"/>
      <c r="BI172" s="101"/>
      <c r="BJ172" s="101"/>
      <c r="BK172" s="101"/>
      <c r="BL172" s="4"/>
      <c r="BM172" s="4"/>
      <c r="BN172" s="4"/>
    </row>
    <row r="173" spans="1:66" s="5" customFormat="1" ht="9.9" customHeight="1">
      <c r="A173" s="4"/>
      <c r="B173" s="4"/>
      <c r="C173" s="193"/>
      <c r="D173" s="193"/>
      <c r="E173" s="193"/>
      <c r="F173" s="193"/>
      <c r="G173" s="193"/>
      <c r="H173" s="193"/>
      <c r="I173" s="193"/>
      <c r="J173" s="193"/>
      <c r="K173" s="193"/>
      <c r="L173" s="193"/>
      <c r="M173" s="193"/>
      <c r="N173" s="193"/>
      <c r="O173" s="193"/>
      <c r="P173" s="193"/>
      <c r="Q173" s="193"/>
      <c r="R173" s="167"/>
      <c r="S173" s="4"/>
      <c r="T173" s="173"/>
      <c r="U173" s="173"/>
      <c r="V173" s="173"/>
      <c r="W173" s="173"/>
      <c r="X173" s="173"/>
      <c r="Y173" s="173"/>
      <c r="Z173" s="17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4"/>
      <c r="AW173" s="134"/>
      <c r="AX173" s="134"/>
      <c r="AY173" s="134"/>
      <c r="AZ173" s="134"/>
      <c r="BA173" s="134"/>
      <c r="BB173" s="134"/>
      <c r="BC173" s="99"/>
      <c r="BE173" s="135"/>
      <c r="BF173" s="135"/>
      <c r="BG173" s="135"/>
      <c r="BH173" s="135"/>
      <c r="BI173" s="135"/>
      <c r="BJ173" s="95"/>
      <c r="BK173" s="4"/>
      <c r="BL173" s="4"/>
      <c r="BM173" s="4"/>
      <c r="BN173" s="4"/>
    </row>
    <row r="174" spans="1:66" s="5" customFormat="1" ht="9.9" customHeight="1">
      <c r="A174" s="4"/>
      <c r="B174" s="4"/>
      <c r="C174" s="193"/>
      <c r="D174" s="193"/>
      <c r="E174" s="193"/>
      <c r="F174" s="193"/>
      <c r="G174" s="193"/>
      <c r="H174" s="193"/>
      <c r="I174" s="193"/>
      <c r="J174" s="193"/>
      <c r="K174" s="193"/>
      <c r="L174" s="193"/>
      <c r="M174" s="193"/>
      <c r="N174" s="193"/>
      <c r="O174" s="193"/>
      <c r="P174" s="193"/>
      <c r="Q174" s="193"/>
      <c r="R174" s="167"/>
      <c r="S174" s="4"/>
      <c r="T174" s="175"/>
      <c r="U174" s="175"/>
      <c r="V174" s="175"/>
      <c r="W174" s="175"/>
      <c r="X174" s="175"/>
      <c r="Y174" s="175"/>
      <c r="Z174" s="175"/>
      <c r="AA174" s="180"/>
      <c r="AB174" s="180"/>
      <c r="AC174" s="180"/>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0"/>
      <c r="AY174" s="180"/>
      <c r="AZ174" s="180"/>
      <c r="BA174" s="180"/>
      <c r="BB174" s="180"/>
      <c r="BE174" s="177"/>
      <c r="BF174" s="177"/>
      <c r="BG174" s="177"/>
      <c r="BH174" s="177"/>
      <c r="BI174" s="177"/>
      <c r="BJ174" s="177"/>
      <c r="BK174" s="4"/>
      <c r="BL174" s="4"/>
      <c r="BM174" s="4"/>
      <c r="BN174" s="4"/>
    </row>
    <row r="175" spans="1:66" s="5" customFormat="1" ht="9.9" customHeight="1">
      <c r="A175" s="4"/>
      <c r="B175" s="4"/>
      <c r="C175" s="4"/>
      <c r="D175" s="193"/>
      <c r="E175" s="193"/>
      <c r="F175" s="193"/>
      <c r="G175" s="193"/>
      <c r="H175" s="193"/>
      <c r="I175" s="193"/>
      <c r="J175" s="193"/>
      <c r="K175" s="193"/>
      <c r="L175" s="193"/>
      <c r="M175" s="193"/>
      <c r="N175" s="193"/>
      <c r="O175" s="193"/>
      <c r="P175" s="193"/>
      <c r="Q175" s="193"/>
      <c r="S175" s="14"/>
      <c r="T175" s="734" t="s">
        <v>986</v>
      </c>
      <c r="U175" s="735"/>
      <c r="V175" s="735"/>
      <c r="W175" s="735"/>
      <c r="X175" s="735"/>
      <c r="Y175" s="735"/>
      <c r="Z175" s="736"/>
      <c r="AA175" s="740" t="s">
        <v>15</v>
      </c>
      <c r="AB175" s="741"/>
      <c r="AC175" s="741"/>
      <c r="AD175" s="742"/>
      <c r="AE175" s="179"/>
      <c r="AF175" s="180" t="s">
        <v>988</v>
      </c>
      <c r="AG175" s="180"/>
      <c r="AH175" s="180"/>
      <c r="AI175" s="180"/>
      <c r="AJ175" s="180"/>
      <c r="AK175" s="180"/>
      <c r="AL175" s="180"/>
      <c r="AM175" s="180"/>
      <c r="AN175" s="180"/>
      <c r="AO175" s="180"/>
      <c r="AP175" s="180"/>
      <c r="AQ175" s="180"/>
      <c r="AR175" s="180"/>
      <c r="AS175" s="180"/>
      <c r="AT175" s="180"/>
      <c r="AU175" s="180"/>
      <c r="AV175" s="180"/>
      <c r="AW175" s="180"/>
      <c r="AX175" s="180"/>
      <c r="AY175" s="180"/>
      <c r="AZ175" s="180"/>
      <c r="BA175" s="180"/>
      <c r="BB175" s="181"/>
      <c r="BJ175" s="4"/>
      <c r="BL175" s="4"/>
      <c r="BM175" s="4"/>
      <c r="BN175" s="4"/>
    </row>
    <row r="176" spans="1:66" s="5" customFormat="1" ht="9.9" customHeight="1">
      <c r="A176" s="4"/>
      <c r="B176" s="20"/>
      <c r="C176" s="193"/>
      <c r="D176" s="193"/>
      <c r="E176" s="193"/>
      <c r="F176" s="193"/>
      <c r="G176" s="193"/>
      <c r="H176" s="193"/>
      <c r="I176" s="193"/>
      <c r="J176" s="193"/>
      <c r="K176" s="193"/>
      <c r="L176" s="193"/>
      <c r="M176" s="193"/>
      <c r="N176" s="193"/>
      <c r="O176" s="193"/>
      <c r="P176" s="193"/>
      <c r="Q176" s="193"/>
      <c r="S176" s="14"/>
      <c r="T176" s="737"/>
      <c r="U176" s="738"/>
      <c r="V176" s="738"/>
      <c r="W176" s="738"/>
      <c r="X176" s="738"/>
      <c r="Y176" s="738"/>
      <c r="Z176" s="739"/>
      <c r="AA176" s="740" t="s">
        <v>963</v>
      </c>
      <c r="AB176" s="741"/>
      <c r="AC176" s="741"/>
      <c r="AD176" s="742"/>
      <c r="AE176" s="136"/>
      <c r="AF176" s="137" t="s">
        <v>987</v>
      </c>
      <c r="AG176" s="137"/>
      <c r="AH176" s="137"/>
      <c r="AI176" s="137"/>
      <c r="AJ176" s="137"/>
      <c r="AK176" s="137"/>
      <c r="AL176" s="137"/>
      <c r="AM176" s="137"/>
      <c r="AN176" s="137"/>
      <c r="AO176" s="131"/>
      <c r="AP176" s="740" t="s">
        <v>16</v>
      </c>
      <c r="AQ176" s="741"/>
      <c r="AR176" s="741"/>
      <c r="AS176" s="742"/>
      <c r="AT176" s="1061" t="s">
        <v>17</v>
      </c>
      <c r="AU176" s="1062"/>
      <c r="AV176" s="1062"/>
      <c r="AW176" s="1062"/>
      <c r="AX176" s="1062"/>
      <c r="AY176" s="1062"/>
      <c r="AZ176" s="1062"/>
      <c r="BA176" s="1062"/>
      <c r="BB176" s="1063"/>
      <c r="BC176" s="4"/>
      <c r="BI176" s="4"/>
      <c r="BL176" s="4"/>
      <c r="BM176" s="4"/>
      <c r="BN176" s="4"/>
    </row>
    <row r="177" spans="1:66" s="5" customFormat="1" ht="9.9" customHeight="1">
      <c r="A177" s="4"/>
      <c r="B177" s="4"/>
      <c r="C177" s="193"/>
      <c r="D177" s="193"/>
      <c r="E177" s="193"/>
      <c r="F177" s="193"/>
      <c r="G177" s="193"/>
      <c r="H177" s="193"/>
      <c r="I177" s="193"/>
      <c r="J177" s="193"/>
      <c r="K177" s="193"/>
      <c r="L177" s="193"/>
      <c r="M177" s="193"/>
      <c r="N177" s="193"/>
      <c r="O177" s="193"/>
      <c r="P177" s="193"/>
      <c r="Q177" s="193"/>
      <c r="S177" s="14"/>
      <c r="T177" s="10"/>
      <c r="U177" s="103"/>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82"/>
      <c r="AT177" s="182"/>
      <c r="AU177" s="182"/>
      <c r="AV177" s="10"/>
      <c r="AW177" s="10"/>
      <c r="AX177" s="10"/>
      <c r="AY177" s="10"/>
      <c r="AZ177" s="10"/>
      <c r="BA177" s="10"/>
      <c r="BB177" s="10"/>
      <c r="BC177" s="4"/>
      <c r="BI177" s="4"/>
      <c r="BL177" s="4"/>
      <c r="BM177" s="4"/>
      <c r="BN177" s="4"/>
    </row>
    <row r="178" spans="1:66" s="5" customFormat="1" ht="9.9" customHeight="1">
      <c r="A178" s="4"/>
      <c r="B178" s="4"/>
      <c r="C178" s="193"/>
      <c r="D178" s="193"/>
      <c r="E178" s="193"/>
      <c r="F178" s="193"/>
      <c r="G178" s="193"/>
      <c r="H178" s="193"/>
      <c r="I178" s="193"/>
      <c r="J178" s="193"/>
      <c r="K178" s="193"/>
      <c r="L178" s="193"/>
      <c r="M178" s="193"/>
      <c r="N178" s="193"/>
      <c r="O178" s="193"/>
      <c r="P178" s="193"/>
      <c r="Q178" s="193"/>
      <c r="S178" s="14"/>
      <c r="T178" s="4"/>
      <c r="U178" s="4"/>
      <c r="V178" s="4"/>
      <c r="W178" s="6"/>
      <c r="X178" s="4"/>
      <c r="Y178" s="4"/>
      <c r="Z178" s="4"/>
      <c r="AA178" s="4"/>
      <c r="AB178" s="4"/>
      <c r="AC178" s="4"/>
      <c r="AD178" s="4"/>
      <c r="AE178" s="4"/>
      <c r="AF178" s="4"/>
      <c r="AG178" s="4"/>
      <c r="AH178" s="4"/>
      <c r="AI178" s="4"/>
      <c r="AJ178" s="22"/>
      <c r="AK178" s="4"/>
      <c r="AL178" s="4"/>
      <c r="AM178" s="4"/>
      <c r="AN178" s="4"/>
      <c r="AO178" s="4"/>
      <c r="AP178" s="4"/>
      <c r="AQ178" s="4"/>
      <c r="AR178" s="4"/>
      <c r="AS178" s="127"/>
      <c r="AT178" s="127"/>
      <c r="AU178" s="127"/>
      <c r="AV178" s="4"/>
      <c r="AW178" s="4"/>
      <c r="AX178" s="4"/>
      <c r="AY178" s="4"/>
      <c r="AZ178" s="4"/>
      <c r="BA178" s="4"/>
      <c r="BB178" s="4"/>
      <c r="BC178" s="4"/>
      <c r="BD178" s="4"/>
      <c r="BE178" s="4"/>
      <c r="BF178" s="4"/>
      <c r="BG178" s="4"/>
      <c r="BH178" s="4"/>
      <c r="BI178" s="4"/>
      <c r="BJ178" s="4"/>
      <c r="BL178" s="4"/>
      <c r="BM178" s="4"/>
      <c r="BN178" s="4"/>
    </row>
    <row r="179" spans="1:66" s="5" customFormat="1" ht="9.9" customHeight="1">
      <c r="A179" s="4"/>
      <c r="B179" s="4"/>
      <c r="C179" s="193"/>
      <c r="D179" s="193"/>
      <c r="E179" s="193"/>
      <c r="F179" s="193"/>
      <c r="G179" s="193"/>
      <c r="H179" s="193"/>
      <c r="I179" s="193"/>
      <c r="J179" s="193"/>
      <c r="K179" s="193"/>
      <c r="L179" s="193"/>
      <c r="M179" s="193"/>
      <c r="N179" s="193"/>
      <c r="O179" s="193"/>
      <c r="P179" s="193"/>
      <c r="Q179" s="193"/>
      <c r="S179" s="14"/>
      <c r="T179" s="4"/>
      <c r="U179" s="4"/>
      <c r="V179" s="4"/>
      <c r="W179" s="6"/>
      <c r="X179" s="4"/>
      <c r="Y179" s="4"/>
      <c r="Z179" s="4"/>
      <c r="AA179" s="4"/>
      <c r="AB179" s="4"/>
      <c r="AC179" s="4"/>
      <c r="AD179" s="4"/>
      <c r="AE179" s="4"/>
      <c r="AF179" s="4"/>
      <c r="AG179" s="4"/>
      <c r="AH179" s="4"/>
      <c r="AI179" s="4"/>
      <c r="AJ179" s="22"/>
      <c r="AK179" s="4"/>
      <c r="AL179" s="4"/>
      <c r="AM179" s="4"/>
      <c r="AN179" s="4"/>
      <c r="AO179" s="4"/>
      <c r="AP179" s="4"/>
      <c r="AQ179" s="4"/>
      <c r="AR179" s="4"/>
      <c r="AS179" s="127"/>
      <c r="AT179" s="127"/>
      <c r="AU179" s="127"/>
      <c r="AV179" s="4"/>
      <c r="AW179" s="4"/>
      <c r="AX179" s="4"/>
      <c r="AY179" s="4"/>
      <c r="AZ179" s="4"/>
      <c r="BA179" s="4"/>
      <c r="BB179" s="4"/>
      <c r="BC179" s="4"/>
      <c r="BD179" s="4"/>
      <c r="BE179" s="4"/>
      <c r="BF179" s="4"/>
      <c r="BG179" s="4"/>
      <c r="BH179" s="4"/>
      <c r="BI179" s="4"/>
      <c r="BJ179" s="4"/>
      <c r="BL179" s="4"/>
      <c r="BM179" s="4"/>
      <c r="BN179" s="4"/>
    </row>
    <row r="180" spans="1:66" s="5" customFormat="1" ht="4.5" customHeight="1">
      <c r="A180" s="4"/>
      <c r="B180" s="1"/>
      <c r="C180" s="1"/>
      <c r="D180" s="1"/>
      <c r="E180" s="1"/>
      <c r="F180" s="1"/>
      <c r="G180" s="1"/>
      <c r="H180" s="1"/>
      <c r="I180" s="1"/>
      <c r="J180" s="1"/>
      <c r="K180" s="1"/>
      <c r="L180" s="1"/>
      <c r="M180" s="1"/>
      <c r="N180" s="1"/>
      <c r="O180" s="1"/>
      <c r="P180" s="1"/>
      <c r="Q180" s="1"/>
      <c r="R180" s="4"/>
      <c r="S180" s="22"/>
      <c r="W180" s="4"/>
      <c r="AG180" s="4"/>
      <c r="AQ180" s="4"/>
      <c r="BA180" s="4"/>
      <c r="BC180"/>
      <c r="BE180" s="4"/>
      <c r="BF180" s="4"/>
      <c r="BG180" s="4"/>
      <c r="BH180" s="4"/>
      <c r="BI180" s="4"/>
      <c r="BJ180" s="4"/>
      <c r="BK180" s="4"/>
      <c r="BL180" s="4"/>
      <c r="BM180" s="4"/>
      <c r="BN180" s="4"/>
    </row>
    <row r="181" spans="1:66" ht="9.9" customHeight="1">
      <c r="B181" s="1"/>
      <c r="C181" s="1"/>
      <c r="D181" s="1"/>
      <c r="E181" s="1"/>
      <c r="F181" s="1"/>
      <c r="G181" s="1"/>
      <c r="H181" s="2"/>
      <c r="I181" s="2"/>
      <c r="J181" s="2"/>
      <c r="K181" s="2"/>
      <c r="L181" s="2"/>
      <c r="M181" s="2"/>
      <c r="N181" s="2"/>
      <c r="O181" s="2"/>
      <c r="P181" s="2"/>
      <c r="Q181" s="2"/>
      <c r="R181" s="2"/>
      <c r="S181" s="1"/>
      <c r="T181" s="1"/>
      <c r="U181" s="1"/>
      <c r="V181" s="1"/>
      <c r="X181" s="1"/>
      <c r="Y181" s="1"/>
      <c r="Z181" s="1"/>
      <c r="AA181" s="1"/>
      <c r="AB181" s="1"/>
      <c r="AC181" s="1"/>
      <c r="AD181" s="1"/>
      <c r="AE181" s="1"/>
      <c r="AF181" s="1"/>
      <c r="AH181" s="1"/>
      <c r="AI181" s="1"/>
      <c r="AJ181" s="1"/>
      <c r="AK181" s="1"/>
      <c r="AL181" s="1"/>
      <c r="AM181" s="1"/>
      <c r="AN181" s="1"/>
      <c r="AO181" s="1"/>
      <c r="AP181" s="1"/>
      <c r="AR181" s="1"/>
      <c r="AS181" s="1"/>
      <c r="AU181" s="2"/>
      <c r="AV181" s="2"/>
      <c r="AW181" s="2"/>
      <c r="AX181" s="2"/>
      <c r="AY181" s="2"/>
      <c r="AZ181" s="2"/>
      <c r="BA181" s="2"/>
      <c r="BB181" s="2"/>
      <c r="BC181" s="2"/>
      <c r="BD181" s="2"/>
      <c r="BE181" s="1"/>
      <c r="BF181" s="1"/>
      <c r="BG181" s="1"/>
      <c r="BH181" s="1"/>
      <c r="BI181" s="1"/>
      <c r="BJ181" s="1"/>
    </row>
    <row r="182" spans="1:66" ht="9.9" customHeight="1">
      <c r="B182" s="1"/>
      <c r="C182" s="1"/>
      <c r="D182" s="1"/>
      <c r="E182" s="1"/>
      <c r="F182" s="1"/>
      <c r="G182" s="1"/>
      <c r="H182" s="2"/>
      <c r="I182" s="2"/>
      <c r="J182" s="2"/>
      <c r="K182" s="2"/>
      <c r="L182" s="2"/>
      <c r="M182" s="2"/>
      <c r="N182" s="2"/>
      <c r="O182" s="2"/>
      <c r="P182" s="2"/>
      <c r="Q182" s="2"/>
      <c r="R182" s="2"/>
      <c r="S182" s="2"/>
      <c r="T182" s="2"/>
      <c r="U182" s="1"/>
      <c r="V182" s="1"/>
      <c r="X182" s="1"/>
      <c r="Y182" s="1"/>
      <c r="Z182" s="1"/>
      <c r="AA182" s="1"/>
      <c r="AB182" s="1"/>
      <c r="AC182" s="1"/>
      <c r="AD182" s="1"/>
      <c r="AE182" s="1"/>
      <c r="AF182" s="1"/>
      <c r="AH182" s="1"/>
      <c r="AI182" s="1"/>
      <c r="AJ182" s="1"/>
      <c r="AK182" s="1"/>
      <c r="AL182" s="1"/>
      <c r="AM182" s="1"/>
      <c r="AN182" s="1"/>
      <c r="AO182" s="1"/>
      <c r="AP182" s="1"/>
      <c r="AR182" s="1"/>
      <c r="AS182" s="1"/>
      <c r="AT182" s="1"/>
      <c r="AU182" s="1"/>
      <c r="AV182" s="2"/>
      <c r="AW182" s="2"/>
      <c r="AX182" s="2"/>
      <c r="AY182" s="2"/>
      <c r="AZ182" s="947" t="s">
        <v>989</v>
      </c>
      <c r="BA182" s="948"/>
      <c r="BB182" s="948"/>
      <c r="BC182" s="948"/>
      <c r="BD182" s="948"/>
      <c r="BE182" s="948"/>
      <c r="BF182" s="948"/>
      <c r="BG182" s="948"/>
      <c r="BH182" s="948"/>
      <c r="BI182" s="948"/>
      <c r="BJ182" s="949"/>
    </row>
    <row r="183" spans="1:66" ht="9.9" customHeight="1">
      <c r="B183" s="1"/>
      <c r="C183" s="1"/>
      <c r="D183" s="1"/>
      <c r="E183" s="1"/>
      <c r="F183" s="1"/>
      <c r="G183" s="1"/>
      <c r="H183" s="2"/>
      <c r="I183" s="2"/>
      <c r="J183" s="2"/>
      <c r="K183" s="2"/>
      <c r="L183" s="2"/>
      <c r="M183" s="2"/>
      <c r="N183" s="2"/>
      <c r="O183" s="2"/>
      <c r="P183" s="2"/>
      <c r="Q183" s="2"/>
      <c r="R183" s="953" t="s">
        <v>1009</v>
      </c>
      <c r="S183" s="953"/>
      <c r="T183" s="953"/>
      <c r="U183" s="953"/>
      <c r="V183" s="953"/>
      <c r="W183" s="953"/>
      <c r="X183" s="953"/>
      <c r="Y183" s="953"/>
      <c r="Z183" s="953"/>
      <c r="AA183" s="953"/>
      <c r="AB183" s="953"/>
      <c r="AC183" s="953"/>
      <c r="AD183" s="953"/>
      <c r="AE183" s="953"/>
      <c r="AF183" s="953"/>
      <c r="AG183" s="953"/>
      <c r="AH183" s="953"/>
      <c r="AI183" s="953"/>
      <c r="AJ183" s="953"/>
      <c r="AK183" s="953"/>
      <c r="AL183" s="953"/>
      <c r="AM183" s="953"/>
      <c r="AN183" s="953"/>
      <c r="AO183" s="953"/>
      <c r="AP183" s="953"/>
      <c r="AQ183" s="953"/>
      <c r="AR183" s="953"/>
      <c r="AS183" s="953"/>
      <c r="AT183" s="953"/>
      <c r="AU183" s="2"/>
      <c r="AV183" s="2"/>
      <c r="AW183" s="2"/>
      <c r="AX183" s="2"/>
      <c r="AY183" s="2"/>
      <c r="AZ183" s="950"/>
      <c r="BA183" s="951"/>
      <c r="BB183" s="951"/>
      <c r="BC183" s="951"/>
      <c r="BD183" s="951"/>
      <c r="BE183" s="951"/>
      <c r="BF183" s="951"/>
      <c r="BG183" s="951"/>
      <c r="BH183" s="951"/>
      <c r="BI183" s="951"/>
      <c r="BJ183" s="952"/>
    </row>
    <row r="184" spans="1:66" ht="9.9" customHeight="1">
      <c r="B184" s="1"/>
      <c r="C184" s="1"/>
      <c r="D184" s="1"/>
      <c r="E184" s="1"/>
      <c r="F184" s="1"/>
      <c r="G184" s="1"/>
      <c r="H184" s="1"/>
      <c r="I184" s="1"/>
      <c r="J184" s="1"/>
      <c r="K184" s="1"/>
      <c r="L184" s="1"/>
      <c r="N184" s="1"/>
      <c r="O184" s="1"/>
      <c r="P184" s="1"/>
      <c r="Q184" s="1"/>
      <c r="R184" s="953"/>
      <c r="S184" s="953"/>
      <c r="T184" s="953"/>
      <c r="U184" s="953"/>
      <c r="V184" s="953"/>
      <c r="W184" s="953"/>
      <c r="X184" s="953"/>
      <c r="Y184" s="953"/>
      <c r="Z184" s="953"/>
      <c r="AA184" s="953"/>
      <c r="AB184" s="953"/>
      <c r="AC184" s="953"/>
      <c r="AD184" s="953"/>
      <c r="AE184" s="953"/>
      <c r="AF184" s="953"/>
      <c r="AG184" s="953"/>
      <c r="AH184" s="953"/>
      <c r="AI184" s="953"/>
      <c r="AJ184" s="953"/>
      <c r="AK184" s="953"/>
      <c r="AL184" s="953"/>
      <c r="AM184" s="953"/>
      <c r="AN184" s="953"/>
      <c r="AO184" s="953"/>
      <c r="AP184" s="953"/>
      <c r="AQ184" s="953"/>
      <c r="AR184" s="953"/>
      <c r="AS184" s="953"/>
      <c r="AT184" s="953"/>
      <c r="AU184" s="2"/>
      <c r="AV184" s="1"/>
      <c r="AW184" s="1"/>
      <c r="AX184" s="1"/>
      <c r="AY184" s="1"/>
      <c r="AZ184" s="1"/>
      <c r="BB184" s="1"/>
      <c r="BC184" s="1"/>
      <c r="BD184" s="1"/>
      <c r="BE184" s="1"/>
      <c r="BF184" s="1"/>
      <c r="BG184" s="1"/>
      <c r="BH184" s="1"/>
      <c r="BI184" s="1"/>
      <c r="BJ184" s="1"/>
    </row>
    <row r="185" spans="1:66" ht="9.9" customHeight="1">
      <c r="B185" s="959" t="s">
        <v>1010</v>
      </c>
      <c r="C185" s="960"/>
      <c r="D185" s="960"/>
      <c r="E185" s="960"/>
      <c r="F185" s="960"/>
      <c r="G185" s="960"/>
      <c r="H185" s="960"/>
      <c r="I185" s="960"/>
      <c r="J185" s="961"/>
      <c r="K185" s="1"/>
      <c r="L185" s="1"/>
      <c r="N185" s="1"/>
      <c r="O185" s="1"/>
      <c r="P185" s="1"/>
      <c r="Q185" s="1"/>
      <c r="R185" s="953" t="s">
        <v>940</v>
      </c>
      <c r="S185" s="953"/>
      <c r="T185" s="953"/>
      <c r="U185" s="953"/>
      <c r="V185" s="953"/>
      <c r="W185" s="953"/>
      <c r="X185" s="953"/>
      <c r="Y185" s="953"/>
      <c r="Z185" s="953"/>
      <c r="AA185" s="953"/>
      <c r="AB185" s="953"/>
      <c r="AC185" s="953"/>
      <c r="AD185" s="953"/>
      <c r="AE185" s="953"/>
      <c r="AF185" s="953"/>
      <c r="AG185" s="953"/>
      <c r="AH185" s="953"/>
      <c r="AI185" s="953"/>
      <c r="AJ185" s="953"/>
      <c r="AK185" s="953"/>
      <c r="AL185" s="953"/>
      <c r="AM185" s="953"/>
      <c r="AN185" s="953"/>
      <c r="AO185" s="953"/>
      <c r="AP185" s="953"/>
      <c r="AQ185" s="953"/>
      <c r="AR185" s="953"/>
      <c r="AS185" s="953"/>
      <c r="AT185" s="953"/>
      <c r="AU185" s="1"/>
      <c r="AV185" s="1"/>
      <c r="AW185" s="1"/>
      <c r="AX185" s="1"/>
      <c r="AY185" s="1"/>
      <c r="AZ185" s="1"/>
      <c r="BC185" s="1"/>
      <c r="BF185" s="965" t="s">
        <v>8</v>
      </c>
      <c r="BG185" s="966"/>
      <c r="BH185" s="966"/>
      <c r="BI185" s="966"/>
      <c r="BJ185" s="967"/>
      <c r="BK185" s="81"/>
      <c r="BL185" s="1"/>
    </row>
    <row r="186" spans="1:66" ht="9.9" customHeight="1">
      <c r="B186" s="962"/>
      <c r="C186" s="963"/>
      <c r="D186" s="963"/>
      <c r="E186" s="963"/>
      <c r="F186" s="963"/>
      <c r="G186" s="963"/>
      <c r="H186" s="963"/>
      <c r="I186" s="963"/>
      <c r="J186" s="964"/>
      <c r="K186" s="1"/>
      <c r="L186" s="1"/>
      <c r="N186" s="1"/>
      <c r="O186" s="1"/>
      <c r="P186" s="1"/>
      <c r="Q186" s="2"/>
      <c r="R186" s="953"/>
      <c r="S186" s="953"/>
      <c r="T186" s="953"/>
      <c r="U186" s="953"/>
      <c r="V186" s="953"/>
      <c r="W186" s="953"/>
      <c r="X186" s="953"/>
      <c r="Y186" s="953"/>
      <c r="Z186" s="953"/>
      <c r="AA186" s="953"/>
      <c r="AB186" s="953"/>
      <c r="AC186" s="953"/>
      <c r="AD186" s="953"/>
      <c r="AE186" s="953"/>
      <c r="AF186" s="953"/>
      <c r="AG186" s="953"/>
      <c r="AH186" s="953"/>
      <c r="AI186" s="953"/>
      <c r="AJ186" s="953"/>
      <c r="AK186" s="953"/>
      <c r="AL186" s="953"/>
      <c r="AM186" s="953"/>
      <c r="AN186" s="953"/>
      <c r="AO186" s="953"/>
      <c r="AP186" s="953"/>
      <c r="AQ186" s="953"/>
      <c r="AR186" s="953"/>
      <c r="AS186" s="953"/>
      <c r="AT186" s="953"/>
      <c r="AU186" s="1"/>
      <c r="AV186" s="1"/>
      <c r="AW186" s="1"/>
      <c r="AX186" s="1"/>
      <c r="AY186" s="1"/>
      <c r="AZ186" s="1"/>
      <c r="BC186" s="1"/>
      <c r="BF186" s="968"/>
      <c r="BG186" s="969"/>
      <c r="BH186" s="969"/>
      <c r="BI186" s="969"/>
      <c r="BJ186" s="970"/>
      <c r="BK186" s="81"/>
      <c r="BL186" s="1"/>
    </row>
    <row r="187" spans="1:66" ht="9.9" customHeight="1">
      <c r="B187" s="2"/>
      <c r="C187" s="2"/>
      <c r="D187" s="2"/>
      <c r="E187" s="2"/>
      <c r="F187" s="2"/>
      <c r="G187" s="2"/>
      <c r="H187" s="2"/>
      <c r="I187" s="1"/>
      <c r="J187" s="1"/>
      <c r="K187" s="1"/>
      <c r="L187" s="1"/>
      <c r="N187" s="1"/>
      <c r="O187" s="1"/>
      <c r="P187" s="1"/>
      <c r="Q187" s="1"/>
      <c r="T187" s="1"/>
      <c r="W187"/>
      <c r="AD187" s="1"/>
      <c r="AH187" s="1"/>
      <c r="AI187" s="1"/>
      <c r="AJ187" s="1"/>
      <c r="AK187" s="1"/>
      <c r="AL187" s="1"/>
      <c r="AM187" s="1"/>
      <c r="AN187" s="1"/>
      <c r="AO187" s="1"/>
      <c r="AP187" s="1"/>
      <c r="AR187" s="1"/>
      <c r="AS187" s="1"/>
      <c r="AT187" s="1"/>
      <c r="AU187" s="1"/>
      <c r="AV187" s="1"/>
      <c r="AW187" s="1"/>
      <c r="AX187" s="1"/>
      <c r="AY187" s="1"/>
      <c r="AZ187" s="1"/>
      <c r="BB187" s="1"/>
      <c r="BC187" s="1"/>
      <c r="BD187" s="1"/>
      <c r="BE187" s="1"/>
      <c r="BF187" s="1"/>
      <c r="BG187" s="1"/>
      <c r="BK187"/>
    </row>
    <row r="188" spans="1:66" s="5" customFormat="1" ht="9.9" customHeight="1">
      <c r="B188" s="837" t="s">
        <v>4</v>
      </c>
      <c r="C188" s="838"/>
      <c r="D188" s="838"/>
      <c r="E188" s="838"/>
      <c r="F188" s="838"/>
      <c r="G188" s="838"/>
      <c r="H188" s="838"/>
      <c r="I188" s="838"/>
      <c r="J188" s="838"/>
      <c r="K188" s="838"/>
      <c r="L188" s="184"/>
      <c r="M188" s="158" t="s">
        <v>1019</v>
      </c>
      <c r="N188" s="77"/>
      <c r="O188" s="19"/>
      <c r="P188" s="861" t="s">
        <v>10</v>
      </c>
      <c r="Q188" s="862"/>
      <c r="R188" s="16"/>
      <c r="S188" s="19"/>
      <c r="T188" s="861" t="s">
        <v>11</v>
      </c>
      <c r="U188" s="862"/>
      <c r="V188" s="16"/>
      <c r="W188" s="19"/>
      <c r="X188" s="861" t="s">
        <v>12</v>
      </c>
      <c r="Y188" s="836"/>
      <c r="Z188" s="4"/>
      <c r="AA188" s="4"/>
      <c r="AD188" s="4"/>
      <c r="AE188" s="4"/>
      <c r="AF188" s="4"/>
      <c r="AG188" s="4"/>
      <c r="AH188" s="4"/>
      <c r="AI188" s="4"/>
      <c r="AJ188" s="4"/>
      <c r="AK188" s="4"/>
      <c r="AL188" s="4"/>
      <c r="AM188" s="4"/>
      <c r="AN188" s="4"/>
      <c r="AO188" s="4"/>
      <c r="AP188" s="4"/>
      <c r="AQ188" s="4"/>
      <c r="AR188" s="4"/>
      <c r="AX188" s="202"/>
      <c r="AY188" s="203"/>
      <c r="AZ188" s="203"/>
      <c r="BA188" s="203"/>
      <c r="BB188" s="203"/>
      <c r="BC188" s="203"/>
      <c r="BD188" s="203"/>
      <c r="BE188" s="203"/>
      <c r="BF188" s="203"/>
      <c r="BG188" s="203"/>
      <c r="BH188" s="203"/>
      <c r="BI188" s="204"/>
    </row>
    <row r="189" spans="1:66" s="5" customFormat="1" ht="9.9" customHeight="1">
      <c r="B189" s="841"/>
      <c r="C189" s="806"/>
      <c r="D189" s="806"/>
      <c r="E189" s="806"/>
      <c r="F189" s="806"/>
      <c r="G189" s="806"/>
      <c r="H189" s="806"/>
      <c r="I189" s="806"/>
      <c r="J189" s="806"/>
      <c r="K189" s="806"/>
      <c r="L189" s="931" t="str">
        <f>$L$9</f>
        <v>R</v>
      </c>
      <c r="M189" s="971"/>
      <c r="N189" s="931" t="str">
        <f ca="1">$N$9</f>
        <v>0</v>
      </c>
      <c r="O189" s="923"/>
      <c r="P189" s="922" t="str">
        <f ca="1">$P$9</f>
        <v>8</v>
      </c>
      <c r="Q189" s="923"/>
      <c r="R189" s="922" t="str">
        <f ca="1">$R$9</f>
        <v>0</v>
      </c>
      <c r="S189" s="923"/>
      <c r="T189" s="922" t="str">
        <f ca="1">$T$9</f>
        <v>4</v>
      </c>
      <c r="U189" s="923"/>
      <c r="V189" s="922" t="str">
        <f ca="1">$V$9</f>
        <v>2</v>
      </c>
      <c r="W189" s="923"/>
      <c r="X189" s="922" t="str">
        <f ca="1">$X$9</f>
        <v>4</v>
      </c>
      <c r="Y189" s="971"/>
      <c r="Z189" s="4"/>
      <c r="AA189" s="4"/>
      <c r="AB189" s="4"/>
      <c r="AC189" s="4"/>
      <c r="AD189" s="4"/>
      <c r="AE189" s="4"/>
      <c r="AF189" s="4"/>
      <c r="AG189" s="4"/>
      <c r="AH189" s="4"/>
      <c r="AI189" s="4"/>
      <c r="AJ189" s="4"/>
      <c r="AK189" s="4"/>
      <c r="AL189" s="4"/>
      <c r="AM189" s="4"/>
      <c r="AN189" s="4"/>
      <c r="AO189" s="4"/>
      <c r="AP189" s="4"/>
      <c r="AQ189" s="4"/>
      <c r="AR189" s="4"/>
      <c r="AX189" s="205"/>
      <c r="AY189" s="206"/>
      <c r="AZ189" s="206"/>
      <c r="BA189" s="206"/>
      <c r="BB189" s="206"/>
      <c r="BC189" s="206"/>
      <c r="BD189" s="206"/>
      <c r="BE189" s="206"/>
      <c r="BF189" s="206"/>
      <c r="BG189" s="206"/>
      <c r="BH189" s="206"/>
      <c r="BI189" s="207"/>
    </row>
    <row r="190" spans="1:66" s="4" customFormat="1" ht="9.9" customHeight="1">
      <c r="B190" s="840"/>
      <c r="C190" s="808"/>
      <c r="D190" s="808"/>
      <c r="E190" s="808"/>
      <c r="F190" s="808"/>
      <c r="G190" s="808"/>
      <c r="H190" s="808"/>
      <c r="I190" s="808"/>
      <c r="J190" s="808"/>
      <c r="K190" s="808"/>
      <c r="L190" s="932"/>
      <c r="M190" s="972"/>
      <c r="N190" s="932"/>
      <c r="O190" s="902"/>
      <c r="P190" s="901"/>
      <c r="Q190" s="902"/>
      <c r="R190" s="901"/>
      <c r="S190" s="902"/>
      <c r="T190" s="901"/>
      <c r="U190" s="902"/>
      <c r="V190" s="901"/>
      <c r="W190" s="902"/>
      <c r="X190" s="901"/>
      <c r="Y190" s="972"/>
      <c r="AX190" s="205"/>
      <c r="AY190" s="206"/>
      <c r="AZ190" s="206"/>
      <c r="BA190" s="206"/>
      <c r="BB190" s="206"/>
      <c r="BC190" s="206"/>
      <c r="BD190" s="206"/>
      <c r="BE190" s="206"/>
      <c r="BF190" s="206"/>
      <c r="BG190" s="206"/>
      <c r="BH190" s="206"/>
      <c r="BI190" s="207"/>
    </row>
    <row r="191" spans="1:66" s="5" customFormat="1" ht="9.9" customHeight="1">
      <c r="B191" s="21"/>
      <c r="C191" s="21"/>
      <c r="D191" s="21"/>
      <c r="E191" s="21"/>
      <c r="F191" s="21"/>
      <c r="G191" s="21"/>
      <c r="H191" s="21"/>
      <c r="I191" s="21"/>
      <c r="J191" s="4"/>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X191" s="205"/>
      <c r="AY191" s="206"/>
      <c r="AZ191" s="206"/>
      <c r="BA191" s="206"/>
      <c r="BB191" s="206"/>
      <c r="BC191" s="206"/>
      <c r="BD191" s="206"/>
      <c r="BE191" s="206"/>
      <c r="BF191" s="206"/>
      <c r="BG191" s="206"/>
      <c r="BH191" s="206"/>
      <c r="BI191" s="207"/>
    </row>
    <row r="192" spans="1:66" s="5" customFormat="1" ht="9.9" customHeight="1">
      <c r="B192" s="21"/>
      <c r="C192" s="21"/>
      <c r="D192" s="21"/>
      <c r="E192" s="21"/>
      <c r="F192" s="21"/>
      <c r="G192" s="21"/>
      <c r="H192" s="21"/>
      <c r="I192" s="21"/>
      <c r="J192" s="4"/>
      <c r="K192" s="4"/>
      <c r="L192" s="4"/>
      <c r="M192" s="161"/>
      <c r="N192" s="161"/>
      <c r="O192" s="161"/>
      <c r="P192" s="161"/>
      <c r="Q192" s="161"/>
      <c r="R192" s="1083" t="s">
        <v>990</v>
      </c>
      <c r="S192" s="1083"/>
      <c r="T192" s="1083"/>
      <c r="U192" s="1083"/>
      <c r="V192" s="1083"/>
      <c r="W192" s="1083"/>
      <c r="X192" s="1083"/>
      <c r="Y192" s="1083"/>
      <c r="Z192" s="1083"/>
      <c r="AA192" s="1083"/>
      <c r="AB192" s="1083"/>
      <c r="AC192" s="1083"/>
      <c r="AD192" s="1083"/>
      <c r="AE192" s="1083"/>
      <c r="AF192" s="1083"/>
      <c r="AG192" s="1083"/>
      <c r="AH192" s="1083"/>
      <c r="AI192" s="1083"/>
      <c r="AJ192" s="1083"/>
      <c r="AK192" s="1083"/>
      <c r="AL192" s="1083"/>
      <c r="AM192" s="1083"/>
      <c r="AN192" s="1083"/>
      <c r="AO192" s="161"/>
      <c r="AP192" s="161"/>
      <c r="AQ192" s="161"/>
      <c r="AR192" s="161"/>
      <c r="AX192" s="205"/>
      <c r="AY192" s="206"/>
      <c r="AZ192" s="206"/>
      <c r="BA192" s="206"/>
      <c r="BB192" s="206"/>
      <c r="BC192" s="206"/>
      <c r="BD192" s="206"/>
      <c r="BE192" s="206"/>
      <c r="BF192" s="206"/>
      <c r="BG192" s="206"/>
      <c r="BH192" s="206"/>
      <c r="BI192" s="207"/>
    </row>
    <row r="193" spans="2:66" s="5" customFormat="1" ht="9.9" customHeight="1">
      <c r="B193" s="166"/>
      <c r="C193" s="166"/>
      <c r="D193" s="166"/>
      <c r="E193" s="166"/>
      <c r="F193" s="166"/>
      <c r="G193" s="166"/>
      <c r="H193" s="166"/>
      <c r="I193" s="166"/>
      <c r="J193" s="4"/>
      <c r="K193" s="4"/>
      <c r="M193" s="161"/>
      <c r="N193" s="161"/>
      <c r="O193" s="161"/>
      <c r="P193" s="161"/>
      <c r="Q193" s="161"/>
      <c r="R193" s="1083"/>
      <c r="S193" s="1083"/>
      <c r="T193" s="1083"/>
      <c r="U193" s="1083"/>
      <c r="V193" s="1083"/>
      <c r="W193" s="1083"/>
      <c r="X193" s="1083"/>
      <c r="Y193" s="1083"/>
      <c r="Z193" s="1083"/>
      <c r="AA193" s="1083"/>
      <c r="AB193" s="1083"/>
      <c r="AC193" s="1083"/>
      <c r="AD193" s="1083"/>
      <c r="AE193" s="1083"/>
      <c r="AF193" s="1083"/>
      <c r="AG193" s="1083"/>
      <c r="AH193" s="1083"/>
      <c r="AI193" s="1083"/>
      <c r="AJ193" s="1083"/>
      <c r="AK193" s="1083"/>
      <c r="AL193" s="1083"/>
      <c r="AM193" s="1083"/>
      <c r="AN193" s="1083"/>
      <c r="AO193" s="161"/>
      <c r="AP193" s="161"/>
      <c r="AQ193" s="161"/>
      <c r="AR193" s="161"/>
      <c r="AX193" s="205"/>
      <c r="AY193" s="206"/>
      <c r="AZ193" s="206"/>
      <c r="BA193" s="206"/>
      <c r="BB193" s="206"/>
      <c r="BC193" s="206"/>
      <c r="BD193" s="206"/>
      <c r="BE193" s="206"/>
      <c r="BF193" s="206"/>
      <c r="BG193" s="206"/>
      <c r="BH193" s="206"/>
      <c r="BI193" s="207"/>
    </row>
    <row r="194" spans="2:66" s="5" customFormat="1" ht="9.9" customHeight="1">
      <c r="B194" s="166"/>
      <c r="C194" s="166"/>
      <c r="D194" s="166"/>
      <c r="E194" s="166"/>
      <c r="F194" s="166"/>
      <c r="G194" s="166"/>
      <c r="H194" s="166"/>
      <c r="I194" s="166"/>
      <c r="J194" s="4"/>
      <c r="K194" s="4"/>
      <c r="T194" s="22"/>
      <c r="U194" s="22"/>
      <c r="V194" s="4"/>
      <c r="W194" s="22"/>
      <c r="X194" s="161"/>
      <c r="Y194" s="161"/>
      <c r="Z194" s="161"/>
      <c r="AA194" s="161"/>
      <c r="AB194" s="161"/>
      <c r="AC194" s="161"/>
      <c r="AD194" s="161"/>
      <c r="AE194" s="161"/>
      <c r="AF194" s="161"/>
      <c r="AG194" s="161"/>
      <c r="AH194" s="161"/>
      <c r="AI194" s="161"/>
      <c r="AJ194" s="161"/>
      <c r="AK194" s="4"/>
      <c r="AN194" s="4"/>
      <c r="AX194" s="208"/>
      <c r="AY194" s="209"/>
      <c r="AZ194" s="209"/>
      <c r="BA194" s="209"/>
      <c r="BB194" s="209"/>
      <c r="BC194" s="209"/>
      <c r="BD194" s="209"/>
      <c r="BE194" s="209"/>
      <c r="BF194" s="209"/>
      <c r="BG194" s="209"/>
      <c r="BH194" s="209"/>
      <c r="BI194" s="210"/>
    </row>
    <row r="195" spans="2:66" s="5" customFormat="1" ht="9.9" customHeight="1">
      <c r="B195" s="1113" t="s">
        <v>1037</v>
      </c>
      <c r="C195" s="1113"/>
      <c r="D195" s="1113"/>
      <c r="E195" s="1023">
        <v>1</v>
      </c>
      <c r="F195" s="1023"/>
      <c r="G195" s="1023">
        <v>2</v>
      </c>
      <c r="H195" s="1023"/>
      <c r="I195" s="1023">
        <v>3</v>
      </c>
      <c r="J195" s="1023"/>
      <c r="K195" s="1023">
        <v>4</v>
      </c>
      <c r="L195" s="1023"/>
      <c r="M195" s="1023">
        <v>5</v>
      </c>
      <c r="N195" s="1023"/>
      <c r="T195" s="4"/>
      <c r="U195" s="4"/>
      <c r="V195" s="4"/>
      <c r="W195" s="161"/>
      <c r="X195" s="161"/>
      <c r="Y195" s="161"/>
      <c r="Z195" s="161"/>
      <c r="AA195" s="161"/>
      <c r="AB195" s="161"/>
      <c r="AC195" s="161"/>
      <c r="AD195" s="161"/>
      <c r="AE195" s="161"/>
      <c r="AF195" s="161"/>
      <c r="AG195" s="161"/>
      <c r="AH195" s="161"/>
      <c r="AI195" s="161"/>
      <c r="AJ195" s="161"/>
      <c r="AK195" s="4"/>
      <c r="AN195" s="4"/>
      <c r="AT195" s="21"/>
      <c r="AU195" s="21"/>
      <c r="AV195" s="21"/>
      <c r="AW195" s="21"/>
      <c r="AX195" s="1112" t="s">
        <v>941</v>
      </c>
      <c r="AY195" s="1112"/>
      <c r="AZ195" s="1112"/>
      <c r="BA195" s="1112"/>
      <c r="BB195" s="1112"/>
      <c r="BC195" s="1112"/>
      <c r="BD195" s="1112"/>
      <c r="BE195" s="1112"/>
      <c r="BF195" s="1112"/>
      <c r="BG195" s="1112"/>
      <c r="BH195" s="1112"/>
      <c r="BI195" s="1112"/>
    </row>
    <row r="196" spans="2:66" s="5" customFormat="1" ht="9.9" customHeight="1">
      <c r="B196" s="1113"/>
      <c r="C196" s="1113"/>
      <c r="D196" s="1113"/>
      <c r="E196" s="864" t="s">
        <v>1038</v>
      </c>
      <c r="F196" s="864"/>
      <c r="G196" s="864" t="s">
        <v>1039</v>
      </c>
      <c r="H196" s="864"/>
      <c r="I196" s="864">
        <v>0</v>
      </c>
      <c r="J196" s="864"/>
      <c r="K196" s="864">
        <v>2</v>
      </c>
      <c r="L196" s="864"/>
      <c r="M196" s="864">
        <v>2</v>
      </c>
      <c r="N196" s="864"/>
      <c r="T196" s="4"/>
      <c r="U196" s="4"/>
      <c r="V196" s="4"/>
      <c r="W196" s="161"/>
      <c r="X196" s="161"/>
      <c r="Y196" s="161"/>
      <c r="Z196" s="161"/>
      <c r="AA196" s="161"/>
      <c r="AB196" s="161"/>
      <c r="AC196" s="161"/>
      <c r="AD196" s="161"/>
      <c r="AE196" s="161"/>
      <c r="AF196" s="161"/>
      <c r="AG196" s="161"/>
      <c r="AH196" s="161"/>
      <c r="AI196" s="161"/>
      <c r="AJ196" s="161"/>
      <c r="AK196" s="4"/>
      <c r="AN196" s="4"/>
      <c r="AX196" s="954"/>
      <c r="AY196" s="954"/>
      <c r="AZ196" s="954"/>
      <c r="BA196" s="954"/>
      <c r="BB196" s="954"/>
      <c r="BC196" s="954"/>
      <c r="BD196" s="954"/>
      <c r="BE196" s="954"/>
      <c r="BF196" s="954"/>
      <c r="BG196" s="954"/>
      <c r="BH196" s="954"/>
      <c r="BI196" s="954"/>
    </row>
    <row r="197" spans="2:66" s="5" customFormat="1" ht="9.9" customHeight="1">
      <c r="B197" s="1113"/>
      <c r="C197" s="1113"/>
      <c r="D197" s="1113"/>
      <c r="E197" s="864"/>
      <c r="F197" s="864"/>
      <c r="G197" s="864"/>
      <c r="H197" s="864"/>
      <c r="I197" s="864"/>
      <c r="J197" s="864"/>
      <c r="K197" s="864"/>
      <c r="L197" s="864"/>
      <c r="M197" s="864"/>
      <c r="N197" s="864"/>
      <c r="T197" s="4"/>
      <c r="U197" s="4"/>
      <c r="V197" s="4"/>
      <c r="W197" s="161"/>
      <c r="X197" s="161"/>
      <c r="Y197" s="161"/>
      <c r="Z197" s="161"/>
      <c r="AA197" s="161"/>
      <c r="AB197" s="161"/>
      <c r="AC197" s="161"/>
      <c r="AD197" s="161"/>
      <c r="AE197" s="161"/>
      <c r="AF197" s="161"/>
      <c r="AG197" s="161"/>
      <c r="AH197" s="161"/>
      <c r="AI197" s="161"/>
      <c r="AJ197" s="161"/>
      <c r="AK197" s="4"/>
      <c r="AN197" s="4"/>
      <c r="AX197" s="4"/>
    </row>
    <row r="198" spans="2:66" s="5" customFormat="1" ht="9.9" customHeight="1">
      <c r="B198" s="927" t="s">
        <v>1022</v>
      </c>
      <c r="C198" s="928"/>
      <c r="D198" s="928"/>
      <c r="E198" s="928"/>
      <c r="F198" s="928"/>
      <c r="G198" s="928"/>
      <c r="H198" s="928"/>
      <c r="I198" s="928"/>
      <c r="J198" s="928"/>
      <c r="K198" s="929"/>
      <c r="L198" s="927" t="s">
        <v>942</v>
      </c>
      <c r="M198" s="928"/>
      <c r="N198" s="928"/>
      <c r="O198" s="928"/>
      <c r="P198" s="928"/>
      <c r="Q198" s="928"/>
      <c r="R198" s="928"/>
      <c r="S198" s="928"/>
      <c r="T198" s="928"/>
      <c r="U198" s="928"/>
      <c r="V198" s="928"/>
      <c r="W198" s="928"/>
      <c r="X198" s="928"/>
      <c r="Y198" s="928"/>
      <c r="Z198" s="928"/>
      <c r="AA198" s="928"/>
      <c r="AB198" s="928"/>
      <c r="AC198" s="928"/>
      <c r="AD198" s="928"/>
      <c r="AE198" s="928"/>
      <c r="AF198" s="928"/>
      <c r="AG198" s="928"/>
      <c r="AH198" s="928"/>
      <c r="AI198" s="928"/>
      <c r="AJ198" s="928"/>
      <c r="AK198" s="928"/>
      <c r="AL198" s="928"/>
      <c r="AM198" s="928"/>
      <c r="AN198" s="928"/>
      <c r="AO198" s="928"/>
      <c r="AP198" s="928"/>
      <c r="AQ198" s="928"/>
      <c r="AR198" s="928"/>
      <c r="AS198" s="928"/>
      <c r="AT198" s="928"/>
      <c r="AU198" s="928"/>
      <c r="AV198" s="928"/>
      <c r="AW198" s="928"/>
      <c r="AX198" s="929"/>
      <c r="AY198" s="927" t="s">
        <v>957</v>
      </c>
      <c r="AZ198" s="928"/>
      <c r="BA198" s="928"/>
      <c r="BB198" s="928"/>
      <c r="BC198" s="928"/>
      <c r="BD198" s="928"/>
      <c r="BE198" s="928"/>
      <c r="BF198" s="928"/>
      <c r="BG198" s="928"/>
      <c r="BH198" s="928"/>
      <c r="BI198" s="928"/>
      <c r="BJ198" s="929"/>
      <c r="BK198" s="4"/>
      <c r="BL198" s="4"/>
      <c r="BM198" s="4"/>
      <c r="BN198" s="4"/>
    </row>
    <row r="199" spans="2:66" s="5" customFormat="1" ht="9.9" customHeight="1">
      <c r="B199" s="740">
        <v>6</v>
      </c>
      <c r="C199" s="741"/>
      <c r="D199" s="1108">
        <v>7</v>
      </c>
      <c r="E199" s="1108"/>
      <c r="F199" s="1108">
        <v>8</v>
      </c>
      <c r="G199" s="1108"/>
      <c r="H199" s="1108">
        <v>9</v>
      </c>
      <c r="I199" s="1108"/>
      <c r="J199" s="741">
        <v>10</v>
      </c>
      <c r="K199" s="741"/>
      <c r="L199" s="1084"/>
      <c r="M199" s="1085"/>
      <c r="N199" s="1085"/>
      <c r="O199" s="1085"/>
      <c r="P199" s="1085"/>
      <c r="Q199" s="1085"/>
      <c r="R199" s="1085"/>
      <c r="S199" s="1085"/>
      <c r="T199" s="1085"/>
      <c r="U199" s="1085"/>
      <c r="V199" s="1085"/>
      <c r="W199" s="1085"/>
      <c r="X199" s="1085"/>
      <c r="Y199" s="1085"/>
      <c r="Z199" s="1085"/>
      <c r="AA199" s="1085"/>
      <c r="AB199" s="1085"/>
      <c r="AC199" s="1085"/>
      <c r="AD199" s="1085"/>
      <c r="AE199" s="1085"/>
      <c r="AF199" s="1085"/>
      <c r="AG199" s="1085"/>
      <c r="AH199" s="1085"/>
      <c r="AI199" s="1085"/>
      <c r="AJ199" s="1085"/>
      <c r="AK199" s="1085"/>
      <c r="AL199" s="1085"/>
      <c r="AM199" s="1085"/>
      <c r="AN199" s="1085"/>
      <c r="AO199" s="1085"/>
      <c r="AP199" s="1085"/>
      <c r="AQ199" s="1085"/>
      <c r="AR199" s="1085"/>
      <c r="AS199" s="1085"/>
      <c r="AT199" s="1085"/>
      <c r="AU199" s="1085"/>
      <c r="AV199" s="1085"/>
      <c r="AW199" s="1085"/>
      <c r="AX199" s="1086"/>
      <c r="AY199" s="1084"/>
      <c r="AZ199" s="1085"/>
      <c r="BA199" s="1085"/>
      <c r="BB199" s="1085"/>
      <c r="BC199" s="1085"/>
      <c r="BD199" s="1085"/>
      <c r="BE199" s="1085"/>
      <c r="BF199" s="1085"/>
      <c r="BG199" s="1085"/>
      <c r="BH199" s="1085"/>
      <c r="BI199" s="1085"/>
      <c r="BJ199" s="1086"/>
      <c r="BK199" s="4"/>
      <c r="BL199" s="4"/>
      <c r="BM199" s="4"/>
      <c r="BN199" s="4"/>
    </row>
    <row r="200" spans="2:66" s="4" customFormat="1" ht="9.9" customHeight="1">
      <c r="B200" s="930" t="str">
        <f>$B$20</f>
        <v/>
      </c>
      <c r="C200" s="903"/>
      <c r="D200" s="926" t="str">
        <f>$D$20</f>
        <v/>
      </c>
      <c r="E200" s="926"/>
      <c r="F200" s="926" t="str">
        <f>$F$20</f>
        <v/>
      </c>
      <c r="G200" s="926"/>
      <c r="H200" s="926" t="str">
        <f>$H$20</f>
        <v/>
      </c>
      <c r="I200" s="926"/>
      <c r="J200" s="903" t="str">
        <f>$J$20</f>
        <v/>
      </c>
      <c r="K200" s="903"/>
      <c r="L200" s="933" t="str">
        <f>$L$20</f>
        <v/>
      </c>
      <c r="M200" s="934"/>
      <c r="N200" s="934"/>
      <c r="O200" s="934"/>
      <c r="P200" s="934"/>
      <c r="Q200" s="934"/>
      <c r="R200" s="934"/>
      <c r="S200" s="934"/>
      <c r="T200" s="934"/>
      <c r="U200" s="934"/>
      <c r="V200" s="934"/>
      <c r="W200" s="934"/>
      <c r="X200" s="934"/>
      <c r="Y200" s="934"/>
      <c r="Z200" s="934"/>
      <c r="AA200" s="934"/>
      <c r="AB200" s="934"/>
      <c r="AC200" s="934"/>
      <c r="AD200" s="934"/>
      <c r="AE200" s="934"/>
      <c r="AF200" s="934"/>
      <c r="AG200" s="934"/>
      <c r="AH200" s="934"/>
      <c r="AI200" s="934"/>
      <c r="AJ200" s="934"/>
      <c r="AK200" s="934"/>
      <c r="AL200" s="934"/>
      <c r="AM200" s="934"/>
      <c r="AN200" s="934"/>
      <c r="AO200" s="934"/>
      <c r="AP200" s="934"/>
      <c r="AQ200" s="934"/>
      <c r="AR200" s="934"/>
      <c r="AS200" s="934"/>
      <c r="AT200" s="934"/>
      <c r="AU200" s="934"/>
      <c r="AV200" s="934"/>
      <c r="AW200" s="934"/>
      <c r="AX200" s="934"/>
      <c r="AY200" s="1091" t="str">
        <f>$AY$20</f>
        <v/>
      </c>
      <c r="AZ200" s="934"/>
      <c r="BA200" s="934"/>
      <c r="BB200" s="934"/>
      <c r="BC200" s="934"/>
      <c r="BD200" s="934"/>
      <c r="BE200" s="934"/>
      <c r="BF200" s="934"/>
      <c r="BG200" s="934"/>
      <c r="BH200" s="934"/>
      <c r="BI200" s="934"/>
      <c r="BJ200" s="935"/>
    </row>
    <row r="201" spans="2:66" s="5" customFormat="1" ht="9.9" customHeight="1">
      <c r="B201" s="931"/>
      <c r="C201" s="995"/>
      <c r="D201" s="1090"/>
      <c r="E201" s="1090"/>
      <c r="F201" s="1090"/>
      <c r="G201" s="1090"/>
      <c r="H201" s="1090"/>
      <c r="I201" s="1090"/>
      <c r="J201" s="995"/>
      <c r="K201" s="995"/>
      <c r="L201" s="939"/>
      <c r="M201" s="940"/>
      <c r="N201" s="940"/>
      <c r="O201" s="940"/>
      <c r="P201" s="940"/>
      <c r="Q201" s="940"/>
      <c r="R201" s="940"/>
      <c r="S201" s="940"/>
      <c r="T201" s="940"/>
      <c r="U201" s="940"/>
      <c r="V201" s="940"/>
      <c r="W201" s="940"/>
      <c r="X201" s="940"/>
      <c r="Y201" s="940"/>
      <c r="Z201" s="940"/>
      <c r="AA201" s="940"/>
      <c r="AB201" s="940"/>
      <c r="AC201" s="940"/>
      <c r="AD201" s="940"/>
      <c r="AE201" s="940"/>
      <c r="AF201" s="940"/>
      <c r="AG201" s="940"/>
      <c r="AH201" s="940"/>
      <c r="AI201" s="940"/>
      <c r="AJ201" s="940"/>
      <c r="AK201" s="940"/>
      <c r="AL201" s="940"/>
      <c r="AM201" s="940"/>
      <c r="AN201" s="940"/>
      <c r="AO201" s="940"/>
      <c r="AP201" s="940"/>
      <c r="AQ201" s="940"/>
      <c r="AR201" s="940"/>
      <c r="AS201" s="940"/>
      <c r="AT201" s="940"/>
      <c r="AU201" s="940"/>
      <c r="AV201" s="940"/>
      <c r="AW201" s="940"/>
      <c r="AX201" s="940"/>
      <c r="AY201" s="939"/>
      <c r="AZ201" s="940"/>
      <c r="BA201" s="940"/>
      <c r="BB201" s="940"/>
      <c r="BC201" s="940"/>
      <c r="BD201" s="940"/>
      <c r="BE201" s="940"/>
      <c r="BF201" s="940"/>
      <c r="BG201" s="940"/>
      <c r="BH201" s="940"/>
      <c r="BI201" s="940"/>
      <c r="BJ201" s="941"/>
      <c r="BK201" s="4"/>
      <c r="BL201" s="4"/>
      <c r="BM201" s="4"/>
      <c r="BN201" s="4"/>
    </row>
    <row r="202" spans="2:66" s="5" customFormat="1" ht="9.9" customHeight="1">
      <c r="B202" s="927" t="s">
        <v>1021</v>
      </c>
      <c r="C202" s="928"/>
      <c r="D202" s="928"/>
      <c r="E202" s="928"/>
      <c r="F202" s="928"/>
      <c r="G202" s="928"/>
      <c r="H202" s="928"/>
      <c r="I202" s="928"/>
      <c r="J202" s="928"/>
      <c r="K202" s="928"/>
      <c r="L202" s="928"/>
      <c r="M202" s="929"/>
      <c r="N202" s="927" t="s">
        <v>1072</v>
      </c>
      <c r="O202" s="928"/>
      <c r="P202" s="928"/>
      <c r="Q202" s="928"/>
      <c r="R202" s="928"/>
      <c r="S202" s="928"/>
      <c r="T202" s="928"/>
      <c r="U202" s="928"/>
      <c r="V202" s="928"/>
      <c r="W202" s="928"/>
      <c r="X202" s="928"/>
      <c r="Y202" s="928"/>
      <c r="Z202" s="928"/>
      <c r="AA202" s="928"/>
      <c r="AB202" s="928"/>
      <c r="AC202" s="928"/>
      <c r="AD202" s="928"/>
      <c r="AE202" s="928"/>
      <c r="AF202" s="928"/>
      <c r="AG202" s="928"/>
      <c r="AH202" s="928"/>
      <c r="AI202" s="928"/>
      <c r="AJ202" s="928"/>
      <c r="AK202" s="928"/>
      <c r="AL202" s="928"/>
      <c r="AM202" s="928"/>
      <c r="AN202" s="928"/>
      <c r="AO202" s="928"/>
      <c r="AP202" s="928"/>
      <c r="AQ202" s="928"/>
      <c r="AR202" s="928"/>
      <c r="AS202" s="928"/>
      <c r="AT202" s="928"/>
      <c r="AU202" s="928"/>
      <c r="AV202" s="928"/>
      <c r="AW202" s="928"/>
      <c r="AX202" s="929"/>
      <c r="AY202" s="927" t="s">
        <v>957</v>
      </c>
      <c r="AZ202" s="928"/>
      <c r="BA202" s="928"/>
      <c r="BB202" s="928"/>
      <c r="BC202" s="928"/>
      <c r="BD202" s="928"/>
      <c r="BE202" s="928"/>
      <c r="BF202" s="928"/>
      <c r="BG202" s="928"/>
      <c r="BH202" s="928"/>
      <c r="BI202" s="928"/>
      <c r="BJ202" s="929"/>
      <c r="BK202" s="4"/>
      <c r="BL202" s="4"/>
      <c r="BM202" s="4"/>
      <c r="BN202" s="4"/>
    </row>
    <row r="203" spans="2:66" s="5" customFormat="1" ht="9.9" customHeight="1">
      <c r="B203" s="740">
        <v>11</v>
      </c>
      <c r="C203" s="741"/>
      <c r="D203" s="1108">
        <v>12</v>
      </c>
      <c r="E203" s="1108"/>
      <c r="F203" s="1108">
        <v>13</v>
      </c>
      <c r="G203" s="1108"/>
      <c r="H203" s="1108">
        <v>14</v>
      </c>
      <c r="I203" s="1108"/>
      <c r="J203" s="741">
        <v>15</v>
      </c>
      <c r="K203" s="741"/>
      <c r="L203" s="1109">
        <v>16</v>
      </c>
      <c r="M203" s="742"/>
      <c r="N203" s="1093"/>
      <c r="O203" s="954"/>
      <c r="P203" s="954"/>
      <c r="Q203" s="954"/>
      <c r="R203" s="954"/>
      <c r="S203" s="954"/>
      <c r="T203" s="954"/>
      <c r="U203" s="954"/>
      <c r="V203" s="954"/>
      <c r="W203" s="954"/>
      <c r="X203" s="954"/>
      <c r="Y203" s="954"/>
      <c r="Z203" s="954"/>
      <c r="AA203" s="954"/>
      <c r="AB203" s="954"/>
      <c r="AC203" s="954"/>
      <c r="AD203" s="954"/>
      <c r="AE203" s="954"/>
      <c r="AF203" s="954"/>
      <c r="AG203" s="954"/>
      <c r="AH203" s="954"/>
      <c r="AI203" s="954"/>
      <c r="AJ203" s="954"/>
      <c r="AK203" s="954"/>
      <c r="AL203" s="954"/>
      <c r="AM203" s="954"/>
      <c r="AN203" s="954"/>
      <c r="AO203" s="954"/>
      <c r="AP203" s="954"/>
      <c r="AQ203" s="954"/>
      <c r="AR203" s="954"/>
      <c r="AS203" s="954"/>
      <c r="AT203" s="954"/>
      <c r="AU203" s="954"/>
      <c r="AV203" s="954"/>
      <c r="AW203" s="954"/>
      <c r="AX203" s="1094"/>
      <c r="AY203" s="1093"/>
      <c r="AZ203" s="954"/>
      <c r="BA203" s="954"/>
      <c r="BB203" s="954"/>
      <c r="BC203" s="954"/>
      <c r="BD203" s="954"/>
      <c r="BE203" s="954"/>
      <c r="BF203" s="954"/>
      <c r="BG203" s="954"/>
      <c r="BH203" s="954"/>
      <c r="BI203" s="954"/>
      <c r="BJ203" s="1094"/>
      <c r="BK203" s="4"/>
      <c r="BL203" s="4"/>
      <c r="BM203" s="4"/>
      <c r="BN203" s="4"/>
    </row>
    <row r="204" spans="2:66" s="5" customFormat="1" ht="9.9" customHeight="1">
      <c r="B204" s="930" t="str">
        <f>$B$23</f>
        <v/>
      </c>
      <c r="C204" s="903"/>
      <c r="D204" s="926" t="str">
        <f>$D$23</f>
        <v/>
      </c>
      <c r="E204" s="926"/>
      <c r="F204" s="926" t="str">
        <f>$F$23</f>
        <v/>
      </c>
      <c r="G204" s="926"/>
      <c r="H204" s="926" t="str">
        <f>$H$23</f>
        <v/>
      </c>
      <c r="I204" s="926"/>
      <c r="J204" s="926" t="str">
        <f>$J$23</f>
        <v/>
      </c>
      <c r="K204" s="926"/>
      <c r="L204" s="903" t="str">
        <f>$L$23</f>
        <v/>
      </c>
      <c r="M204" s="903"/>
      <c r="N204" s="942" t="s">
        <v>1043</v>
      </c>
      <c r="O204" s="943"/>
      <c r="P204" s="1097" t="str">
        <f>$P$23</f>
        <v/>
      </c>
      <c r="Q204" s="759"/>
      <c r="R204" s="759"/>
      <c r="S204" s="198" t="s">
        <v>1044</v>
      </c>
      <c r="T204" s="1097" t="str">
        <f>$T$23</f>
        <v/>
      </c>
      <c r="U204" s="759"/>
      <c r="V204" s="759"/>
      <c r="W204" s="199"/>
      <c r="X204" s="944" t="str">
        <f>$X$23</f>
        <v/>
      </c>
      <c r="Y204" s="944"/>
      <c r="Z204" s="944"/>
      <c r="AA204" s="944"/>
      <c r="AB204" s="945" t="str">
        <f>$AB$23</f>
        <v/>
      </c>
      <c r="AC204" s="945"/>
      <c r="AD204" s="945"/>
      <c r="AE204" s="945"/>
      <c r="AF204" s="945"/>
      <c r="AG204" s="945"/>
      <c r="AH204" s="945"/>
      <c r="AI204" s="945"/>
      <c r="AJ204" s="945"/>
      <c r="AK204" s="945"/>
      <c r="AL204" s="945"/>
      <c r="AM204" s="945"/>
      <c r="AN204" s="945"/>
      <c r="AO204" s="945"/>
      <c r="AP204" s="945"/>
      <c r="AQ204" s="945"/>
      <c r="AR204" s="945"/>
      <c r="AS204" s="945"/>
      <c r="AT204" s="945"/>
      <c r="AU204" s="945"/>
      <c r="AV204" s="945"/>
      <c r="AW204" s="945"/>
      <c r="AX204" s="946"/>
      <c r="AY204" s="1091" t="str">
        <f>$AY$23</f>
        <v/>
      </c>
      <c r="AZ204" s="934"/>
      <c r="BA204" s="934"/>
      <c r="BB204" s="934"/>
      <c r="BC204" s="934"/>
      <c r="BD204" s="934"/>
      <c r="BE204" s="934"/>
      <c r="BF204" s="934"/>
      <c r="BG204" s="934"/>
      <c r="BH204" s="934"/>
      <c r="BI204" s="934"/>
      <c r="BJ204" s="935"/>
      <c r="BK204" s="4"/>
      <c r="BL204" s="4"/>
      <c r="BM204" s="4"/>
      <c r="BN204" s="4"/>
    </row>
    <row r="205" spans="2:66" s="5" customFormat="1" ht="9.9" customHeight="1">
      <c r="B205" s="931"/>
      <c r="C205" s="995"/>
      <c r="D205" s="1092"/>
      <c r="E205" s="1092"/>
      <c r="F205" s="1092"/>
      <c r="G205" s="1092"/>
      <c r="H205" s="1092"/>
      <c r="I205" s="1092"/>
      <c r="J205" s="1092"/>
      <c r="K205" s="1092"/>
      <c r="L205" s="995"/>
      <c r="M205" s="995"/>
      <c r="N205" s="936" t="str">
        <f>$N$24</f>
        <v/>
      </c>
      <c r="O205" s="937"/>
      <c r="P205" s="937"/>
      <c r="Q205" s="937"/>
      <c r="R205" s="937"/>
      <c r="S205" s="937"/>
      <c r="T205" s="937"/>
      <c r="U205" s="937"/>
      <c r="V205" s="937"/>
      <c r="W205" s="937"/>
      <c r="X205" s="937"/>
      <c r="Y205" s="937"/>
      <c r="Z205" s="937"/>
      <c r="AA205" s="937"/>
      <c r="AB205" s="937"/>
      <c r="AC205" s="937"/>
      <c r="AD205" s="937"/>
      <c r="AE205" s="937"/>
      <c r="AF205" s="937"/>
      <c r="AG205" s="937"/>
      <c r="AH205" s="937"/>
      <c r="AI205" s="937"/>
      <c r="AJ205" s="937"/>
      <c r="AK205" s="937"/>
      <c r="AL205" s="937"/>
      <c r="AM205" s="937"/>
      <c r="AN205" s="937"/>
      <c r="AO205" s="937"/>
      <c r="AP205" s="937"/>
      <c r="AQ205" s="937"/>
      <c r="AR205" s="937"/>
      <c r="AS205" s="937"/>
      <c r="AT205" s="937"/>
      <c r="AU205" s="937"/>
      <c r="AV205" s="937"/>
      <c r="AW205" s="937"/>
      <c r="AX205" s="938"/>
      <c r="AY205" s="1095"/>
      <c r="AZ205" s="937"/>
      <c r="BA205" s="937"/>
      <c r="BB205" s="937"/>
      <c r="BC205" s="937"/>
      <c r="BD205" s="937"/>
      <c r="BE205" s="937"/>
      <c r="BF205" s="937"/>
      <c r="BG205" s="937"/>
      <c r="BH205" s="937"/>
      <c r="BI205" s="937"/>
      <c r="BJ205" s="938"/>
      <c r="BK205" s="4"/>
      <c r="BL205" s="4"/>
      <c r="BM205" s="4"/>
      <c r="BN205" s="4"/>
    </row>
    <row r="206" spans="2:66" s="5" customFormat="1" ht="9.9" customHeight="1" thickBot="1">
      <c r="B206" s="931"/>
      <c r="C206" s="995"/>
      <c r="D206" s="1092"/>
      <c r="E206" s="1092"/>
      <c r="F206" s="1092"/>
      <c r="G206" s="1092"/>
      <c r="H206" s="1092"/>
      <c r="I206" s="1092"/>
      <c r="J206" s="1092"/>
      <c r="K206" s="1092"/>
      <c r="L206" s="995"/>
      <c r="M206" s="995"/>
      <c r="N206" s="939"/>
      <c r="O206" s="940"/>
      <c r="P206" s="940"/>
      <c r="Q206" s="940"/>
      <c r="R206" s="940"/>
      <c r="S206" s="940"/>
      <c r="T206" s="940"/>
      <c r="U206" s="940"/>
      <c r="V206" s="940"/>
      <c r="W206" s="940"/>
      <c r="X206" s="940"/>
      <c r="Y206" s="940"/>
      <c r="Z206" s="940"/>
      <c r="AA206" s="940"/>
      <c r="AB206" s="940"/>
      <c r="AC206" s="940"/>
      <c r="AD206" s="940"/>
      <c r="AE206" s="940"/>
      <c r="AF206" s="940"/>
      <c r="AG206" s="940"/>
      <c r="AH206" s="940"/>
      <c r="AI206" s="940"/>
      <c r="AJ206" s="940"/>
      <c r="AK206" s="940"/>
      <c r="AL206" s="940"/>
      <c r="AM206" s="940"/>
      <c r="AN206" s="940"/>
      <c r="AO206" s="940"/>
      <c r="AP206" s="940"/>
      <c r="AQ206" s="940"/>
      <c r="AR206" s="940"/>
      <c r="AS206" s="940"/>
      <c r="AT206" s="940"/>
      <c r="AU206" s="940"/>
      <c r="AV206" s="940"/>
      <c r="AW206" s="940"/>
      <c r="AX206" s="941"/>
      <c r="AY206" s="939"/>
      <c r="AZ206" s="940"/>
      <c r="BA206" s="940"/>
      <c r="BB206" s="940"/>
      <c r="BC206" s="940"/>
      <c r="BD206" s="940"/>
      <c r="BE206" s="940"/>
      <c r="BF206" s="940"/>
      <c r="BG206" s="940"/>
      <c r="BH206" s="940"/>
      <c r="BI206" s="940"/>
      <c r="BJ206" s="941"/>
      <c r="BK206" s="4"/>
      <c r="BL206" s="4"/>
      <c r="BM206" s="4"/>
      <c r="BN206" s="4"/>
    </row>
    <row r="207" spans="2:66" s="5" customFormat="1" ht="9.9" customHeight="1">
      <c r="B207" s="1087">
        <v>17</v>
      </c>
      <c r="C207" s="1088"/>
      <c r="D207" s="1089">
        <v>18</v>
      </c>
      <c r="E207" s="1089"/>
      <c r="F207" s="1089">
        <v>19</v>
      </c>
      <c r="G207" s="1096"/>
      <c r="H207" s="847" t="s">
        <v>1040</v>
      </c>
      <c r="I207" s="847"/>
      <c r="J207" s="847"/>
      <c r="K207" s="847"/>
      <c r="L207" s="847"/>
      <c r="M207" s="847"/>
      <c r="N207" s="847"/>
      <c r="O207" s="847"/>
      <c r="P207" s="847"/>
      <c r="Q207" s="847"/>
      <c r="R207" s="847"/>
      <c r="S207" s="847"/>
      <c r="T207" s="847"/>
      <c r="U207" s="847"/>
      <c r="V207" s="847"/>
      <c r="W207" s="847"/>
      <c r="X207" s="847"/>
      <c r="Y207" s="847"/>
      <c r="Z207" s="847"/>
      <c r="AA207" s="847"/>
      <c r="AB207" s="847"/>
      <c r="AC207" s="847"/>
      <c r="AD207" s="847"/>
      <c r="AE207" s="847"/>
      <c r="AF207" s="847"/>
      <c r="AG207" s="847"/>
      <c r="AH207" s="847"/>
      <c r="AI207" s="847"/>
      <c r="AJ207" s="847"/>
      <c r="AK207" s="847"/>
      <c r="AL207" s="847"/>
      <c r="AM207" s="847"/>
      <c r="AN207" s="847"/>
      <c r="AO207" s="847"/>
      <c r="AP207" s="847"/>
      <c r="AQ207" s="848"/>
      <c r="AR207" s="21"/>
      <c r="AS207" s="21"/>
      <c r="AT207" s="21"/>
      <c r="AU207" s="21"/>
      <c r="AV207" s="21"/>
      <c r="AW207" s="21"/>
      <c r="AX207" s="21"/>
      <c r="AY207" s="21"/>
      <c r="AZ207" s="21"/>
      <c r="BA207" s="21"/>
      <c r="BB207" s="21"/>
      <c r="BC207" s="21"/>
      <c r="BD207" s="21"/>
      <c r="BE207" s="21"/>
      <c r="BF207" s="21"/>
      <c r="BG207" s="21"/>
      <c r="BH207" s="21"/>
      <c r="BI207" s="21"/>
      <c r="BJ207" s="21"/>
      <c r="BK207" s="4"/>
      <c r="BL207" s="4"/>
      <c r="BM207" s="4"/>
      <c r="BN207" s="4"/>
    </row>
    <row r="208" spans="2:66" s="5" customFormat="1" ht="9.9" customHeight="1">
      <c r="B208" s="1121" t="str">
        <f>$B$27</f>
        <v/>
      </c>
      <c r="C208" s="903"/>
      <c r="D208" s="926" t="str">
        <f>$D$27</f>
        <v/>
      </c>
      <c r="E208" s="926"/>
      <c r="F208" s="926" t="str">
        <f>$F$27</f>
        <v/>
      </c>
      <c r="G208" s="1125"/>
      <c r="H208" s="900" t="str">
        <f>$H$27</f>
        <v/>
      </c>
      <c r="I208" s="926"/>
      <c r="J208" s="926" t="str">
        <f>$J$27</f>
        <v/>
      </c>
      <c r="K208" s="926"/>
      <c r="L208" s="926" t="str">
        <f>$L$27</f>
        <v/>
      </c>
      <c r="M208" s="926"/>
      <c r="N208" s="926" t="str">
        <f>$N$27</f>
        <v/>
      </c>
      <c r="O208" s="926"/>
      <c r="P208" s="926" t="str">
        <f>$P$27</f>
        <v/>
      </c>
      <c r="Q208" s="926"/>
      <c r="R208" s="926" t="str">
        <f>$R$27</f>
        <v/>
      </c>
      <c r="S208" s="926"/>
      <c r="T208" s="926" t="str">
        <f>$T$27</f>
        <v/>
      </c>
      <c r="U208" s="926"/>
      <c r="V208" s="926" t="str">
        <f>$V$27</f>
        <v/>
      </c>
      <c r="W208" s="926"/>
      <c r="X208" s="926" t="str">
        <f>$X$27</f>
        <v/>
      </c>
      <c r="Y208" s="926"/>
      <c r="Z208" s="926" t="str">
        <f>$Z$27</f>
        <v/>
      </c>
      <c r="AA208" s="926"/>
      <c r="AB208" s="926" t="str">
        <f>$AB$27</f>
        <v/>
      </c>
      <c r="AC208" s="926"/>
      <c r="AD208" s="926" t="str">
        <f>$AD$27</f>
        <v/>
      </c>
      <c r="AE208" s="926"/>
      <c r="AF208" s="926" t="str">
        <f>$AF$27</f>
        <v/>
      </c>
      <c r="AG208" s="926"/>
      <c r="AH208" s="926" t="str">
        <f>$AH$27</f>
        <v/>
      </c>
      <c r="AI208" s="926"/>
      <c r="AJ208" s="926" t="str">
        <f>$AJ$27</f>
        <v/>
      </c>
      <c r="AK208" s="926"/>
      <c r="AL208" s="926" t="str">
        <f>$AL$27</f>
        <v/>
      </c>
      <c r="AM208" s="926"/>
      <c r="AN208" s="926" t="str">
        <f>$AN$27</f>
        <v/>
      </c>
      <c r="AO208" s="926"/>
      <c r="AP208" s="926" t="str">
        <f>$AP$27</f>
        <v/>
      </c>
      <c r="AQ208" s="899"/>
      <c r="AR208" s="200"/>
      <c r="AS208" s="195"/>
      <c r="AT208" s="166"/>
      <c r="AU208" s="166"/>
      <c r="AV208" s="166"/>
      <c r="AW208" s="166"/>
      <c r="AX208" s="166"/>
      <c r="AY208" s="129"/>
      <c r="AZ208" s="129"/>
      <c r="BA208" s="129"/>
      <c r="BB208" s="129"/>
      <c r="BC208" s="129"/>
      <c r="BD208" s="129"/>
      <c r="BE208" s="129"/>
      <c r="BF208" s="129"/>
      <c r="BG208" s="129"/>
      <c r="BH208" s="129"/>
      <c r="BI208" s="129"/>
      <c r="BJ208" s="129"/>
      <c r="BK208" s="4"/>
      <c r="BL208" s="4"/>
      <c r="BM208" s="4"/>
      <c r="BN208" s="4"/>
    </row>
    <row r="209" spans="2:66" s="5" customFormat="1" ht="9.9" customHeight="1" thickBot="1">
      <c r="B209" s="1122"/>
      <c r="C209" s="1123"/>
      <c r="D209" s="1124"/>
      <c r="E209" s="1124"/>
      <c r="F209" s="1124"/>
      <c r="G209" s="1126"/>
      <c r="H209" s="902"/>
      <c r="I209" s="1090"/>
      <c r="J209" s="1090"/>
      <c r="K209" s="1090"/>
      <c r="L209" s="1090"/>
      <c r="M209" s="1090"/>
      <c r="N209" s="1090"/>
      <c r="O209" s="1090"/>
      <c r="P209" s="1090"/>
      <c r="Q209" s="1090"/>
      <c r="R209" s="1090"/>
      <c r="S209" s="1090"/>
      <c r="T209" s="1090"/>
      <c r="U209" s="1090"/>
      <c r="V209" s="1090"/>
      <c r="W209" s="1090"/>
      <c r="X209" s="1090"/>
      <c r="Y209" s="1090"/>
      <c r="Z209" s="1090"/>
      <c r="AA209" s="1090"/>
      <c r="AB209" s="1090"/>
      <c r="AC209" s="1090"/>
      <c r="AD209" s="1090"/>
      <c r="AE209" s="1090"/>
      <c r="AF209" s="1090"/>
      <c r="AG209" s="1090"/>
      <c r="AH209" s="1090"/>
      <c r="AI209" s="1090"/>
      <c r="AJ209" s="1090"/>
      <c r="AK209" s="1090"/>
      <c r="AL209" s="1090"/>
      <c r="AM209" s="1090"/>
      <c r="AN209" s="1090"/>
      <c r="AO209" s="1090"/>
      <c r="AP209" s="1090"/>
      <c r="AQ209" s="901"/>
      <c r="AR209" s="200"/>
      <c r="AS209" s="195"/>
      <c r="AT209" s="166"/>
      <c r="AU209" s="166"/>
      <c r="AV209" s="166"/>
      <c r="AW209" s="166"/>
      <c r="AX209" s="166"/>
      <c r="AY209" s="129"/>
      <c r="AZ209" s="129"/>
      <c r="BA209" s="129"/>
      <c r="BB209" s="129"/>
      <c r="BC209" s="129"/>
      <c r="BD209" s="129"/>
      <c r="BE209" s="129"/>
      <c r="BF209" s="129"/>
      <c r="BG209" s="129"/>
      <c r="BH209" s="129"/>
      <c r="BI209" s="129"/>
      <c r="BJ209" s="129"/>
      <c r="BK209" s="4"/>
      <c r="BL209" s="4"/>
      <c r="BM209" s="4"/>
      <c r="BN209" s="4"/>
    </row>
    <row r="210" spans="2:66" s="5" customFormat="1" ht="9.9" customHeight="1">
      <c r="B210" s="1115" t="str">
        <f>IF(入力画面!$H$19="","",入力画面!$H$19)</f>
        <v/>
      </c>
      <c r="C210" s="978"/>
      <c r="D210" s="978"/>
      <c r="E210" s="978"/>
      <c r="F210" s="978"/>
      <c r="G210" s="978"/>
      <c r="H210" s="977"/>
      <c r="I210" s="977"/>
      <c r="J210" s="977"/>
      <c r="K210" s="977"/>
      <c r="L210" s="977"/>
      <c r="M210" s="977"/>
      <c r="N210" s="977"/>
      <c r="O210" s="977"/>
      <c r="P210" s="977"/>
      <c r="Q210" s="977"/>
      <c r="R210" s="977"/>
      <c r="S210" s="977"/>
      <c r="T210" s="977"/>
      <c r="U210" s="977"/>
      <c r="V210" s="977"/>
      <c r="W210" s="977"/>
      <c r="X210" s="977"/>
      <c r="Y210" s="977"/>
      <c r="Z210" s="977"/>
      <c r="AA210" s="977"/>
      <c r="AB210" s="977"/>
      <c r="AC210" s="977"/>
      <c r="AD210" s="977"/>
      <c r="AE210" s="977"/>
      <c r="AF210" s="977"/>
      <c r="AG210" s="977"/>
      <c r="AH210" s="977"/>
      <c r="AI210" s="977"/>
      <c r="AJ210" s="977"/>
      <c r="AK210" s="977"/>
      <c r="AL210" s="977"/>
      <c r="AM210" s="977"/>
      <c r="AN210" s="977"/>
      <c r="AO210" s="977"/>
      <c r="AP210" s="977"/>
      <c r="AQ210" s="1116"/>
      <c r="AR210" s="166"/>
      <c r="AS210" s="166"/>
      <c r="AT210" s="166"/>
      <c r="AU210" s="166"/>
      <c r="AV210" s="166"/>
      <c r="AW210" s="166"/>
      <c r="AX210" s="166"/>
      <c r="AY210" s="129"/>
      <c r="AZ210" s="129"/>
      <c r="BA210" s="129"/>
      <c r="BB210" s="129"/>
      <c r="BC210" s="129"/>
      <c r="BD210" s="129"/>
      <c r="BE210" s="129"/>
      <c r="BF210" s="129"/>
      <c r="BG210" s="129"/>
      <c r="BH210" s="129"/>
      <c r="BI210" s="129"/>
      <c r="BJ210" s="129"/>
      <c r="BK210" s="4"/>
      <c r="BL210" s="4"/>
      <c r="BM210" s="4"/>
      <c r="BN210" s="4"/>
    </row>
    <row r="211" spans="2:66" s="4" customFormat="1" ht="9.9" customHeight="1">
      <c r="B211" s="1117"/>
      <c r="C211" s="978"/>
      <c r="D211" s="978"/>
      <c r="E211" s="978"/>
      <c r="F211" s="978"/>
      <c r="G211" s="978"/>
      <c r="H211" s="978"/>
      <c r="I211" s="978"/>
      <c r="J211" s="978"/>
      <c r="K211" s="978"/>
      <c r="L211" s="978"/>
      <c r="M211" s="978"/>
      <c r="N211" s="978"/>
      <c r="O211" s="978"/>
      <c r="P211" s="978"/>
      <c r="Q211" s="978"/>
      <c r="R211" s="978"/>
      <c r="S211" s="978"/>
      <c r="T211" s="978"/>
      <c r="U211" s="978"/>
      <c r="V211" s="978"/>
      <c r="W211" s="978"/>
      <c r="X211" s="978"/>
      <c r="Y211" s="978"/>
      <c r="Z211" s="978"/>
      <c r="AA211" s="978"/>
      <c r="AB211" s="978"/>
      <c r="AC211" s="978"/>
      <c r="AD211" s="978"/>
      <c r="AE211" s="978"/>
      <c r="AF211" s="978"/>
      <c r="AG211" s="978"/>
      <c r="AH211" s="978"/>
      <c r="AI211" s="978"/>
      <c r="AJ211" s="978"/>
      <c r="AK211" s="978"/>
      <c r="AL211" s="978"/>
      <c r="AM211" s="978"/>
      <c r="AN211" s="978"/>
      <c r="AO211" s="978"/>
      <c r="AP211" s="978"/>
      <c r="AQ211" s="1118"/>
      <c r="AR211" s="166"/>
      <c r="AS211" s="166"/>
      <c r="AT211" s="166"/>
      <c r="AU211" s="166"/>
      <c r="AV211" s="166"/>
      <c r="AW211" s="166"/>
      <c r="AX211" s="166"/>
      <c r="AY211" s="129"/>
      <c r="AZ211" s="129"/>
      <c r="BA211" s="129"/>
      <c r="BB211" s="129"/>
      <c r="BC211" s="129"/>
      <c r="BD211" s="129"/>
      <c r="BE211" s="129"/>
      <c r="BF211" s="129"/>
      <c r="BG211" s="129"/>
      <c r="BH211" s="129"/>
      <c r="BI211" s="129"/>
      <c r="BJ211" s="129"/>
    </row>
    <row r="212" spans="2:66" s="5" customFormat="1" ht="9.9" customHeight="1">
      <c r="B212" s="1119"/>
      <c r="C212" s="979"/>
      <c r="D212" s="979"/>
      <c r="E212" s="979"/>
      <c r="F212" s="979"/>
      <c r="G212" s="979"/>
      <c r="H212" s="979"/>
      <c r="I212" s="979"/>
      <c r="J212" s="979"/>
      <c r="K212" s="979"/>
      <c r="L212" s="979"/>
      <c r="M212" s="979"/>
      <c r="N212" s="979"/>
      <c r="O212" s="979"/>
      <c r="P212" s="979"/>
      <c r="Q212" s="979"/>
      <c r="R212" s="979"/>
      <c r="S212" s="979"/>
      <c r="T212" s="979"/>
      <c r="U212" s="979"/>
      <c r="V212" s="979"/>
      <c r="W212" s="979"/>
      <c r="X212" s="979"/>
      <c r="Y212" s="979"/>
      <c r="Z212" s="979"/>
      <c r="AA212" s="979"/>
      <c r="AB212" s="979"/>
      <c r="AC212" s="979"/>
      <c r="AD212" s="979"/>
      <c r="AE212" s="979"/>
      <c r="AF212" s="979"/>
      <c r="AG212" s="979"/>
      <c r="AH212" s="979"/>
      <c r="AI212" s="979"/>
      <c r="AJ212" s="979"/>
      <c r="AK212" s="979"/>
      <c r="AL212" s="979"/>
      <c r="AM212" s="979"/>
      <c r="AN212" s="979"/>
      <c r="AO212" s="979"/>
      <c r="AP212" s="979"/>
      <c r="AQ212" s="1120"/>
      <c r="AR212" s="166"/>
      <c r="AS212" s="166"/>
      <c r="AT212" s="166"/>
      <c r="AU212" s="166"/>
      <c r="AV212" s="166"/>
      <c r="AW212" s="166"/>
      <c r="AX212" s="166"/>
      <c r="AY212" s="129"/>
      <c r="AZ212" s="129"/>
      <c r="BA212" s="129"/>
      <c r="BB212" s="129"/>
      <c r="BC212" s="129"/>
      <c r="BD212" s="129"/>
      <c r="BE212" s="129"/>
      <c r="BF212" s="129"/>
      <c r="BG212" s="129"/>
      <c r="BH212" s="129"/>
      <c r="BI212" s="129"/>
      <c r="BJ212" s="129"/>
      <c r="BK212" s="4"/>
      <c r="BL212" s="4"/>
      <c r="BM212" s="4"/>
      <c r="BN212" s="4"/>
    </row>
    <row r="213" spans="2:66" s="5" customFormat="1" ht="9.9" customHeight="1">
      <c r="B213" s="1102" t="s">
        <v>1028</v>
      </c>
      <c r="C213" s="1103"/>
      <c r="D213" s="1103"/>
      <c r="E213" s="1103"/>
      <c r="F213" s="1103"/>
      <c r="G213" s="1103"/>
      <c r="H213" s="1103"/>
      <c r="I213" s="1103"/>
      <c r="J213" s="1103"/>
      <c r="K213" s="1103"/>
      <c r="L213" s="1103"/>
      <c r="M213" s="1103"/>
      <c r="N213" s="1103"/>
      <c r="O213" s="110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20"/>
      <c r="AS213" s="4"/>
      <c r="AT213" s="4"/>
      <c r="AU213" s="4"/>
      <c r="AV213" s="4"/>
      <c r="AW213" s="4"/>
      <c r="AX213" s="4"/>
      <c r="AY213" s="4"/>
      <c r="AZ213" s="4"/>
      <c r="BA213" s="4"/>
      <c r="BB213" s="4"/>
      <c r="BC213" s="4"/>
      <c r="BD213" s="4"/>
      <c r="BE213" s="4"/>
      <c r="BF213" s="4"/>
      <c r="BG213" s="4"/>
      <c r="BH213" s="4"/>
      <c r="BI213" s="4"/>
      <c r="BJ213" s="4"/>
    </row>
    <row r="214" spans="2:66" s="5" customFormat="1" ht="9.9" customHeight="1">
      <c r="B214" s="740">
        <v>30</v>
      </c>
      <c r="C214" s="741"/>
      <c r="D214" s="1107">
        <v>31</v>
      </c>
      <c r="E214" s="1108"/>
      <c r="F214" s="1108">
        <v>32</v>
      </c>
      <c r="G214" s="1108"/>
      <c r="H214" s="1108">
        <v>33</v>
      </c>
      <c r="I214" s="1108"/>
      <c r="J214" s="741">
        <v>34</v>
      </c>
      <c r="K214" s="741"/>
      <c r="L214" s="1109">
        <v>35</v>
      </c>
      <c r="M214" s="741"/>
      <c r="N214" s="1109">
        <v>36</v>
      </c>
      <c r="O214" s="742"/>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20"/>
      <c r="AS214" s="4"/>
      <c r="AT214" s="4"/>
      <c r="AU214" s="4"/>
      <c r="AV214" s="4"/>
      <c r="AW214" s="4"/>
      <c r="AX214" s="4"/>
      <c r="AY214" s="4"/>
      <c r="AZ214" s="4"/>
      <c r="BA214" s="4"/>
      <c r="BB214" s="4"/>
      <c r="BC214" s="4"/>
      <c r="BD214" s="4"/>
      <c r="BE214" s="4"/>
      <c r="BF214" s="4"/>
      <c r="BG214" s="4"/>
      <c r="BH214" s="4"/>
      <c r="BI214" s="4"/>
      <c r="BJ214" s="4"/>
    </row>
    <row r="215" spans="2:66" s="5" customFormat="1" ht="9.9" customHeight="1">
      <c r="B215" s="77"/>
      <c r="C215" s="201" t="s">
        <v>1019</v>
      </c>
      <c r="D215" s="77"/>
      <c r="E215" s="19"/>
      <c r="F215" s="861" t="s">
        <v>10</v>
      </c>
      <c r="G215" s="862"/>
      <c r="H215" s="16"/>
      <c r="I215" s="19"/>
      <c r="J215" s="861" t="s">
        <v>11</v>
      </c>
      <c r="K215" s="862"/>
      <c r="L215" s="16"/>
      <c r="M215" s="19"/>
      <c r="N215" s="861" t="s">
        <v>12</v>
      </c>
      <c r="O215" s="836"/>
      <c r="P215" s="4"/>
      <c r="Q215" s="4"/>
      <c r="R215" s="4"/>
      <c r="S215" s="13"/>
      <c r="T215" s="105"/>
      <c r="U215" s="105"/>
      <c r="V215" s="105"/>
      <c r="W215" s="105"/>
      <c r="X215" s="105"/>
      <c r="Y215" s="105"/>
      <c r="Z215" s="105"/>
      <c r="AA215" s="105"/>
      <c r="AB215" s="105"/>
      <c r="AC215" s="105"/>
      <c r="AD215" s="105"/>
      <c r="AE215" s="105"/>
      <c r="AF215" s="105"/>
      <c r="AG215" s="105"/>
      <c r="AH215" s="105"/>
      <c r="AI215" s="105"/>
      <c r="AJ215" s="165"/>
      <c r="AK215" s="165"/>
      <c r="AL215" s="165"/>
      <c r="AM215" s="165"/>
      <c r="AN215" s="165"/>
      <c r="AO215" s="165"/>
      <c r="AP215" s="165"/>
      <c r="AQ215" s="165"/>
      <c r="AR215" s="165"/>
      <c r="AS215" s="165"/>
      <c r="AT215" s="165"/>
      <c r="AU215" s="165"/>
      <c r="AV215" s="165"/>
      <c r="AW215" s="4"/>
      <c r="BG215" s="4"/>
    </row>
    <row r="216" spans="2:66" s="5" customFormat="1" ht="9.9" customHeight="1">
      <c r="B216" s="931" t="str">
        <f>$B$34</f>
        <v/>
      </c>
      <c r="C216" s="971"/>
      <c r="D216" s="1099" t="str">
        <f>$D$34</f>
        <v/>
      </c>
      <c r="E216" s="1092"/>
      <c r="F216" s="1092" t="str">
        <f>$F$34</f>
        <v/>
      </c>
      <c r="G216" s="1092"/>
      <c r="H216" s="1092" t="str">
        <f>$H$34</f>
        <v/>
      </c>
      <c r="I216" s="1092"/>
      <c r="J216" s="1092" t="str">
        <f>$J$34</f>
        <v/>
      </c>
      <c r="K216" s="1092"/>
      <c r="L216" s="1092" t="str">
        <f>$L$34</f>
        <v/>
      </c>
      <c r="M216" s="1092"/>
      <c r="N216" s="1092" t="str">
        <f>$N$34</f>
        <v/>
      </c>
      <c r="O216" s="1105"/>
      <c r="P216" s="4"/>
      <c r="Q216" s="4"/>
      <c r="R216" s="4"/>
      <c r="S216" s="13"/>
      <c r="T216" s="105"/>
      <c r="U216" s="105"/>
      <c r="V216" s="105"/>
      <c r="W216" s="105"/>
      <c r="X216" s="105"/>
      <c r="Y216" s="105"/>
      <c r="Z216" s="105"/>
      <c r="AA216" s="105"/>
      <c r="AB216" s="105"/>
      <c r="AC216" s="105"/>
      <c r="AD216" s="105"/>
      <c r="AE216" s="105"/>
      <c r="AF216" s="105"/>
      <c r="AG216" s="105"/>
      <c r="AH216" s="105"/>
      <c r="AI216" s="105"/>
      <c r="AJ216" s="165"/>
      <c r="AK216" s="165"/>
      <c r="AL216" s="165"/>
      <c r="AM216" s="165"/>
      <c r="AN216" s="165"/>
      <c r="AO216" s="165"/>
      <c r="AP216" s="165"/>
      <c r="AQ216" s="165"/>
      <c r="AR216" s="165"/>
      <c r="AS216" s="165"/>
      <c r="AT216" s="165"/>
      <c r="AU216" s="165"/>
      <c r="AV216" s="165"/>
      <c r="AW216" s="4"/>
      <c r="BG216" s="4"/>
    </row>
    <row r="217" spans="2:66" s="5" customFormat="1" ht="9.9" customHeight="1">
      <c r="B217" s="932"/>
      <c r="C217" s="972"/>
      <c r="D217" s="1100"/>
      <c r="E217" s="1090"/>
      <c r="F217" s="1090"/>
      <c r="G217" s="1090"/>
      <c r="H217" s="1090"/>
      <c r="I217" s="1090"/>
      <c r="J217" s="1090"/>
      <c r="K217" s="1090"/>
      <c r="L217" s="1090"/>
      <c r="M217" s="1090"/>
      <c r="N217" s="1090"/>
      <c r="O217" s="1106"/>
      <c r="P217" s="4"/>
      <c r="Q217" s="4"/>
      <c r="R217" s="4"/>
      <c r="S217" s="13"/>
      <c r="T217" s="105"/>
      <c r="U217" s="105"/>
      <c r="V217" s="105"/>
      <c r="W217" s="105"/>
      <c r="X217" s="105"/>
      <c r="Y217" s="105"/>
      <c r="Z217" s="105"/>
      <c r="AA217" s="105"/>
      <c r="AB217" s="105"/>
      <c r="AC217" s="105"/>
      <c r="AD217" s="105"/>
      <c r="AE217" s="105"/>
      <c r="AF217" s="105"/>
      <c r="AG217" s="105"/>
      <c r="AH217" s="105"/>
      <c r="AI217" s="105"/>
      <c r="AJ217" s="165"/>
      <c r="AK217" s="165"/>
      <c r="AL217" s="165"/>
      <c r="AM217" s="165"/>
      <c r="AN217" s="165"/>
      <c r="AO217" s="165"/>
      <c r="AP217" s="165"/>
      <c r="AQ217" s="165"/>
      <c r="AR217" s="165"/>
      <c r="AS217" s="165"/>
      <c r="AT217" s="165"/>
      <c r="AU217" s="165"/>
      <c r="AV217" s="165"/>
      <c r="AW217" s="4"/>
      <c r="BG217" s="4"/>
    </row>
    <row r="218" spans="2:66" s="5" customFormat="1" ht="9.9" customHeight="1">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row>
    <row r="219" spans="2:66" s="5" customFormat="1" ht="9.9" customHeight="1">
      <c r="B219" s="159"/>
      <c r="C219" s="1114" t="s">
        <v>1041</v>
      </c>
      <c r="D219" s="1114"/>
      <c r="E219" s="1114"/>
      <c r="F219" s="1114"/>
      <c r="G219" s="1114"/>
      <c r="H219" s="1114"/>
      <c r="I219" s="1114"/>
      <c r="J219" s="1114"/>
      <c r="K219" s="1114"/>
      <c r="L219" s="1114"/>
      <c r="M219" s="1114"/>
      <c r="N219" s="1114"/>
      <c r="O219" s="1114"/>
      <c r="P219" s="1114"/>
      <c r="Q219" s="1114"/>
      <c r="R219" s="1114"/>
      <c r="S219" s="1114"/>
      <c r="T219" s="1114"/>
      <c r="U219" s="1114"/>
      <c r="V219" s="1114"/>
      <c r="W219" s="1114"/>
      <c r="X219" s="1114"/>
      <c r="Y219" s="1114"/>
      <c r="Z219" s="1114"/>
      <c r="AA219" s="1114"/>
      <c r="AB219" s="1114"/>
      <c r="AC219" s="1114"/>
      <c r="AD219" s="1114"/>
      <c r="AE219" s="1114"/>
      <c r="AF219" s="1114"/>
      <c r="AG219" s="1114"/>
      <c r="AH219" s="1114"/>
      <c r="AI219" s="1114"/>
      <c r="AJ219" s="1114"/>
      <c r="AK219" s="1114"/>
      <c r="AL219" s="1114"/>
      <c r="AM219" s="1114"/>
      <c r="AN219" s="1114"/>
      <c r="AO219" s="1114"/>
      <c r="AP219" s="1114"/>
      <c r="AQ219" s="1114"/>
      <c r="AR219" s="1114"/>
      <c r="AS219" s="1114"/>
      <c r="AT219" s="1114"/>
      <c r="AU219" s="1114"/>
      <c r="AV219" s="1114"/>
      <c r="AW219" s="1114"/>
      <c r="AX219" s="1114"/>
      <c r="AY219" s="1114"/>
      <c r="AZ219" s="1114"/>
      <c r="BA219" s="1114"/>
      <c r="BB219" s="1114"/>
      <c r="BC219" s="1114"/>
      <c r="BD219" s="1114"/>
      <c r="BE219" s="1114"/>
      <c r="BF219" s="1114"/>
      <c r="BG219" s="1114"/>
      <c r="BH219" s="1114"/>
      <c r="BI219" s="1114"/>
    </row>
    <row r="220" spans="2:66" s="5" customFormat="1" ht="9.9" customHeight="1">
      <c r="B220" s="159"/>
      <c r="C220" s="1114"/>
      <c r="D220" s="1114"/>
      <c r="E220" s="1114"/>
      <c r="F220" s="1114"/>
      <c r="G220" s="1114"/>
      <c r="H220" s="1114"/>
      <c r="I220" s="1114"/>
      <c r="J220" s="1114"/>
      <c r="K220" s="1114"/>
      <c r="L220" s="1114"/>
      <c r="M220" s="1114"/>
      <c r="N220" s="1114"/>
      <c r="O220" s="1114"/>
      <c r="P220" s="1114"/>
      <c r="Q220" s="1114"/>
      <c r="R220" s="1114"/>
      <c r="S220" s="1114"/>
      <c r="T220" s="1114"/>
      <c r="U220" s="1114"/>
      <c r="V220" s="1114"/>
      <c r="W220" s="1114"/>
      <c r="X220" s="1114"/>
      <c r="Y220" s="1114"/>
      <c r="Z220" s="1114"/>
      <c r="AA220" s="1114"/>
      <c r="AB220" s="1114"/>
      <c r="AC220" s="1114"/>
      <c r="AD220" s="1114"/>
      <c r="AE220" s="1114"/>
      <c r="AF220" s="1114"/>
      <c r="AG220" s="1114"/>
      <c r="AH220" s="1114"/>
      <c r="AI220" s="1114"/>
      <c r="AJ220" s="1114"/>
      <c r="AK220" s="1114"/>
      <c r="AL220" s="1114"/>
      <c r="AM220" s="1114"/>
      <c r="AN220" s="1114"/>
      <c r="AO220" s="1114"/>
      <c r="AP220" s="1114"/>
      <c r="AQ220" s="1114"/>
      <c r="AR220" s="1114"/>
      <c r="AS220" s="1114"/>
      <c r="AT220" s="1114"/>
      <c r="AU220" s="1114"/>
      <c r="AV220" s="1114"/>
      <c r="AW220" s="1114"/>
      <c r="AX220" s="1114"/>
      <c r="AY220" s="1114"/>
      <c r="AZ220" s="1114"/>
      <c r="BA220" s="1114"/>
      <c r="BB220" s="1114"/>
      <c r="BC220" s="1114"/>
      <c r="BD220" s="1114"/>
      <c r="BE220" s="1114"/>
      <c r="BF220" s="1114"/>
      <c r="BG220" s="1114"/>
      <c r="BH220" s="1114"/>
      <c r="BI220" s="1114"/>
    </row>
    <row r="221" spans="2:66" s="5" customFormat="1" ht="9.9" customHeight="1">
      <c r="B221" s="159"/>
      <c r="C221" s="1114"/>
      <c r="D221" s="1114"/>
      <c r="E221" s="1114"/>
      <c r="F221" s="1114"/>
      <c r="G221" s="1114"/>
      <c r="H221" s="1114"/>
      <c r="I221" s="1114"/>
      <c r="J221" s="1114"/>
      <c r="K221" s="1114"/>
      <c r="L221" s="1114"/>
      <c r="M221" s="1114"/>
      <c r="N221" s="1114"/>
      <c r="O221" s="1114"/>
      <c r="P221" s="1114"/>
      <c r="Q221" s="1114"/>
      <c r="R221" s="1114"/>
      <c r="S221" s="1114"/>
      <c r="T221" s="1114"/>
      <c r="U221" s="1114"/>
      <c r="V221" s="1114"/>
      <c r="W221" s="1114"/>
      <c r="X221" s="1114"/>
      <c r="Y221" s="1114"/>
      <c r="Z221" s="1114"/>
      <c r="AA221" s="1114"/>
      <c r="AB221" s="1114"/>
      <c r="AC221" s="1114"/>
      <c r="AD221" s="1114"/>
      <c r="AE221" s="1114"/>
      <c r="AF221" s="1114"/>
      <c r="AG221" s="1114"/>
      <c r="AH221" s="1114"/>
      <c r="AI221" s="1114"/>
      <c r="AJ221" s="1114"/>
      <c r="AK221" s="1114"/>
      <c r="AL221" s="1114"/>
      <c r="AM221" s="1114"/>
      <c r="AN221" s="1114"/>
      <c r="AO221" s="1114"/>
      <c r="AP221" s="1114"/>
      <c r="AQ221" s="1114"/>
      <c r="AR221" s="1114"/>
      <c r="AS221" s="1114"/>
      <c r="AT221" s="1114"/>
      <c r="AU221" s="1114"/>
      <c r="AV221" s="1114"/>
      <c r="AW221" s="1114"/>
      <c r="AX221" s="1114"/>
      <c r="AY221" s="1114"/>
      <c r="AZ221" s="1114"/>
      <c r="BA221" s="1114"/>
      <c r="BB221" s="1114"/>
      <c r="BC221" s="1114"/>
      <c r="BD221" s="1114"/>
      <c r="BE221" s="1114"/>
      <c r="BF221" s="1114"/>
      <c r="BG221" s="1114"/>
      <c r="BH221" s="1114"/>
      <c r="BI221" s="1114"/>
    </row>
    <row r="222" spans="2:66" s="5" customFormat="1" ht="9.9" customHeight="1">
      <c r="B222" s="159"/>
      <c r="C222" s="159"/>
      <c r="D222" s="159"/>
      <c r="E222" s="159"/>
      <c r="F222" s="159"/>
      <c r="G222" s="159"/>
      <c r="H222" s="159"/>
      <c r="I222" s="159"/>
      <c r="J222" s="159"/>
      <c r="K222" s="159"/>
      <c r="L222" s="159"/>
      <c r="M222" s="159"/>
      <c r="N222" s="159"/>
      <c r="O222" s="159"/>
      <c r="P222" s="159"/>
      <c r="Q222" s="159"/>
      <c r="R222" s="159"/>
      <c r="S222" s="159"/>
      <c r="T222" s="159"/>
      <c r="U222" s="159"/>
      <c r="V222" s="159"/>
      <c r="W222" s="159"/>
      <c r="X222" s="159"/>
      <c r="Y222" s="159"/>
      <c r="Z222" s="159"/>
      <c r="AA222" s="159"/>
      <c r="AB222" s="159"/>
      <c r="AC222" s="159"/>
      <c r="AD222" s="159"/>
      <c r="AE222" s="159"/>
      <c r="AF222" s="159"/>
      <c r="AG222" s="159"/>
      <c r="AH222" s="159"/>
      <c r="AI222" s="159"/>
      <c r="AJ222" s="159"/>
      <c r="AK222" s="159"/>
      <c r="AL222" s="159"/>
      <c r="AM222" s="159"/>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row>
    <row r="223" spans="2:66" s="5" customFormat="1" ht="9.9" customHeight="1">
      <c r="B223" s="869" t="s">
        <v>943</v>
      </c>
      <c r="C223" s="869"/>
      <c r="D223" s="869"/>
      <c r="E223" s="869"/>
      <c r="F223" s="869"/>
      <c r="G223" s="869"/>
      <c r="H223" s="869"/>
      <c r="I223" s="82"/>
      <c r="J223" s="82"/>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row>
    <row r="224" spans="2:66" s="5" customFormat="1" ht="9.9" customHeight="1">
      <c r="B224" s="870"/>
      <c r="C224" s="870"/>
      <c r="D224" s="870"/>
      <c r="E224" s="870"/>
      <c r="F224" s="870"/>
      <c r="G224" s="870"/>
      <c r="H224" s="870"/>
      <c r="I224" s="83"/>
      <c r="J224" s="83"/>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row>
    <row r="225" spans="2:59" s="5" customFormat="1" ht="9.9" customHeight="1">
      <c r="B225" s="871" t="s">
        <v>1011</v>
      </c>
      <c r="C225" s="872"/>
      <c r="D225" s="871" t="s">
        <v>1012</v>
      </c>
      <c r="E225" s="872"/>
      <c r="F225" s="877" t="s">
        <v>944</v>
      </c>
      <c r="G225" s="878"/>
      <c r="H225" s="878"/>
      <c r="I225" s="878"/>
      <c r="J225" s="878"/>
      <c r="K225" s="878"/>
      <c r="L225" s="878"/>
      <c r="M225" s="879"/>
      <c r="N225" s="837" t="s">
        <v>945</v>
      </c>
      <c r="O225" s="838"/>
      <c r="P225" s="838"/>
      <c r="Q225" s="838"/>
      <c r="R225" s="838"/>
      <c r="S225" s="838"/>
      <c r="T225" s="838"/>
      <c r="U225" s="838"/>
      <c r="V225" s="838"/>
      <c r="W225" s="838"/>
      <c r="X225" s="838"/>
      <c r="Y225" s="838"/>
      <c r="Z225" s="838"/>
      <c r="AA225" s="838"/>
      <c r="AB225" s="838"/>
      <c r="AC225" s="838"/>
      <c r="AD225" s="838"/>
      <c r="AE225" s="838"/>
      <c r="AF225" s="838"/>
      <c r="AG225" s="838"/>
      <c r="AH225" s="838"/>
      <c r="AI225" s="838"/>
      <c r="AJ225" s="838"/>
      <c r="AK225" s="838"/>
      <c r="AL225" s="838"/>
      <c r="AM225" s="839"/>
      <c r="AN225" s="21"/>
      <c r="AO225" s="21"/>
      <c r="AP225" s="21"/>
      <c r="AQ225" s="21"/>
      <c r="AR225" s="21"/>
      <c r="AS225" s="21"/>
      <c r="AT225" s="21"/>
      <c r="AU225" s="21"/>
      <c r="AV225" s="21"/>
      <c r="AW225" s="21"/>
      <c r="AX225" s="21"/>
      <c r="AY225" s="21"/>
      <c r="AZ225" s="21"/>
      <c r="BA225" s="21"/>
      <c r="BB225" s="4"/>
      <c r="BC225" s="4"/>
      <c r="BD225" s="4"/>
      <c r="BE225" s="4"/>
      <c r="BF225" s="4"/>
      <c r="BG225" s="4"/>
    </row>
    <row r="226" spans="2:59" s="5" customFormat="1" ht="9.9" customHeight="1">
      <c r="B226" s="873"/>
      <c r="C226" s="874"/>
      <c r="D226" s="873"/>
      <c r="E226" s="874"/>
      <c r="F226" s="880"/>
      <c r="G226" s="881"/>
      <c r="H226" s="881"/>
      <c r="I226" s="881"/>
      <c r="J226" s="881"/>
      <c r="K226" s="881"/>
      <c r="L226" s="881"/>
      <c r="M226" s="882"/>
      <c r="N226" s="841"/>
      <c r="O226" s="806"/>
      <c r="P226" s="806"/>
      <c r="Q226" s="806"/>
      <c r="R226" s="806"/>
      <c r="S226" s="806"/>
      <c r="T226" s="806"/>
      <c r="U226" s="806"/>
      <c r="V226" s="806"/>
      <c r="W226" s="806"/>
      <c r="X226" s="806"/>
      <c r="Y226" s="806"/>
      <c r="Z226" s="806"/>
      <c r="AA226" s="806"/>
      <c r="AB226" s="806"/>
      <c r="AC226" s="806"/>
      <c r="AD226" s="806"/>
      <c r="AE226" s="806"/>
      <c r="AF226" s="806"/>
      <c r="AG226" s="806"/>
      <c r="AH226" s="806"/>
      <c r="AI226" s="806"/>
      <c r="AJ226" s="806"/>
      <c r="AK226" s="806"/>
      <c r="AL226" s="806"/>
      <c r="AM226" s="807"/>
      <c r="AN226" s="21"/>
      <c r="AO226" s="21"/>
      <c r="AP226" s="21"/>
      <c r="AQ226" s="21"/>
      <c r="AR226" s="21"/>
      <c r="AS226" s="21"/>
      <c r="AT226" s="21"/>
      <c r="AU226" s="21"/>
      <c r="AV226" s="21"/>
      <c r="AW226" s="21"/>
      <c r="AX226" s="21"/>
      <c r="AY226" s="21"/>
      <c r="AZ226" s="21"/>
      <c r="BA226" s="21"/>
      <c r="BB226" s="4"/>
      <c r="BC226" s="4"/>
      <c r="BD226" s="4"/>
      <c r="BE226" s="4"/>
      <c r="BF226" s="4"/>
      <c r="BG226" s="4"/>
    </row>
    <row r="227" spans="2:59" s="5" customFormat="1" ht="9.9" customHeight="1">
      <c r="B227" s="875"/>
      <c r="C227" s="876"/>
      <c r="D227" s="875"/>
      <c r="E227" s="876"/>
      <c r="F227" s="883"/>
      <c r="G227" s="884"/>
      <c r="H227" s="884"/>
      <c r="I227" s="884"/>
      <c r="J227" s="884"/>
      <c r="K227" s="884"/>
      <c r="L227" s="884"/>
      <c r="M227" s="885"/>
      <c r="N227" s="841"/>
      <c r="O227" s="806"/>
      <c r="P227" s="806"/>
      <c r="Q227" s="806"/>
      <c r="R227" s="806"/>
      <c r="S227" s="806"/>
      <c r="T227" s="806"/>
      <c r="U227" s="806"/>
      <c r="V227" s="806"/>
      <c r="W227" s="806"/>
      <c r="X227" s="806"/>
      <c r="Y227" s="806"/>
      <c r="Z227" s="806"/>
      <c r="AA227" s="806"/>
      <c r="AB227" s="806"/>
      <c r="AC227" s="806"/>
      <c r="AD227" s="806"/>
      <c r="AE227" s="806"/>
      <c r="AF227" s="806"/>
      <c r="AG227" s="806"/>
      <c r="AH227" s="806"/>
      <c r="AI227" s="806"/>
      <c r="AJ227" s="806"/>
      <c r="AK227" s="806"/>
      <c r="AL227" s="806"/>
      <c r="AM227" s="807"/>
      <c r="AN227" s="21"/>
      <c r="AO227" s="21"/>
      <c r="AP227" s="21"/>
      <c r="AQ227" s="21"/>
      <c r="AR227" s="21"/>
      <c r="AS227" s="21"/>
      <c r="AT227" s="21"/>
      <c r="AU227" s="21"/>
      <c r="AV227" s="21"/>
      <c r="AW227" s="21"/>
      <c r="AX227" s="21"/>
      <c r="AY227" s="21"/>
      <c r="AZ227" s="21"/>
      <c r="BA227" s="21"/>
      <c r="BB227" s="4"/>
      <c r="BC227" s="4"/>
      <c r="BD227" s="4"/>
      <c r="BE227" s="4"/>
      <c r="BF227" s="4"/>
      <c r="BG227" s="4"/>
    </row>
    <row r="228" spans="2:59" s="5" customFormat="1" ht="9.9" customHeight="1">
      <c r="B228" s="740">
        <v>20</v>
      </c>
      <c r="C228" s="741"/>
      <c r="D228" s="1107">
        <v>21</v>
      </c>
      <c r="E228" s="1110"/>
      <c r="F228" s="1111">
        <v>22</v>
      </c>
      <c r="G228" s="1108"/>
      <c r="H228" s="1108">
        <v>23</v>
      </c>
      <c r="I228" s="1108"/>
      <c r="J228" s="741">
        <v>24</v>
      </c>
      <c r="K228" s="741"/>
      <c r="L228" s="1109">
        <v>25</v>
      </c>
      <c r="M228" s="741"/>
      <c r="N228" s="840"/>
      <c r="O228" s="808"/>
      <c r="P228" s="808"/>
      <c r="Q228" s="808"/>
      <c r="R228" s="808"/>
      <c r="S228" s="808"/>
      <c r="T228" s="808"/>
      <c r="U228" s="808"/>
      <c r="V228" s="808"/>
      <c r="W228" s="808"/>
      <c r="X228" s="808"/>
      <c r="Y228" s="808"/>
      <c r="Z228" s="808"/>
      <c r="AA228" s="808"/>
      <c r="AB228" s="808"/>
      <c r="AC228" s="808"/>
      <c r="AD228" s="808"/>
      <c r="AE228" s="808"/>
      <c r="AF228" s="808"/>
      <c r="AG228" s="808"/>
      <c r="AH228" s="808"/>
      <c r="AI228" s="808"/>
      <c r="AJ228" s="808"/>
      <c r="AK228" s="808"/>
      <c r="AL228" s="808"/>
      <c r="AM228" s="809"/>
      <c r="AN228" s="21"/>
      <c r="AO228" s="21"/>
      <c r="AP228" s="21"/>
      <c r="AQ228" s="21"/>
      <c r="AR228" s="21"/>
      <c r="AS228" s="21"/>
      <c r="AT228" s="21"/>
      <c r="AU228" s="21"/>
      <c r="AV228" s="21"/>
      <c r="AW228" s="21"/>
      <c r="AX228" s="21"/>
      <c r="AY228" s="21"/>
      <c r="AZ228" s="21"/>
      <c r="BA228" s="21"/>
      <c r="BB228" s="4"/>
      <c r="BC228" s="4"/>
      <c r="BD228" s="4"/>
      <c r="BE228" s="4"/>
      <c r="BF228" s="4"/>
      <c r="BG228" s="4"/>
    </row>
    <row r="229" spans="2:59" s="5" customFormat="1" ht="9.9" customHeight="1">
      <c r="B229" s="1098">
        <v>8</v>
      </c>
      <c r="C229" s="1098"/>
      <c r="D229" s="864">
        <v>1</v>
      </c>
      <c r="E229" s="864"/>
      <c r="F229" s="925" t="str">
        <f>$F$47</f>
        <v/>
      </c>
      <c r="G229" s="926"/>
      <c r="H229" s="926" t="str">
        <f>$H$47</f>
        <v/>
      </c>
      <c r="I229" s="926"/>
      <c r="J229" s="926" t="str">
        <f>$J$47</f>
        <v/>
      </c>
      <c r="K229" s="926"/>
      <c r="L229" s="903" t="str">
        <f>$L$47</f>
        <v/>
      </c>
      <c r="M229" s="1101"/>
      <c r="N229" s="933" t="str">
        <f>$N$47</f>
        <v/>
      </c>
      <c r="O229" s="934"/>
      <c r="P229" s="934"/>
      <c r="Q229" s="934"/>
      <c r="R229" s="934"/>
      <c r="S229" s="934"/>
      <c r="T229" s="934"/>
      <c r="U229" s="934"/>
      <c r="V229" s="934"/>
      <c r="W229" s="934"/>
      <c r="X229" s="934"/>
      <c r="Y229" s="934"/>
      <c r="Z229" s="934"/>
      <c r="AA229" s="934"/>
      <c r="AB229" s="934"/>
      <c r="AC229" s="934"/>
      <c r="AD229" s="934"/>
      <c r="AE229" s="934"/>
      <c r="AF229" s="934"/>
      <c r="AG229" s="934"/>
      <c r="AH229" s="934"/>
      <c r="AI229" s="934"/>
      <c r="AJ229" s="934"/>
      <c r="AK229" s="934"/>
      <c r="AL229" s="934"/>
      <c r="AM229" s="935"/>
      <c r="AN229" s="84"/>
      <c r="AO229" s="84"/>
      <c r="AP229" s="91"/>
      <c r="AQ229" s="91"/>
      <c r="AR229" s="91"/>
      <c r="AS229" s="139"/>
      <c r="AT229" s="118"/>
      <c r="AU229" s="118"/>
      <c r="AV229" s="91"/>
      <c r="AW229" s="91"/>
      <c r="AX229" s="91"/>
      <c r="AY229" s="139"/>
      <c r="AZ229" s="118"/>
      <c r="BA229" s="118"/>
      <c r="BB229" s="4"/>
      <c r="BC229" s="4"/>
      <c r="BD229" s="4"/>
      <c r="BE229" s="4"/>
      <c r="BF229" s="4"/>
      <c r="BG229" s="4"/>
    </row>
    <row r="230" spans="2:59" s="5" customFormat="1" ht="9.9" customHeight="1">
      <c r="B230" s="1098"/>
      <c r="C230" s="1098"/>
      <c r="D230" s="864"/>
      <c r="E230" s="864"/>
      <c r="F230" s="1099"/>
      <c r="G230" s="1092"/>
      <c r="H230" s="1092"/>
      <c r="I230" s="1092"/>
      <c r="J230" s="1092"/>
      <c r="K230" s="1092"/>
      <c r="L230" s="995"/>
      <c r="M230" s="971"/>
      <c r="N230" s="936"/>
      <c r="O230" s="937"/>
      <c r="P230" s="937"/>
      <c r="Q230" s="937"/>
      <c r="R230" s="937"/>
      <c r="S230" s="937"/>
      <c r="T230" s="937"/>
      <c r="U230" s="937"/>
      <c r="V230" s="937"/>
      <c r="W230" s="937"/>
      <c r="X230" s="937"/>
      <c r="Y230" s="937"/>
      <c r="Z230" s="937"/>
      <c r="AA230" s="937"/>
      <c r="AB230" s="937"/>
      <c r="AC230" s="937"/>
      <c r="AD230" s="937"/>
      <c r="AE230" s="937"/>
      <c r="AF230" s="937"/>
      <c r="AG230" s="937"/>
      <c r="AH230" s="937"/>
      <c r="AI230" s="937"/>
      <c r="AJ230" s="937"/>
      <c r="AK230" s="937"/>
      <c r="AL230" s="937"/>
      <c r="AM230" s="938"/>
      <c r="AN230" s="85"/>
      <c r="AO230" s="85"/>
      <c r="AP230" s="85"/>
      <c r="AQ230" s="85"/>
      <c r="AR230" s="85"/>
      <c r="AS230" s="85"/>
      <c r="AT230" s="139"/>
      <c r="AU230" s="139"/>
      <c r="AV230" s="85"/>
      <c r="AW230" s="85"/>
      <c r="AX230" s="85"/>
      <c r="AY230" s="85"/>
      <c r="AZ230" s="139"/>
      <c r="BA230" s="139"/>
      <c r="BB230" s="4"/>
      <c r="BC230" s="4"/>
      <c r="BD230" s="4"/>
      <c r="BE230" s="4"/>
      <c r="BF230" s="4"/>
      <c r="BG230" s="4"/>
    </row>
    <row r="231" spans="2:59" s="5" customFormat="1" ht="9.9" customHeight="1">
      <c r="B231" s="1098"/>
      <c r="C231" s="1098"/>
      <c r="D231" s="864"/>
      <c r="E231" s="864"/>
      <c r="F231" s="1100"/>
      <c r="G231" s="1090"/>
      <c r="H231" s="1090"/>
      <c r="I231" s="1090"/>
      <c r="J231" s="1090"/>
      <c r="K231" s="1090"/>
      <c r="L231" s="904"/>
      <c r="M231" s="972"/>
      <c r="N231" s="939"/>
      <c r="O231" s="940"/>
      <c r="P231" s="940"/>
      <c r="Q231" s="940"/>
      <c r="R231" s="940"/>
      <c r="S231" s="940"/>
      <c r="T231" s="940"/>
      <c r="U231" s="940"/>
      <c r="V231" s="940"/>
      <c r="W231" s="940"/>
      <c r="X231" s="940"/>
      <c r="Y231" s="940"/>
      <c r="Z231" s="940"/>
      <c r="AA231" s="940"/>
      <c r="AB231" s="940"/>
      <c r="AC231" s="940"/>
      <c r="AD231" s="940"/>
      <c r="AE231" s="940"/>
      <c r="AF231" s="940"/>
      <c r="AG231" s="940"/>
      <c r="AH231" s="940"/>
      <c r="AI231" s="940"/>
      <c r="AJ231" s="940"/>
      <c r="AK231" s="940"/>
      <c r="AL231" s="940"/>
      <c r="AM231" s="941"/>
      <c r="AN231" s="85"/>
      <c r="AO231" s="85"/>
      <c r="AP231" s="85"/>
      <c r="AQ231" s="85"/>
      <c r="AR231" s="85"/>
      <c r="AS231" s="85"/>
      <c r="AT231" s="139"/>
      <c r="AU231" s="139"/>
      <c r="AV231" s="85"/>
      <c r="AW231" s="85"/>
      <c r="AX231" s="85"/>
      <c r="AY231" s="85"/>
      <c r="AZ231" s="139"/>
      <c r="BA231" s="139"/>
      <c r="BB231" s="4"/>
      <c r="BC231" s="4"/>
      <c r="BD231" s="4"/>
      <c r="BE231" s="4"/>
      <c r="BF231" s="4"/>
      <c r="BG231" s="4"/>
    </row>
    <row r="232" spans="2:59" s="5" customFormat="1" ht="9.9" customHeight="1">
      <c r="B232" s="840" t="s">
        <v>1013</v>
      </c>
      <c r="C232" s="808"/>
      <c r="D232" s="808"/>
      <c r="E232" s="808"/>
      <c r="F232" s="808"/>
      <c r="G232" s="808"/>
      <c r="H232" s="808"/>
      <c r="I232" s="808"/>
      <c r="J232" s="808"/>
      <c r="K232" s="808"/>
      <c r="L232" s="808"/>
      <c r="M232" s="808"/>
      <c r="N232" s="808"/>
      <c r="O232" s="809"/>
      <c r="S232" s="4"/>
      <c r="AC232" s="4"/>
      <c r="AM232" s="4"/>
      <c r="AW232" s="4"/>
      <c r="BB232" s="4"/>
      <c r="BC232" s="4"/>
      <c r="BD232" s="4"/>
      <c r="BE232" s="4"/>
      <c r="BF232" s="4"/>
      <c r="BG232" s="4"/>
    </row>
    <row r="233" spans="2:59" s="4" customFormat="1" ht="9.9" customHeight="1">
      <c r="B233" s="860"/>
      <c r="C233" s="858"/>
      <c r="D233" s="858"/>
      <c r="E233" s="858"/>
      <c r="F233" s="858"/>
      <c r="G233" s="858"/>
      <c r="H233" s="858"/>
      <c r="I233" s="858"/>
      <c r="J233" s="858"/>
      <c r="K233" s="858"/>
      <c r="L233" s="858"/>
      <c r="M233" s="858"/>
      <c r="N233" s="858"/>
      <c r="O233" s="859"/>
    </row>
    <row r="234" spans="2:59" s="4" customFormat="1" ht="9.9" customHeight="1">
      <c r="B234" s="1107">
        <v>47</v>
      </c>
      <c r="C234" s="1110"/>
      <c r="D234" s="1111">
        <v>48</v>
      </c>
      <c r="E234" s="1108"/>
      <c r="F234" s="1108">
        <v>49</v>
      </c>
      <c r="G234" s="1108"/>
      <c r="H234" s="741">
        <v>50</v>
      </c>
      <c r="I234" s="741"/>
      <c r="J234" s="1108">
        <v>51</v>
      </c>
      <c r="K234" s="1108"/>
      <c r="L234" s="1108">
        <v>52</v>
      </c>
      <c r="M234" s="1108"/>
      <c r="N234" s="1109">
        <v>53</v>
      </c>
      <c r="O234" s="742"/>
    </row>
    <row r="235" spans="2:59" s="5" customFormat="1" ht="9.9" customHeight="1">
      <c r="B235" s="77"/>
      <c r="C235" s="111" t="s">
        <v>1019</v>
      </c>
      <c r="D235" s="77"/>
      <c r="E235" s="19"/>
      <c r="F235" s="861" t="s">
        <v>10</v>
      </c>
      <c r="G235" s="862"/>
      <c r="H235" s="16"/>
      <c r="I235" s="19"/>
      <c r="J235" s="861" t="s">
        <v>11</v>
      </c>
      <c r="K235" s="862"/>
      <c r="L235" s="16"/>
      <c r="M235" s="19"/>
      <c r="N235" s="861" t="s">
        <v>12</v>
      </c>
      <c r="O235" s="836"/>
      <c r="S235" s="4"/>
      <c r="AC235" s="4"/>
      <c r="AM235" s="4"/>
      <c r="AW235" s="4"/>
      <c r="BB235" s="4"/>
      <c r="BC235" s="4"/>
      <c r="BD235" s="4"/>
      <c r="BE235" s="4"/>
      <c r="BF235" s="4"/>
      <c r="BG235" s="4"/>
    </row>
    <row r="236" spans="2:59" s="5" customFormat="1" ht="9.9" customHeight="1">
      <c r="B236" s="841" t="str">
        <f ca="1">$B$53</f>
        <v>R</v>
      </c>
      <c r="C236" s="807"/>
      <c r="D236" s="841" t="str">
        <f ca="1">$D$53</f>
        <v>0</v>
      </c>
      <c r="E236" s="843"/>
      <c r="F236" s="842" t="str">
        <f ca="1">$F$53</f>
        <v>8</v>
      </c>
      <c r="G236" s="843"/>
      <c r="H236" s="842" t="str">
        <f ca="1">$H$53</f>
        <v>0</v>
      </c>
      <c r="I236" s="843"/>
      <c r="J236" s="842" t="str">
        <f ca="1">$J$53</f>
        <v>9</v>
      </c>
      <c r="K236" s="843"/>
      <c r="L236" s="842" t="str">
        <f ca="1">$L$53</f>
        <v>1</v>
      </c>
      <c r="M236" s="843"/>
      <c r="N236" s="842" t="str">
        <f ca="1">$N$53</f>
        <v>7</v>
      </c>
      <c r="O236" s="807"/>
      <c r="S236" s="4"/>
      <c r="AC236" s="4"/>
      <c r="AM236" s="4"/>
      <c r="AW236" s="4"/>
      <c r="BB236" s="4"/>
      <c r="BC236" s="4"/>
      <c r="BD236" s="4"/>
      <c r="BE236" s="4"/>
      <c r="BF236" s="4"/>
      <c r="BG236" s="4"/>
    </row>
    <row r="237" spans="2:59" s="5" customFormat="1" ht="9.9" customHeight="1">
      <c r="B237" s="840"/>
      <c r="C237" s="809"/>
      <c r="D237" s="840"/>
      <c r="E237" s="845"/>
      <c r="F237" s="844"/>
      <c r="G237" s="845"/>
      <c r="H237" s="844"/>
      <c r="I237" s="845"/>
      <c r="J237" s="844"/>
      <c r="K237" s="845"/>
      <c r="L237" s="844"/>
      <c r="M237" s="845"/>
      <c r="N237" s="844"/>
      <c r="O237" s="809"/>
      <c r="S237" s="4"/>
      <c r="AC237" s="4"/>
      <c r="AM237" s="4"/>
      <c r="AW237" s="4"/>
      <c r="BB237" s="4"/>
      <c r="BC237" s="4"/>
      <c r="BD237" s="4"/>
      <c r="BE237" s="4"/>
      <c r="BF237" s="4"/>
      <c r="BG237" s="4"/>
    </row>
    <row r="238" spans="2:59" s="5" customFormat="1" ht="9.9" customHeight="1">
      <c r="B238" s="846" t="s">
        <v>962</v>
      </c>
      <c r="C238" s="847"/>
      <c r="D238" s="847"/>
      <c r="E238" s="847"/>
      <c r="F238" s="847"/>
      <c r="G238" s="847"/>
      <c r="H238" s="847"/>
      <c r="I238" s="847"/>
      <c r="J238" s="847"/>
      <c r="K238" s="847"/>
      <c r="L238" s="847"/>
      <c r="M238" s="847"/>
      <c r="N238" s="847"/>
      <c r="O238" s="847"/>
      <c r="P238" s="847"/>
      <c r="Q238" s="847"/>
      <c r="R238" s="847"/>
      <c r="S238" s="847"/>
      <c r="T238" s="847"/>
      <c r="U238" s="847"/>
      <c r="V238" s="847"/>
      <c r="W238" s="847"/>
      <c r="X238" s="847"/>
      <c r="Y238" s="847"/>
      <c r="Z238" s="847"/>
      <c r="AA238" s="847"/>
      <c r="AB238" s="847"/>
      <c r="AC238" s="847"/>
      <c r="AD238" s="847"/>
      <c r="AE238" s="847"/>
      <c r="AF238" s="847"/>
      <c r="AG238" s="847"/>
      <c r="AH238" s="847"/>
      <c r="AI238" s="847"/>
      <c r="AJ238" s="847"/>
      <c r="AK238" s="848"/>
      <c r="AL238" s="837" t="s">
        <v>946</v>
      </c>
      <c r="AM238" s="838"/>
      <c r="AN238" s="838"/>
      <c r="AO238" s="838"/>
      <c r="AP238" s="838"/>
      <c r="AQ238" s="838"/>
      <c r="AR238" s="838"/>
      <c r="AS238" s="838"/>
      <c r="AT238" s="838"/>
      <c r="AU238" s="838"/>
      <c r="AV238" s="838"/>
      <c r="AW238" s="838"/>
      <c r="AX238" s="838"/>
      <c r="AY238" s="838"/>
      <c r="AZ238" s="838"/>
      <c r="BA238" s="839"/>
      <c r="BB238" s="1127" t="s">
        <v>1042</v>
      </c>
      <c r="BC238" s="814"/>
      <c r="BD238" s="814"/>
      <c r="BF238" s="4"/>
      <c r="BG238" s="4"/>
    </row>
    <row r="239" spans="2:59" s="5" customFormat="1" ht="9.9" customHeight="1">
      <c r="B239" s="846" t="s">
        <v>13</v>
      </c>
      <c r="C239" s="847"/>
      <c r="D239" s="847"/>
      <c r="E239" s="847"/>
      <c r="F239" s="847"/>
      <c r="G239" s="847"/>
      <c r="H239" s="847"/>
      <c r="I239" s="847"/>
      <c r="J239" s="847"/>
      <c r="K239" s="847"/>
      <c r="L239" s="847"/>
      <c r="M239" s="848"/>
      <c r="N239" s="846" t="s">
        <v>959</v>
      </c>
      <c r="O239" s="847"/>
      <c r="P239" s="847"/>
      <c r="Q239" s="847"/>
      <c r="R239" s="847"/>
      <c r="S239" s="847"/>
      <c r="T239" s="847"/>
      <c r="U239" s="847"/>
      <c r="V239" s="847"/>
      <c r="W239" s="847"/>
      <c r="X239" s="847"/>
      <c r="Y239" s="848"/>
      <c r="Z239" s="846" t="s">
        <v>960</v>
      </c>
      <c r="AA239" s="847"/>
      <c r="AB239" s="847"/>
      <c r="AC239" s="847"/>
      <c r="AD239" s="847"/>
      <c r="AE239" s="847"/>
      <c r="AF239" s="847"/>
      <c r="AG239" s="847"/>
      <c r="AH239" s="847"/>
      <c r="AI239" s="847"/>
      <c r="AJ239" s="847"/>
      <c r="AK239" s="848"/>
      <c r="AL239" s="840"/>
      <c r="AM239" s="808"/>
      <c r="AN239" s="808"/>
      <c r="AO239" s="808"/>
      <c r="AP239" s="808"/>
      <c r="AQ239" s="808"/>
      <c r="AR239" s="808"/>
      <c r="AS239" s="808"/>
      <c r="AT239" s="808"/>
      <c r="AU239" s="808"/>
      <c r="AV239" s="808"/>
      <c r="AW239" s="808"/>
      <c r="AX239" s="808"/>
      <c r="AY239" s="808"/>
      <c r="AZ239" s="808"/>
      <c r="BA239" s="809"/>
      <c r="BB239" s="814"/>
      <c r="BC239" s="814"/>
      <c r="BD239" s="814"/>
      <c r="BF239" s="4"/>
      <c r="BG239" s="4"/>
    </row>
    <row r="240" spans="2:59" s="5" customFormat="1" ht="9.9" customHeight="1">
      <c r="B240" s="740">
        <v>61</v>
      </c>
      <c r="C240" s="741"/>
      <c r="D240" s="1108">
        <v>62</v>
      </c>
      <c r="E240" s="1108"/>
      <c r="F240" s="1108">
        <v>63</v>
      </c>
      <c r="G240" s="1108"/>
      <c r="H240" s="1108">
        <v>64</v>
      </c>
      <c r="I240" s="1108"/>
      <c r="J240" s="1108">
        <v>65</v>
      </c>
      <c r="K240" s="1108"/>
      <c r="L240" s="1109">
        <v>66</v>
      </c>
      <c r="M240" s="741"/>
      <c r="N240" s="740">
        <v>67</v>
      </c>
      <c r="O240" s="741"/>
      <c r="P240" s="1108">
        <v>68</v>
      </c>
      <c r="Q240" s="1108"/>
      <c r="R240" s="1108">
        <v>69</v>
      </c>
      <c r="S240" s="1108"/>
      <c r="T240" s="1108">
        <v>70</v>
      </c>
      <c r="U240" s="1108"/>
      <c r="V240" s="1108">
        <v>71</v>
      </c>
      <c r="W240" s="1108"/>
      <c r="X240" s="1109">
        <v>72</v>
      </c>
      <c r="Y240" s="741"/>
      <c r="Z240" s="740">
        <v>73</v>
      </c>
      <c r="AA240" s="741"/>
      <c r="AB240" s="1108">
        <v>74</v>
      </c>
      <c r="AC240" s="1108"/>
      <c r="AD240" s="1108">
        <v>75</v>
      </c>
      <c r="AE240" s="1108"/>
      <c r="AF240" s="1108">
        <v>76</v>
      </c>
      <c r="AG240" s="1108"/>
      <c r="AH240" s="1108">
        <v>77</v>
      </c>
      <c r="AI240" s="1108"/>
      <c r="AJ240" s="1109">
        <v>78</v>
      </c>
      <c r="AK240" s="741"/>
      <c r="AL240" s="740">
        <v>79</v>
      </c>
      <c r="AM240" s="741"/>
      <c r="AN240" s="1108">
        <v>80</v>
      </c>
      <c r="AO240" s="1109"/>
      <c r="AP240" s="1107">
        <v>81</v>
      </c>
      <c r="AQ240" s="1108"/>
      <c r="AR240" s="1108">
        <v>82</v>
      </c>
      <c r="AS240" s="1108"/>
      <c r="AT240" s="1108">
        <v>83</v>
      </c>
      <c r="AU240" s="1110"/>
      <c r="AV240" s="1107">
        <v>84</v>
      </c>
      <c r="AW240" s="1108"/>
      <c r="AX240" s="1108">
        <v>85</v>
      </c>
      <c r="AY240" s="1108"/>
      <c r="AZ240" s="1109">
        <v>86</v>
      </c>
      <c r="BA240" s="742"/>
      <c r="BB240" s="1023">
        <v>150</v>
      </c>
      <c r="BC240" s="1023"/>
      <c r="BD240" s="1023"/>
      <c r="BF240" s="4"/>
      <c r="BG240" s="4"/>
    </row>
    <row r="241" spans="2:64" s="4" customFormat="1" ht="9.9" customHeight="1">
      <c r="B241" s="162"/>
      <c r="C241" s="163"/>
      <c r="D241" s="18"/>
      <c r="E241" s="17"/>
      <c r="F241" s="835" t="s">
        <v>6</v>
      </c>
      <c r="G241" s="835"/>
      <c r="H241" s="154"/>
      <c r="I241" s="155"/>
      <c r="J241" s="154"/>
      <c r="K241" s="156"/>
      <c r="L241" s="835" t="s">
        <v>7</v>
      </c>
      <c r="M241" s="836"/>
      <c r="N241" s="77"/>
      <c r="O241" s="78"/>
      <c r="P241" s="16"/>
      <c r="Q241" s="19"/>
      <c r="R241" s="835" t="s">
        <v>6</v>
      </c>
      <c r="S241" s="835"/>
      <c r="T241" s="154"/>
      <c r="U241" s="155"/>
      <c r="V241" s="154"/>
      <c r="W241" s="156"/>
      <c r="X241" s="835" t="s">
        <v>7</v>
      </c>
      <c r="Y241" s="836"/>
      <c r="Z241" s="77"/>
      <c r="AA241" s="78"/>
      <c r="AB241" s="16"/>
      <c r="AC241" s="19"/>
      <c r="AD241" s="835" t="s">
        <v>6</v>
      </c>
      <c r="AE241" s="835"/>
      <c r="AF241" s="154"/>
      <c r="AG241" s="155"/>
      <c r="AH241" s="154"/>
      <c r="AI241" s="156"/>
      <c r="AJ241" s="835" t="s">
        <v>7</v>
      </c>
      <c r="AK241" s="836"/>
      <c r="AL241" s="89"/>
      <c r="AM241" s="87"/>
      <c r="AN241" s="113"/>
      <c r="AO241" s="113" t="s">
        <v>961</v>
      </c>
      <c r="AP241" s="89"/>
      <c r="AQ241" s="88"/>
      <c r="AR241" s="154"/>
      <c r="AS241" s="156"/>
      <c r="AT241" s="835" t="s">
        <v>6</v>
      </c>
      <c r="AU241" s="836"/>
      <c r="AV241" s="89"/>
      <c r="AW241" s="87"/>
      <c r="AX241" s="154"/>
      <c r="AY241" s="156"/>
      <c r="AZ241" s="835" t="s">
        <v>7</v>
      </c>
      <c r="BA241" s="836"/>
      <c r="BB241" s="864"/>
      <c r="BC241" s="864"/>
      <c r="BD241" s="864"/>
    </row>
    <row r="242" spans="2:64" s="5" customFormat="1" ht="9.9" customHeight="1">
      <c r="B242" s="931" t="str">
        <f>$B$58</f>
        <v/>
      </c>
      <c r="C242" s="995"/>
      <c r="D242" s="1092" t="str">
        <f>$D$58</f>
        <v/>
      </c>
      <c r="E242" s="1092"/>
      <c r="F242" s="1092" t="str">
        <f>$F$58</f>
        <v/>
      </c>
      <c r="G242" s="1092"/>
      <c r="H242" s="804">
        <v>0</v>
      </c>
      <c r="I242" s="804"/>
      <c r="J242" s="804">
        <v>0</v>
      </c>
      <c r="K242" s="804"/>
      <c r="L242" s="806">
        <v>0</v>
      </c>
      <c r="M242" s="807"/>
      <c r="N242" s="931" t="str">
        <f>$N$58</f>
        <v/>
      </c>
      <c r="O242" s="995"/>
      <c r="P242" s="1092" t="str">
        <f>$P$58</f>
        <v/>
      </c>
      <c r="Q242" s="1092"/>
      <c r="R242" s="1092" t="str">
        <f>$R$58</f>
        <v/>
      </c>
      <c r="S242" s="1092"/>
      <c r="T242" s="804">
        <v>0</v>
      </c>
      <c r="U242" s="804"/>
      <c r="V242" s="804">
        <v>0</v>
      </c>
      <c r="W242" s="804"/>
      <c r="X242" s="806">
        <v>0</v>
      </c>
      <c r="Y242" s="807"/>
      <c r="Z242" s="931" t="str">
        <f>$Z$58</f>
        <v/>
      </c>
      <c r="AA242" s="995"/>
      <c r="AB242" s="1092" t="str">
        <f>$AB$58</f>
        <v/>
      </c>
      <c r="AC242" s="1092"/>
      <c r="AD242" s="1092" t="str">
        <f>$AD$58</f>
        <v/>
      </c>
      <c r="AE242" s="1092"/>
      <c r="AF242" s="804">
        <v>0</v>
      </c>
      <c r="AG242" s="804"/>
      <c r="AH242" s="804">
        <v>0</v>
      </c>
      <c r="AI242" s="804"/>
      <c r="AJ242" s="806">
        <v>0</v>
      </c>
      <c r="AK242" s="807"/>
      <c r="AL242" s="817"/>
      <c r="AM242" s="818"/>
      <c r="AN242" s="922" t="str">
        <f>$AN$58</f>
        <v/>
      </c>
      <c r="AO242" s="971"/>
      <c r="AP242" s="923" t="str">
        <f>$AP$58</f>
        <v/>
      </c>
      <c r="AQ242" s="1092"/>
      <c r="AR242" s="1092" t="str">
        <f>$AR$58</f>
        <v/>
      </c>
      <c r="AS242" s="1092"/>
      <c r="AT242" s="825">
        <v>0</v>
      </c>
      <c r="AU242" s="826"/>
      <c r="AV242" s="829">
        <v>0</v>
      </c>
      <c r="AW242" s="830"/>
      <c r="AX242" s="810">
        <v>0</v>
      </c>
      <c r="AY242" s="811"/>
      <c r="AZ242" s="825">
        <v>0</v>
      </c>
      <c r="BA242" s="826"/>
      <c r="BB242" s="864"/>
      <c r="BC242" s="864"/>
      <c r="BD242" s="864"/>
      <c r="BG242" s="4"/>
    </row>
    <row r="243" spans="2:64" s="5" customFormat="1" ht="9.9" customHeight="1">
      <c r="B243" s="932"/>
      <c r="C243" s="904"/>
      <c r="D243" s="1090"/>
      <c r="E243" s="1090"/>
      <c r="F243" s="1090"/>
      <c r="G243" s="1090"/>
      <c r="H243" s="805"/>
      <c r="I243" s="805"/>
      <c r="J243" s="805"/>
      <c r="K243" s="805"/>
      <c r="L243" s="808"/>
      <c r="M243" s="809"/>
      <c r="N243" s="932"/>
      <c r="O243" s="904"/>
      <c r="P243" s="1090"/>
      <c r="Q243" s="1090"/>
      <c r="R243" s="1090"/>
      <c r="S243" s="1090"/>
      <c r="T243" s="805"/>
      <c r="U243" s="805"/>
      <c r="V243" s="805"/>
      <c r="W243" s="805"/>
      <c r="X243" s="808"/>
      <c r="Y243" s="809"/>
      <c r="Z243" s="932"/>
      <c r="AA243" s="904"/>
      <c r="AB243" s="1090"/>
      <c r="AC243" s="1090"/>
      <c r="AD243" s="1090"/>
      <c r="AE243" s="1090"/>
      <c r="AF243" s="805"/>
      <c r="AG243" s="805"/>
      <c r="AH243" s="805"/>
      <c r="AI243" s="805"/>
      <c r="AJ243" s="808"/>
      <c r="AK243" s="809"/>
      <c r="AL243" s="819"/>
      <c r="AM243" s="820"/>
      <c r="AN243" s="901"/>
      <c r="AO243" s="972"/>
      <c r="AP243" s="902"/>
      <c r="AQ243" s="1090"/>
      <c r="AR243" s="1090"/>
      <c r="AS243" s="1090"/>
      <c r="AT243" s="827"/>
      <c r="AU243" s="828"/>
      <c r="AV243" s="831"/>
      <c r="AW243" s="832"/>
      <c r="AX243" s="812"/>
      <c r="AY243" s="813"/>
      <c r="AZ243" s="827"/>
      <c r="BA243" s="828"/>
      <c r="BB243" s="864"/>
      <c r="BC243" s="864"/>
      <c r="BD243" s="864"/>
      <c r="BG243" s="4"/>
    </row>
    <row r="244" spans="2:64" s="5" customFormat="1" ht="9.9" customHeight="1">
      <c r="K244" s="4"/>
      <c r="P244" s="4"/>
      <c r="Q244" s="4"/>
      <c r="R244" s="4"/>
      <c r="S244" s="4"/>
      <c r="T244" s="4"/>
      <c r="U244" s="4"/>
      <c r="V244" s="4"/>
      <c r="W244" s="4"/>
      <c r="X244" s="4"/>
      <c r="Y244" s="4"/>
      <c r="Z244" s="4"/>
      <c r="AA244" s="4"/>
      <c r="AB244" s="4"/>
      <c r="AC244" s="4"/>
      <c r="AD244" s="4"/>
      <c r="AE244" s="4"/>
      <c r="AF244" s="4"/>
      <c r="AG244" s="4"/>
      <c r="AH244" s="4"/>
      <c r="AI244" s="4"/>
      <c r="AJ244" s="4"/>
      <c r="AK244" s="4"/>
      <c r="AL244" s="166"/>
      <c r="AM244" s="166"/>
      <c r="AN244" s="166"/>
      <c r="AO244" s="166"/>
      <c r="AP244" s="166"/>
      <c r="AQ244" s="166"/>
      <c r="AR244" s="166"/>
      <c r="AS244" s="166"/>
      <c r="AT244" s="166"/>
      <c r="AU244" s="166"/>
      <c r="AV244" s="166"/>
      <c r="AW244" s="166"/>
      <c r="AX244" s="166"/>
      <c r="AY244" s="166"/>
      <c r="AZ244" s="166"/>
      <c r="BA244" s="166"/>
      <c r="BB244" s="4"/>
      <c r="BC244" s="4"/>
      <c r="BD244" s="4"/>
      <c r="BE244" s="4"/>
      <c r="BF244" s="4"/>
      <c r="BG244" s="4"/>
      <c r="BH244" s="4"/>
      <c r="BI244" s="4"/>
    </row>
    <row r="245" spans="2:64" ht="9.9" customHeight="1">
      <c r="B245" s="1"/>
      <c r="C245" s="1"/>
      <c r="D245" s="1"/>
      <c r="E245" s="1"/>
      <c r="F245" s="1"/>
      <c r="G245" s="1"/>
      <c r="H245" s="2"/>
      <c r="I245" s="2"/>
      <c r="J245" s="2"/>
      <c r="K245" s="2"/>
      <c r="L245" s="2"/>
      <c r="M245" s="2"/>
      <c r="N245" s="2"/>
      <c r="O245" s="2"/>
      <c r="P245" s="2"/>
      <c r="Q245" s="2"/>
      <c r="R245" s="2"/>
      <c r="S245" s="1"/>
      <c r="T245" s="1"/>
      <c r="U245" s="1"/>
      <c r="V245" s="1"/>
      <c r="X245" s="1"/>
      <c r="Y245" s="1"/>
      <c r="Z245" s="1"/>
      <c r="AA245" s="1"/>
      <c r="AB245" s="1"/>
      <c r="AC245" s="1"/>
      <c r="AD245" s="1"/>
      <c r="AE245" s="1"/>
      <c r="AF245" s="1"/>
      <c r="AH245" s="1"/>
      <c r="AI245" s="1"/>
      <c r="AJ245" s="1"/>
      <c r="AK245" s="1"/>
      <c r="AL245" s="1"/>
      <c r="AM245" s="1"/>
      <c r="AN245" s="1"/>
      <c r="AO245" s="1"/>
      <c r="AP245" s="1"/>
      <c r="AR245" s="1"/>
      <c r="AS245" s="1"/>
      <c r="AU245" s="2"/>
      <c r="AV245" s="2"/>
      <c r="AW245" s="2"/>
      <c r="AX245" s="2"/>
      <c r="AY245" s="2"/>
      <c r="AZ245" s="2"/>
      <c r="BA245" s="2"/>
      <c r="BB245" s="2"/>
      <c r="BC245" s="2"/>
      <c r="BD245" s="2"/>
      <c r="BE245" s="1"/>
      <c r="BF245" s="1"/>
      <c r="BG245" s="1"/>
      <c r="BH245" s="1"/>
      <c r="BI245" s="1"/>
      <c r="BJ245" s="1"/>
    </row>
    <row r="246" spans="2:64" ht="9.9" customHeight="1">
      <c r="B246" s="1"/>
      <c r="C246" s="1"/>
      <c r="D246" s="1"/>
      <c r="E246" s="1"/>
      <c r="F246" s="1"/>
      <c r="G246" s="1"/>
      <c r="H246" s="2"/>
      <c r="I246" s="2"/>
      <c r="J246" s="2"/>
      <c r="K246" s="2"/>
      <c r="L246" s="2"/>
      <c r="M246" s="2"/>
      <c r="N246" s="2"/>
      <c r="O246" s="2"/>
      <c r="P246" s="2"/>
      <c r="Q246" s="2"/>
      <c r="R246" s="2"/>
      <c r="S246" s="2"/>
      <c r="T246" s="2"/>
      <c r="U246" s="1"/>
      <c r="V246" s="1"/>
      <c r="X246" s="1"/>
      <c r="Y246" s="1"/>
      <c r="Z246" s="1"/>
      <c r="AA246" s="1"/>
      <c r="AB246" s="1"/>
      <c r="AC246" s="1"/>
      <c r="AD246" s="1"/>
      <c r="AE246" s="1"/>
      <c r="AF246" s="1"/>
      <c r="AH246" s="1"/>
      <c r="AI246" s="1"/>
      <c r="AJ246" s="1"/>
      <c r="AK246" s="1"/>
      <c r="AL246" s="1"/>
      <c r="AM246" s="1"/>
      <c r="AN246" s="1"/>
      <c r="AO246" s="1"/>
      <c r="AP246" s="1"/>
      <c r="AR246" s="1"/>
      <c r="AS246" s="1"/>
      <c r="AT246" s="1"/>
      <c r="AU246" s="1"/>
      <c r="AV246" s="2"/>
      <c r="AW246" s="2"/>
      <c r="AX246" s="2"/>
      <c r="AY246" s="2"/>
      <c r="AZ246" s="947" t="s">
        <v>1045</v>
      </c>
      <c r="BA246" s="948"/>
      <c r="BB246" s="948"/>
      <c r="BC246" s="948"/>
      <c r="BD246" s="948"/>
      <c r="BE246" s="948"/>
      <c r="BF246" s="948"/>
      <c r="BG246" s="948"/>
      <c r="BH246" s="948"/>
      <c r="BI246" s="948"/>
      <c r="BJ246" s="949"/>
    </row>
    <row r="247" spans="2:64" ht="9.9" customHeight="1">
      <c r="B247" s="1"/>
      <c r="C247" s="1"/>
      <c r="D247" s="1"/>
      <c r="E247" s="1"/>
      <c r="F247" s="1"/>
      <c r="G247" s="1"/>
      <c r="H247" s="2"/>
      <c r="I247" s="2"/>
      <c r="J247" s="2"/>
      <c r="K247" s="2"/>
      <c r="L247" s="2"/>
      <c r="M247" s="2"/>
      <c r="N247" s="2"/>
      <c r="O247" s="2"/>
      <c r="P247" s="2"/>
      <c r="Q247" s="2"/>
      <c r="R247" s="953" t="s">
        <v>1009</v>
      </c>
      <c r="S247" s="953"/>
      <c r="T247" s="953"/>
      <c r="U247" s="953"/>
      <c r="V247" s="953"/>
      <c r="W247" s="953"/>
      <c r="X247" s="953"/>
      <c r="Y247" s="953"/>
      <c r="Z247" s="953"/>
      <c r="AA247" s="953"/>
      <c r="AB247" s="953"/>
      <c r="AC247" s="953"/>
      <c r="AD247" s="953"/>
      <c r="AE247" s="953"/>
      <c r="AF247" s="953"/>
      <c r="AG247" s="953"/>
      <c r="AH247" s="953"/>
      <c r="AI247" s="953"/>
      <c r="AJ247" s="953"/>
      <c r="AK247" s="953"/>
      <c r="AL247" s="953"/>
      <c r="AM247" s="953"/>
      <c r="AN247" s="953"/>
      <c r="AO247" s="953"/>
      <c r="AP247" s="953"/>
      <c r="AQ247" s="953"/>
      <c r="AR247" s="953"/>
      <c r="AS247" s="953"/>
      <c r="AT247" s="953"/>
      <c r="AU247" s="2"/>
      <c r="AV247" s="2"/>
      <c r="AW247" s="2"/>
      <c r="AX247" s="2"/>
      <c r="AY247" s="2"/>
      <c r="AZ247" s="950"/>
      <c r="BA247" s="951"/>
      <c r="BB247" s="951"/>
      <c r="BC247" s="951"/>
      <c r="BD247" s="951"/>
      <c r="BE247" s="951"/>
      <c r="BF247" s="951"/>
      <c r="BG247" s="951"/>
      <c r="BH247" s="951"/>
      <c r="BI247" s="951"/>
      <c r="BJ247" s="952"/>
    </row>
    <row r="248" spans="2:64" ht="9.9" customHeight="1">
      <c r="B248" s="1"/>
      <c r="C248" s="1"/>
      <c r="D248" s="1"/>
      <c r="E248" s="1"/>
      <c r="F248" s="1"/>
      <c r="G248" s="1"/>
      <c r="H248" s="1"/>
      <c r="I248" s="1"/>
      <c r="J248" s="1"/>
      <c r="K248" s="1"/>
      <c r="L248" s="1"/>
      <c r="N248" s="1"/>
      <c r="O248" s="1"/>
      <c r="P248" s="1"/>
      <c r="Q248" s="1"/>
      <c r="R248" s="953"/>
      <c r="S248" s="953"/>
      <c r="T248" s="953"/>
      <c r="U248" s="953"/>
      <c r="V248" s="953"/>
      <c r="W248" s="953"/>
      <c r="X248" s="953"/>
      <c r="Y248" s="953"/>
      <c r="Z248" s="953"/>
      <c r="AA248" s="953"/>
      <c r="AB248" s="953"/>
      <c r="AC248" s="953"/>
      <c r="AD248" s="953"/>
      <c r="AE248" s="953"/>
      <c r="AF248" s="953"/>
      <c r="AG248" s="953"/>
      <c r="AH248" s="953"/>
      <c r="AI248" s="953"/>
      <c r="AJ248" s="953"/>
      <c r="AK248" s="953"/>
      <c r="AL248" s="953"/>
      <c r="AM248" s="953"/>
      <c r="AN248" s="953"/>
      <c r="AO248" s="953"/>
      <c r="AP248" s="953"/>
      <c r="AQ248" s="953"/>
      <c r="AR248" s="953"/>
      <c r="AS248" s="953"/>
      <c r="AT248" s="953"/>
      <c r="AU248" s="2"/>
      <c r="AV248" s="1"/>
      <c r="AW248" s="1"/>
      <c r="AX248" s="1"/>
      <c r="AY248" s="1"/>
      <c r="AZ248" s="1"/>
      <c r="BB248" s="1"/>
      <c r="BC248" s="1"/>
      <c r="BD248" s="1"/>
      <c r="BE248" s="1"/>
      <c r="BF248" s="1"/>
      <c r="BG248" s="1"/>
      <c r="BH248" s="1"/>
      <c r="BI248" s="1"/>
      <c r="BJ248" s="1"/>
    </row>
    <row r="249" spans="2:64" ht="9.9" customHeight="1">
      <c r="B249" s="959" t="s">
        <v>1010</v>
      </c>
      <c r="C249" s="960"/>
      <c r="D249" s="960"/>
      <c r="E249" s="960"/>
      <c r="F249" s="960"/>
      <c r="G249" s="960"/>
      <c r="H249" s="960"/>
      <c r="I249" s="960"/>
      <c r="J249" s="961"/>
      <c r="K249" s="1"/>
      <c r="L249" s="1"/>
      <c r="N249" s="1"/>
      <c r="O249" s="1"/>
      <c r="P249" s="1"/>
      <c r="Q249" s="1"/>
      <c r="R249" s="953" t="s">
        <v>940</v>
      </c>
      <c r="S249" s="953"/>
      <c r="T249" s="953"/>
      <c r="U249" s="953"/>
      <c r="V249" s="953"/>
      <c r="W249" s="953"/>
      <c r="X249" s="953"/>
      <c r="Y249" s="953"/>
      <c r="Z249" s="953"/>
      <c r="AA249" s="953"/>
      <c r="AB249" s="953"/>
      <c r="AC249" s="953"/>
      <c r="AD249" s="953"/>
      <c r="AE249" s="953"/>
      <c r="AF249" s="953"/>
      <c r="AG249" s="953"/>
      <c r="AH249" s="953"/>
      <c r="AI249" s="953"/>
      <c r="AJ249" s="953"/>
      <c r="AK249" s="953"/>
      <c r="AL249" s="953"/>
      <c r="AM249" s="953"/>
      <c r="AN249" s="953"/>
      <c r="AO249" s="953"/>
      <c r="AP249" s="953"/>
      <c r="AQ249" s="953"/>
      <c r="AR249" s="953"/>
      <c r="AS249" s="953"/>
      <c r="AT249" s="953"/>
      <c r="AU249" s="1"/>
      <c r="AV249" s="1"/>
      <c r="AW249" s="1"/>
      <c r="AX249" s="1"/>
      <c r="AY249" s="1"/>
      <c r="AZ249" s="1"/>
      <c r="BC249" s="1"/>
      <c r="BF249" s="965" t="s">
        <v>8</v>
      </c>
      <c r="BG249" s="966"/>
      <c r="BH249" s="966"/>
      <c r="BI249" s="966"/>
      <c r="BJ249" s="967"/>
      <c r="BK249" s="81"/>
      <c r="BL249" s="1"/>
    </row>
    <row r="250" spans="2:64" ht="9.9" customHeight="1">
      <c r="B250" s="962"/>
      <c r="C250" s="963"/>
      <c r="D250" s="963"/>
      <c r="E250" s="963"/>
      <c r="F250" s="963"/>
      <c r="G250" s="963"/>
      <c r="H250" s="963"/>
      <c r="I250" s="963"/>
      <c r="J250" s="964"/>
      <c r="K250" s="1"/>
      <c r="L250" s="1"/>
      <c r="N250" s="1"/>
      <c r="O250" s="1"/>
      <c r="P250" s="1"/>
      <c r="Q250" s="2"/>
      <c r="R250" s="953"/>
      <c r="S250" s="953"/>
      <c r="T250" s="953"/>
      <c r="U250" s="953"/>
      <c r="V250" s="953"/>
      <c r="W250" s="953"/>
      <c r="X250" s="953"/>
      <c r="Y250" s="953"/>
      <c r="Z250" s="953"/>
      <c r="AA250" s="953"/>
      <c r="AB250" s="953"/>
      <c r="AC250" s="953"/>
      <c r="AD250" s="953"/>
      <c r="AE250" s="953"/>
      <c r="AF250" s="953"/>
      <c r="AG250" s="953"/>
      <c r="AH250" s="953"/>
      <c r="AI250" s="953"/>
      <c r="AJ250" s="953"/>
      <c r="AK250" s="953"/>
      <c r="AL250" s="953"/>
      <c r="AM250" s="953"/>
      <c r="AN250" s="953"/>
      <c r="AO250" s="953"/>
      <c r="AP250" s="953"/>
      <c r="AQ250" s="953"/>
      <c r="AR250" s="953"/>
      <c r="AS250" s="953"/>
      <c r="AT250" s="953"/>
      <c r="AU250" s="1"/>
      <c r="AV250" s="1"/>
      <c r="AW250" s="1"/>
      <c r="AX250" s="1"/>
      <c r="AY250" s="1"/>
      <c r="AZ250" s="1"/>
      <c r="BC250" s="1"/>
      <c r="BF250" s="968"/>
      <c r="BG250" s="969"/>
      <c r="BH250" s="969"/>
      <c r="BI250" s="969"/>
      <c r="BJ250" s="970"/>
      <c r="BK250" s="81"/>
      <c r="BL250" s="1"/>
    </row>
    <row r="251" spans="2:64" ht="9.9" customHeight="1">
      <c r="B251" s="2"/>
      <c r="C251" s="2"/>
      <c r="D251" s="2"/>
      <c r="E251" s="2"/>
      <c r="F251" s="2"/>
      <c r="G251" s="2"/>
      <c r="H251" s="2"/>
      <c r="I251" s="1"/>
      <c r="J251" s="1"/>
      <c r="K251" s="1"/>
      <c r="L251" s="1"/>
      <c r="N251" s="1"/>
      <c r="O251" s="1"/>
      <c r="P251" s="1"/>
      <c r="Q251" s="1"/>
      <c r="T251" s="1"/>
      <c r="W251"/>
      <c r="AD251" s="1"/>
      <c r="AH251" s="1"/>
      <c r="AI251" s="1"/>
      <c r="AJ251" s="1"/>
      <c r="AK251" s="1"/>
      <c r="AL251" s="1"/>
      <c r="AM251" s="1"/>
      <c r="AN251" s="1"/>
      <c r="AO251" s="1"/>
      <c r="AP251" s="1"/>
      <c r="AR251" s="1"/>
      <c r="AS251" s="1"/>
      <c r="AT251" s="1"/>
      <c r="AU251" s="1"/>
      <c r="AV251" s="1"/>
      <c r="AW251" s="1"/>
      <c r="AX251" s="1"/>
      <c r="AY251" s="1"/>
      <c r="AZ251" s="1"/>
      <c r="BB251" s="1"/>
      <c r="BC251" s="1"/>
      <c r="BD251" s="1"/>
      <c r="BE251" s="1"/>
      <c r="BF251" s="1"/>
      <c r="BG251" s="1"/>
      <c r="BK251"/>
    </row>
    <row r="252" spans="2:64" s="5" customFormat="1" ht="9.9" customHeight="1">
      <c r="B252" s="837" t="s">
        <v>4</v>
      </c>
      <c r="C252" s="838"/>
      <c r="D252" s="838"/>
      <c r="E252" s="838"/>
      <c r="F252" s="838"/>
      <c r="G252" s="838"/>
      <c r="H252" s="838"/>
      <c r="I252" s="838"/>
      <c r="J252" s="838"/>
      <c r="K252" s="838"/>
      <c r="L252" s="184"/>
      <c r="M252" s="194" t="s">
        <v>18</v>
      </c>
      <c r="N252" s="77"/>
      <c r="O252" s="19"/>
      <c r="P252" s="861" t="s">
        <v>10</v>
      </c>
      <c r="Q252" s="862"/>
      <c r="R252" s="16"/>
      <c r="S252" s="19"/>
      <c r="T252" s="861" t="s">
        <v>11</v>
      </c>
      <c r="U252" s="862"/>
      <c r="V252" s="16"/>
      <c r="W252" s="19"/>
      <c r="X252" s="861" t="s">
        <v>12</v>
      </c>
      <c r="Y252" s="836"/>
      <c r="Z252" s="4"/>
      <c r="AA252" s="4"/>
      <c r="AD252" s="4"/>
      <c r="AE252" s="4"/>
      <c r="AF252" s="4"/>
      <c r="AG252" s="4"/>
      <c r="AH252" s="4"/>
      <c r="AI252" s="4"/>
      <c r="AJ252" s="4"/>
      <c r="AK252" s="4"/>
      <c r="AL252" s="4"/>
      <c r="AM252" s="4"/>
      <c r="AN252" s="4"/>
      <c r="AO252" s="4"/>
      <c r="AP252" s="4"/>
      <c r="AQ252" s="4"/>
      <c r="AR252" s="4"/>
      <c r="AX252" s="202"/>
      <c r="AY252" s="203"/>
      <c r="AZ252" s="203"/>
      <c r="BA252" s="203"/>
      <c r="BB252" s="203"/>
      <c r="BC252" s="203"/>
      <c r="BD252" s="203"/>
      <c r="BE252" s="203"/>
      <c r="BF252" s="203"/>
      <c r="BG252" s="203"/>
      <c r="BH252" s="203"/>
      <c r="BI252" s="204"/>
    </row>
    <row r="253" spans="2:64" s="5" customFormat="1" ht="9.9" customHeight="1">
      <c r="B253" s="841"/>
      <c r="C253" s="806"/>
      <c r="D253" s="806"/>
      <c r="E253" s="806"/>
      <c r="F253" s="806"/>
      <c r="G253" s="806"/>
      <c r="H253" s="806"/>
      <c r="I253" s="806"/>
      <c r="J253" s="806"/>
      <c r="K253" s="806"/>
      <c r="L253" s="931" t="str">
        <f t="shared" ref="L253:X253" si="0">L9</f>
        <v>R</v>
      </c>
      <c r="M253" s="971"/>
      <c r="N253" s="931" t="str">
        <f t="shared" ca="1" si="0"/>
        <v>0</v>
      </c>
      <c r="O253" s="923"/>
      <c r="P253" s="922" t="str">
        <f t="shared" ca="1" si="0"/>
        <v>8</v>
      </c>
      <c r="Q253" s="923"/>
      <c r="R253" s="922" t="str">
        <f t="shared" ca="1" si="0"/>
        <v>0</v>
      </c>
      <c r="S253" s="923"/>
      <c r="T253" s="922" t="str">
        <f t="shared" ca="1" si="0"/>
        <v>4</v>
      </c>
      <c r="U253" s="923"/>
      <c r="V253" s="922" t="str">
        <f t="shared" ca="1" si="0"/>
        <v>2</v>
      </c>
      <c r="W253" s="923"/>
      <c r="X253" s="922" t="str">
        <f t="shared" ca="1" si="0"/>
        <v>4</v>
      </c>
      <c r="Y253" s="971"/>
      <c r="Z253" s="4"/>
      <c r="AA253" s="4"/>
      <c r="AB253" s="4"/>
      <c r="AC253" s="4"/>
      <c r="AD253" s="4"/>
      <c r="AE253" s="4"/>
      <c r="AF253" s="4"/>
      <c r="AG253" s="4"/>
      <c r="AH253" s="4"/>
      <c r="AI253" s="4"/>
      <c r="AJ253" s="4"/>
      <c r="AK253" s="4"/>
      <c r="AL253" s="4"/>
      <c r="AM253" s="4"/>
      <c r="AN253" s="4"/>
      <c r="AO253" s="4"/>
      <c r="AP253" s="4"/>
      <c r="AQ253" s="4"/>
      <c r="AR253" s="4"/>
      <c r="AX253" s="205"/>
      <c r="AY253" s="206"/>
      <c r="AZ253" s="206"/>
      <c r="BA253" s="206"/>
      <c r="BB253" s="206"/>
      <c r="BC253" s="206"/>
      <c r="BD253" s="206"/>
      <c r="BE253" s="206"/>
      <c r="BF253" s="206"/>
      <c r="BG253" s="206"/>
      <c r="BH253" s="206"/>
      <c r="BI253" s="207"/>
    </row>
    <row r="254" spans="2:64" s="4" customFormat="1" ht="9.9" customHeight="1">
      <c r="B254" s="840"/>
      <c r="C254" s="808"/>
      <c r="D254" s="808"/>
      <c r="E254" s="808"/>
      <c r="F254" s="808"/>
      <c r="G254" s="808"/>
      <c r="H254" s="808"/>
      <c r="I254" s="808"/>
      <c r="J254" s="808"/>
      <c r="K254" s="808"/>
      <c r="L254" s="932"/>
      <c r="M254" s="972"/>
      <c r="N254" s="932"/>
      <c r="O254" s="902"/>
      <c r="P254" s="901"/>
      <c r="Q254" s="902"/>
      <c r="R254" s="901"/>
      <c r="S254" s="902"/>
      <c r="T254" s="901"/>
      <c r="U254" s="902"/>
      <c r="V254" s="901"/>
      <c r="W254" s="902"/>
      <c r="X254" s="901"/>
      <c r="Y254" s="972"/>
      <c r="AX254" s="205"/>
      <c r="AY254" s="206"/>
      <c r="AZ254" s="206"/>
      <c r="BA254" s="206"/>
      <c r="BB254" s="206"/>
      <c r="BC254" s="206"/>
      <c r="BD254" s="206"/>
      <c r="BE254" s="206"/>
      <c r="BF254" s="206"/>
      <c r="BG254" s="206"/>
      <c r="BH254" s="206"/>
      <c r="BI254" s="207"/>
    </row>
    <row r="255" spans="2:64" s="5" customFormat="1" ht="9.9" customHeight="1">
      <c r="J255" s="4"/>
      <c r="T255" s="4"/>
      <c r="AC255" s="4"/>
      <c r="AD255" s="4"/>
      <c r="AE255" s="4"/>
      <c r="AF255" s="4"/>
      <c r="AG255" s="4"/>
      <c r="AH255" s="4"/>
      <c r="AI255" s="4"/>
      <c r="AJ255" s="4"/>
      <c r="AK255" s="4"/>
      <c r="AL255" s="4"/>
      <c r="AM255" s="4"/>
      <c r="AN255" s="4"/>
      <c r="AO255" s="4"/>
      <c r="AP255" s="4"/>
      <c r="AQ255" s="4"/>
      <c r="AR255" s="4"/>
      <c r="AX255" s="205"/>
      <c r="AY255" s="206"/>
      <c r="AZ255" s="206"/>
      <c r="BA255" s="206"/>
      <c r="BB255" s="206"/>
      <c r="BC255" s="206"/>
      <c r="BD255" s="206"/>
      <c r="BE255" s="206"/>
      <c r="BF255" s="206"/>
      <c r="BG255" s="206"/>
      <c r="BH255" s="206"/>
      <c r="BI255" s="207"/>
    </row>
    <row r="256" spans="2:64" s="5" customFormat="1" ht="9.9" customHeight="1">
      <c r="B256" s="21"/>
      <c r="C256" s="21"/>
      <c r="D256" s="21"/>
      <c r="E256" s="21"/>
      <c r="F256" s="21"/>
      <c r="G256" s="21"/>
      <c r="H256" s="21"/>
      <c r="I256" s="21"/>
      <c r="J256" s="4"/>
      <c r="N256" s="196"/>
      <c r="O256" s="196"/>
      <c r="P256" s="196"/>
      <c r="Q256" s="196"/>
      <c r="R256" s="958" t="s">
        <v>1020</v>
      </c>
      <c r="S256" s="958"/>
      <c r="T256" s="958"/>
      <c r="U256" s="958"/>
      <c r="V256" s="958"/>
      <c r="W256" s="958"/>
      <c r="X256" s="958"/>
      <c r="Y256" s="958"/>
      <c r="Z256" s="958"/>
      <c r="AA256" s="958"/>
      <c r="AB256" s="958"/>
      <c r="AC256" s="958"/>
      <c r="AD256" s="958"/>
      <c r="AE256" s="958"/>
      <c r="AF256" s="958"/>
      <c r="AG256" s="958"/>
      <c r="AH256" s="958"/>
      <c r="AI256" s="958"/>
      <c r="AJ256" s="958"/>
      <c r="AK256" s="958"/>
      <c r="AL256" s="958"/>
      <c r="AM256" s="958"/>
      <c r="AN256" s="958"/>
      <c r="AO256" s="958"/>
      <c r="AP256" s="958"/>
      <c r="AQ256" s="958"/>
      <c r="AR256" s="958"/>
      <c r="AX256" s="205"/>
      <c r="AY256" s="206"/>
      <c r="AZ256" s="206"/>
      <c r="BA256" s="206"/>
      <c r="BB256" s="206"/>
      <c r="BC256" s="206"/>
      <c r="BD256" s="206"/>
      <c r="BE256" s="206"/>
      <c r="BF256" s="206"/>
      <c r="BG256" s="206"/>
      <c r="BH256" s="206"/>
      <c r="BI256" s="207"/>
    </row>
    <row r="257" spans="2:66" s="5" customFormat="1" ht="9.9" customHeight="1">
      <c r="B257" s="21"/>
      <c r="C257" s="21"/>
      <c r="D257" s="21"/>
      <c r="E257" s="21"/>
      <c r="F257" s="21"/>
      <c r="G257" s="21"/>
      <c r="H257" s="21"/>
      <c r="I257" s="21"/>
      <c r="J257" s="4"/>
      <c r="K257" s="4"/>
      <c r="L257" s="4"/>
      <c r="M257" s="196"/>
      <c r="N257" s="196"/>
      <c r="O257" s="196"/>
      <c r="P257" s="196"/>
      <c r="Q257" s="196"/>
      <c r="R257" s="958"/>
      <c r="S257" s="958"/>
      <c r="T257" s="958"/>
      <c r="U257" s="958"/>
      <c r="V257" s="958"/>
      <c r="W257" s="958"/>
      <c r="X257" s="958"/>
      <c r="Y257" s="958"/>
      <c r="Z257" s="958"/>
      <c r="AA257" s="958"/>
      <c r="AB257" s="958"/>
      <c r="AC257" s="958"/>
      <c r="AD257" s="958"/>
      <c r="AE257" s="958"/>
      <c r="AF257" s="958"/>
      <c r="AG257" s="958"/>
      <c r="AH257" s="958"/>
      <c r="AI257" s="958"/>
      <c r="AJ257" s="958"/>
      <c r="AK257" s="958"/>
      <c r="AL257" s="958"/>
      <c r="AM257" s="958"/>
      <c r="AN257" s="958"/>
      <c r="AO257" s="958"/>
      <c r="AP257" s="958"/>
      <c r="AQ257" s="958"/>
      <c r="AR257" s="958"/>
      <c r="AX257" s="205"/>
      <c r="AY257" s="206"/>
      <c r="AZ257" s="206"/>
      <c r="BA257" s="206"/>
      <c r="BB257" s="206"/>
      <c r="BC257" s="206"/>
      <c r="BD257" s="206"/>
      <c r="BE257" s="206"/>
      <c r="BF257" s="206"/>
      <c r="BG257" s="206"/>
      <c r="BH257" s="206"/>
      <c r="BI257" s="207"/>
    </row>
    <row r="258" spans="2:66" s="5" customFormat="1" ht="9.9" customHeight="1">
      <c r="B258" s="195"/>
      <c r="C258" s="195"/>
      <c r="D258" s="195"/>
      <c r="E258" s="195"/>
      <c r="F258" s="195"/>
      <c r="G258" s="195"/>
      <c r="H258" s="195"/>
      <c r="I258" s="195"/>
      <c r="J258" s="4"/>
      <c r="K258" s="4"/>
      <c r="M258" s="196"/>
      <c r="N258" s="196"/>
      <c r="O258" s="196"/>
      <c r="P258" s="196"/>
      <c r="Q258" s="196"/>
      <c r="R258" s="958"/>
      <c r="S258" s="958"/>
      <c r="T258" s="958"/>
      <c r="U258" s="958"/>
      <c r="V258" s="958"/>
      <c r="W258" s="958"/>
      <c r="X258" s="958"/>
      <c r="Y258" s="958"/>
      <c r="Z258" s="958"/>
      <c r="AA258" s="958"/>
      <c r="AB258" s="958"/>
      <c r="AC258" s="958"/>
      <c r="AD258" s="958"/>
      <c r="AE258" s="958"/>
      <c r="AF258" s="958"/>
      <c r="AG258" s="958"/>
      <c r="AH258" s="958"/>
      <c r="AI258" s="958"/>
      <c r="AJ258" s="958"/>
      <c r="AK258" s="958"/>
      <c r="AL258" s="958"/>
      <c r="AM258" s="958"/>
      <c r="AN258" s="958"/>
      <c r="AO258" s="958"/>
      <c r="AP258" s="958"/>
      <c r="AQ258" s="958"/>
      <c r="AR258" s="958"/>
      <c r="AX258" s="205"/>
      <c r="AY258" s="206"/>
      <c r="AZ258" s="206"/>
      <c r="BA258" s="206"/>
      <c r="BB258" s="206"/>
      <c r="BC258" s="206"/>
      <c r="BD258" s="206"/>
      <c r="BE258" s="206"/>
      <c r="BF258" s="206"/>
      <c r="BG258" s="206"/>
      <c r="BH258" s="206"/>
      <c r="BI258" s="207"/>
    </row>
    <row r="259" spans="2:66" s="5" customFormat="1" ht="9.9" customHeight="1">
      <c r="B259" s="195"/>
      <c r="C259" s="195"/>
      <c r="D259" s="195"/>
      <c r="E259" s="195"/>
      <c r="F259" s="195"/>
      <c r="G259" s="195"/>
      <c r="H259" s="195"/>
      <c r="I259" s="195"/>
      <c r="J259" s="4"/>
      <c r="K259" s="4"/>
      <c r="T259" s="22"/>
      <c r="U259" s="22"/>
      <c r="V259" s="4"/>
      <c r="W259" s="22"/>
      <c r="X259" s="196"/>
      <c r="Y259" s="196"/>
      <c r="Z259" s="196"/>
      <c r="AA259" s="196"/>
      <c r="AB259" s="196"/>
      <c r="AC259" s="196"/>
      <c r="AD259" s="196"/>
      <c r="AE259" s="196"/>
      <c r="AF259" s="196"/>
      <c r="AG259" s="196"/>
      <c r="AH259" s="196"/>
      <c r="AI259" s="196"/>
      <c r="AJ259" s="196"/>
      <c r="AK259" s="4"/>
      <c r="AN259" s="4"/>
      <c r="AX259" s="208"/>
      <c r="AY259" s="209"/>
      <c r="AZ259" s="209"/>
      <c r="BA259" s="209"/>
      <c r="BB259" s="209"/>
      <c r="BC259" s="209"/>
      <c r="BD259" s="209"/>
      <c r="BE259" s="209"/>
      <c r="BF259" s="209"/>
      <c r="BG259" s="209"/>
      <c r="BH259" s="209"/>
      <c r="BI259" s="210"/>
    </row>
    <row r="260" spans="2:66" s="5" customFormat="1" ht="9.9" customHeight="1">
      <c r="B260" s="195"/>
      <c r="C260" s="195"/>
      <c r="D260" s="195"/>
      <c r="E260" s="195"/>
      <c r="F260" s="195"/>
      <c r="G260" s="195"/>
      <c r="H260" s="195"/>
      <c r="I260" s="195"/>
      <c r="J260" s="4"/>
      <c r="K260" s="4"/>
      <c r="T260" s="4"/>
      <c r="U260" s="4"/>
      <c r="V260" s="4"/>
      <c r="W260" s="196"/>
      <c r="X260" s="196"/>
      <c r="Y260" s="196"/>
      <c r="Z260" s="196"/>
      <c r="AA260" s="196"/>
      <c r="AB260" s="196"/>
      <c r="AC260" s="196"/>
      <c r="AD260" s="196"/>
      <c r="AE260" s="196"/>
      <c r="AF260" s="196"/>
      <c r="AG260" s="196"/>
      <c r="AH260" s="196"/>
      <c r="AI260" s="196"/>
      <c r="AJ260" s="196"/>
      <c r="AK260" s="4"/>
      <c r="AN260" s="4"/>
      <c r="AT260" s="21"/>
      <c r="AU260" s="21"/>
      <c r="AV260" s="21"/>
      <c r="AW260" s="21"/>
      <c r="AX260" s="1112" t="s">
        <v>941</v>
      </c>
      <c r="AY260" s="1112"/>
      <c r="AZ260" s="1112"/>
      <c r="BA260" s="1112"/>
      <c r="BB260" s="1112"/>
      <c r="BC260" s="1112"/>
      <c r="BD260" s="1112"/>
      <c r="BE260" s="1112"/>
      <c r="BF260" s="1112"/>
      <c r="BG260" s="1112"/>
      <c r="BH260" s="1112"/>
      <c r="BI260" s="1112"/>
    </row>
    <row r="261" spans="2:66" s="5" customFormat="1" ht="9.9" customHeight="1">
      <c r="B261" s="195"/>
      <c r="C261" s="195"/>
      <c r="D261" s="195"/>
      <c r="E261" s="195"/>
      <c r="F261" s="195"/>
      <c r="G261" s="195"/>
      <c r="H261" s="195"/>
      <c r="I261" s="195"/>
      <c r="J261" s="4"/>
      <c r="K261" s="4"/>
      <c r="T261" s="4"/>
      <c r="U261" s="4"/>
      <c r="V261" s="4"/>
      <c r="W261" s="196"/>
      <c r="X261" s="196"/>
      <c r="Y261" s="196"/>
      <c r="Z261" s="196"/>
      <c r="AA261" s="196"/>
      <c r="AB261" s="196"/>
      <c r="AC261" s="196"/>
      <c r="AD261" s="196"/>
      <c r="AE261" s="196"/>
      <c r="AF261" s="196"/>
      <c r="AG261" s="196"/>
      <c r="AH261" s="196"/>
      <c r="AI261" s="196"/>
      <c r="AJ261" s="196"/>
      <c r="AK261" s="4"/>
      <c r="AN261" s="4"/>
      <c r="AX261" s="954"/>
      <c r="AY261" s="954"/>
      <c r="AZ261" s="954"/>
      <c r="BA261" s="954"/>
      <c r="BB261" s="954"/>
      <c r="BC261" s="954"/>
      <c r="BD261" s="954"/>
      <c r="BE261" s="954"/>
      <c r="BF261" s="954"/>
      <c r="BG261" s="954"/>
      <c r="BH261" s="954"/>
      <c r="BI261" s="954"/>
    </row>
    <row r="262" spans="2:66" s="5" customFormat="1" ht="9.9" customHeight="1">
      <c r="J262" s="4"/>
      <c r="K262" s="4"/>
      <c r="T262" s="4"/>
      <c r="U262" s="4"/>
      <c r="V262" s="4"/>
      <c r="W262" s="196"/>
      <c r="X262" s="196"/>
      <c r="Y262" s="196"/>
      <c r="Z262" s="196"/>
      <c r="AA262" s="196"/>
      <c r="AB262" s="196"/>
      <c r="AC262" s="196"/>
      <c r="AD262" s="196"/>
      <c r="AE262" s="196"/>
      <c r="AF262" s="196"/>
      <c r="AG262" s="196"/>
      <c r="AH262" s="196"/>
      <c r="AI262" s="196"/>
      <c r="AJ262" s="196"/>
      <c r="AK262" s="4"/>
      <c r="AN262" s="4"/>
      <c r="AX262" s="4"/>
    </row>
    <row r="263" spans="2:66" s="5" customFormat="1" ht="9.9" customHeight="1">
      <c r="B263" s="927" t="s">
        <v>1022</v>
      </c>
      <c r="C263" s="928"/>
      <c r="D263" s="928"/>
      <c r="E263" s="928"/>
      <c r="F263" s="928"/>
      <c r="G263" s="928"/>
      <c r="H263" s="928"/>
      <c r="I263" s="928"/>
      <c r="J263" s="928"/>
      <c r="K263" s="929"/>
      <c r="L263" s="846" t="s">
        <v>942</v>
      </c>
      <c r="M263" s="847"/>
      <c r="N263" s="847"/>
      <c r="O263" s="847"/>
      <c r="P263" s="847"/>
      <c r="Q263" s="847"/>
      <c r="R263" s="847"/>
      <c r="S263" s="847"/>
      <c r="T263" s="847"/>
      <c r="U263" s="847"/>
      <c r="V263" s="847"/>
      <c r="W263" s="847"/>
      <c r="X263" s="847"/>
      <c r="Y263" s="847"/>
      <c r="Z263" s="847"/>
      <c r="AA263" s="847"/>
      <c r="AB263" s="847"/>
      <c r="AC263" s="847"/>
      <c r="AD263" s="847"/>
      <c r="AE263" s="847"/>
      <c r="AF263" s="847"/>
      <c r="AG263" s="847"/>
      <c r="AH263" s="847"/>
      <c r="AI263" s="847"/>
      <c r="AJ263" s="847"/>
      <c r="AK263" s="847"/>
      <c r="AL263" s="847"/>
      <c r="AM263" s="847"/>
      <c r="AN263" s="847"/>
      <c r="AO263" s="847"/>
      <c r="AP263" s="847"/>
      <c r="AQ263" s="847"/>
      <c r="AR263" s="847"/>
      <c r="AS263" s="847"/>
      <c r="AT263" s="847"/>
      <c r="AU263" s="847"/>
      <c r="AV263" s="847"/>
      <c r="AW263" s="847"/>
      <c r="AX263" s="847"/>
      <c r="AY263" s="846" t="s">
        <v>957</v>
      </c>
      <c r="AZ263" s="847"/>
      <c r="BA263" s="847"/>
      <c r="BB263" s="847"/>
      <c r="BC263" s="847"/>
      <c r="BD263" s="847"/>
      <c r="BE263" s="847"/>
      <c r="BF263" s="847"/>
      <c r="BG263" s="847"/>
      <c r="BH263" s="847"/>
      <c r="BI263" s="847"/>
      <c r="BJ263" s="848"/>
      <c r="BK263" s="4"/>
      <c r="BL263" s="4"/>
      <c r="BM263" s="4"/>
      <c r="BN263" s="4"/>
    </row>
    <row r="264" spans="2:66" s="4" customFormat="1" ht="9.9" customHeight="1">
      <c r="B264" s="930" t="str">
        <f>$B$20</f>
        <v/>
      </c>
      <c r="C264" s="903"/>
      <c r="D264" s="926" t="str">
        <f>$D$20</f>
        <v/>
      </c>
      <c r="E264" s="926"/>
      <c r="F264" s="926" t="str">
        <f>$F$20</f>
        <v/>
      </c>
      <c r="G264" s="926"/>
      <c r="H264" s="926" t="str">
        <f>$H$20</f>
        <v/>
      </c>
      <c r="I264" s="926"/>
      <c r="J264" s="903" t="str">
        <f>$J$20</f>
        <v/>
      </c>
      <c r="K264" s="903"/>
      <c r="L264" s="933" t="str">
        <f>$L$20</f>
        <v/>
      </c>
      <c r="M264" s="934"/>
      <c r="N264" s="934"/>
      <c r="O264" s="934"/>
      <c r="P264" s="934"/>
      <c r="Q264" s="934"/>
      <c r="R264" s="934"/>
      <c r="S264" s="934"/>
      <c r="T264" s="934"/>
      <c r="U264" s="934"/>
      <c r="V264" s="934"/>
      <c r="W264" s="934"/>
      <c r="X264" s="934"/>
      <c r="Y264" s="934"/>
      <c r="Z264" s="934"/>
      <c r="AA264" s="934"/>
      <c r="AB264" s="934"/>
      <c r="AC264" s="934"/>
      <c r="AD264" s="934"/>
      <c r="AE264" s="934"/>
      <c r="AF264" s="934"/>
      <c r="AG264" s="934"/>
      <c r="AH264" s="934"/>
      <c r="AI264" s="934"/>
      <c r="AJ264" s="934"/>
      <c r="AK264" s="934"/>
      <c r="AL264" s="934"/>
      <c r="AM264" s="934"/>
      <c r="AN264" s="934"/>
      <c r="AO264" s="934"/>
      <c r="AP264" s="934"/>
      <c r="AQ264" s="934"/>
      <c r="AR264" s="934"/>
      <c r="AS264" s="934"/>
      <c r="AT264" s="934"/>
      <c r="AU264" s="934"/>
      <c r="AV264" s="934"/>
      <c r="AW264" s="934"/>
      <c r="AX264" s="934"/>
      <c r="AY264" s="1091" t="str">
        <f>$AY$20</f>
        <v/>
      </c>
      <c r="AZ264" s="934"/>
      <c r="BA264" s="934"/>
      <c r="BB264" s="934"/>
      <c r="BC264" s="934"/>
      <c r="BD264" s="934"/>
      <c r="BE264" s="934"/>
      <c r="BF264" s="934"/>
      <c r="BG264" s="934"/>
      <c r="BH264" s="934"/>
      <c r="BI264" s="934"/>
      <c r="BJ264" s="935"/>
    </row>
    <row r="265" spans="2:66" s="5" customFormat="1" ht="9.9" customHeight="1">
      <c r="B265" s="931"/>
      <c r="C265" s="995"/>
      <c r="D265" s="1090"/>
      <c r="E265" s="1090"/>
      <c r="F265" s="1090"/>
      <c r="G265" s="1090"/>
      <c r="H265" s="1090"/>
      <c r="I265" s="1090"/>
      <c r="J265" s="995"/>
      <c r="K265" s="995"/>
      <c r="L265" s="939"/>
      <c r="M265" s="940"/>
      <c r="N265" s="940"/>
      <c r="O265" s="940"/>
      <c r="P265" s="940"/>
      <c r="Q265" s="940"/>
      <c r="R265" s="940"/>
      <c r="S265" s="940"/>
      <c r="T265" s="940"/>
      <c r="U265" s="940"/>
      <c r="V265" s="940"/>
      <c r="W265" s="940"/>
      <c r="X265" s="940"/>
      <c r="Y265" s="940"/>
      <c r="Z265" s="940"/>
      <c r="AA265" s="940"/>
      <c r="AB265" s="940"/>
      <c r="AC265" s="940"/>
      <c r="AD265" s="940"/>
      <c r="AE265" s="940"/>
      <c r="AF265" s="940"/>
      <c r="AG265" s="940"/>
      <c r="AH265" s="940"/>
      <c r="AI265" s="940"/>
      <c r="AJ265" s="940"/>
      <c r="AK265" s="940"/>
      <c r="AL265" s="940"/>
      <c r="AM265" s="940"/>
      <c r="AN265" s="940"/>
      <c r="AO265" s="940"/>
      <c r="AP265" s="940"/>
      <c r="AQ265" s="940"/>
      <c r="AR265" s="940"/>
      <c r="AS265" s="940"/>
      <c r="AT265" s="940"/>
      <c r="AU265" s="940"/>
      <c r="AV265" s="940"/>
      <c r="AW265" s="940"/>
      <c r="AX265" s="940"/>
      <c r="AY265" s="939"/>
      <c r="AZ265" s="940"/>
      <c r="BA265" s="940"/>
      <c r="BB265" s="940"/>
      <c r="BC265" s="940"/>
      <c r="BD265" s="940"/>
      <c r="BE265" s="940"/>
      <c r="BF265" s="940"/>
      <c r="BG265" s="940"/>
      <c r="BH265" s="940"/>
      <c r="BI265" s="940"/>
      <c r="BJ265" s="941"/>
      <c r="BK265" s="4"/>
      <c r="BL265" s="4"/>
      <c r="BM265" s="4"/>
      <c r="BN265" s="4"/>
    </row>
    <row r="266" spans="2:66" s="5" customFormat="1" ht="9.9" customHeight="1">
      <c r="B266" s="927" t="s">
        <v>1021</v>
      </c>
      <c r="C266" s="928"/>
      <c r="D266" s="928"/>
      <c r="E266" s="928"/>
      <c r="F266" s="928"/>
      <c r="G266" s="928"/>
      <c r="H266" s="928"/>
      <c r="I266" s="928"/>
      <c r="J266" s="928"/>
      <c r="K266" s="928"/>
      <c r="L266" s="928"/>
      <c r="M266" s="929"/>
      <c r="N266" s="846" t="s">
        <v>1072</v>
      </c>
      <c r="O266" s="847"/>
      <c r="P266" s="847"/>
      <c r="Q266" s="847"/>
      <c r="R266" s="847"/>
      <c r="S266" s="847"/>
      <c r="T266" s="847"/>
      <c r="U266" s="847"/>
      <c r="V266" s="847"/>
      <c r="W266" s="847"/>
      <c r="X266" s="847"/>
      <c r="Y266" s="847"/>
      <c r="Z266" s="847"/>
      <c r="AA266" s="847"/>
      <c r="AB266" s="847"/>
      <c r="AC266" s="847"/>
      <c r="AD266" s="847"/>
      <c r="AE266" s="847"/>
      <c r="AF266" s="847"/>
      <c r="AG266" s="847"/>
      <c r="AH266" s="847"/>
      <c r="AI266" s="847"/>
      <c r="AJ266" s="847"/>
      <c r="AK266" s="847"/>
      <c r="AL266" s="847"/>
      <c r="AM266" s="847"/>
      <c r="AN266" s="847"/>
      <c r="AO266" s="847"/>
      <c r="AP266" s="847"/>
      <c r="AQ266" s="847"/>
      <c r="AR266" s="847"/>
      <c r="AS266" s="847"/>
      <c r="AT266" s="847"/>
      <c r="AU266" s="847"/>
      <c r="AV266" s="847"/>
      <c r="AW266" s="847"/>
      <c r="AX266" s="847"/>
      <c r="AY266" s="846" t="s">
        <v>957</v>
      </c>
      <c r="AZ266" s="847"/>
      <c r="BA266" s="847"/>
      <c r="BB266" s="847"/>
      <c r="BC266" s="847"/>
      <c r="BD266" s="847"/>
      <c r="BE266" s="847"/>
      <c r="BF266" s="847"/>
      <c r="BG266" s="847"/>
      <c r="BH266" s="847"/>
      <c r="BI266" s="847"/>
      <c r="BJ266" s="848"/>
      <c r="BK266" s="4"/>
      <c r="BL266" s="4"/>
      <c r="BM266" s="4"/>
      <c r="BN266" s="4"/>
    </row>
    <row r="267" spans="2:66" s="5" customFormat="1" ht="9.9" customHeight="1">
      <c r="B267" s="930" t="str">
        <f>MID(入力画面!$H$13,1,1)</f>
        <v/>
      </c>
      <c r="C267" s="900"/>
      <c r="D267" s="899" t="str">
        <f>MID(入力画面!$H$13,2,1)</f>
        <v/>
      </c>
      <c r="E267" s="900"/>
      <c r="F267" s="899" t="str">
        <f>MID(入力画面!$H$13,3,1)</f>
        <v/>
      </c>
      <c r="G267" s="900"/>
      <c r="H267" s="899" t="str">
        <f>MID(入力画面!$H$13,4,1)</f>
        <v/>
      </c>
      <c r="I267" s="900"/>
      <c r="J267" s="899" t="str">
        <f>MID(入力画面!$H$13,5,1)</f>
        <v/>
      </c>
      <c r="K267" s="900"/>
      <c r="L267" s="899" t="str">
        <f>MID(入力画面!$H$13,6,1)</f>
        <v/>
      </c>
      <c r="M267" s="900"/>
      <c r="N267" s="942" t="s">
        <v>1043</v>
      </c>
      <c r="O267" s="943"/>
      <c r="P267" s="1097" t="str">
        <f>$P$23</f>
        <v/>
      </c>
      <c r="Q267" s="759"/>
      <c r="R267" s="759"/>
      <c r="S267" s="198" t="s">
        <v>1044</v>
      </c>
      <c r="T267" s="1097" t="str">
        <f>$T$23</f>
        <v/>
      </c>
      <c r="U267" s="759"/>
      <c r="V267" s="759"/>
      <c r="W267" s="199"/>
      <c r="X267" s="944" t="str">
        <f>$X$23</f>
        <v/>
      </c>
      <c r="Y267" s="944"/>
      <c r="Z267" s="944"/>
      <c r="AA267" s="944"/>
      <c r="AB267" s="945" t="str">
        <f>$AB$23</f>
        <v/>
      </c>
      <c r="AC267" s="945"/>
      <c r="AD267" s="945"/>
      <c r="AE267" s="945"/>
      <c r="AF267" s="945"/>
      <c r="AG267" s="945"/>
      <c r="AH267" s="945"/>
      <c r="AI267" s="945"/>
      <c r="AJ267" s="945"/>
      <c r="AK267" s="945"/>
      <c r="AL267" s="945"/>
      <c r="AM267" s="945"/>
      <c r="AN267" s="945"/>
      <c r="AO267" s="945"/>
      <c r="AP267" s="945"/>
      <c r="AQ267" s="945"/>
      <c r="AR267" s="945"/>
      <c r="AS267" s="945"/>
      <c r="AT267" s="945"/>
      <c r="AU267" s="945"/>
      <c r="AV267" s="945"/>
      <c r="AW267" s="945"/>
      <c r="AX267" s="946"/>
      <c r="AY267" s="1091" t="str">
        <f>$AY$23</f>
        <v/>
      </c>
      <c r="AZ267" s="934"/>
      <c r="BA267" s="934"/>
      <c r="BB267" s="934"/>
      <c r="BC267" s="934"/>
      <c r="BD267" s="934"/>
      <c r="BE267" s="934"/>
      <c r="BF267" s="934"/>
      <c r="BG267" s="934"/>
      <c r="BH267" s="934"/>
      <c r="BI267" s="934"/>
      <c r="BJ267" s="935"/>
      <c r="BK267" s="4"/>
      <c r="BL267" s="4"/>
      <c r="BM267" s="4"/>
      <c r="BN267" s="4"/>
    </row>
    <row r="268" spans="2:66" s="5" customFormat="1" ht="9.9" customHeight="1">
      <c r="B268" s="931"/>
      <c r="C268" s="923"/>
      <c r="D268" s="922"/>
      <c r="E268" s="923"/>
      <c r="F268" s="922"/>
      <c r="G268" s="923"/>
      <c r="H268" s="922"/>
      <c r="I268" s="923"/>
      <c r="J268" s="922"/>
      <c r="K268" s="923"/>
      <c r="L268" s="922"/>
      <c r="M268" s="923"/>
      <c r="N268" s="936" t="str">
        <f>$N$24</f>
        <v/>
      </c>
      <c r="O268" s="937"/>
      <c r="P268" s="937"/>
      <c r="Q268" s="937"/>
      <c r="R268" s="937"/>
      <c r="S268" s="937"/>
      <c r="T268" s="937"/>
      <c r="U268" s="937"/>
      <c r="V268" s="937"/>
      <c r="W268" s="937"/>
      <c r="X268" s="937"/>
      <c r="Y268" s="937"/>
      <c r="Z268" s="937"/>
      <c r="AA268" s="937"/>
      <c r="AB268" s="937"/>
      <c r="AC268" s="937"/>
      <c r="AD268" s="937"/>
      <c r="AE268" s="937"/>
      <c r="AF268" s="937"/>
      <c r="AG268" s="937"/>
      <c r="AH268" s="937"/>
      <c r="AI268" s="937"/>
      <c r="AJ268" s="937"/>
      <c r="AK268" s="937"/>
      <c r="AL268" s="937"/>
      <c r="AM268" s="937"/>
      <c r="AN268" s="937"/>
      <c r="AO268" s="937"/>
      <c r="AP268" s="937"/>
      <c r="AQ268" s="937"/>
      <c r="AR268" s="937"/>
      <c r="AS268" s="937"/>
      <c r="AT268" s="937"/>
      <c r="AU268" s="937"/>
      <c r="AV268" s="937"/>
      <c r="AW268" s="937"/>
      <c r="AX268" s="938"/>
      <c r="AY268" s="1095"/>
      <c r="AZ268" s="937"/>
      <c r="BA268" s="937"/>
      <c r="BB268" s="937"/>
      <c r="BC268" s="937"/>
      <c r="BD268" s="937"/>
      <c r="BE268" s="937"/>
      <c r="BF268" s="937"/>
      <c r="BG268" s="937"/>
      <c r="BH268" s="937"/>
      <c r="BI268" s="937"/>
      <c r="BJ268" s="938"/>
      <c r="BK268" s="4"/>
      <c r="BL268" s="4"/>
      <c r="BM268" s="4"/>
      <c r="BN268" s="4"/>
    </row>
    <row r="269" spans="2:66" s="5" customFormat="1" ht="9.9" customHeight="1">
      <c r="B269" s="932"/>
      <c r="C269" s="902"/>
      <c r="D269" s="901"/>
      <c r="E269" s="902"/>
      <c r="F269" s="901"/>
      <c r="G269" s="902"/>
      <c r="H269" s="901"/>
      <c r="I269" s="902"/>
      <c r="J269" s="901"/>
      <c r="K269" s="902"/>
      <c r="L269" s="901"/>
      <c r="M269" s="902"/>
      <c r="N269" s="939"/>
      <c r="O269" s="940"/>
      <c r="P269" s="940"/>
      <c r="Q269" s="940"/>
      <c r="R269" s="940"/>
      <c r="S269" s="940"/>
      <c r="T269" s="940"/>
      <c r="U269" s="940"/>
      <c r="V269" s="940"/>
      <c r="W269" s="940"/>
      <c r="X269" s="940"/>
      <c r="Y269" s="940"/>
      <c r="Z269" s="940"/>
      <c r="AA269" s="940"/>
      <c r="AB269" s="940"/>
      <c r="AC269" s="940"/>
      <c r="AD269" s="940"/>
      <c r="AE269" s="940"/>
      <c r="AF269" s="940"/>
      <c r="AG269" s="940"/>
      <c r="AH269" s="940"/>
      <c r="AI269" s="940"/>
      <c r="AJ269" s="940"/>
      <c r="AK269" s="940"/>
      <c r="AL269" s="940"/>
      <c r="AM269" s="940"/>
      <c r="AN269" s="940"/>
      <c r="AO269" s="940"/>
      <c r="AP269" s="940"/>
      <c r="AQ269" s="940"/>
      <c r="AR269" s="940"/>
      <c r="AS269" s="940"/>
      <c r="AT269" s="940"/>
      <c r="AU269" s="940"/>
      <c r="AV269" s="940"/>
      <c r="AW269" s="940"/>
      <c r="AX269" s="941"/>
      <c r="AY269" s="939"/>
      <c r="AZ269" s="940"/>
      <c r="BA269" s="940"/>
      <c r="BB269" s="940"/>
      <c r="BC269" s="940"/>
      <c r="BD269" s="940"/>
      <c r="BE269" s="940"/>
      <c r="BF269" s="940"/>
      <c r="BG269" s="940"/>
      <c r="BH269" s="940"/>
      <c r="BI269" s="940"/>
      <c r="BJ269" s="941"/>
      <c r="BK269" s="4"/>
      <c r="BL269" s="4"/>
      <c r="BM269" s="4"/>
      <c r="BN269" s="4"/>
    </row>
    <row r="270" spans="2:66" s="5" customFormat="1" ht="9.9" customHeight="1" thickBot="1">
      <c r="B270" s="846" t="s">
        <v>1023</v>
      </c>
      <c r="C270" s="847"/>
      <c r="D270" s="847"/>
      <c r="E270" s="847"/>
      <c r="F270" s="847"/>
      <c r="G270" s="847"/>
      <c r="H270" s="847"/>
      <c r="I270" s="847"/>
      <c r="J270" s="847"/>
      <c r="K270" s="847"/>
      <c r="L270" s="847"/>
      <c r="M270" s="847"/>
      <c r="N270" s="847"/>
      <c r="O270" s="847"/>
      <c r="P270" s="847"/>
      <c r="Q270" s="847"/>
      <c r="R270" s="847"/>
      <c r="S270" s="847"/>
      <c r="T270" s="847"/>
      <c r="U270" s="847"/>
      <c r="V270" s="847"/>
      <c r="W270" s="847"/>
      <c r="X270" s="847"/>
      <c r="Y270" s="847"/>
      <c r="Z270" s="847"/>
      <c r="AA270" s="847"/>
      <c r="AB270" s="847"/>
      <c r="AC270" s="847"/>
      <c r="AD270" s="847"/>
      <c r="AE270" s="847"/>
      <c r="AF270" s="847"/>
      <c r="AG270" s="847"/>
      <c r="AH270" s="847"/>
      <c r="AI270" s="847"/>
      <c r="AJ270" s="847"/>
      <c r="AK270" s="847"/>
      <c r="AL270" s="847"/>
      <c r="AM270" s="847"/>
      <c r="AN270" s="847"/>
      <c r="AO270" s="847"/>
      <c r="AP270" s="847"/>
      <c r="AQ270" s="848"/>
      <c r="AR270" s="913" t="s">
        <v>1024</v>
      </c>
      <c r="AS270" s="914"/>
      <c r="AT270" s="914"/>
      <c r="AU270" s="914"/>
      <c r="AV270" s="914"/>
      <c r="AW270" s="914"/>
      <c r="AX270" s="915"/>
      <c r="AY270" s="846" t="s">
        <v>958</v>
      </c>
      <c r="AZ270" s="847"/>
      <c r="BA270" s="847"/>
      <c r="BB270" s="847"/>
      <c r="BC270" s="847"/>
      <c r="BD270" s="847"/>
      <c r="BE270" s="847"/>
      <c r="BF270" s="847"/>
      <c r="BG270" s="847"/>
      <c r="BH270" s="847"/>
      <c r="BI270" s="847"/>
      <c r="BJ270" s="848"/>
      <c r="BK270" s="4"/>
      <c r="BL270" s="4"/>
      <c r="BM270" s="4"/>
      <c r="BN270" s="4"/>
    </row>
    <row r="271" spans="2:66" s="5" customFormat="1" ht="9.9" customHeight="1" thickTop="1">
      <c r="B271" s="930" t="str">
        <f>$B$27</f>
        <v/>
      </c>
      <c r="C271" s="903"/>
      <c r="D271" s="926" t="str">
        <f>$D$27</f>
        <v/>
      </c>
      <c r="E271" s="926"/>
      <c r="F271" s="926" t="str">
        <f>$F$27</f>
        <v/>
      </c>
      <c r="G271" s="926"/>
      <c r="H271" s="900" t="str">
        <f>$H$27</f>
        <v/>
      </c>
      <c r="I271" s="926"/>
      <c r="J271" s="926" t="str">
        <f>$J$27</f>
        <v/>
      </c>
      <c r="K271" s="926"/>
      <c r="L271" s="926" t="str">
        <f>$L$27</f>
        <v/>
      </c>
      <c r="M271" s="926"/>
      <c r="N271" s="926" t="str">
        <f>$N$27</f>
        <v/>
      </c>
      <c r="O271" s="926"/>
      <c r="P271" s="926" t="str">
        <f>$P$27</f>
        <v/>
      </c>
      <c r="Q271" s="926"/>
      <c r="R271" s="926" t="str">
        <f>$R$27</f>
        <v/>
      </c>
      <c r="S271" s="926"/>
      <c r="T271" s="926" t="str">
        <f>$T$27</f>
        <v/>
      </c>
      <c r="U271" s="926"/>
      <c r="V271" s="926" t="str">
        <f>$V$27</f>
        <v/>
      </c>
      <c r="W271" s="926"/>
      <c r="X271" s="926" t="str">
        <f>$X$27</f>
        <v/>
      </c>
      <c r="Y271" s="926"/>
      <c r="Z271" s="926" t="str">
        <f>$Z$27</f>
        <v/>
      </c>
      <c r="AA271" s="926"/>
      <c r="AB271" s="926" t="str">
        <f>$AB$27</f>
        <v/>
      </c>
      <c r="AC271" s="926"/>
      <c r="AD271" s="926" t="str">
        <f>$AD$27</f>
        <v/>
      </c>
      <c r="AE271" s="926"/>
      <c r="AF271" s="926" t="str">
        <f>$AF$27</f>
        <v/>
      </c>
      <c r="AG271" s="926"/>
      <c r="AH271" s="926" t="str">
        <f>$AH$27</f>
        <v/>
      </c>
      <c r="AI271" s="926"/>
      <c r="AJ271" s="926" t="str">
        <f>$AJ$27</f>
        <v/>
      </c>
      <c r="AK271" s="926"/>
      <c r="AL271" s="926" t="str">
        <f>$AL$27</f>
        <v/>
      </c>
      <c r="AM271" s="926"/>
      <c r="AN271" s="926" t="str">
        <f>$AN$27</f>
        <v/>
      </c>
      <c r="AO271" s="926"/>
      <c r="AP271" s="926" t="str">
        <f>$AP$27</f>
        <v/>
      </c>
      <c r="AQ271" s="899"/>
      <c r="AR271" s="1128"/>
      <c r="AS271" s="1129"/>
      <c r="AT271" s="1129"/>
      <c r="AU271" s="1129"/>
      <c r="AV271" s="1129"/>
      <c r="AW271" s="1129"/>
      <c r="AX271" s="1130"/>
      <c r="AY271" s="916" t="s">
        <v>17</v>
      </c>
      <c r="AZ271" s="916"/>
      <c r="BA271" s="916"/>
      <c r="BB271" s="916"/>
      <c r="BC271" s="916"/>
      <c r="BD271" s="916"/>
      <c r="BE271" s="916"/>
      <c r="BF271" s="916"/>
      <c r="BG271" s="916"/>
      <c r="BH271" s="916"/>
      <c r="BI271" s="916"/>
      <c r="BJ271" s="917"/>
      <c r="BK271" s="4"/>
      <c r="BL271" s="4"/>
      <c r="BM271" s="4"/>
      <c r="BN271" s="4"/>
    </row>
    <row r="272" spans="2:66" s="5" customFormat="1" ht="9.9" customHeight="1">
      <c r="B272" s="932"/>
      <c r="C272" s="904"/>
      <c r="D272" s="1090"/>
      <c r="E272" s="1090"/>
      <c r="F272" s="1090"/>
      <c r="G272" s="1090"/>
      <c r="H272" s="902"/>
      <c r="I272" s="1090"/>
      <c r="J272" s="1090"/>
      <c r="K272" s="1090"/>
      <c r="L272" s="1090"/>
      <c r="M272" s="1090"/>
      <c r="N272" s="1090"/>
      <c r="O272" s="1090"/>
      <c r="P272" s="1090"/>
      <c r="Q272" s="1090"/>
      <c r="R272" s="1090"/>
      <c r="S272" s="1090"/>
      <c r="T272" s="1090"/>
      <c r="U272" s="1090"/>
      <c r="V272" s="1090"/>
      <c r="W272" s="1090"/>
      <c r="X272" s="1090"/>
      <c r="Y272" s="1090"/>
      <c r="Z272" s="1090"/>
      <c r="AA272" s="1090"/>
      <c r="AB272" s="1090"/>
      <c r="AC272" s="1090"/>
      <c r="AD272" s="1090"/>
      <c r="AE272" s="1090"/>
      <c r="AF272" s="1090"/>
      <c r="AG272" s="1090"/>
      <c r="AH272" s="1090"/>
      <c r="AI272" s="1090"/>
      <c r="AJ272" s="1090"/>
      <c r="AK272" s="1090"/>
      <c r="AL272" s="1090"/>
      <c r="AM272" s="1090"/>
      <c r="AN272" s="1090"/>
      <c r="AO272" s="1090"/>
      <c r="AP272" s="1090"/>
      <c r="AQ272" s="901"/>
      <c r="AR272" s="1131"/>
      <c r="AS272" s="806"/>
      <c r="AT272" s="806"/>
      <c r="AU272" s="806"/>
      <c r="AV272" s="806"/>
      <c r="AW272" s="806"/>
      <c r="AX272" s="1132"/>
      <c r="AY272" s="918"/>
      <c r="AZ272" s="918"/>
      <c r="BA272" s="918"/>
      <c r="BB272" s="918"/>
      <c r="BC272" s="918"/>
      <c r="BD272" s="918"/>
      <c r="BE272" s="918"/>
      <c r="BF272" s="918"/>
      <c r="BG272" s="918"/>
      <c r="BH272" s="918"/>
      <c r="BI272" s="918"/>
      <c r="BJ272" s="919"/>
      <c r="BK272" s="4"/>
      <c r="BL272" s="4"/>
      <c r="BM272" s="4"/>
      <c r="BN272" s="4"/>
    </row>
    <row r="273" spans="2:66" s="5" customFormat="1" ht="9.9" customHeight="1">
      <c r="B273" s="1115" t="str">
        <f>$B$210</f>
        <v/>
      </c>
      <c r="C273" s="978"/>
      <c r="D273" s="978"/>
      <c r="E273" s="978"/>
      <c r="F273" s="978"/>
      <c r="G273" s="978"/>
      <c r="H273" s="977"/>
      <c r="I273" s="977"/>
      <c r="J273" s="977"/>
      <c r="K273" s="977"/>
      <c r="L273" s="977"/>
      <c r="M273" s="977"/>
      <c r="N273" s="977"/>
      <c r="O273" s="977"/>
      <c r="P273" s="977"/>
      <c r="Q273" s="977"/>
      <c r="R273" s="977"/>
      <c r="S273" s="977"/>
      <c r="T273" s="977"/>
      <c r="U273" s="977"/>
      <c r="V273" s="977"/>
      <c r="W273" s="977"/>
      <c r="X273" s="977"/>
      <c r="Y273" s="977"/>
      <c r="Z273" s="977"/>
      <c r="AA273" s="977"/>
      <c r="AB273" s="977"/>
      <c r="AC273" s="977"/>
      <c r="AD273" s="977"/>
      <c r="AE273" s="977"/>
      <c r="AF273" s="977"/>
      <c r="AG273" s="977"/>
      <c r="AH273" s="977"/>
      <c r="AI273" s="977"/>
      <c r="AJ273" s="977"/>
      <c r="AK273" s="977"/>
      <c r="AL273" s="977"/>
      <c r="AM273" s="977"/>
      <c r="AN273" s="973" t="s">
        <v>1026</v>
      </c>
      <c r="AO273" s="976" t="str">
        <f>$AO$29</f>
        <v/>
      </c>
      <c r="AP273" s="977"/>
      <c r="AQ273" s="973" t="s">
        <v>1027</v>
      </c>
      <c r="AR273" s="1131"/>
      <c r="AS273" s="806"/>
      <c r="AT273" s="806"/>
      <c r="AU273" s="806"/>
      <c r="AV273" s="806"/>
      <c r="AW273" s="806"/>
      <c r="AX273" s="1132"/>
      <c r="AY273" s="918"/>
      <c r="AZ273" s="918"/>
      <c r="BA273" s="918"/>
      <c r="BB273" s="918"/>
      <c r="BC273" s="918"/>
      <c r="BD273" s="918"/>
      <c r="BE273" s="918"/>
      <c r="BF273" s="918"/>
      <c r="BG273" s="918"/>
      <c r="BH273" s="918"/>
      <c r="BI273" s="918"/>
      <c r="BJ273" s="919"/>
      <c r="BK273" s="4"/>
      <c r="BL273" s="4"/>
      <c r="BM273" s="4"/>
      <c r="BN273" s="4"/>
    </row>
    <row r="274" spans="2:66" s="4" customFormat="1" ht="9.9" customHeight="1">
      <c r="B274" s="1117"/>
      <c r="C274" s="978"/>
      <c r="D274" s="978"/>
      <c r="E274" s="978"/>
      <c r="F274" s="978"/>
      <c r="G274" s="978"/>
      <c r="H274" s="978"/>
      <c r="I274" s="978"/>
      <c r="J274" s="978"/>
      <c r="K274" s="978"/>
      <c r="L274" s="978"/>
      <c r="M274" s="978"/>
      <c r="N274" s="978"/>
      <c r="O274" s="978"/>
      <c r="P274" s="978"/>
      <c r="Q274" s="978"/>
      <c r="R274" s="978"/>
      <c r="S274" s="978"/>
      <c r="T274" s="978"/>
      <c r="U274" s="978"/>
      <c r="V274" s="978"/>
      <c r="W274" s="978"/>
      <c r="X274" s="978"/>
      <c r="Y274" s="978"/>
      <c r="Z274" s="978"/>
      <c r="AA274" s="978"/>
      <c r="AB274" s="978"/>
      <c r="AC274" s="978"/>
      <c r="AD274" s="978"/>
      <c r="AE274" s="978"/>
      <c r="AF274" s="978"/>
      <c r="AG274" s="978"/>
      <c r="AH274" s="978"/>
      <c r="AI274" s="978"/>
      <c r="AJ274" s="978"/>
      <c r="AK274" s="978"/>
      <c r="AL274" s="978"/>
      <c r="AM274" s="978"/>
      <c r="AN274" s="974"/>
      <c r="AO274" s="978"/>
      <c r="AP274" s="978"/>
      <c r="AQ274" s="974"/>
      <c r="AR274" s="1131"/>
      <c r="AS274" s="806"/>
      <c r="AT274" s="806"/>
      <c r="AU274" s="806"/>
      <c r="AV274" s="806"/>
      <c r="AW274" s="806"/>
      <c r="AX274" s="1132"/>
      <c r="AY274" s="918"/>
      <c r="AZ274" s="918"/>
      <c r="BA274" s="918"/>
      <c r="BB274" s="918"/>
      <c r="BC274" s="918"/>
      <c r="BD274" s="918"/>
      <c r="BE274" s="918"/>
      <c r="BF274" s="918"/>
      <c r="BG274" s="918"/>
      <c r="BH274" s="918"/>
      <c r="BI274" s="918"/>
      <c r="BJ274" s="919"/>
    </row>
    <row r="275" spans="2:66" s="5" customFormat="1" ht="9.9" customHeight="1" thickBot="1">
      <c r="B275" s="1119"/>
      <c r="C275" s="979"/>
      <c r="D275" s="979"/>
      <c r="E275" s="979"/>
      <c r="F275" s="979"/>
      <c r="G275" s="979"/>
      <c r="H275" s="979"/>
      <c r="I275" s="979"/>
      <c r="J275" s="979"/>
      <c r="K275" s="979"/>
      <c r="L275" s="979"/>
      <c r="M275" s="979"/>
      <c r="N275" s="979"/>
      <c r="O275" s="979"/>
      <c r="P275" s="979"/>
      <c r="Q275" s="979"/>
      <c r="R275" s="979"/>
      <c r="S275" s="979"/>
      <c r="T275" s="979"/>
      <c r="U275" s="979"/>
      <c r="V275" s="979"/>
      <c r="W275" s="979"/>
      <c r="X275" s="979"/>
      <c r="Y275" s="979"/>
      <c r="Z275" s="979"/>
      <c r="AA275" s="979"/>
      <c r="AB275" s="979"/>
      <c r="AC275" s="979"/>
      <c r="AD275" s="979"/>
      <c r="AE275" s="979"/>
      <c r="AF275" s="979"/>
      <c r="AG275" s="979"/>
      <c r="AH275" s="979"/>
      <c r="AI275" s="979"/>
      <c r="AJ275" s="979"/>
      <c r="AK275" s="979"/>
      <c r="AL275" s="979"/>
      <c r="AM275" s="979"/>
      <c r="AN275" s="975"/>
      <c r="AO275" s="979"/>
      <c r="AP275" s="979"/>
      <c r="AQ275" s="975"/>
      <c r="AR275" s="1133"/>
      <c r="AS275" s="1134"/>
      <c r="AT275" s="1134"/>
      <c r="AU275" s="1134"/>
      <c r="AV275" s="1134"/>
      <c r="AW275" s="1134"/>
      <c r="AX275" s="1135"/>
      <c r="AY275" s="920"/>
      <c r="AZ275" s="920"/>
      <c r="BA275" s="920"/>
      <c r="BB275" s="920"/>
      <c r="BC275" s="920"/>
      <c r="BD275" s="920"/>
      <c r="BE275" s="920"/>
      <c r="BF275" s="920"/>
      <c r="BG275" s="920"/>
      <c r="BH275" s="920"/>
      <c r="BI275" s="920"/>
      <c r="BJ275" s="921"/>
      <c r="BK275" s="4"/>
      <c r="BL275" s="4"/>
      <c r="BM275" s="4"/>
      <c r="BN275" s="4"/>
    </row>
    <row r="276" spans="2:66" s="5" customFormat="1" ht="9.9" customHeight="1" thickTop="1">
      <c r="B276" s="1102" t="s">
        <v>1028</v>
      </c>
      <c r="C276" s="1103"/>
      <c r="D276" s="1103"/>
      <c r="E276" s="1103"/>
      <c r="F276" s="1103"/>
      <c r="G276" s="1103"/>
      <c r="H276" s="1103"/>
      <c r="I276" s="1103"/>
      <c r="J276" s="1103"/>
      <c r="K276" s="1103"/>
      <c r="L276" s="1103"/>
      <c r="M276" s="1103"/>
      <c r="N276" s="1103"/>
      <c r="O276" s="110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20" t="s">
        <v>1025</v>
      </c>
      <c r="AS276" s="4"/>
      <c r="AT276" s="4"/>
      <c r="AU276" s="4"/>
      <c r="AV276" s="4"/>
      <c r="AW276" s="4"/>
      <c r="AX276" s="4"/>
      <c r="AY276" s="4"/>
      <c r="AZ276" s="4"/>
      <c r="BA276" s="4"/>
      <c r="BB276" s="4"/>
      <c r="BC276" s="4"/>
      <c r="BD276" s="4"/>
      <c r="BE276" s="4"/>
      <c r="BF276" s="4"/>
      <c r="BG276" s="4"/>
    </row>
    <row r="277" spans="2:66" s="5" customFormat="1" ht="9.9" customHeight="1">
      <c r="B277" s="77"/>
      <c r="C277" s="112" t="s">
        <v>18</v>
      </c>
      <c r="D277" s="78"/>
      <c r="E277" s="19"/>
      <c r="F277" s="861" t="s">
        <v>10</v>
      </c>
      <c r="G277" s="862"/>
      <c r="H277" s="16"/>
      <c r="I277" s="19"/>
      <c r="J277" s="861" t="s">
        <v>11</v>
      </c>
      <c r="K277" s="862"/>
      <c r="L277" s="16"/>
      <c r="M277" s="19"/>
      <c r="N277" s="861" t="s">
        <v>12</v>
      </c>
      <c r="O277" s="836"/>
      <c r="P277" s="4"/>
      <c r="Q277" s="4"/>
      <c r="R277" s="4"/>
      <c r="S277" s="13"/>
      <c r="T277" s="105"/>
      <c r="U277" s="105"/>
      <c r="V277" s="105"/>
      <c r="W277" s="105"/>
      <c r="X277" s="105"/>
      <c r="Y277" s="105"/>
      <c r="Z277" s="105"/>
      <c r="AA277" s="105"/>
      <c r="AB277" s="105"/>
      <c r="AC277" s="105"/>
      <c r="AD277" s="105"/>
      <c r="AE277" s="105"/>
      <c r="AF277" s="105"/>
      <c r="AG277" s="105"/>
      <c r="AH277" s="105"/>
      <c r="AI277" s="105"/>
      <c r="AJ277" s="165"/>
      <c r="AK277" s="165"/>
      <c r="AL277" s="165"/>
      <c r="AM277" s="165"/>
      <c r="AN277" s="165"/>
      <c r="AO277" s="165"/>
      <c r="AP277" s="165"/>
      <c r="AQ277" s="165"/>
      <c r="AR277" s="165"/>
      <c r="AS277" s="165"/>
      <c r="AT277" s="165"/>
      <c r="AU277" s="165"/>
      <c r="AV277" s="165"/>
      <c r="AW277" s="4"/>
      <c r="BG277" s="4"/>
    </row>
    <row r="278" spans="2:66" s="5" customFormat="1" ht="9.9" customHeight="1">
      <c r="B278" s="931" t="str">
        <f>$B$34</f>
        <v/>
      </c>
      <c r="C278" s="971"/>
      <c r="D278" s="1099" t="str">
        <f>$D$34</f>
        <v/>
      </c>
      <c r="E278" s="1092"/>
      <c r="F278" s="1092" t="str">
        <f>$F$34</f>
        <v/>
      </c>
      <c r="G278" s="1092"/>
      <c r="H278" s="1092" t="str">
        <f>$H$34</f>
        <v/>
      </c>
      <c r="I278" s="1092"/>
      <c r="J278" s="1092" t="str">
        <f>$J$34</f>
        <v/>
      </c>
      <c r="K278" s="1092"/>
      <c r="L278" s="1092" t="str">
        <f>$L$34</f>
        <v/>
      </c>
      <c r="M278" s="1092"/>
      <c r="N278" s="1092" t="str">
        <f>$N$34</f>
        <v/>
      </c>
      <c r="O278" s="1105"/>
      <c r="P278" s="4"/>
      <c r="Q278" s="4"/>
      <c r="R278" s="4"/>
      <c r="S278" s="13"/>
      <c r="T278" s="105"/>
      <c r="U278" s="105"/>
      <c r="V278" s="105"/>
      <c r="W278" s="105"/>
      <c r="X278" s="105"/>
      <c r="Y278" s="105"/>
      <c r="Z278" s="105"/>
      <c r="AA278" s="105"/>
      <c r="AB278" s="105"/>
      <c r="AC278" s="105"/>
      <c r="AD278" s="105"/>
      <c r="AE278" s="105"/>
      <c r="AF278" s="105"/>
      <c r="AG278" s="105"/>
      <c r="AH278" s="105"/>
      <c r="AI278" s="105"/>
      <c r="AJ278" s="165"/>
      <c r="AK278" s="165"/>
      <c r="AL278" s="165"/>
      <c r="AM278" s="165"/>
      <c r="AN278" s="165"/>
      <c r="AO278" s="165"/>
      <c r="AP278" s="165"/>
      <c r="AQ278" s="165"/>
      <c r="AR278" s="165"/>
      <c r="AS278" s="165"/>
      <c r="AT278" s="165"/>
      <c r="AU278" s="165"/>
      <c r="AV278" s="165"/>
      <c r="AW278" s="4"/>
      <c r="BG278" s="4"/>
    </row>
    <row r="279" spans="2:66" s="5" customFormat="1" ht="9.9" customHeight="1">
      <c r="B279" s="932"/>
      <c r="C279" s="972"/>
      <c r="D279" s="1100"/>
      <c r="E279" s="1090"/>
      <c r="F279" s="1090"/>
      <c r="G279" s="1090"/>
      <c r="H279" s="1090"/>
      <c r="I279" s="1090"/>
      <c r="J279" s="1090"/>
      <c r="K279" s="1090"/>
      <c r="L279" s="1090"/>
      <c r="M279" s="1090"/>
      <c r="N279" s="1090"/>
      <c r="O279" s="1106"/>
      <c r="P279" s="4"/>
      <c r="Q279" s="4"/>
      <c r="R279" s="4"/>
      <c r="S279" s="13"/>
      <c r="T279" s="105"/>
      <c r="U279" s="105"/>
      <c r="V279" s="105"/>
      <c r="W279" s="105"/>
      <c r="X279" s="105"/>
      <c r="Y279" s="105"/>
      <c r="Z279" s="105"/>
      <c r="AA279" s="105"/>
      <c r="AB279" s="105"/>
      <c r="AC279" s="105"/>
      <c r="AD279" s="105"/>
      <c r="AE279" s="105"/>
      <c r="AF279" s="105"/>
      <c r="AG279" s="105"/>
      <c r="AH279" s="105"/>
      <c r="AI279" s="105"/>
      <c r="AJ279" s="165"/>
      <c r="AK279" s="165"/>
      <c r="AL279" s="165"/>
      <c r="AM279" s="165"/>
      <c r="AN279" s="165"/>
      <c r="AO279" s="165"/>
      <c r="AP279" s="165"/>
      <c r="AQ279" s="165"/>
      <c r="AR279" s="165"/>
      <c r="AS279" s="165"/>
      <c r="AT279" s="165"/>
      <c r="AU279" s="165"/>
      <c r="AV279" s="165"/>
      <c r="AW279" s="4"/>
      <c r="BG279" s="4"/>
    </row>
    <row r="280" spans="2:66" s="5" customFormat="1" ht="9.9" customHeight="1">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row>
    <row r="281" spans="2:66" s="5" customFormat="1" ht="9.9" customHeight="1">
      <c r="B281" s="159"/>
      <c r="C281" s="898" t="s">
        <v>1029</v>
      </c>
      <c r="D281" s="898"/>
      <c r="E281" s="898"/>
      <c r="F281" s="898"/>
      <c r="G281" s="898"/>
      <c r="H281" s="898"/>
      <c r="I281" s="898"/>
      <c r="J281" s="898"/>
      <c r="K281" s="898"/>
      <c r="L281" s="898"/>
      <c r="M281" s="898"/>
      <c r="N281" s="898"/>
      <c r="O281" s="898"/>
      <c r="P281" s="898"/>
      <c r="Q281" s="898"/>
      <c r="R281" s="898"/>
      <c r="S281" s="898"/>
      <c r="T281" s="898"/>
      <c r="U281" s="898"/>
      <c r="V281" s="898"/>
      <c r="W281" s="898"/>
      <c r="X281" s="898"/>
      <c r="Y281" s="898"/>
      <c r="Z281" s="898"/>
      <c r="AA281" s="898"/>
      <c r="AB281" s="898"/>
      <c r="AC281" s="898"/>
      <c r="AD281" s="898"/>
      <c r="AE281" s="898"/>
      <c r="AF281" s="898"/>
      <c r="AG281" s="898"/>
      <c r="AH281" s="898"/>
      <c r="AI281" s="898"/>
      <c r="AJ281" s="898"/>
      <c r="AK281" s="898"/>
      <c r="AL281" s="898"/>
      <c r="AM281" s="898"/>
      <c r="AN281" s="898"/>
      <c r="AO281" s="898"/>
      <c r="AP281" s="898"/>
      <c r="AQ281" s="898"/>
      <c r="AR281" s="898"/>
      <c r="AS281" s="898"/>
      <c r="AT281" s="898"/>
      <c r="AU281" s="898"/>
      <c r="AV281" s="898"/>
      <c r="AW281" s="898"/>
      <c r="AX281" s="898"/>
      <c r="AY281" s="898"/>
      <c r="AZ281" s="898"/>
      <c r="BA281" s="898"/>
      <c r="BB281" s="898"/>
      <c r="BC281" s="898"/>
      <c r="BD281" s="898"/>
      <c r="BE281" s="898"/>
      <c r="BF281" s="898"/>
      <c r="BG281" s="898"/>
      <c r="BH281" s="898"/>
      <c r="BI281" s="898"/>
    </row>
    <row r="282" spans="2:66" s="5" customFormat="1" ht="9.9" customHeight="1">
      <c r="B282" s="159"/>
      <c r="C282" s="898"/>
      <c r="D282" s="898"/>
      <c r="E282" s="898"/>
      <c r="F282" s="898"/>
      <c r="G282" s="898"/>
      <c r="H282" s="898"/>
      <c r="I282" s="898"/>
      <c r="J282" s="898"/>
      <c r="K282" s="898"/>
      <c r="L282" s="898"/>
      <c r="M282" s="898"/>
      <c r="N282" s="898"/>
      <c r="O282" s="898"/>
      <c r="P282" s="898"/>
      <c r="Q282" s="898"/>
      <c r="R282" s="898"/>
      <c r="S282" s="898"/>
      <c r="T282" s="898"/>
      <c r="U282" s="898"/>
      <c r="V282" s="898"/>
      <c r="W282" s="898"/>
      <c r="X282" s="898"/>
      <c r="Y282" s="898"/>
      <c r="Z282" s="898"/>
      <c r="AA282" s="898"/>
      <c r="AB282" s="898"/>
      <c r="AC282" s="898"/>
      <c r="AD282" s="898"/>
      <c r="AE282" s="898"/>
      <c r="AF282" s="898"/>
      <c r="AG282" s="898"/>
      <c r="AH282" s="898"/>
      <c r="AI282" s="898"/>
      <c r="AJ282" s="898"/>
      <c r="AK282" s="898"/>
      <c r="AL282" s="898"/>
      <c r="AM282" s="898"/>
      <c r="AN282" s="898"/>
      <c r="AO282" s="898"/>
      <c r="AP282" s="898"/>
      <c r="AQ282" s="898"/>
      <c r="AR282" s="898"/>
      <c r="AS282" s="898"/>
      <c r="AT282" s="898"/>
      <c r="AU282" s="898"/>
      <c r="AV282" s="898"/>
      <c r="AW282" s="898"/>
      <c r="AX282" s="898"/>
      <c r="AY282" s="898"/>
      <c r="AZ282" s="898"/>
      <c r="BA282" s="898"/>
      <c r="BB282" s="898"/>
      <c r="BC282" s="898"/>
      <c r="BD282" s="898"/>
      <c r="BE282" s="898"/>
      <c r="BF282" s="898"/>
      <c r="BG282" s="898"/>
      <c r="BH282" s="898"/>
      <c r="BI282" s="898"/>
    </row>
    <row r="283" spans="2:66" s="5" customFormat="1" ht="9.9" customHeight="1">
      <c r="B283" s="159"/>
      <c r="C283" s="898"/>
      <c r="D283" s="898"/>
      <c r="E283" s="898"/>
      <c r="F283" s="898"/>
      <c r="G283" s="898"/>
      <c r="H283" s="898"/>
      <c r="I283" s="898"/>
      <c r="J283" s="898"/>
      <c r="K283" s="898"/>
      <c r="L283" s="898"/>
      <c r="M283" s="898"/>
      <c r="N283" s="898"/>
      <c r="O283" s="898"/>
      <c r="P283" s="898"/>
      <c r="Q283" s="898"/>
      <c r="R283" s="898"/>
      <c r="S283" s="898"/>
      <c r="T283" s="898"/>
      <c r="U283" s="898"/>
      <c r="V283" s="898"/>
      <c r="W283" s="898"/>
      <c r="X283" s="898"/>
      <c r="Y283" s="898"/>
      <c r="Z283" s="898"/>
      <c r="AA283" s="898"/>
      <c r="AB283" s="898"/>
      <c r="AC283" s="898"/>
      <c r="AD283" s="898"/>
      <c r="AE283" s="898"/>
      <c r="AF283" s="898"/>
      <c r="AG283" s="898"/>
      <c r="AH283" s="898"/>
      <c r="AI283" s="898"/>
      <c r="AJ283" s="898"/>
      <c r="AK283" s="898"/>
      <c r="AL283" s="898"/>
      <c r="AM283" s="898"/>
      <c r="AN283" s="898"/>
      <c r="AO283" s="898"/>
      <c r="AP283" s="898"/>
      <c r="AQ283" s="898"/>
      <c r="AR283" s="898"/>
      <c r="AS283" s="898"/>
      <c r="AT283" s="898"/>
      <c r="AU283" s="898"/>
      <c r="AV283" s="898"/>
      <c r="AW283" s="898"/>
      <c r="AX283" s="898"/>
      <c r="AY283" s="898"/>
      <c r="AZ283" s="898"/>
      <c r="BA283" s="898"/>
      <c r="BB283" s="898"/>
      <c r="BC283" s="898"/>
      <c r="BD283" s="898"/>
      <c r="BE283" s="898"/>
      <c r="BF283" s="898"/>
      <c r="BG283" s="898"/>
      <c r="BH283" s="898"/>
      <c r="BI283" s="898"/>
    </row>
    <row r="284" spans="2:66" s="5" customFormat="1" ht="9.9" customHeight="1">
      <c r="B284" s="159"/>
      <c r="C284" s="898"/>
      <c r="D284" s="898"/>
      <c r="E284" s="898"/>
      <c r="F284" s="898"/>
      <c r="G284" s="898"/>
      <c r="H284" s="898"/>
      <c r="I284" s="898"/>
      <c r="J284" s="898"/>
      <c r="K284" s="898"/>
      <c r="L284" s="898"/>
      <c r="M284" s="898"/>
      <c r="N284" s="898"/>
      <c r="O284" s="898"/>
      <c r="P284" s="898"/>
      <c r="Q284" s="898"/>
      <c r="R284" s="898"/>
      <c r="S284" s="898"/>
      <c r="T284" s="898"/>
      <c r="U284" s="898"/>
      <c r="V284" s="898"/>
      <c r="W284" s="898"/>
      <c r="X284" s="898"/>
      <c r="Y284" s="898"/>
      <c r="Z284" s="898"/>
      <c r="AA284" s="898"/>
      <c r="AB284" s="898"/>
      <c r="AC284" s="898"/>
      <c r="AD284" s="898"/>
      <c r="AE284" s="898"/>
      <c r="AF284" s="898"/>
      <c r="AG284" s="898"/>
      <c r="AH284" s="898"/>
      <c r="AI284" s="898"/>
      <c r="AJ284" s="898"/>
      <c r="AK284" s="898"/>
      <c r="AL284" s="898"/>
      <c r="AM284" s="898"/>
      <c r="AN284" s="898"/>
      <c r="AO284" s="898"/>
      <c r="AP284" s="898"/>
      <c r="AQ284" s="898"/>
      <c r="AR284" s="898"/>
      <c r="AS284" s="898"/>
      <c r="AT284" s="898"/>
      <c r="AU284" s="898"/>
      <c r="AV284" s="898"/>
      <c r="AW284" s="898"/>
      <c r="AX284" s="898"/>
      <c r="AY284" s="898"/>
      <c r="AZ284" s="898"/>
      <c r="BA284" s="898"/>
      <c r="BB284" s="898"/>
      <c r="BC284" s="898"/>
      <c r="BD284" s="898"/>
      <c r="BE284" s="898"/>
      <c r="BF284" s="898"/>
      <c r="BG284" s="898"/>
      <c r="BH284" s="898"/>
      <c r="BI284" s="898"/>
    </row>
    <row r="285" spans="2:66" s="4" customFormat="1" ht="9.9" customHeight="1">
      <c r="B285" s="159"/>
      <c r="C285" s="898"/>
      <c r="D285" s="898"/>
      <c r="E285" s="898"/>
      <c r="F285" s="898"/>
      <c r="G285" s="898"/>
      <c r="H285" s="898"/>
      <c r="I285" s="898"/>
      <c r="J285" s="898"/>
      <c r="K285" s="898"/>
      <c r="L285" s="898"/>
      <c r="M285" s="898"/>
      <c r="N285" s="898"/>
      <c r="O285" s="898"/>
      <c r="P285" s="898"/>
      <c r="Q285" s="898"/>
      <c r="R285" s="898"/>
      <c r="S285" s="898"/>
      <c r="T285" s="898"/>
      <c r="U285" s="898"/>
      <c r="V285" s="898"/>
      <c r="W285" s="898"/>
      <c r="X285" s="898"/>
      <c r="Y285" s="898"/>
      <c r="Z285" s="898"/>
      <c r="AA285" s="898"/>
      <c r="AB285" s="898"/>
      <c r="AC285" s="898"/>
      <c r="AD285" s="898"/>
      <c r="AE285" s="898"/>
      <c r="AF285" s="898"/>
      <c r="AG285" s="898"/>
      <c r="AH285" s="898"/>
      <c r="AI285" s="898"/>
      <c r="AJ285" s="898"/>
      <c r="AK285" s="898"/>
      <c r="AL285" s="898"/>
      <c r="AM285" s="898"/>
      <c r="AN285" s="898"/>
      <c r="AO285" s="898"/>
      <c r="AP285" s="898"/>
      <c r="AQ285" s="898"/>
      <c r="AR285" s="898"/>
      <c r="AS285" s="898"/>
      <c r="AT285" s="898"/>
      <c r="AU285" s="898"/>
      <c r="AV285" s="898"/>
      <c r="AW285" s="898"/>
      <c r="AX285" s="898"/>
      <c r="AY285" s="898"/>
      <c r="AZ285" s="898"/>
      <c r="BA285" s="898"/>
      <c r="BB285" s="898"/>
      <c r="BC285" s="898"/>
      <c r="BD285" s="898"/>
      <c r="BE285" s="898"/>
      <c r="BF285" s="898"/>
      <c r="BG285" s="898"/>
      <c r="BH285" s="898"/>
      <c r="BI285" s="898"/>
    </row>
    <row r="286" spans="2:66" s="5" customFormat="1" ht="9.9" customHeight="1">
      <c r="B286" s="869" t="s">
        <v>943</v>
      </c>
      <c r="C286" s="869"/>
      <c r="D286" s="869"/>
      <c r="E286" s="869"/>
      <c r="F286" s="869"/>
      <c r="G286" s="869"/>
      <c r="H286" s="869"/>
      <c r="I286" s="82"/>
      <c r="J286" s="82"/>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row>
    <row r="287" spans="2:66" s="5" customFormat="1" ht="9.9" customHeight="1">
      <c r="B287" s="870"/>
      <c r="C287" s="870"/>
      <c r="D287" s="870"/>
      <c r="E287" s="870"/>
      <c r="F287" s="870"/>
      <c r="G287" s="870"/>
      <c r="H287" s="870"/>
      <c r="I287" s="83"/>
      <c r="J287" s="83"/>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row>
    <row r="288" spans="2:66" s="5" customFormat="1" ht="9.9" customHeight="1">
      <c r="B288" s="871" t="s">
        <v>1011</v>
      </c>
      <c r="C288" s="872"/>
      <c r="D288" s="871" t="s">
        <v>1012</v>
      </c>
      <c r="E288" s="872"/>
      <c r="F288" s="877" t="s">
        <v>944</v>
      </c>
      <c r="G288" s="878"/>
      <c r="H288" s="878"/>
      <c r="I288" s="878"/>
      <c r="J288" s="878"/>
      <c r="K288" s="878"/>
      <c r="L288" s="878"/>
      <c r="M288" s="879"/>
      <c r="N288" s="886" t="s">
        <v>945</v>
      </c>
      <c r="O288" s="887"/>
      <c r="P288" s="887"/>
      <c r="Q288" s="887"/>
      <c r="R288" s="887"/>
      <c r="S288" s="887"/>
      <c r="T288" s="887"/>
      <c r="U288" s="887"/>
      <c r="V288" s="887"/>
      <c r="W288" s="887"/>
      <c r="X288" s="887"/>
      <c r="Y288" s="887"/>
      <c r="Z288" s="887"/>
      <c r="AA288" s="887"/>
      <c r="AB288" s="887"/>
      <c r="AC288" s="887"/>
      <c r="AD288" s="887"/>
      <c r="AE288" s="887"/>
      <c r="AF288" s="887"/>
      <c r="AG288" s="887"/>
      <c r="AH288" s="887"/>
      <c r="AI288" s="887"/>
      <c r="AJ288" s="887"/>
      <c r="AK288" s="887"/>
      <c r="AL288" s="887"/>
      <c r="AM288" s="888"/>
      <c r="AN288" s="21"/>
      <c r="AO288" s="21"/>
      <c r="AP288" s="21"/>
      <c r="AQ288" s="21"/>
      <c r="AR288" s="21"/>
      <c r="AS288" s="21"/>
      <c r="AT288" s="21"/>
      <c r="AU288" s="21"/>
      <c r="AV288" s="21"/>
      <c r="AW288" s="21"/>
      <c r="AX288" s="21"/>
      <c r="AY288" s="21"/>
      <c r="AZ288" s="21"/>
      <c r="BA288" s="21"/>
      <c r="BB288" s="4"/>
      <c r="BC288" s="4"/>
      <c r="BD288" s="4"/>
      <c r="BE288" s="4"/>
      <c r="BF288" s="4"/>
      <c r="BG288" s="4"/>
    </row>
    <row r="289" spans="2:61" s="5" customFormat="1" ht="9.9" customHeight="1">
      <c r="B289" s="873"/>
      <c r="C289" s="874"/>
      <c r="D289" s="873"/>
      <c r="E289" s="874"/>
      <c r="F289" s="880"/>
      <c r="G289" s="881"/>
      <c r="H289" s="881"/>
      <c r="I289" s="881"/>
      <c r="J289" s="881"/>
      <c r="K289" s="881"/>
      <c r="L289" s="881"/>
      <c r="M289" s="882"/>
      <c r="N289" s="889"/>
      <c r="O289" s="890"/>
      <c r="P289" s="890"/>
      <c r="Q289" s="890"/>
      <c r="R289" s="890"/>
      <c r="S289" s="890"/>
      <c r="T289" s="890"/>
      <c r="U289" s="890"/>
      <c r="V289" s="890"/>
      <c r="W289" s="890"/>
      <c r="X289" s="890"/>
      <c r="Y289" s="890"/>
      <c r="Z289" s="890"/>
      <c r="AA289" s="890"/>
      <c r="AB289" s="890"/>
      <c r="AC289" s="890"/>
      <c r="AD289" s="890"/>
      <c r="AE289" s="890"/>
      <c r="AF289" s="890"/>
      <c r="AG289" s="890"/>
      <c r="AH289" s="890"/>
      <c r="AI289" s="890"/>
      <c r="AJ289" s="890"/>
      <c r="AK289" s="890"/>
      <c r="AL289" s="890"/>
      <c r="AM289" s="891"/>
      <c r="AN289" s="21"/>
      <c r="AO289" s="21"/>
      <c r="AP289" s="21"/>
      <c r="AQ289" s="21"/>
      <c r="AR289" s="21"/>
      <c r="AS289" s="21"/>
      <c r="AT289" s="21"/>
      <c r="AU289" s="21"/>
      <c r="AV289" s="21"/>
      <c r="AW289" s="21"/>
      <c r="AX289" s="21"/>
      <c r="AY289" s="21"/>
      <c r="AZ289" s="21"/>
      <c r="BA289" s="21"/>
      <c r="BB289" s="4"/>
      <c r="BC289" s="4"/>
      <c r="BD289" s="4"/>
      <c r="BE289" s="4"/>
      <c r="BF289" s="4"/>
      <c r="BG289" s="4"/>
    </row>
    <row r="290" spans="2:61" s="5" customFormat="1" ht="9.9" customHeight="1">
      <c r="B290" s="875"/>
      <c r="C290" s="876"/>
      <c r="D290" s="875"/>
      <c r="E290" s="876"/>
      <c r="F290" s="883"/>
      <c r="G290" s="884"/>
      <c r="H290" s="884"/>
      <c r="I290" s="884"/>
      <c r="J290" s="884"/>
      <c r="K290" s="884"/>
      <c r="L290" s="884"/>
      <c r="M290" s="885"/>
      <c r="N290" s="892"/>
      <c r="O290" s="893"/>
      <c r="P290" s="893"/>
      <c r="Q290" s="893"/>
      <c r="R290" s="893"/>
      <c r="S290" s="893"/>
      <c r="T290" s="893"/>
      <c r="U290" s="893"/>
      <c r="V290" s="893"/>
      <c r="W290" s="893"/>
      <c r="X290" s="893"/>
      <c r="Y290" s="893"/>
      <c r="Z290" s="893"/>
      <c r="AA290" s="893"/>
      <c r="AB290" s="893"/>
      <c r="AC290" s="893"/>
      <c r="AD290" s="893"/>
      <c r="AE290" s="893"/>
      <c r="AF290" s="893"/>
      <c r="AG290" s="893"/>
      <c r="AH290" s="893"/>
      <c r="AI290" s="893"/>
      <c r="AJ290" s="893"/>
      <c r="AK290" s="893"/>
      <c r="AL290" s="893"/>
      <c r="AM290" s="894"/>
      <c r="AN290" s="21"/>
      <c r="AO290" s="21"/>
      <c r="AP290" s="21"/>
      <c r="AQ290" s="21"/>
      <c r="AR290" s="21"/>
      <c r="AS290" s="21"/>
      <c r="AT290" s="21"/>
      <c r="AU290" s="21"/>
      <c r="AV290" s="21"/>
      <c r="AW290" s="21"/>
      <c r="AX290" s="21"/>
      <c r="AY290" s="21"/>
      <c r="AZ290" s="21"/>
      <c r="BA290" s="21"/>
      <c r="BB290" s="4"/>
      <c r="BC290" s="4"/>
      <c r="BD290" s="4"/>
      <c r="BE290" s="4"/>
      <c r="BF290" s="4"/>
      <c r="BG290" s="4"/>
    </row>
    <row r="291" spans="2:61" s="5" customFormat="1" ht="9.9" customHeight="1">
      <c r="B291" s="863" t="s">
        <v>1030</v>
      </c>
      <c r="C291" s="863"/>
      <c r="D291" s="864">
        <v>1</v>
      </c>
      <c r="E291" s="864"/>
      <c r="F291" s="925" t="str">
        <f>$F$47</f>
        <v/>
      </c>
      <c r="G291" s="926"/>
      <c r="H291" s="926" t="str">
        <f>$H$47</f>
        <v/>
      </c>
      <c r="I291" s="926"/>
      <c r="J291" s="926" t="str">
        <f>$J$47</f>
        <v/>
      </c>
      <c r="K291" s="926"/>
      <c r="L291" s="903" t="str">
        <f>$L$47</f>
        <v/>
      </c>
      <c r="M291" s="1101"/>
      <c r="N291" s="933" t="str">
        <f>$N$47</f>
        <v/>
      </c>
      <c r="O291" s="934"/>
      <c r="P291" s="934"/>
      <c r="Q291" s="934"/>
      <c r="R291" s="934"/>
      <c r="S291" s="934"/>
      <c r="T291" s="934"/>
      <c r="U291" s="934"/>
      <c r="V291" s="934"/>
      <c r="W291" s="934"/>
      <c r="X291" s="934"/>
      <c r="Y291" s="934"/>
      <c r="Z291" s="934"/>
      <c r="AA291" s="934"/>
      <c r="AB291" s="934"/>
      <c r="AC291" s="934"/>
      <c r="AD291" s="934"/>
      <c r="AE291" s="934"/>
      <c r="AF291" s="934"/>
      <c r="AG291" s="934"/>
      <c r="AH291" s="934"/>
      <c r="AI291" s="934"/>
      <c r="AJ291" s="934"/>
      <c r="AK291" s="934"/>
      <c r="AL291" s="934"/>
      <c r="AM291" s="935"/>
      <c r="AN291" s="84"/>
      <c r="AO291" s="84"/>
      <c r="AP291" s="91"/>
      <c r="AQ291" s="91"/>
      <c r="AR291" s="91"/>
      <c r="AS291" s="139"/>
      <c r="AT291" s="118"/>
      <c r="AU291" s="118"/>
      <c r="AV291" s="91"/>
      <c r="AW291" s="91"/>
      <c r="AX291" s="91"/>
      <c r="AY291" s="139"/>
      <c r="AZ291" s="118"/>
      <c r="BA291" s="118"/>
      <c r="BB291" s="4"/>
      <c r="BC291" s="4"/>
      <c r="BD291" s="4"/>
      <c r="BE291" s="4"/>
      <c r="BF291" s="4"/>
      <c r="BG291" s="4"/>
    </row>
    <row r="292" spans="2:61" s="5" customFormat="1" ht="9.9" customHeight="1">
      <c r="B292" s="863"/>
      <c r="C292" s="863"/>
      <c r="D292" s="864"/>
      <c r="E292" s="864"/>
      <c r="F292" s="1099"/>
      <c r="G292" s="1092"/>
      <c r="H292" s="1092"/>
      <c r="I292" s="1092"/>
      <c r="J292" s="1092"/>
      <c r="K292" s="1092"/>
      <c r="L292" s="995"/>
      <c r="M292" s="971"/>
      <c r="N292" s="936"/>
      <c r="O292" s="937"/>
      <c r="P292" s="937"/>
      <c r="Q292" s="937"/>
      <c r="R292" s="937"/>
      <c r="S292" s="937"/>
      <c r="T292" s="937"/>
      <c r="U292" s="937"/>
      <c r="V292" s="937"/>
      <c r="W292" s="937"/>
      <c r="X292" s="937"/>
      <c r="Y292" s="937"/>
      <c r="Z292" s="937"/>
      <c r="AA292" s="937"/>
      <c r="AB292" s="937"/>
      <c r="AC292" s="937"/>
      <c r="AD292" s="937"/>
      <c r="AE292" s="937"/>
      <c r="AF292" s="937"/>
      <c r="AG292" s="937"/>
      <c r="AH292" s="937"/>
      <c r="AI292" s="937"/>
      <c r="AJ292" s="937"/>
      <c r="AK292" s="937"/>
      <c r="AL292" s="937"/>
      <c r="AM292" s="938"/>
      <c r="AN292" s="85"/>
      <c r="AO292" s="85"/>
      <c r="AP292" s="85"/>
      <c r="AQ292" s="85"/>
      <c r="AR292" s="85"/>
      <c r="AS292" s="85"/>
      <c r="AT292" s="139"/>
      <c r="AU292" s="139"/>
      <c r="AV292" s="85"/>
      <c r="AW292" s="85"/>
      <c r="AX292" s="85"/>
      <c r="AY292" s="85"/>
      <c r="AZ292" s="139"/>
      <c r="BA292" s="139"/>
      <c r="BB292" s="4"/>
      <c r="BC292" s="4"/>
      <c r="BD292" s="4"/>
      <c r="BE292" s="4"/>
      <c r="BF292" s="4"/>
      <c r="BG292" s="4"/>
    </row>
    <row r="293" spans="2:61" s="5" customFormat="1" ht="9.9" customHeight="1">
      <c r="B293" s="863"/>
      <c r="C293" s="863"/>
      <c r="D293" s="864"/>
      <c r="E293" s="864"/>
      <c r="F293" s="1100"/>
      <c r="G293" s="1090"/>
      <c r="H293" s="1090"/>
      <c r="I293" s="1090"/>
      <c r="J293" s="1090"/>
      <c r="K293" s="1090"/>
      <c r="L293" s="904"/>
      <c r="M293" s="972"/>
      <c r="N293" s="939"/>
      <c r="O293" s="940"/>
      <c r="P293" s="940"/>
      <c r="Q293" s="940"/>
      <c r="R293" s="940"/>
      <c r="S293" s="940"/>
      <c r="T293" s="940"/>
      <c r="U293" s="940"/>
      <c r="V293" s="940"/>
      <c r="W293" s="940"/>
      <c r="X293" s="940"/>
      <c r="Y293" s="940"/>
      <c r="Z293" s="940"/>
      <c r="AA293" s="940"/>
      <c r="AB293" s="940"/>
      <c r="AC293" s="940"/>
      <c r="AD293" s="940"/>
      <c r="AE293" s="940"/>
      <c r="AF293" s="940"/>
      <c r="AG293" s="940"/>
      <c r="AH293" s="940"/>
      <c r="AI293" s="940"/>
      <c r="AJ293" s="940"/>
      <c r="AK293" s="940"/>
      <c r="AL293" s="940"/>
      <c r="AM293" s="941"/>
      <c r="AN293" s="85"/>
      <c r="AO293" s="85"/>
      <c r="AP293" s="85"/>
      <c r="AQ293" s="85"/>
      <c r="AR293" s="85"/>
      <c r="AS293" s="85"/>
      <c r="AT293" s="139"/>
      <c r="AU293" s="139"/>
      <c r="AV293" s="85"/>
      <c r="AW293" s="85"/>
      <c r="AX293" s="85"/>
      <c r="AY293" s="85"/>
      <c r="AZ293" s="139"/>
      <c r="BA293" s="139"/>
      <c r="BB293" s="4"/>
      <c r="BC293" s="4"/>
      <c r="BD293" s="4"/>
      <c r="BE293" s="4"/>
      <c r="BF293" s="4"/>
      <c r="BG293" s="4"/>
    </row>
    <row r="294" spans="2:61" s="5" customFormat="1" ht="9.9" customHeight="1">
      <c r="B294" s="840" t="s">
        <v>1013</v>
      </c>
      <c r="C294" s="808"/>
      <c r="D294" s="808"/>
      <c r="E294" s="808"/>
      <c r="F294" s="808"/>
      <c r="G294" s="808"/>
      <c r="H294" s="808"/>
      <c r="I294" s="808"/>
      <c r="J294" s="808"/>
      <c r="K294" s="808"/>
      <c r="L294" s="808"/>
      <c r="M294" s="808"/>
      <c r="N294" s="858"/>
      <c r="O294" s="859"/>
      <c r="S294" s="4"/>
      <c r="AC294" s="4"/>
      <c r="AM294" s="4"/>
      <c r="AW294" s="4"/>
      <c r="BB294" s="4"/>
      <c r="BC294" s="4"/>
      <c r="BD294" s="4"/>
      <c r="BE294" s="4"/>
      <c r="BF294" s="4"/>
      <c r="BG294" s="4"/>
    </row>
    <row r="295" spans="2:61" s="4" customFormat="1" ht="9.9" customHeight="1">
      <c r="B295" s="860"/>
      <c r="C295" s="858"/>
      <c r="D295" s="858"/>
      <c r="E295" s="858"/>
      <c r="F295" s="858"/>
      <c r="G295" s="858"/>
      <c r="H295" s="858"/>
      <c r="I295" s="858"/>
      <c r="J295" s="858"/>
      <c r="K295" s="858"/>
      <c r="L295" s="858"/>
      <c r="M295" s="858"/>
      <c r="N295" s="858"/>
      <c r="O295" s="859"/>
    </row>
    <row r="296" spans="2:61" s="5" customFormat="1" ht="9.9" customHeight="1">
      <c r="B296" s="77"/>
      <c r="C296" s="111" t="s">
        <v>18</v>
      </c>
      <c r="D296" s="77"/>
      <c r="E296" s="19"/>
      <c r="F296" s="861" t="s">
        <v>10</v>
      </c>
      <c r="G296" s="862"/>
      <c r="H296" s="16"/>
      <c r="I296" s="19"/>
      <c r="J296" s="861" t="s">
        <v>11</v>
      </c>
      <c r="K296" s="862"/>
      <c r="L296" s="16"/>
      <c r="M296" s="19"/>
      <c r="N296" s="861" t="s">
        <v>12</v>
      </c>
      <c r="O296" s="836"/>
      <c r="S296" s="4"/>
      <c r="AC296" s="4"/>
      <c r="AM296" s="4"/>
      <c r="AW296" s="4"/>
      <c r="BB296" s="4"/>
      <c r="BC296" s="4"/>
      <c r="BD296" s="4"/>
      <c r="BE296" s="4"/>
      <c r="BF296" s="4"/>
      <c r="BG296" s="4"/>
    </row>
    <row r="297" spans="2:61" s="5" customFormat="1" ht="9.9" customHeight="1">
      <c r="B297" s="841" t="str">
        <f ca="1">$B$53</f>
        <v>R</v>
      </c>
      <c r="C297" s="807"/>
      <c r="D297" s="841" t="str">
        <f ca="1">$D$53</f>
        <v>0</v>
      </c>
      <c r="E297" s="843"/>
      <c r="F297" s="842" t="str">
        <f ca="1">$F$53</f>
        <v>8</v>
      </c>
      <c r="G297" s="843"/>
      <c r="H297" s="842" t="str">
        <f ca="1">$H$53</f>
        <v>0</v>
      </c>
      <c r="I297" s="843"/>
      <c r="J297" s="842" t="str">
        <f ca="1">$J$53</f>
        <v>9</v>
      </c>
      <c r="K297" s="843"/>
      <c r="L297" s="842" t="str">
        <f ca="1">$L$53</f>
        <v>1</v>
      </c>
      <c r="M297" s="843"/>
      <c r="N297" s="842" t="str">
        <f ca="1">$N$53</f>
        <v>7</v>
      </c>
      <c r="O297" s="807"/>
      <c r="S297" s="4"/>
      <c r="AC297" s="4"/>
      <c r="AM297" s="4"/>
      <c r="AW297" s="4"/>
      <c r="BB297" s="4"/>
      <c r="BC297" s="4"/>
      <c r="BD297" s="4"/>
      <c r="BE297" s="4"/>
      <c r="BF297" s="4"/>
      <c r="BG297" s="4"/>
    </row>
    <row r="298" spans="2:61" s="5" customFormat="1" ht="9.9" customHeight="1">
      <c r="B298" s="840"/>
      <c r="C298" s="809"/>
      <c r="D298" s="840"/>
      <c r="E298" s="845"/>
      <c r="F298" s="844"/>
      <c r="G298" s="845"/>
      <c r="H298" s="844"/>
      <c r="I298" s="845"/>
      <c r="J298" s="844"/>
      <c r="K298" s="845"/>
      <c r="L298" s="844"/>
      <c r="M298" s="845"/>
      <c r="N298" s="844"/>
      <c r="O298" s="809"/>
      <c r="S298" s="4"/>
      <c r="AC298" s="4"/>
      <c r="AM298" s="4"/>
      <c r="AW298" s="4"/>
      <c r="BB298" s="4"/>
      <c r="BC298" s="4"/>
      <c r="BD298" s="4"/>
      <c r="BE298" s="4"/>
      <c r="BF298" s="4"/>
      <c r="BG298" s="4"/>
    </row>
    <row r="299" spans="2:61" s="5" customFormat="1" ht="9.9" customHeight="1">
      <c r="B299" s="846" t="s">
        <v>962</v>
      </c>
      <c r="C299" s="847"/>
      <c r="D299" s="847"/>
      <c r="E299" s="847"/>
      <c r="F299" s="847"/>
      <c r="G299" s="847"/>
      <c r="H299" s="847"/>
      <c r="I299" s="847"/>
      <c r="J299" s="847"/>
      <c r="K299" s="847"/>
      <c r="L299" s="847"/>
      <c r="M299" s="847"/>
      <c r="N299" s="847"/>
      <c r="O299" s="847"/>
      <c r="P299" s="847"/>
      <c r="Q299" s="847"/>
      <c r="R299" s="847"/>
      <c r="S299" s="847"/>
      <c r="T299" s="847"/>
      <c r="U299" s="847"/>
      <c r="V299" s="847"/>
      <c r="W299" s="847"/>
      <c r="X299" s="847"/>
      <c r="Y299" s="847"/>
      <c r="Z299" s="847"/>
      <c r="AA299" s="847"/>
      <c r="AB299" s="847"/>
      <c r="AC299" s="847"/>
      <c r="AD299" s="847"/>
      <c r="AE299" s="847"/>
      <c r="AF299" s="847"/>
      <c r="AG299" s="847"/>
      <c r="AH299" s="847"/>
      <c r="AI299" s="847"/>
      <c r="AJ299" s="847"/>
      <c r="AK299" s="848"/>
      <c r="AL299" s="837" t="s">
        <v>946</v>
      </c>
      <c r="AM299" s="838"/>
      <c r="AN299" s="838"/>
      <c r="AO299" s="838"/>
      <c r="AP299" s="838"/>
      <c r="AQ299" s="838"/>
      <c r="AR299" s="838"/>
      <c r="AS299" s="838"/>
      <c r="AT299" s="838"/>
      <c r="AU299" s="838"/>
      <c r="AV299" s="838"/>
      <c r="AW299" s="838"/>
      <c r="AX299" s="838"/>
      <c r="AY299" s="838"/>
      <c r="AZ299" s="838"/>
      <c r="BA299" s="839"/>
      <c r="BF299" s="4"/>
      <c r="BG299" s="4"/>
    </row>
    <row r="300" spans="2:61" s="5" customFormat="1" ht="9.9" customHeight="1">
      <c r="B300" s="846" t="s">
        <v>13</v>
      </c>
      <c r="C300" s="847"/>
      <c r="D300" s="847"/>
      <c r="E300" s="847"/>
      <c r="F300" s="847"/>
      <c r="G300" s="847"/>
      <c r="H300" s="847"/>
      <c r="I300" s="847"/>
      <c r="J300" s="847"/>
      <c r="K300" s="847"/>
      <c r="L300" s="847"/>
      <c r="M300" s="848"/>
      <c r="N300" s="846" t="s">
        <v>959</v>
      </c>
      <c r="O300" s="847"/>
      <c r="P300" s="847"/>
      <c r="Q300" s="847"/>
      <c r="R300" s="847"/>
      <c r="S300" s="847"/>
      <c r="T300" s="847"/>
      <c r="U300" s="847"/>
      <c r="V300" s="847"/>
      <c r="W300" s="847"/>
      <c r="X300" s="847"/>
      <c r="Y300" s="848"/>
      <c r="Z300" s="846" t="s">
        <v>960</v>
      </c>
      <c r="AA300" s="847"/>
      <c r="AB300" s="847"/>
      <c r="AC300" s="847"/>
      <c r="AD300" s="847"/>
      <c r="AE300" s="847"/>
      <c r="AF300" s="847"/>
      <c r="AG300" s="847"/>
      <c r="AH300" s="847"/>
      <c r="AI300" s="847"/>
      <c r="AJ300" s="847"/>
      <c r="AK300" s="848"/>
      <c r="AL300" s="840"/>
      <c r="AM300" s="808"/>
      <c r="AN300" s="808"/>
      <c r="AO300" s="808"/>
      <c r="AP300" s="808"/>
      <c r="AQ300" s="808"/>
      <c r="AR300" s="808"/>
      <c r="AS300" s="808"/>
      <c r="AT300" s="808"/>
      <c r="AU300" s="808"/>
      <c r="AV300" s="808"/>
      <c r="AW300" s="808"/>
      <c r="AX300" s="808"/>
      <c r="AY300" s="808"/>
      <c r="AZ300" s="808"/>
      <c r="BA300" s="809"/>
      <c r="BF300" s="4"/>
      <c r="BG300" s="4"/>
    </row>
    <row r="301" spans="2:61" s="4" customFormat="1" ht="9.9" customHeight="1">
      <c r="B301" s="162"/>
      <c r="C301" s="163"/>
      <c r="D301" s="18"/>
      <c r="E301" s="17"/>
      <c r="F301" s="835" t="s">
        <v>6</v>
      </c>
      <c r="G301" s="835"/>
      <c r="H301" s="154"/>
      <c r="I301" s="155"/>
      <c r="J301" s="154"/>
      <c r="K301" s="156"/>
      <c r="L301" s="835" t="s">
        <v>7</v>
      </c>
      <c r="M301" s="836"/>
      <c r="N301" s="77"/>
      <c r="O301" s="78"/>
      <c r="P301" s="16"/>
      <c r="Q301" s="19"/>
      <c r="R301" s="835" t="s">
        <v>6</v>
      </c>
      <c r="S301" s="835"/>
      <c r="T301" s="154"/>
      <c r="U301" s="155"/>
      <c r="V301" s="154"/>
      <c r="W301" s="156"/>
      <c r="X301" s="835" t="s">
        <v>7</v>
      </c>
      <c r="Y301" s="836"/>
      <c r="Z301" s="77"/>
      <c r="AA301" s="78"/>
      <c r="AB301" s="16"/>
      <c r="AC301" s="19"/>
      <c r="AD301" s="835" t="s">
        <v>6</v>
      </c>
      <c r="AE301" s="835"/>
      <c r="AF301" s="154"/>
      <c r="AG301" s="155"/>
      <c r="AH301" s="154"/>
      <c r="AI301" s="156"/>
      <c r="AJ301" s="835" t="s">
        <v>7</v>
      </c>
      <c r="AK301" s="836"/>
      <c r="AL301" s="89"/>
      <c r="AM301" s="87"/>
      <c r="AN301" s="113"/>
      <c r="AO301" s="113" t="s">
        <v>961</v>
      </c>
      <c r="AP301" s="89"/>
      <c r="AQ301" s="88"/>
      <c r="AR301" s="154"/>
      <c r="AS301" s="156"/>
      <c r="AT301" s="835" t="s">
        <v>6</v>
      </c>
      <c r="AU301" s="836"/>
      <c r="AV301" s="89"/>
      <c r="AW301" s="87"/>
      <c r="AX301" s="154"/>
      <c r="AY301" s="156"/>
      <c r="AZ301" s="835" t="s">
        <v>7</v>
      </c>
      <c r="BA301" s="836"/>
    </row>
    <row r="302" spans="2:61" s="5" customFormat="1" ht="9.9" customHeight="1">
      <c r="B302" s="931" t="str">
        <f>$B$58</f>
        <v/>
      </c>
      <c r="C302" s="995"/>
      <c r="D302" s="1092" t="str">
        <f>$D$58</f>
        <v/>
      </c>
      <c r="E302" s="1092"/>
      <c r="F302" s="1092" t="str">
        <f>$F$58</f>
        <v/>
      </c>
      <c r="G302" s="1092"/>
      <c r="H302" s="804">
        <v>0</v>
      </c>
      <c r="I302" s="804"/>
      <c r="J302" s="804">
        <v>0</v>
      </c>
      <c r="K302" s="804"/>
      <c r="L302" s="806">
        <v>0</v>
      </c>
      <c r="M302" s="807"/>
      <c r="N302" s="931" t="str">
        <f>$N$58</f>
        <v/>
      </c>
      <c r="O302" s="995"/>
      <c r="P302" s="1092" t="str">
        <f>$P$58</f>
        <v/>
      </c>
      <c r="Q302" s="1092"/>
      <c r="R302" s="1092" t="str">
        <f>$R$58</f>
        <v/>
      </c>
      <c r="S302" s="1092"/>
      <c r="T302" s="804">
        <v>0</v>
      </c>
      <c r="U302" s="804"/>
      <c r="V302" s="804">
        <v>0</v>
      </c>
      <c r="W302" s="804"/>
      <c r="X302" s="806">
        <v>0</v>
      </c>
      <c r="Y302" s="807"/>
      <c r="Z302" s="931" t="str">
        <f>$Z$58</f>
        <v/>
      </c>
      <c r="AA302" s="995"/>
      <c r="AB302" s="1092" t="str">
        <f>$AB$58</f>
        <v/>
      </c>
      <c r="AC302" s="1092"/>
      <c r="AD302" s="1092" t="str">
        <f>$AD$58</f>
        <v/>
      </c>
      <c r="AE302" s="1092"/>
      <c r="AF302" s="804">
        <v>0</v>
      </c>
      <c r="AG302" s="804"/>
      <c r="AH302" s="804">
        <v>0</v>
      </c>
      <c r="AI302" s="804"/>
      <c r="AJ302" s="806">
        <v>0</v>
      </c>
      <c r="AK302" s="807"/>
      <c r="AL302" s="817"/>
      <c r="AM302" s="818"/>
      <c r="AN302" s="922" t="str">
        <f>$AN$58</f>
        <v/>
      </c>
      <c r="AO302" s="971"/>
      <c r="AP302" s="923" t="str">
        <f>$AP$58</f>
        <v/>
      </c>
      <c r="AQ302" s="1092"/>
      <c r="AR302" s="1092" t="str">
        <f>$AR$58</f>
        <v/>
      </c>
      <c r="AS302" s="1092"/>
      <c r="AT302" s="825">
        <v>0</v>
      </c>
      <c r="AU302" s="826"/>
      <c r="AV302" s="829">
        <v>0</v>
      </c>
      <c r="AW302" s="830"/>
      <c r="AX302" s="810">
        <v>0</v>
      </c>
      <c r="AY302" s="811"/>
      <c r="AZ302" s="825">
        <v>0</v>
      </c>
      <c r="BA302" s="826"/>
      <c r="BG302" s="4"/>
    </row>
    <row r="303" spans="2:61" s="5" customFormat="1" ht="9.9" customHeight="1">
      <c r="B303" s="932"/>
      <c r="C303" s="904"/>
      <c r="D303" s="1090"/>
      <c r="E303" s="1090"/>
      <c r="F303" s="1090"/>
      <c r="G303" s="1090"/>
      <c r="H303" s="805"/>
      <c r="I303" s="805"/>
      <c r="J303" s="805"/>
      <c r="K303" s="805"/>
      <c r="L303" s="808"/>
      <c r="M303" s="809"/>
      <c r="N303" s="932"/>
      <c r="O303" s="904"/>
      <c r="P303" s="1090"/>
      <c r="Q303" s="1090"/>
      <c r="R303" s="1090"/>
      <c r="S303" s="1090"/>
      <c r="T303" s="805"/>
      <c r="U303" s="805"/>
      <c r="V303" s="805"/>
      <c r="W303" s="805"/>
      <c r="X303" s="808"/>
      <c r="Y303" s="809"/>
      <c r="Z303" s="932"/>
      <c r="AA303" s="904"/>
      <c r="AB303" s="1090"/>
      <c r="AC303" s="1090"/>
      <c r="AD303" s="1090"/>
      <c r="AE303" s="1090"/>
      <c r="AF303" s="805"/>
      <c r="AG303" s="805"/>
      <c r="AH303" s="805"/>
      <c r="AI303" s="805"/>
      <c r="AJ303" s="808"/>
      <c r="AK303" s="809"/>
      <c r="AL303" s="819"/>
      <c r="AM303" s="820"/>
      <c r="AN303" s="901"/>
      <c r="AO303" s="972"/>
      <c r="AP303" s="902"/>
      <c r="AQ303" s="1090"/>
      <c r="AR303" s="1090"/>
      <c r="AS303" s="1090"/>
      <c r="AT303" s="827"/>
      <c r="AU303" s="828"/>
      <c r="AV303" s="831"/>
      <c r="AW303" s="832"/>
      <c r="AX303" s="812"/>
      <c r="AY303" s="813"/>
      <c r="AZ303" s="827"/>
      <c r="BA303" s="828"/>
      <c r="BG303" s="4"/>
    </row>
    <row r="304" spans="2:61" s="5" customFormat="1" ht="9.9" customHeight="1">
      <c r="K304" s="4"/>
      <c r="P304" s="4"/>
      <c r="Q304" s="4"/>
      <c r="R304" s="4"/>
      <c r="S304" s="15"/>
      <c r="T304" s="15"/>
      <c r="U304" s="15"/>
      <c r="V304" s="15"/>
      <c r="W304" s="15"/>
      <c r="X304" s="15"/>
      <c r="Y304" s="15"/>
      <c r="Z304" s="15"/>
      <c r="AA304" s="15"/>
      <c r="AB304" s="15"/>
      <c r="AC304" s="15"/>
      <c r="AD304" s="15"/>
      <c r="AE304" s="15"/>
      <c r="AF304" s="15"/>
      <c r="AG304" s="15"/>
      <c r="AH304" s="15"/>
      <c r="AI304" s="15"/>
      <c r="AJ304" s="15"/>
      <c r="AK304" s="15"/>
      <c r="AL304" s="90"/>
      <c r="AM304" s="90"/>
      <c r="AN304" s="90"/>
      <c r="AO304" s="90"/>
      <c r="AP304" s="90"/>
      <c r="AQ304" s="90"/>
      <c r="AR304" s="90"/>
      <c r="AS304" s="90"/>
      <c r="AT304" s="90"/>
      <c r="AU304" s="90"/>
      <c r="AV304" s="90"/>
      <c r="AW304" s="90"/>
      <c r="AX304" s="90"/>
      <c r="AY304" s="90"/>
      <c r="AZ304" s="90"/>
      <c r="BA304" s="90"/>
      <c r="BB304" s="15"/>
      <c r="BC304" s="15"/>
      <c r="BD304" s="15"/>
      <c r="BE304" s="15"/>
      <c r="BF304" s="15"/>
      <c r="BG304" s="15"/>
      <c r="BH304" s="15"/>
      <c r="BI304" s="15"/>
    </row>
    <row r="305" spans="2:66" s="5" customFormat="1" ht="9.9" customHeight="1">
      <c r="B305" s="86" t="s">
        <v>1014</v>
      </c>
      <c r="M305" s="4"/>
      <c r="Q305" s="4"/>
      <c r="R305" s="167"/>
      <c r="S305" s="107"/>
      <c r="T305" s="108"/>
      <c r="U305" s="108"/>
      <c r="V305" s="108"/>
      <c r="W305" s="108"/>
      <c r="X305" s="108"/>
      <c r="Y305" s="108"/>
      <c r="Z305" s="108"/>
      <c r="AA305" s="108"/>
      <c r="AB305" s="108"/>
      <c r="AC305" s="833" t="s">
        <v>1031</v>
      </c>
      <c r="AD305" s="833"/>
      <c r="AE305" s="833"/>
      <c r="AF305" s="833"/>
      <c r="AG305" s="833"/>
      <c r="AH305" s="833"/>
      <c r="AI305" s="833"/>
      <c r="AJ305" s="833"/>
      <c r="AK305" s="833"/>
      <c r="AL305" s="833"/>
      <c r="AM305" s="833"/>
      <c r="AN305" s="833"/>
      <c r="AO305" s="833"/>
      <c r="AP305" s="833"/>
      <c r="AQ305" s="833"/>
      <c r="AR305" s="833"/>
      <c r="AS305" s="833"/>
      <c r="AT305" s="833"/>
      <c r="AU305" s="833"/>
      <c r="AV305" s="833"/>
      <c r="AW305" s="833"/>
      <c r="AX305" s="833"/>
      <c r="AY305" s="833"/>
      <c r="AZ305" s="833"/>
      <c r="BA305" s="109"/>
      <c r="BB305" s="109"/>
      <c r="BC305" s="109"/>
      <c r="BD305" s="108"/>
      <c r="BE305" s="108"/>
      <c r="BF305" s="108"/>
      <c r="BG305" s="108"/>
      <c r="BH305" s="108"/>
      <c r="BI305" s="108"/>
      <c r="BJ305" s="108"/>
      <c r="BK305" s="108"/>
    </row>
    <row r="306" spans="2:66" s="5" customFormat="1" ht="9.9" customHeight="1">
      <c r="C306" s="814" t="s">
        <v>1015</v>
      </c>
      <c r="D306" s="814"/>
      <c r="E306" s="814"/>
      <c r="F306" s="814"/>
      <c r="G306" s="814"/>
      <c r="H306" s="814"/>
      <c r="I306" s="814"/>
      <c r="J306" s="814"/>
      <c r="K306" s="814"/>
      <c r="L306" s="814"/>
      <c r="M306" s="814"/>
      <c r="N306" s="814"/>
      <c r="O306" s="814"/>
      <c r="P306" s="814"/>
      <c r="Q306" s="814"/>
      <c r="R306" s="167"/>
      <c r="S306" s="4"/>
      <c r="T306" s="21"/>
      <c r="U306" s="21"/>
      <c r="V306" s="21"/>
      <c r="W306" s="22"/>
      <c r="X306" s="22"/>
      <c r="Y306" s="22"/>
      <c r="Z306" s="22"/>
      <c r="AA306" s="22"/>
      <c r="AB306" s="22"/>
      <c r="AC306" s="834"/>
      <c r="AD306" s="834"/>
      <c r="AE306" s="834"/>
      <c r="AF306" s="834"/>
      <c r="AG306" s="834"/>
      <c r="AH306" s="834"/>
      <c r="AI306" s="834"/>
      <c r="AJ306" s="834"/>
      <c r="AK306" s="834"/>
      <c r="AL306" s="834"/>
      <c r="AM306" s="834"/>
      <c r="AN306" s="834"/>
      <c r="AO306" s="834"/>
      <c r="AP306" s="834"/>
      <c r="AQ306" s="834"/>
      <c r="AR306" s="834"/>
      <c r="AS306" s="834"/>
      <c r="AT306" s="834"/>
      <c r="AU306" s="834"/>
      <c r="AV306" s="834"/>
      <c r="AW306" s="834"/>
      <c r="AX306" s="834"/>
      <c r="AY306" s="834"/>
      <c r="AZ306" s="834"/>
      <c r="BA306" s="110"/>
      <c r="BB306" s="110"/>
      <c r="BC306" s="110"/>
      <c r="BD306" s="4"/>
      <c r="BE306" s="4"/>
      <c r="BF306" s="4"/>
      <c r="BG306" s="4"/>
      <c r="BH306" s="4"/>
      <c r="BI306" s="4"/>
      <c r="BJ306" s="4"/>
      <c r="BK306" s="4"/>
    </row>
    <row r="307" spans="2:66" s="5" customFormat="1" ht="9.9" customHeight="1">
      <c r="C307" s="814"/>
      <c r="D307" s="814"/>
      <c r="E307" s="814"/>
      <c r="F307" s="814"/>
      <c r="G307" s="814"/>
      <c r="H307" s="814"/>
      <c r="I307" s="814"/>
      <c r="J307" s="814"/>
      <c r="K307" s="814"/>
      <c r="L307" s="814"/>
      <c r="M307" s="814"/>
      <c r="N307" s="814"/>
      <c r="O307" s="814"/>
      <c r="P307" s="814"/>
      <c r="Q307" s="814"/>
      <c r="R307" s="167"/>
      <c r="S307" s="4"/>
      <c r="T307" s="21"/>
      <c r="U307" s="21"/>
      <c r="V307" s="21"/>
      <c r="W307" s="22"/>
      <c r="X307" s="22"/>
      <c r="Y307" s="22"/>
      <c r="Z307" s="22"/>
      <c r="AA307" s="22"/>
      <c r="AB307" s="22"/>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6"/>
      <c r="AY307" s="110"/>
      <c r="AZ307" s="110"/>
      <c r="BA307" s="110"/>
      <c r="BB307" s="110"/>
      <c r="BC307" s="110"/>
      <c r="BD307" s="4"/>
      <c r="BE307" s="4"/>
      <c r="BF307" s="4"/>
      <c r="BG307" s="4"/>
      <c r="BH307" s="4"/>
      <c r="BI307" s="4"/>
      <c r="BJ307" s="4"/>
      <c r="BK307" s="4"/>
    </row>
    <row r="308" spans="2:66" s="5" customFormat="1" ht="9.9" customHeight="1" thickBot="1">
      <c r="M308" s="4"/>
      <c r="R308" s="167"/>
      <c r="S308" s="4"/>
      <c r="T308" s="91"/>
      <c r="U308" s="91"/>
      <c r="V308" s="91" t="s">
        <v>947</v>
      </c>
      <c r="W308" s="91"/>
      <c r="X308" s="91"/>
      <c r="Y308" s="91"/>
      <c r="Z308" s="91"/>
      <c r="AA308" s="92"/>
      <c r="AB308" s="91"/>
      <c r="AC308" s="91"/>
      <c r="AD308" s="195"/>
      <c r="AE308" s="195"/>
      <c r="AF308" s="195"/>
      <c r="AG308" s="195"/>
      <c r="AH308" s="195"/>
      <c r="AI308" s="195"/>
      <c r="AJ308" s="998" t="str">
        <f>$AW$64</f>
        <v>R</v>
      </c>
      <c r="AK308" s="998"/>
      <c r="AL308" s="998" t="str">
        <f ca="1">$AY$64</f>
        <v>08</v>
      </c>
      <c r="AM308" s="998"/>
      <c r="AN308" s="117" t="s">
        <v>19</v>
      </c>
      <c r="AO308" s="998" t="str">
        <f ca="1">$BB$64</f>
        <v>04</v>
      </c>
      <c r="AP308" s="998"/>
      <c r="AQ308" s="117" t="s">
        <v>20</v>
      </c>
      <c r="AR308" s="998" t="str">
        <f ca="1">$BE$64</f>
        <v>24</v>
      </c>
      <c r="AS308" s="998"/>
      <c r="AT308" s="117" t="s">
        <v>929</v>
      </c>
      <c r="AU308" s="4"/>
      <c r="AV308" s="4"/>
      <c r="AW308" s="4"/>
      <c r="AX308" s="4"/>
    </row>
    <row r="309" spans="2:66" s="5" customFormat="1" ht="9.9" customHeight="1" thickTop="1">
      <c r="B309" s="86" t="s">
        <v>1016</v>
      </c>
      <c r="M309" s="4"/>
      <c r="R309" s="167"/>
      <c r="T309" s="815" t="s">
        <v>948</v>
      </c>
      <c r="U309" s="815"/>
      <c r="V309" s="815"/>
      <c r="W309" s="815"/>
      <c r="X309" s="815"/>
      <c r="Y309" s="815"/>
      <c r="Z309" s="815"/>
      <c r="AA309" s="1136" t="str">
        <f>$AA$65</f>
        <v/>
      </c>
      <c r="AB309" s="1137"/>
      <c r="AC309" s="1137"/>
      <c r="AD309" s="1137"/>
      <c r="AE309" s="1137"/>
      <c r="AF309" s="1137"/>
      <c r="AG309" s="1137"/>
      <c r="AH309" s="1137"/>
      <c r="AI309" s="1137"/>
      <c r="AJ309" s="1137"/>
      <c r="AK309" s="1137"/>
      <c r="AL309" s="1137"/>
      <c r="AM309" s="1137"/>
      <c r="AN309" s="1137"/>
      <c r="AO309" s="1137"/>
      <c r="AP309" s="1137"/>
      <c r="AQ309" s="1137"/>
      <c r="AR309" s="1137"/>
      <c r="AS309" s="1137"/>
      <c r="AT309" s="1138" t="s">
        <v>983</v>
      </c>
      <c r="AU309" s="1139"/>
      <c r="AV309" s="1139"/>
      <c r="AW309" s="1140"/>
    </row>
    <row r="310" spans="2:66" s="5" customFormat="1" ht="9.9" customHeight="1">
      <c r="C310" s="9"/>
      <c r="D310" s="10"/>
      <c r="E310" s="10"/>
      <c r="F310" s="10"/>
      <c r="G310" s="10"/>
      <c r="H310" s="10"/>
      <c r="I310" s="10"/>
      <c r="J310" s="10"/>
      <c r="K310" s="10"/>
      <c r="L310" s="10"/>
      <c r="M310" s="10"/>
      <c r="N310" s="10"/>
      <c r="O310" s="10"/>
      <c r="P310" s="10"/>
      <c r="Q310" s="11"/>
      <c r="R310" s="167"/>
      <c r="S310" s="93"/>
      <c r="T310" s="1021" t="s">
        <v>950</v>
      </c>
      <c r="U310" s="1021"/>
      <c r="V310" s="1021"/>
      <c r="W310" s="1021"/>
      <c r="X310" s="1021"/>
      <c r="Y310" s="1021"/>
      <c r="Z310" s="1021"/>
      <c r="AA310" s="1146" t="str">
        <f>IF(入力画面!$H$19="","",入力画面!$H$19)</f>
        <v/>
      </c>
      <c r="AB310" s="1147"/>
      <c r="AC310" s="1147"/>
      <c r="AD310" s="1147"/>
      <c r="AE310" s="1147"/>
      <c r="AF310" s="1147"/>
      <c r="AG310" s="1147"/>
      <c r="AH310" s="1147"/>
      <c r="AI310" s="1147"/>
      <c r="AJ310" s="1147"/>
      <c r="AK310" s="1147"/>
      <c r="AL310" s="1147"/>
      <c r="AM310" s="1147"/>
      <c r="AN310" s="1147"/>
      <c r="AO310" s="1147"/>
      <c r="AP310" s="1147"/>
      <c r="AQ310" s="1147"/>
      <c r="AR310" s="1147"/>
      <c r="AS310" s="1147"/>
      <c r="AT310" s="1141"/>
      <c r="AU310" s="830"/>
      <c r="AV310" s="830"/>
      <c r="AW310" s="1142"/>
    </row>
    <row r="311" spans="2:66" s="5" customFormat="1" ht="9.9" customHeight="1" thickBot="1">
      <c r="C311" s="1035" t="str">
        <f>$C$67</f>
        <v/>
      </c>
      <c r="D311" s="1036"/>
      <c r="E311" s="1036"/>
      <c r="F311" s="1036"/>
      <c r="G311" s="1036"/>
      <c r="H311" s="1036"/>
      <c r="I311" s="1036"/>
      <c r="J311" s="1036"/>
      <c r="K311" s="1036"/>
      <c r="L311" s="1036"/>
      <c r="M311" s="1036"/>
      <c r="N311" s="1036"/>
      <c r="O311" s="1036"/>
      <c r="P311" s="1036"/>
      <c r="Q311" s="1037"/>
      <c r="R311" s="167"/>
      <c r="S311" s="4"/>
      <c r="T311" s="1023"/>
      <c r="U311" s="1023"/>
      <c r="V311" s="1023"/>
      <c r="W311" s="1023"/>
      <c r="X311" s="1023"/>
      <c r="Y311" s="1023"/>
      <c r="Z311" s="1023"/>
      <c r="AA311" s="1048"/>
      <c r="AB311" s="1049"/>
      <c r="AC311" s="1049"/>
      <c r="AD311" s="1049"/>
      <c r="AE311" s="1049"/>
      <c r="AF311" s="1049"/>
      <c r="AG311" s="1049"/>
      <c r="AH311" s="1049"/>
      <c r="AI311" s="1049"/>
      <c r="AJ311" s="1049"/>
      <c r="AK311" s="1049"/>
      <c r="AL311" s="1049"/>
      <c r="AM311" s="1049"/>
      <c r="AN311" s="1049"/>
      <c r="AO311" s="1049"/>
      <c r="AP311" s="1049"/>
      <c r="AQ311" s="1049"/>
      <c r="AR311" s="1049"/>
      <c r="AS311" s="1049"/>
      <c r="AT311" s="1143"/>
      <c r="AU311" s="1144"/>
      <c r="AV311" s="1144"/>
      <c r="AW311" s="1145"/>
    </row>
    <row r="312" spans="2:66" s="5" customFormat="1" ht="9.9" customHeight="1" thickTop="1">
      <c r="C312" s="1035"/>
      <c r="D312" s="1036"/>
      <c r="E312" s="1036"/>
      <c r="F312" s="1036"/>
      <c r="G312" s="1036"/>
      <c r="H312" s="1036"/>
      <c r="I312" s="1036"/>
      <c r="J312" s="1036"/>
      <c r="K312" s="1036"/>
      <c r="L312" s="1036"/>
      <c r="M312" s="1036"/>
      <c r="N312" s="1036"/>
      <c r="O312" s="1036"/>
      <c r="P312" s="1036"/>
      <c r="Q312" s="1037"/>
      <c r="R312" s="167"/>
      <c r="S312" s="4"/>
      <c r="T312" s="1021" t="s">
        <v>14</v>
      </c>
      <c r="U312" s="1021"/>
      <c r="V312" s="1021"/>
      <c r="W312" s="1021"/>
      <c r="X312" s="1021"/>
      <c r="Y312" s="1021"/>
      <c r="Z312" s="1021"/>
      <c r="AA312" s="1148" t="str">
        <f>$AA$68</f>
        <v/>
      </c>
      <c r="AB312" s="1046"/>
      <c r="AC312" s="1046"/>
      <c r="AD312" s="1046"/>
      <c r="AE312" s="1046"/>
      <c r="AF312" s="1046"/>
      <c r="AG312" s="1046"/>
      <c r="AH312" s="1046"/>
      <c r="AI312" s="1046"/>
      <c r="AJ312" s="1046"/>
      <c r="AK312" s="1046"/>
      <c r="AL312" s="1046"/>
      <c r="AM312" s="1046"/>
      <c r="AN312" s="1046"/>
      <c r="AO312" s="1046"/>
      <c r="AP312" s="1046"/>
      <c r="AQ312" s="1046"/>
      <c r="AR312" s="1046"/>
      <c r="AS312" s="1046"/>
      <c r="AT312" s="1045"/>
      <c r="AU312" s="1045"/>
      <c r="AV312" s="1045"/>
      <c r="AW312" s="1045"/>
      <c r="AX312" s="1046"/>
      <c r="AY312" s="1046"/>
      <c r="AZ312" s="1046"/>
      <c r="BA312" s="1046"/>
      <c r="BB312" s="1046"/>
      <c r="BC312" s="1046"/>
      <c r="BD312" s="1046"/>
      <c r="BE312" s="1046"/>
      <c r="BF312" s="1046"/>
      <c r="BG312" s="1046"/>
      <c r="BH312" s="1046"/>
      <c r="BI312" s="1047"/>
      <c r="BJ312" s="4"/>
      <c r="BK312" s="4"/>
    </row>
    <row r="313" spans="2:66" s="5" customFormat="1" ht="9.9" customHeight="1">
      <c r="C313" s="186"/>
      <c r="D313" s="168"/>
      <c r="E313" s="168"/>
      <c r="F313" s="168"/>
      <c r="G313" s="168"/>
      <c r="H313" s="168"/>
      <c r="I313" s="168"/>
      <c r="J313" s="168"/>
      <c r="K313" s="168"/>
      <c r="L313" s="168"/>
      <c r="M313" s="168"/>
      <c r="N313" s="168"/>
      <c r="O313" s="168"/>
      <c r="P313" s="168"/>
      <c r="Q313" s="187"/>
      <c r="R313" s="167"/>
      <c r="S313" s="4"/>
      <c r="T313" s="1023"/>
      <c r="U313" s="1023"/>
      <c r="V313" s="1023"/>
      <c r="W313" s="1023"/>
      <c r="X313" s="1023"/>
      <c r="Y313" s="1023"/>
      <c r="Z313" s="1023"/>
      <c r="AA313" s="1048"/>
      <c r="AB313" s="1049"/>
      <c r="AC313" s="1049"/>
      <c r="AD313" s="1049"/>
      <c r="AE313" s="1049"/>
      <c r="AF313" s="1049"/>
      <c r="AG313" s="1049"/>
      <c r="AH313" s="1049"/>
      <c r="AI313" s="1049"/>
      <c r="AJ313" s="1049"/>
      <c r="AK313" s="1049"/>
      <c r="AL313" s="1049"/>
      <c r="AM313" s="1049"/>
      <c r="AN313" s="1049"/>
      <c r="AO313" s="1049"/>
      <c r="AP313" s="1049"/>
      <c r="AQ313" s="1049"/>
      <c r="AR313" s="1049"/>
      <c r="AS313" s="1049"/>
      <c r="AT313" s="1049"/>
      <c r="AU313" s="1049"/>
      <c r="AV313" s="1049"/>
      <c r="AW313" s="1049"/>
      <c r="AX313" s="1049"/>
      <c r="AY313" s="1049"/>
      <c r="AZ313" s="1049"/>
      <c r="BA313" s="1049"/>
      <c r="BB313" s="1049"/>
      <c r="BC313" s="1049"/>
      <c r="BD313" s="1049"/>
      <c r="BE313" s="1049"/>
      <c r="BF313" s="1049"/>
      <c r="BG313" s="1049"/>
      <c r="BH313" s="1049"/>
      <c r="BI313" s="1050"/>
      <c r="BJ313" s="4"/>
      <c r="BK313" s="4"/>
    </row>
    <row r="314" spans="2:66" s="5" customFormat="1" ht="9.9" customHeight="1">
      <c r="C314" s="23"/>
      <c r="D314" s="23"/>
      <c r="E314" s="23"/>
      <c r="F314" s="23"/>
      <c r="G314" s="23"/>
      <c r="H314" s="23"/>
      <c r="I314" s="23"/>
      <c r="J314" s="23"/>
      <c r="K314" s="23"/>
      <c r="L314" s="23"/>
      <c r="M314" s="23"/>
      <c r="N314" s="23"/>
      <c r="O314" s="23"/>
      <c r="P314" s="23"/>
      <c r="Q314" s="23"/>
      <c r="R314" s="167"/>
      <c r="S314" s="4"/>
      <c r="T314" s="4"/>
      <c r="U314" s="4"/>
      <c r="V314" s="4"/>
      <c r="W314" s="4"/>
      <c r="X314" s="4"/>
      <c r="Y314" s="4"/>
      <c r="Z314" s="4"/>
      <c r="AA314" s="4"/>
    </row>
    <row r="315" spans="2:66" s="5" customFormat="1" ht="9.9" customHeight="1">
      <c r="B315" s="86" t="s">
        <v>1017</v>
      </c>
      <c r="D315" s="23"/>
      <c r="E315" s="23"/>
      <c r="F315" s="23"/>
      <c r="G315" s="23"/>
      <c r="H315" s="23"/>
      <c r="I315" s="23"/>
      <c r="J315" s="23"/>
      <c r="K315" s="23"/>
      <c r="L315" s="23"/>
      <c r="M315" s="23"/>
      <c r="N315" s="23"/>
      <c r="O315" s="23"/>
      <c r="P315" s="23"/>
      <c r="Q315" s="23"/>
      <c r="R315" s="167"/>
      <c r="S315" s="4"/>
      <c r="T315" s="169"/>
      <c r="U315" s="169" t="s">
        <v>1047</v>
      </c>
      <c r="V315" s="169"/>
      <c r="W315" s="94"/>
      <c r="X315" s="95"/>
      <c r="Y315" s="95"/>
      <c r="Z315" s="95"/>
      <c r="AA315" s="95"/>
      <c r="AB315" s="95"/>
      <c r="AC315" s="95"/>
      <c r="AD315" s="95"/>
      <c r="AE315" s="95"/>
      <c r="AF315" s="95"/>
      <c r="AG315" s="96"/>
      <c r="AH315" s="95"/>
      <c r="AI315" s="95"/>
      <c r="AJ315" s="95"/>
      <c r="AK315" s="95"/>
      <c r="AL315" s="95"/>
      <c r="AM315" s="95"/>
      <c r="AN315" s="95"/>
      <c r="AO315" s="95"/>
      <c r="AP315" s="95"/>
      <c r="AQ315" s="96"/>
      <c r="AR315" s="169"/>
      <c r="AS315" s="169"/>
      <c r="AT315" s="169"/>
      <c r="AU315" s="169"/>
      <c r="AV315" s="169"/>
      <c r="AW315" s="169"/>
      <c r="AX315" s="169"/>
      <c r="AY315" s="169"/>
      <c r="AZ315" s="169"/>
      <c r="BA315" s="169"/>
      <c r="BB315" s="169"/>
      <c r="BC315" s="169"/>
      <c r="BD315" s="169"/>
      <c r="BE315" s="169"/>
      <c r="BF315" s="169"/>
      <c r="BG315" s="169"/>
      <c r="BH315" s="169"/>
      <c r="BI315" s="169"/>
      <c r="BJ315" s="4"/>
      <c r="BK315" s="4"/>
      <c r="BL315" s="4"/>
      <c r="BM315" s="4"/>
      <c r="BN315" s="4"/>
    </row>
    <row r="316" spans="2:66" s="5" customFormat="1" ht="9.9" customHeight="1">
      <c r="C316" s="782" t="s">
        <v>1048</v>
      </c>
      <c r="D316" s="783"/>
      <c r="E316" s="783"/>
      <c r="F316" s="783"/>
      <c r="G316" s="783"/>
      <c r="H316" s="783"/>
      <c r="I316" s="783"/>
      <c r="J316" s="783"/>
      <c r="K316" s="783"/>
      <c r="L316" s="783"/>
      <c r="M316" s="783"/>
      <c r="N316" s="783"/>
      <c r="O316" s="783"/>
      <c r="P316" s="783"/>
      <c r="Q316" s="784"/>
      <c r="R316" s="167"/>
      <c r="S316" s="4"/>
      <c r="T316" s="169"/>
      <c r="U316" s="169"/>
      <c r="V316" s="169"/>
      <c r="W316" s="94"/>
      <c r="X316" s="95"/>
      <c r="Y316" s="95"/>
      <c r="Z316" s="95"/>
      <c r="AA316" s="95"/>
      <c r="AB316" s="95"/>
      <c r="AC316" s="95"/>
      <c r="AD316" s="95"/>
      <c r="AE316" s="95"/>
      <c r="AF316" s="95"/>
      <c r="AG316" s="96"/>
      <c r="AH316" s="95"/>
      <c r="AI316" s="95"/>
      <c r="AJ316" s="95"/>
      <c r="AK316" s="95"/>
      <c r="AL316" s="95"/>
      <c r="AM316" s="95"/>
      <c r="AN316" s="95"/>
      <c r="AO316" s="95"/>
      <c r="AP316" s="95"/>
      <c r="AQ316" s="96"/>
      <c r="AR316" s="169"/>
      <c r="AS316" s="169"/>
      <c r="AT316" s="169"/>
      <c r="AU316" s="169"/>
      <c r="AV316" s="169"/>
      <c r="AW316" s="169"/>
      <c r="AX316" s="169"/>
      <c r="AY316" s="169"/>
      <c r="AZ316" s="169"/>
      <c r="BA316" s="169"/>
      <c r="BB316" s="169"/>
      <c r="BC316" s="169"/>
      <c r="BD316" s="169"/>
      <c r="BE316" s="169"/>
      <c r="BF316" s="169"/>
      <c r="BG316" s="169"/>
      <c r="BH316" s="169"/>
      <c r="BI316" s="169"/>
      <c r="BJ316" s="4"/>
      <c r="BK316" s="4"/>
      <c r="BL316" s="4"/>
      <c r="BM316" s="4"/>
      <c r="BN316" s="4"/>
    </row>
    <row r="317" spans="2:66" s="5" customFormat="1" ht="9.9" customHeight="1">
      <c r="C317" s="785"/>
      <c r="D317" s="786"/>
      <c r="E317" s="786"/>
      <c r="F317" s="786"/>
      <c r="G317" s="786"/>
      <c r="H317" s="786"/>
      <c r="I317" s="786"/>
      <c r="J317" s="786"/>
      <c r="K317" s="786"/>
      <c r="L317" s="786"/>
      <c r="M317" s="786"/>
      <c r="N317" s="786"/>
      <c r="O317" s="786"/>
      <c r="P317" s="786"/>
      <c r="Q317" s="787"/>
      <c r="R317" s="167"/>
      <c r="S317" s="4"/>
      <c r="T317" s="1032" t="s">
        <v>951</v>
      </c>
      <c r="U317" s="1033"/>
      <c r="V317" s="1033"/>
      <c r="W317" s="1033"/>
      <c r="X317" s="1033"/>
      <c r="Y317" s="1033"/>
      <c r="Z317" s="1034"/>
      <c r="AA317" s="1051" t="s">
        <v>966</v>
      </c>
      <c r="AB317" s="1051"/>
      <c r="AC317" s="1051"/>
      <c r="AD317" s="1051"/>
      <c r="AE317" s="1051"/>
      <c r="AF317" s="1051"/>
      <c r="AG317" s="1051"/>
      <c r="AH317" s="1051"/>
      <c r="AI317" s="1051"/>
      <c r="AJ317" s="1051"/>
      <c r="AK317" s="1051"/>
      <c r="AL317" s="1051"/>
      <c r="AM317" s="1051"/>
      <c r="AN317" s="1051"/>
      <c r="AO317" s="1051"/>
      <c r="AP317" s="1051"/>
      <c r="AQ317" s="1051"/>
      <c r="AR317" s="1051"/>
      <c r="AS317" s="1051"/>
      <c r="AT317" s="1051"/>
      <c r="AU317" s="1051"/>
      <c r="AV317" s="1052" t="s">
        <v>965</v>
      </c>
      <c r="AW317" s="1053"/>
      <c r="AX317" s="1053"/>
      <c r="AY317" s="1053"/>
      <c r="AZ317" s="1053"/>
      <c r="BA317" s="1053"/>
      <c r="BB317" s="1054"/>
      <c r="BC317" s="742" t="s">
        <v>952</v>
      </c>
      <c r="BD317" s="1023"/>
      <c r="BE317" s="1023"/>
      <c r="BF317" s="1023"/>
      <c r="BG317" s="1023"/>
      <c r="BH317" s="1023"/>
      <c r="BI317" s="1023"/>
      <c r="BJ317" s="1023"/>
      <c r="BK317" s="114"/>
      <c r="BL317" s="4"/>
      <c r="BM317" s="4"/>
      <c r="BN317" s="4"/>
    </row>
    <row r="318" spans="2:66" s="5" customFormat="1" ht="9.9" customHeight="1">
      <c r="C318" s="785"/>
      <c r="D318" s="786"/>
      <c r="E318" s="786"/>
      <c r="F318" s="786"/>
      <c r="G318" s="786"/>
      <c r="H318" s="786"/>
      <c r="I318" s="786"/>
      <c r="J318" s="786"/>
      <c r="K318" s="786"/>
      <c r="L318" s="786"/>
      <c r="M318" s="786"/>
      <c r="N318" s="786"/>
      <c r="O318" s="786"/>
      <c r="P318" s="786"/>
      <c r="Q318" s="787"/>
      <c r="R318" s="167"/>
      <c r="S318" s="4"/>
      <c r="T318" s="170"/>
      <c r="U318" s="171"/>
      <c r="V318" s="171"/>
      <c r="W318" s="171"/>
      <c r="X318" s="171"/>
      <c r="Y318" s="171"/>
      <c r="Z318" s="172"/>
      <c r="AA318" s="1023" t="s">
        <v>15</v>
      </c>
      <c r="AB318" s="1023"/>
      <c r="AC318" s="1023"/>
      <c r="AD318" s="1023"/>
      <c r="AE318" s="1023"/>
      <c r="AF318" s="1023"/>
      <c r="AG318" s="1023"/>
      <c r="AH318" s="1023"/>
      <c r="AI318" s="1023"/>
      <c r="AJ318" s="1023"/>
      <c r="AK318" s="1023"/>
      <c r="AL318" s="1023"/>
      <c r="AM318" s="1023"/>
      <c r="AN318" s="1023"/>
      <c r="AO318" s="1023"/>
      <c r="AP318" s="1023"/>
      <c r="AQ318" s="1023"/>
      <c r="AR318" s="1023"/>
      <c r="AS318" s="1023"/>
      <c r="AT318" s="1023"/>
      <c r="AU318" s="1023"/>
      <c r="AV318" s="124" t="s">
        <v>961</v>
      </c>
      <c r="AW318" s="120"/>
      <c r="AX318" s="122"/>
      <c r="AY318" s="119" t="s">
        <v>932</v>
      </c>
      <c r="AZ318" s="121"/>
      <c r="BA318" s="123"/>
      <c r="BB318" s="125" t="s">
        <v>933</v>
      </c>
      <c r="BC318" s="1055" t="s">
        <v>1032</v>
      </c>
      <c r="BD318" s="1056"/>
      <c r="BE318" s="1056"/>
      <c r="BF318" s="1056"/>
      <c r="BG318" s="1056"/>
      <c r="BH318" s="1056"/>
      <c r="BI318" s="1056"/>
      <c r="BJ318" s="1056"/>
      <c r="BK318" s="114"/>
      <c r="BL318" s="4"/>
      <c r="BM318" s="4"/>
      <c r="BN318" s="4"/>
    </row>
    <row r="319" spans="2:66" s="5" customFormat="1" ht="9.9" customHeight="1">
      <c r="C319" s="785"/>
      <c r="D319" s="786"/>
      <c r="E319" s="786"/>
      <c r="F319" s="786"/>
      <c r="G319" s="786"/>
      <c r="H319" s="786"/>
      <c r="I319" s="786"/>
      <c r="J319" s="786"/>
      <c r="K319" s="786"/>
      <c r="L319" s="786"/>
      <c r="M319" s="786"/>
      <c r="N319" s="786"/>
      <c r="O319" s="786"/>
      <c r="P319" s="786"/>
      <c r="Q319" s="787"/>
      <c r="R319" s="167"/>
      <c r="S319" s="4"/>
      <c r="T319" s="1029" t="s">
        <v>969</v>
      </c>
      <c r="U319" s="1030"/>
      <c r="V319" s="1030"/>
      <c r="W319" s="1030"/>
      <c r="X319" s="1030"/>
      <c r="Y319" s="1030"/>
      <c r="Z319" s="1031"/>
      <c r="AA319" s="1023"/>
      <c r="AB319" s="1023"/>
      <c r="AC319" s="1023"/>
      <c r="AD319" s="1023"/>
      <c r="AE319" s="1023"/>
      <c r="AF319" s="1023"/>
      <c r="AG319" s="1023"/>
      <c r="AH319" s="1023"/>
      <c r="AI319" s="1023"/>
      <c r="AJ319" s="1023"/>
      <c r="AK319" s="1023"/>
      <c r="AL319" s="1023"/>
      <c r="AM319" s="1023"/>
      <c r="AN319" s="1023"/>
      <c r="AO319" s="1023"/>
      <c r="AP319" s="1023"/>
      <c r="AQ319" s="1023"/>
      <c r="AR319" s="1023"/>
      <c r="AS319" s="1023"/>
      <c r="AT319" s="1023"/>
      <c r="AU319" s="1023"/>
      <c r="AV319" s="1057" t="str">
        <f>$AV$75</f>
        <v/>
      </c>
      <c r="AW319" s="1059" t="str">
        <f>$AW$75</f>
        <v/>
      </c>
      <c r="AX319" s="771" t="str">
        <f>$AX$75</f>
        <v/>
      </c>
      <c r="AY319" s="1024">
        <v>0</v>
      </c>
      <c r="AZ319" s="1026">
        <v>0</v>
      </c>
      <c r="BA319" s="780">
        <v>0</v>
      </c>
      <c r="BB319" s="724">
        <v>0</v>
      </c>
      <c r="BC319" s="1055"/>
      <c r="BD319" s="1056"/>
      <c r="BE319" s="1056"/>
      <c r="BF319" s="1056"/>
      <c r="BG319" s="1056"/>
      <c r="BH319" s="1056"/>
      <c r="BI319" s="1056"/>
      <c r="BJ319" s="1056"/>
      <c r="BK319" s="114"/>
      <c r="BL319" s="4"/>
      <c r="BM319" s="4"/>
      <c r="BN319" s="4"/>
    </row>
    <row r="320" spans="2:66" s="5" customFormat="1" ht="9.9" customHeight="1">
      <c r="C320" s="785"/>
      <c r="D320" s="786"/>
      <c r="E320" s="786"/>
      <c r="F320" s="786"/>
      <c r="G320" s="786"/>
      <c r="H320" s="786"/>
      <c r="I320" s="786"/>
      <c r="J320" s="786"/>
      <c r="K320" s="786"/>
      <c r="L320" s="786"/>
      <c r="M320" s="786"/>
      <c r="N320" s="786"/>
      <c r="O320" s="786"/>
      <c r="P320" s="786"/>
      <c r="Q320" s="787"/>
      <c r="R320" s="167"/>
      <c r="S320" s="4"/>
      <c r="T320" s="1029"/>
      <c r="U320" s="1030"/>
      <c r="V320" s="1030"/>
      <c r="W320" s="1030"/>
      <c r="X320" s="1030"/>
      <c r="Y320" s="1030"/>
      <c r="Z320" s="1031"/>
      <c r="AA320" s="1023" t="s">
        <v>963</v>
      </c>
      <c r="AB320" s="1023"/>
      <c r="AC320" s="1023"/>
      <c r="AD320" s="1023"/>
      <c r="AE320" s="1028" t="str">
        <f>$AE$76</f>
        <v/>
      </c>
      <c r="AF320" s="1028"/>
      <c r="AG320" s="1028"/>
      <c r="AH320" s="1028"/>
      <c r="AI320" s="1028"/>
      <c r="AJ320" s="1028"/>
      <c r="AK320" s="1028"/>
      <c r="AL320" s="1028"/>
      <c r="AM320" s="1028"/>
      <c r="AN320" s="1028"/>
      <c r="AO320" s="1028"/>
      <c r="AP320" s="1028"/>
      <c r="AQ320" s="1028"/>
      <c r="AR320" s="1028"/>
      <c r="AS320" s="1028"/>
      <c r="AT320" s="1028"/>
      <c r="AU320" s="1028"/>
      <c r="AV320" s="1057"/>
      <c r="AW320" s="1059"/>
      <c r="AX320" s="771"/>
      <c r="AY320" s="1024"/>
      <c r="AZ320" s="1026"/>
      <c r="BA320" s="780"/>
      <c r="BB320" s="724"/>
      <c r="BC320" s="1055"/>
      <c r="BD320" s="1056"/>
      <c r="BE320" s="1056"/>
      <c r="BF320" s="1056"/>
      <c r="BG320" s="1056"/>
      <c r="BH320" s="1056"/>
      <c r="BI320" s="1056"/>
      <c r="BJ320" s="1056"/>
      <c r="BK320" s="114"/>
      <c r="BL320" s="4"/>
      <c r="BM320" s="4"/>
      <c r="BN320" s="4"/>
    </row>
    <row r="321" spans="2:66" s="5" customFormat="1" ht="9.9" customHeight="1">
      <c r="C321" s="785"/>
      <c r="D321" s="786"/>
      <c r="E321" s="786"/>
      <c r="F321" s="786"/>
      <c r="G321" s="786"/>
      <c r="H321" s="786"/>
      <c r="I321" s="786"/>
      <c r="J321" s="786"/>
      <c r="K321" s="786"/>
      <c r="L321" s="786"/>
      <c r="M321" s="786"/>
      <c r="N321" s="786"/>
      <c r="O321" s="786"/>
      <c r="P321" s="786"/>
      <c r="Q321" s="787"/>
      <c r="R321" s="167"/>
      <c r="S321" s="4"/>
      <c r="T321" s="1029" t="s">
        <v>970</v>
      </c>
      <c r="U321" s="1030"/>
      <c r="V321" s="1030"/>
      <c r="W321" s="1030"/>
      <c r="X321" s="1030"/>
      <c r="Y321" s="1030"/>
      <c r="Z321" s="1031"/>
      <c r="AA321" s="1023"/>
      <c r="AB321" s="1023"/>
      <c r="AC321" s="1023"/>
      <c r="AD321" s="1023"/>
      <c r="AE321" s="1028"/>
      <c r="AF321" s="1028"/>
      <c r="AG321" s="1028"/>
      <c r="AH321" s="1028"/>
      <c r="AI321" s="1028"/>
      <c r="AJ321" s="1028"/>
      <c r="AK321" s="1028"/>
      <c r="AL321" s="1028"/>
      <c r="AM321" s="1028"/>
      <c r="AN321" s="1028"/>
      <c r="AO321" s="1028"/>
      <c r="AP321" s="1028"/>
      <c r="AQ321" s="1028"/>
      <c r="AR321" s="1028"/>
      <c r="AS321" s="1028"/>
      <c r="AT321" s="1028"/>
      <c r="AU321" s="1028"/>
      <c r="AV321" s="1057"/>
      <c r="AW321" s="1059"/>
      <c r="AX321" s="771"/>
      <c r="AY321" s="1024"/>
      <c r="AZ321" s="1026"/>
      <c r="BA321" s="780"/>
      <c r="BB321" s="724"/>
      <c r="BC321" s="1055"/>
      <c r="BD321" s="1056"/>
      <c r="BE321" s="1056"/>
      <c r="BF321" s="1056"/>
      <c r="BG321" s="1056"/>
      <c r="BH321" s="1056"/>
      <c r="BI321" s="1056"/>
      <c r="BJ321" s="1056"/>
      <c r="BK321" s="114"/>
      <c r="BL321" s="4"/>
      <c r="BM321" s="4"/>
      <c r="BN321" s="4"/>
    </row>
    <row r="322" spans="2:66" s="5" customFormat="1" ht="9.9" customHeight="1">
      <c r="C322" s="785"/>
      <c r="D322" s="786"/>
      <c r="E322" s="786"/>
      <c r="F322" s="786"/>
      <c r="G322" s="786"/>
      <c r="H322" s="786"/>
      <c r="I322" s="786"/>
      <c r="J322" s="786"/>
      <c r="K322" s="786"/>
      <c r="L322" s="786"/>
      <c r="M322" s="786"/>
      <c r="N322" s="786"/>
      <c r="O322" s="786"/>
      <c r="P322" s="786"/>
      <c r="Q322" s="787"/>
      <c r="R322" s="167"/>
      <c r="S322" s="4"/>
      <c r="T322" s="174"/>
      <c r="U322" s="175"/>
      <c r="V322" s="175"/>
      <c r="W322" s="175"/>
      <c r="X322" s="175"/>
      <c r="Y322" s="175"/>
      <c r="Z322" s="176"/>
      <c r="AA322" s="1023" t="s">
        <v>16</v>
      </c>
      <c r="AB322" s="1023"/>
      <c r="AC322" s="1023"/>
      <c r="AD322" s="1023"/>
      <c r="AE322" s="1023"/>
      <c r="AF322" s="1023"/>
      <c r="AG322" s="1023"/>
      <c r="AH322" s="1023"/>
      <c r="AI322" s="1023"/>
      <c r="AJ322" s="1023"/>
      <c r="AK322" s="1023"/>
      <c r="AL322" s="1023"/>
      <c r="AM322" s="1023"/>
      <c r="AN322" s="1023"/>
      <c r="AO322" s="1023"/>
      <c r="AP322" s="1023"/>
      <c r="AQ322" s="1023"/>
      <c r="AR322" s="1023"/>
      <c r="AS322" s="1023"/>
      <c r="AT322" s="1023"/>
      <c r="AU322" s="1023"/>
      <c r="AV322" s="1058"/>
      <c r="AW322" s="1060"/>
      <c r="AX322" s="772"/>
      <c r="AY322" s="1025"/>
      <c r="AZ322" s="1027"/>
      <c r="BA322" s="781"/>
      <c r="BB322" s="725"/>
      <c r="BC322" s="1055"/>
      <c r="BD322" s="1056"/>
      <c r="BE322" s="1056"/>
      <c r="BF322" s="1056"/>
      <c r="BG322" s="1056"/>
      <c r="BH322" s="1056"/>
      <c r="BI322" s="1056"/>
      <c r="BJ322" s="1056"/>
      <c r="BK322" s="114"/>
      <c r="BL322" s="4"/>
      <c r="BM322" s="4"/>
      <c r="BN322" s="4"/>
    </row>
    <row r="323" spans="2:66" s="5" customFormat="1" ht="9.9" customHeight="1">
      <c r="B323" s="4"/>
      <c r="C323" s="788"/>
      <c r="D323" s="789"/>
      <c r="E323" s="789"/>
      <c r="F323" s="789"/>
      <c r="G323" s="789"/>
      <c r="H323" s="789"/>
      <c r="I323" s="789"/>
      <c r="J323" s="789"/>
      <c r="K323" s="789"/>
      <c r="L323" s="789"/>
      <c r="M323" s="789"/>
      <c r="N323" s="789"/>
      <c r="O323" s="789"/>
      <c r="P323" s="789"/>
      <c r="Q323" s="790"/>
      <c r="R323" s="167"/>
      <c r="S323" s="4"/>
      <c r="T323" s="752" t="s">
        <v>967</v>
      </c>
      <c r="U323" s="753"/>
      <c r="V323" s="753"/>
      <c r="W323" s="753"/>
      <c r="X323" s="753"/>
      <c r="Y323" s="753"/>
      <c r="Z323" s="754"/>
      <c r="AA323" s="755" t="s">
        <v>963</v>
      </c>
      <c r="AB323" s="756"/>
      <c r="AC323" s="756"/>
      <c r="AD323" s="757"/>
      <c r="AE323" s="758" t="str">
        <f>$AE$79</f>
        <v/>
      </c>
      <c r="AF323" s="759"/>
      <c r="AG323" s="759"/>
      <c r="AH323" s="759"/>
      <c r="AI323" s="759"/>
      <c r="AJ323" s="759"/>
      <c r="AK323" s="759"/>
      <c r="AL323" s="759"/>
      <c r="AM323" s="759"/>
      <c r="AN323" s="759"/>
      <c r="AO323" s="759"/>
      <c r="AP323" s="759"/>
      <c r="AQ323" s="759"/>
      <c r="AR323" s="759"/>
      <c r="AS323" s="759"/>
      <c r="AT323" s="759"/>
      <c r="AU323" s="760"/>
      <c r="AV323" s="767" t="str">
        <f>$AV$79</f>
        <v/>
      </c>
      <c r="AW323" s="767" t="str">
        <f>$AW$79</f>
        <v/>
      </c>
      <c r="AX323" s="770" t="str">
        <f>$AX$79</f>
        <v/>
      </c>
      <c r="AY323" s="773">
        <v>0</v>
      </c>
      <c r="AZ323" s="776">
        <v>0</v>
      </c>
      <c r="BA323" s="779">
        <v>0</v>
      </c>
      <c r="BB323" s="723">
        <v>0</v>
      </c>
      <c r="BC323" s="118"/>
      <c r="BD323" s="100"/>
      <c r="BE323" s="100"/>
      <c r="BF323" s="100"/>
      <c r="BG323" s="100"/>
      <c r="BH323" s="100"/>
      <c r="BI323" s="100"/>
      <c r="BJ323" s="100"/>
      <c r="BK323" s="101"/>
      <c r="BL323" s="4"/>
      <c r="BM323" s="4"/>
      <c r="BN323" s="4"/>
    </row>
    <row r="324" spans="2:66" s="5" customFormat="1" ht="9.9" customHeight="1">
      <c r="M324" s="4"/>
      <c r="R324" s="167"/>
      <c r="S324" s="4"/>
      <c r="T324" s="726" t="s">
        <v>968</v>
      </c>
      <c r="U324" s="727"/>
      <c r="V324" s="727"/>
      <c r="W324" s="727"/>
      <c r="X324" s="727"/>
      <c r="Y324" s="727"/>
      <c r="Z324" s="728"/>
      <c r="AA324" s="755"/>
      <c r="AB324" s="756"/>
      <c r="AC324" s="756"/>
      <c r="AD324" s="757"/>
      <c r="AE324" s="761"/>
      <c r="AF324" s="762"/>
      <c r="AG324" s="762"/>
      <c r="AH324" s="762"/>
      <c r="AI324" s="762"/>
      <c r="AJ324" s="762"/>
      <c r="AK324" s="762"/>
      <c r="AL324" s="762"/>
      <c r="AM324" s="762"/>
      <c r="AN324" s="762"/>
      <c r="AO324" s="762"/>
      <c r="AP324" s="762"/>
      <c r="AQ324" s="762"/>
      <c r="AR324" s="762"/>
      <c r="AS324" s="762"/>
      <c r="AT324" s="762"/>
      <c r="AU324" s="763"/>
      <c r="AV324" s="768"/>
      <c r="AW324" s="768"/>
      <c r="AX324" s="771"/>
      <c r="AY324" s="774"/>
      <c r="AZ324" s="777"/>
      <c r="BA324" s="780"/>
      <c r="BB324" s="724"/>
      <c r="BC324" s="98"/>
      <c r="BD324" s="101"/>
      <c r="BE324" s="101"/>
      <c r="BF324" s="101"/>
      <c r="BG324" s="101"/>
      <c r="BH324" s="101"/>
      <c r="BI324" s="101"/>
      <c r="BJ324" s="101"/>
      <c r="BK324" s="101"/>
      <c r="BL324" s="4"/>
      <c r="BM324" s="4"/>
      <c r="BN324" s="4"/>
    </row>
    <row r="325" spans="2:66" s="4" customFormat="1" ht="9.9" customHeight="1">
      <c r="B325" s="86" t="s">
        <v>9</v>
      </c>
      <c r="C325" s="733" t="s">
        <v>1018</v>
      </c>
      <c r="D325" s="733"/>
      <c r="E325" s="733"/>
      <c r="F325" s="733"/>
      <c r="G325" s="733"/>
      <c r="H325" s="733"/>
      <c r="I325" s="733"/>
      <c r="J325" s="733"/>
      <c r="K325" s="733"/>
      <c r="L325" s="733"/>
      <c r="M325" s="733"/>
      <c r="N325" s="733"/>
      <c r="O325" s="733"/>
      <c r="P325" s="733"/>
      <c r="Q325" s="733"/>
      <c r="R325" s="167"/>
      <c r="T325" s="729" t="s">
        <v>964</v>
      </c>
      <c r="U325" s="730"/>
      <c r="V325" s="730"/>
      <c r="W325" s="730"/>
      <c r="X325" s="730"/>
      <c r="Y325" s="730"/>
      <c r="Z325" s="731"/>
      <c r="AA325" s="755"/>
      <c r="AB325" s="756"/>
      <c r="AC325" s="756"/>
      <c r="AD325" s="757"/>
      <c r="AE325" s="764"/>
      <c r="AF325" s="765"/>
      <c r="AG325" s="765"/>
      <c r="AH325" s="765"/>
      <c r="AI325" s="765"/>
      <c r="AJ325" s="765"/>
      <c r="AK325" s="765"/>
      <c r="AL325" s="765"/>
      <c r="AM325" s="765"/>
      <c r="AN325" s="765"/>
      <c r="AO325" s="765"/>
      <c r="AP325" s="765"/>
      <c r="AQ325" s="765"/>
      <c r="AR325" s="765"/>
      <c r="AS325" s="765"/>
      <c r="AT325" s="765"/>
      <c r="AU325" s="766"/>
      <c r="AV325" s="769"/>
      <c r="AW325" s="769"/>
      <c r="AX325" s="772"/>
      <c r="AY325" s="775"/>
      <c r="AZ325" s="778"/>
      <c r="BA325" s="781"/>
      <c r="BB325" s="725"/>
      <c r="BC325" s="99"/>
      <c r="BD325" s="5"/>
      <c r="BE325" s="135"/>
      <c r="BF325" s="135"/>
      <c r="BG325" s="135"/>
      <c r="BH325" s="135"/>
      <c r="BI325" s="135"/>
      <c r="BJ325" s="95"/>
    </row>
    <row r="326" spans="2:66" s="5" customFormat="1" ht="9.9" customHeight="1">
      <c r="C326" s="733"/>
      <c r="D326" s="733"/>
      <c r="E326" s="733"/>
      <c r="F326" s="733"/>
      <c r="G326" s="733"/>
      <c r="H326" s="733"/>
      <c r="I326" s="733"/>
      <c r="J326" s="733"/>
      <c r="K326" s="733"/>
      <c r="L326" s="733"/>
      <c r="M326" s="733"/>
      <c r="N326" s="733"/>
      <c r="O326" s="733"/>
      <c r="P326" s="733"/>
      <c r="Q326" s="733"/>
      <c r="R326" s="167"/>
      <c r="S326" s="4"/>
      <c r="T326" s="734" t="s">
        <v>953</v>
      </c>
      <c r="U326" s="735"/>
      <c r="V326" s="735"/>
      <c r="W326" s="735"/>
      <c r="X326" s="735"/>
      <c r="Y326" s="735"/>
      <c r="Z326" s="736"/>
      <c r="AA326" s="740" t="s">
        <v>15</v>
      </c>
      <c r="AB326" s="741"/>
      <c r="AC326" s="741"/>
      <c r="AD326" s="742"/>
      <c r="AE326" s="743" t="s">
        <v>971</v>
      </c>
      <c r="AF326" s="744"/>
      <c r="AG326" s="744"/>
      <c r="AH326" s="744"/>
      <c r="AI326" s="744"/>
      <c r="AJ326" s="744"/>
      <c r="AK326" s="744"/>
      <c r="AL326" s="744"/>
      <c r="AM326" s="744"/>
      <c r="AN326" s="744"/>
      <c r="AO326" s="744"/>
      <c r="AP326" s="744"/>
      <c r="AQ326" s="744"/>
      <c r="AR326" s="744"/>
      <c r="AS326" s="744"/>
      <c r="AT326" s="744"/>
      <c r="AU326" s="744"/>
      <c r="AV326" s="744"/>
      <c r="AW326" s="744"/>
      <c r="AX326" s="744"/>
      <c r="AY326" s="744"/>
      <c r="AZ326" s="744"/>
      <c r="BA326" s="744"/>
      <c r="BB326" s="745"/>
      <c r="BE326" s="135"/>
      <c r="BF326" s="135"/>
      <c r="BG326" s="135"/>
      <c r="BH326" s="135"/>
      <c r="BI326" s="135"/>
      <c r="BJ326" s="126"/>
      <c r="BL326" s="4"/>
      <c r="BM326" s="4"/>
      <c r="BN326" s="4"/>
    </row>
    <row r="327" spans="2:66" s="5" customFormat="1" ht="9.9" customHeight="1">
      <c r="B327" s="4"/>
      <c r="C327" s="733"/>
      <c r="D327" s="733"/>
      <c r="E327" s="733"/>
      <c r="F327" s="733"/>
      <c r="G327" s="733"/>
      <c r="H327" s="733"/>
      <c r="I327" s="733"/>
      <c r="J327" s="733"/>
      <c r="K327" s="733"/>
      <c r="L327" s="733"/>
      <c r="M327" s="733"/>
      <c r="N327" s="733"/>
      <c r="O327" s="733"/>
      <c r="P327" s="733"/>
      <c r="Q327" s="733"/>
      <c r="R327" s="167"/>
      <c r="S327" s="4"/>
      <c r="T327" s="737"/>
      <c r="U327" s="738"/>
      <c r="V327" s="738"/>
      <c r="W327" s="738"/>
      <c r="X327" s="738"/>
      <c r="Y327" s="738"/>
      <c r="Z327" s="739"/>
      <c r="AA327" s="740" t="s">
        <v>963</v>
      </c>
      <c r="AB327" s="741"/>
      <c r="AC327" s="741"/>
      <c r="AD327" s="742"/>
      <c r="AE327" s="743" t="s">
        <v>972</v>
      </c>
      <c r="AF327" s="744"/>
      <c r="AG327" s="744"/>
      <c r="AH327" s="744"/>
      <c r="AI327" s="744"/>
      <c r="AJ327" s="744"/>
      <c r="AK327" s="744"/>
      <c r="AL327" s="744"/>
      <c r="AM327" s="744"/>
      <c r="AN327" s="744"/>
      <c r="AO327" s="744"/>
      <c r="AP327" s="744"/>
      <c r="AQ327" s="744"/>
      <c r="AR327" s="744"/>
      <c r="AS327" s="744"/>
      <c r="AT327" s="744"/>
      <c r="AU327" s="744"/>
      <c r="AV327" s="744"/>
      <c r="AW327" s="744"/>
      <c r="AX327" s="744"/>
      <c r="AY327" s="744"/>
      <c r="AZ327" s="744"/>
      <c r="BA327" s="744"/>
      <c r="BB327" s="745"/>
      <c r="BE327" s="177"/>
      <c r="BF327" s="177"/>
      <c r="BG327" s="177"/>
      <c r="BH327" s="177"/>
      <c r="BI327" s="177"/>
      <c r="BJ327" s="177"/>
      <c r="BK327" s="4"/>
      <c r="BL327" s="4"/>
      <c r="BM327" s="4"/>
      <c r="BN327" s="4"/>
    </row>
    <row r="328" spans="2:66" s="5" customFormat="1" ht="9.9" customHeight="1">
      <c r="B328" s="4"/>
      <c r="C328" s="733"/>
      <c r="D328" s="733"/>
      <c r="E328" s="733"/>
      <c r="F328" s="733"/>
      <c r="G328" s="733"/>
      <c r="H328" s="733"/>
      <c r="I328" s="733"/>
      <c r="J328" s="733"/>
      <c r="K328" s="733"/>
      <c r="L328" s="733"/>
      <c r="M328" s="733"/>
      <c r="N328" s="733"/>
      <c r="O328" s="733"/>
      <c r="P328" s="733"/>
      <c r="Q328" s="733"/>
      <c r="S328" s="14"/>
      <c r="T328" s="734" t="s">
        <v>954</v>
      </c>
      <c r="U328" s="735"/>
      <c r="V328" s="735"/>
      <c r="W328" s="735"/>
      <c r="X328" s="735"/>
      <c r="Y328" s="735"/>
      <c r="Z328" s="736"/>
      <c r="AA328" s="740" t="s">
        <v>15</v>
      </c>
      <c r="AB328" s="741"/>
      <c r="AC328" s="741"/>
      <c r="AD328" s="742"/>
      <c r="AE328" s="743" t="s">
        <v>971</v>
      </c>
      <c r="AF328" s="744"/>
      <c r="AG328" s="744"/>
      <c r="AH328" s="744"/>
      <c r="AI328" s="744"/>
      <c r="AJ328" s="744"/>
      <c r="AK328" s="744"/>
      <c r="AL328" s="744"/>
      <c r="AM328" s="744"/>
      <c r="AN328" s="744"/>
      <c r="AO328" s="744"/>
      <c r="AP328" s="744"/>
      <c r="AQ328" s="744"/>
      <c r="AR328" s="744"/>
      <c r="AS328" s="744"/>
      <c r="AT328" s="744"/>
      <c r="AU328" s="744"/>
      <c r="AV328" s="744"/>
      <c r="AW328" s="744"/>
      <c r="AX328" s="744"/>
      <c r="AY328" s="744"/>
      <c r="AZ328" s="744"/>
      <c r="BA328" s="744"/>
      <c r="BB328" s="745"/>
      <c r="BJ328" s="4"/>
      <c r="BL328" s="4"/>
      <c r="BM328" s="4"/>
      <c r="BN328" s="4"/>
    </row>
    <row r="329" spans="2:66" s="5" customFormat="1" ht="9.9" customHeight="1">
      <c r="D329" s="197"/>
      <c r="E329" s="197"/>
      <c r="F329" s="197"/>
      <c r="G329" s="197"/>
      <c r="H329" s="197"/>
      <c r="I329" s="197"/>
      <c r="J329" s="197"/>
      <c r="K329" s="197"/>
      <c r="L329" s="197"/>
      <c r="M329" s="197"/>
      <c r="N329" s="197"/>
      <c r="O329" s="197"/>
      <c r="P329" s="197"/>
      <c r="Q329" s="197"/>
      <c r="S329" s="14"/>
      <c r="T329" s="737"/>
      <c r="U329" s="738"/>
      <c r="V329" s="738"/>
      <c r="W329" s="738"/>
      <c r="X329" s="738"/>
      <c r="Y329" s="738"/>
      <c r="Z329" s="739"/>
      <c r="AA329" s="740" t="s">
        <v>963</v>
      </c>
      <c r="AB329" s="741"/>
      <c r="AC329" s="741"/>
      <c r="AD329" s="742"/>
      <c r="AE329" s="743" t="s">
        <v>972</v>
      </c>
      <c r="AF329" s="744"/>
      <c r="AG329" s="744"/>
      <c r="AH329" s="744"/>
      <c r="AI329" s="744"/>
      <c r="AJ329" s="744"/>
      <c r="AK329" s="744"/>
      <c r="AL329" s="744"/>
      <c r="AM329" s="744"/>
      <c r="AN329" s="744"/>
      <c r="AO329" s="745"/>
      <c r="AP329" s="740" t="s">
        <v>16</v>
      </c>
      <c r="AQ329" s="741"/>
      <c r="AR329" s="741"/>
      <c r="AS329" s="742"/>
      <c r="AT329" s="1149" t="s">
        <v>17</v>
      </c>
      <c r="AU329" s="1150"/>
      <c r="AV329" s="1150"/>
      <c r="AW329" s="1150"/>
      <c r="AX329" s="1150"/>
      <c r="AY329" s="1150"/>
      <c r="AZ329" s="1150"/>
      <c r="BA329" s="1150"/>
      <c r="BB329" s="1151"/>
      <c r="BC329" s="4"/>
      <c r="BI329" s="4"/>
      <c r="BL329" s="4"/>
      <c r="BM329" s="4"/>
      <c r="BN329" s="4"/>
    </row>
    <row r="330" spans="2:66" s="5" customFormat="1" ht="9.9" customHeight="1">
      <c r="B330" s="86"/>
      <c r="C330" s="791"/>
      <c r="D330" s="791"/>
      <c r="E330" s="791"/>
      <c r="F330" s="791"/>
      <c r="G330" s="791"/>
      <c r="H330" s="791"/>
      <c r="I330" s="791"/>
      <c r="J330" s="791"/>
      <c r="K330" s="791"/>
      <c r="L330" s="791"/>
      <c r="M330" s="791"/>
      <c r="N330" s="791"/>
      <c r="O330" s="791"/>
      <c r="P330" s="791"/>
      <c r="Q330" s="791"/>
      <c r="S330" s="14"/>
      <c r="T330" s="9"/>
      <c r="U330" s="103" t="s">
        <v>955</v>
      </c>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152" t="s">
        <v>973</v>
      </c>
      <c r="AT330" s="1152"/>
      <c r="AU330" s="1152"/>
      <c r="AV330" s="10"/>
      <c r="AW330" s="10"/>
      <c r="AX330" s="10"/>
      <c r="AY330" s="10"/>
      <c r="AZ330" s="10"/>
      <c r="BA330" s="10"/>
      <c r="BB330" s="11"/>
      <c r="BI330" s="4"/>
      <c r="BL330" s="4"/>
      <c r="BM330" s="4"/>
      <c r="BN330" s="4"/>
    </row>
    <row r="331" spans="2:66" s="5" customFormat="1" ht="9.9" customHeight="1">
      <c r="B331" s="4"/>
      <c r="C331" s="791"/>
      <c r="D331" s="791"/>
      <c r="E331" s="791"/>
      <c r="F331" s="791"/>
      <c r="G331" s="791"/>
      <c r="H331" s="791"/>
      <c r="I331" s="791"/>
      <c r="J331" s="791"/>
      <c r="K331" s="791"/>
      <c r="L331" s="791"/>
      <c r="M331" s="791"/>
      <c r="N331" s="791"/>
      <c r="O331" s="791"/>
      <c r="P331" s="791"/>
      <c r="Q331" s="791"/>
      <c r="S331" s="14"/>
      <c r="T331" s="114"/>
      <c r="U331" s="6"/>
      <c r="V331" s="4"/>
      <c r="W331" s="4"/>
      <c r="X331" s="4"/>
      <c r="Y331" s="4"/>
      <c r="Z331" s="4"/>
      <c r="AA331" s="4"/>
      <c r="AB331" s="4"/>
      <c r="AC331" s="4"/>
      <c r="AE331" s="13"/>
      <c r="AF331" s="795" t="s">
        <v>1051</v>
      </c>
      <c r="AG331" s="795"/>
      <c r="AH331" s="795"/>
      <c r="AI331" s="795"/>
      <c r="AJ331" s="795"/>
      <c r="AK331" s="795"/>
      <c r="AL331" s="795"/>
      <c r="AM331" s="795"/>
      <c r="AN331" s="795"/>
      <c r="AO331" s="4"/>
      <c r="AP331" s="4"/>
      <c r="AQ331" s="4"/>
      <c r="AR331" s="4"/>
      <c r="AS331" s="749"/>
      <c r="AT331" s="749"/>
      <c r="AU331" s="749"/>
      <c r="AV331" s="4"/>
      <c r="AW331" s="792"/>
      <c r="AX331" s="793"/>
      <c r="AY331" s="793"/>
      <c r="AZ331" s="793"/>
      <c r="BA331" s="794"/>
      <c r="BB331" s="115"/>
      <c r="BC331" s="4"/>
      <c r="BD331" s="4"/>
      <c r="BE331" s="4"/>
      <c r="BF331" s="4"/>
      <c r="BG331" s="4"/>
      <c r="BH331" s="4"/>
      <c r="BI331" s="4"/>
      <c r="BL331" s="4"/>
      <c r="BM331" s="4"/>
      <c r="BN331" s="4"/>
    </row>
    <row r="332" spans="2:66" s="5" customFormat="1" ht="9.9" customHeight="1">
      <c r="B332" s="4"/>
      <c r="C332" s="791"/>
      <c r="D332" s="791"/>
      <c r="E332" s="791"/>
      <c r="F332" s="791"/>
      <c r="G332" s="791"/>
      <c r="H332" s="791"/>
      <c r="I332" s="791"/>
      <c r="J332" s="791"/>
      <c r="K332" s="791"/>
      <c r="L332" s="791"/>
      <c r="M332" s="791"/>
      <c r="N332" s="791"/>
      <c r="O332" s="791"/>
      <c r="P332" s="791"/>
      <c r="Q332" s="791"/>
      <c r="S332" s="14"/>
      <c r="T332" s="12"/>
      <c r="U332" s="7"/>
      <c r="V332" s="7"/>
      <c r="W332" s="104"/>
      <c r="X332" s="7"/>
      <c r="Y332" s="7"/>
      <c r="Z332" s="7"/>
      <c r="AA332" s="7"/>
      <c r="AB332" s="7"/>
      <c r="AC332" s="7"/>
      <c r="AD332" s="7"/>
      <c r="AE332" s="7"/>
      <c r="AF332" s="7"/>
      <c r="AG332" s="7"/>
      <c r="AH332" s="7"/>
      <c r="AI332" s="7"/>
      <c r="AJ332" s="97"/>
      <c r="AK332" s="7"/>
      <c r="AL332" s="7"/>
      <c r="AM332" s="7"/>
      <c r="AN332" s="7"/>
      <c r="AO332" s="7"/>
      <c r="AP332" s="7"/>
      <c r="AQ332" s="7"/>
      <c r="AR332" s="7"/>
      <c r="AS332" s="1153"/>
      <c r="AT332" s="1153"/>
      <c r="AU332" s="1153"/>
      <c r="AV332" s="7"/>
      <c r="AW332" s="7"/>
      <c r="AX332" s="7"/>
      <c r="AY332" s="7"/>
      <c r="AZ332" s="7"/>
      <c r="BA332" s="7"/>
      <c r="BB332" s="8"/>
      <c r="BD332" s="4"/>
      <c r="BE332" s="4"/>
      <c r="BF332" s="4"/>
      <c r="BG332" s="4"/>
      <c r="BH332" s="4"/>
      <c r="BI332" s="4"/>
      <c r="BJ332" s="4"/>
      <c r="BL332" s="4"/>
      <c r="BM332" s="4"/>
      <c r="BN332" s="4"/>
    </row>
    <row r="333" spans="2:66" s="5" customFormat="1" ht="9.9" customHeight="1">
      <c r="B333"/>
      <c r="C333"/>
      <c r="D333"/>
      <c r="E333"/>
      <c r="F333"/>
      <c r="G333"/>
      <c r="H333"/>
      <c r="I333"/>
      <c r="J333"/>
      <c r="K333"/>
      <c r="L333"/>
      <c r="M333" s="1"/>
      <c r="N333"/>
      <c r="O333"/>
      <c r="P333"/>
      <c r="Q333"/>
      <c r="S333" s="102"/>
      <c r="W333" s="4"/>
      <c r="AG333" s="4"/>
      <c r="AQ333" s="4"/>
      <c r="BA333" s="4"/>
      <c r="BC333"/>
      <c r="BE333" s="4"/>
      <c r="BF333" s="4"/>
      <c r="BG333" s="4"/>
      <c r="BH333" s="4"/>
      <c r="BI333" s="4"/>
      <c r="BJ333" s="4"/>
      <c r="BK333" s="4"/>
      <c r="BL333" s="4"/>
      <c r="BM333" s="4"/>
      <c r="BN333" s="4"/>
    </row>
    <row r="334" spans="2:66" s="5" customFormat="1" ht="6.75" customHeight="1">
      <c r="B334"/>
      <c r="C334"/>
      <c r="D334"/>
      <c r="E334"/>
      <c r="F334"/>
      <c r="G334"/>
      <c r="H334"/>
      <c r="I334"/>
      <c r="J334"/>
      <c r="K334"/>
      <c r="L334"/>
      <c r="M334" s="1"/>
      <c r="N334"/>
      <c r="O334"/>
      <c r="P334"/>
      <c r="Q334"/>
      <c r="S334" s="22"/>
      <c r="W334" s="4"/>
      <c r="AG334" s="4"/>
      <c r="AQ334" s="4"/>
      <c r="BA334" s="4"/>
      <c r="BC334"/>
      <c r="BE334" s="4"/>
      <c r="BF334" s="4"/>
      <c r="BG334" s="4"/>
      <c r="BH334" s="4"/>
      <c r="BI334" s="4"/>
      <c r="BJ334" s="4"/>
      <c r="BK334" s="4"/>
      <c r="BL334" s="4"/>
      <c r="BM334" s="4"/>
      <c r="BN334" s="4"/>
    </row>
    <row r="335" spans="2:66" ht="9.9" customHeight="1">
      <c r="B335" s="1"/>
      <c r="C335" s="1"/>
      <c r="D335" s="1"/>
      <c r="E335" s="1"/>
      <c r="F335" s="1"/>
      <c r="G335" s="1"/>
      <c r="H335" s="2"/>
      <c r="I335" s="2"/>
      <c r="J335" s="2"/>
      <c r="K335" s="2"/>
      <c r="L335" s="2"/>
      <c r="M335" s="2"/>
      <c r="N335" s="2"/>
      <c r="O335" s="2"/>
      <c r="P335" s="2"/>
      <c r="Q335" s="2"/>
      <c r="R335" s="2"/>
      <c r="S335" s="1"/>
      <c r="T335" s="1"/>
      <c r="U335" s="1"/>
      <c r="V335" s="1"/>
      <c r="X335" s="1"/>
      <c r="Y335" s="1"/>
      <c r="Z335" s="1"/>
      <c r="AA335" s="1"/>
      <c r="AB335" s="1"/>
      <c r="AC335" s="1"/>
      <c r="AD335" s="1"/>
      <c r="AE335" s="1"/>
      <c r="AF335" s="1"/>
      <c r="AH335" s="1"/>
      <c r="AI335" s="1"/>
      <c r="AJ335" s="1"/>
      <c r="AK335" s="1"/>
      <c r="AL335" s="1"/>
      <c r="AM335" s="1"/>
      <c r="AN335" s="1"/>
      <c r="AO335" s="1"/>
      <c r="AP335" s="1"/>
      <c r="AR335" s="1"/>
      <c r="AS335" s="1"/>
      <c r="AU335" s="2"/>
      <c r="AV335" s="2"/>
      <c r="AW335" s="2"/>
      <c r="AX335" s="2"/>
      <c r="AY335" s="2"/>
      <c r="AZ335" s="2"/>
      <c r="BA335" s="2"/>
      <c r="BB335" s="2"/>
      <c r="BC335" s="2"/>
      <c r="BD335" s="2"/>
      <c r="BE335" s="1"/>
      <c r="BF335" s="1"/>
      <c r="BG335" s="1"/>
      <c r="BH335" s="1"/>
      <c r="BI335" s="1"/>
      <c r="BJ335" s="1"/>
    </row>
    <row r="336" spans="2:66" ht="9.9" customHeight="1">
      <c r="B336" s="1"/>
      <c r="C336" s="1"/>
      <c r="D336" s="1"/>
      <c r="E336" s="1"/>
      <c r="F336" s="1"/>
      <c r="G336" s="1"/>
      <c r="H336" s="2"/>
      <c r="I336" s="2"/>
      <c r="J336" s="2"/>
      <c r="K336" s="2"/>
      <c r="L336" s="2"/>
      <c r="M336" s="2"/>
      <c r="N336" s="2"/>
      <c r="O336" s="2"/>
      <c r="P336" s="2"/>
      <c r="Q336" s="2"/>
      <c r="R336" s="2"/>
      <c r="S336" s="2"/>
      <c r="T336" s="2"/>
      <c r="U336" s="1"/>
      <c r="V336" s="1"/>
      <c r="X336" s="1"/>
      <c r="Y336" s="1"/>
      <c r="Z336" s="1"/>
      <c r="AA336" s="1"/>
      <c r="AB336" s="1"/>
      <c r="AC336" s="1"/>
      <c r="AD336" s="1"/>
      <c r="AE336" s="1"/>
      <c r="AF336" s="1"/>
      <c r="AH336" s="1"/>
      <c r="AI336" s="1"/>
      <c r="AJ336" s="1"/>
      <c r="AK336" s="1"/>
      <c r="AL336" s="1"/>
      <c r="AM336" s="1"/>
      <c r="AN336" s="1"/>
      <c r="AO336" s="1"/>
      <c r="AP336" s="1"/>
      <c r="AR336" s="1"/>
      <c r="AS336" s="1"/>
      <c r="AT336" s="1"/>
      <c r="AU336" s="1"/>
      <c r="AV336" s="2"/>
      <c r="AW336" s="2"/>
      <c r="AX336" s="2"/>
      <c r="AY336" s="2"/>
      <c r="AZ336" s="947" t="s">
        <v>1046</v>
      </c>
      <c r="BA336" s="948"/>
      <c r="BB336" s="948"/>
      <c r="BC336" s="948"/>
      <c r="BD336" s="948"/>
      <c r="BE336" s="948"/>
      <c r="BF336" s="948"/>
      <c r="BG336" s="948"/>
      <c r="BH336" s="948"/>
      <c r="BI336" s="948"/>
      <c r="BJ336" s="949"/>
    </row>
    <row r="337" spans="2:64" ht="9.9" customHeight="1">
      <c r="B337" s="1"/>
      <c r="C337" s="1"/>
      <c r="D337" s="1"/>
      <c r="E337" s="1"/>
      <c r="F337" s="1"/>
      <c r="G337" s="1"/>
      <c r="H337" s="2"/>
      <c r="I337" s="2"/>
      <c r="J337" s="2"/>
      <c r="K337" s="2"/>
      <c r="L337" s="2"/>
      <c r="M337" s="2"/>
      <c r="N337" s="2"/>
      <c r="O337" s="2"/>
      <c r="P337" s="2"/>
      <c r="Q337" s="2"/>
      <c r="R337" s="953" t="s">
        <v>1009</v>
      </c>
      <c r="S337" s="953"/>
      <c r="T337" s="953"/>
      <c r="U337" s="953"/>
      <c r="V337" s="953"/>
      <c r="W337" s="953"/>
      <c r="X337" s="953"/>
      <c r="Y337" s="953"/>
      <c r="Z337" s="953"/>
      <c r="AA337" s="953"/>
      <c r="AB337" s="953"/>
      <c r="AC337" s="953"/>
      <c r="AD337" s="953"/>
      <c r="AE337" s="953"/>
      <c r="AF337" s="953"/>
      <c r="AG337" s="953"/>
      <c r="AH337" s="953"/>
      <c r="AI337" s="953"/>
      <c r="AJ337" s="953"/>
      <c r="AK337" s="953"/>
      <c r="AL337" s="953"/>
      <c r="AM337" s="953"/>
      <c r="AN337" s="953"/>
      <c r="AO337" s="953"/>
      <c r="AP337" s="953"/>
      <c r="AQ337" s="953"/>
      <c r="AR337" s="953"/>
      <c r="AS337" s="953"/>
      <c r="AT337" s="953"/>
      <c r="AU337" s="2"/>
      <c r="AV337" s="2"/>
      <c r="AW337" s="2"/>
      <c r="AX337" s="2"/>
      <c r="AY337" s="2"/>
      <c r="AZ337" s="950"/>
      <c r="BA337" s="951"/>
      <c r="BB337" s="951"/>
      <c r="BC337" s="951"/>
      <c r="BD337" s="951"/>
      <c r="BE337" s="951"/>
      <c r="BF337" s="951"/>
      <c r="BG337" s="951"/>
      <c r="BH337" s="951"/>
      <c r="BI337" s="951"/>
      <c r="BJ337" s="952"/>
    </row>
    <row r="338" spans="2:64" ht="9.9" customHeight="1">
      <c r="B338" s="1"/>
      <c r="C338" s="1"/>
      <c r="D338" s="1"/>
      <c r="E338" s="1"/>
      <c r="F338" s="1"/>
      <c r="G338" s="1"/>
      <c r="H338" s="1"/>
      <c r="I338" s="1"/>
      <c r="J338" s="1"/>
      <c r="K338" s="1"/>
      <c r="L338" s="1"/>
      <c r="N338" s="1"/>
      <c r="O338" s="1"/>
      <c r="P338" s="1"/>
      <c r="Q338" s="1"/>
      <c r="R338" s="953"/>
      <c r="S338" s="953"/>
      <c r="T338" s="953"/>
      <c r="U338" s="953"/>
      <c r="V338" s="953"/>
      <c r="W338" s="953"/>
      <c r="X338" s="953"/>
      <c r="Y338" s="953"/>
      <c r="Z338" s="953"/>
      <c r="AA338" s="953"/>
      <c r="AB338" s="953"/>
      <c r="AC338" s="953"/>
      <c r="AD338" s="953"/>
      <c r="AE338" s="953"/>
      <c r="AF338" s="953"/>
      <c r="AG338" s="953"/>
      <c r="AH338" s="953"/>
      <c r="AI338" s="953"/>
      <c r="AJ338" s="953"/>
      <c r="AK338" s="953"/>
      <c r="AL338" s="953"/>
      <c r="AM338" s="953"/>
      <c r="AN338" s="953"/>
      <c r="AO338" s="953"/>
      <c r="AP338" s="953"/>
      <c r="AQ338" s="953"/>
      <c r="AR338" s="953"/>
      <c r="AS338" s="953"/>
      <c r="AT338" s="953"/>
      <c r="AU338" s="2"/>
      <c r="AV338" s="1"/>
      <c r="AW338" s="1"/>
      <c r="AX338" s="1"/>
      <c r="AY338" s="1"/>
      <c r="AZ338" s="1"/>
      <c r="BB338" s="1"/>
      <c r="BC338" s="1"/>
      <c r="BD338" s="1"/>
      <c r="BE338" s="1"/>
      <c r="BF338" s="1"/>
      <c r="BG338" s="1"/>
      <c r="BH338" s="1"/>
      <c r="BI338" s="1"/>
      <c r="BJ338" s="1"/>
    </row>
    <row r="339" spans="2:64" ht="9.9" customHeight="1">
      <c r="B339" s="959" t="s">
        <v>1010</v>
      </c>
      <c r="C339" s="960"/>
      <c r="D339" s="960"/>
      <c r="E339" s="960"/>
      <c r="F339" s="960"/>
      <c r="G339" s="960"/>
      <c r="H339" s="960"/>
      <c r="I339" s="960"/>
      <c r="J339" s="961"/>
      <c r="K339" s="1"/>
      <c r="L339" s="1"/>
      <c r="N339" s="1"/>
      <c r="O339" s="1"/>
      <c r="P339" s="1"/>
      <c r="Q339" s="1"/>
      <c r="R339" s="953" t="s">
        <v>940</v>
      </c>
      <c r="S339" s="953"/>
      <c r="T339" s="953"/>
      <c r="U339" s="953"/>
      <c r="V339" s="953"/>
      <c r="W339" s="953"/>
      <c r="X339" s="953"/>
      <c r="Y339" s="953"/>
      <c r="Z339" s="953"/>
      <c r="AA339" s="953"/>
      <c r="AB339" s="953"/>
      <c r="AC339" s="953"/>
      <c r="AD339" s="953"/>
      <c r="AE339" s="953"/>
      <c r="AF339" s="953"/>
      <c r="AG339" s="953"/>
      <c r="AH339" s="953"/>
      <c r="AI339" s="953"/>
      <c r="AJ339" s="953"/>
      <c r="AK339" s="953"/>
      <c r="AL339" s="953"/>
      <c r="AM339" s="953"/>
      <c r="AN339" s="953"/>
      <c r="AO339" s="953"/>
      <c r="AP339" s="953"/>
      <c r="AQ339" s="953"/>
      <c r="AR339" s="953"/>
      <c r="AS339" s="953"/>
      <c r="AT339" s="953"/>
      <c r="AU339" s="1"/>
      <c r="AV339" s="1"/>
      <c r="AW339" s="1"/>
      <c r="AX339" s="1"/>
      <c r="AY339" s="1"/>
      <c r="AZ339" s="1"/>
      <c r="BC339" s="1"/>
      <c r="BF339" s="965" t="s">
        <v>8</v>
      </c>
      <c r="BG339" s="966"/>
      <c r="BH339" s="966"/>
      <c r="BI339" s="966"/>
      <c r="BJ339" s="967"/>
      <c r="BK339" s="81"/>
      <c r="BL339" s="1"/>
    </row>
    <row r="340" spans="2:64" ht="9.9" customHeight="1">
      <c r="B340" s="962"/>
      <c r="C340" s="963"/>
      <c r="D340" s="963"/>
      <c r="E340" s="963"/>
      <c r="F340" s="963"/>
      <c r="G340" s="963"/>
      <c r="H340" s="963"/>
      <c r="I340" s="963"/>
      <c r="J340" s="964"/>
      <c r="K340" s="1"/>
      <c r="L340" s="1"/>
      <c r="N340" s="1"/>
      <c r="O340" s="1"/>
      <c r="P340" s="1"/>
      <c r="Q340" s="2"/>
      <c r="R340" s="953"/>
      <c r="S340" s="953"/>
      <c r="T340" s="953"/>
      <c r="U340" s="953"/>
      <c r="V340" s="953"/>
      <c r="W340" s="953"/>
      <c r="X340" s="953"/>
      <c r="Y340" s="953"/>
      <c r="Z340" s="953"/>
      <c r="AA340" s="953"/>
      <c r="AB340" s="953"/>
      <c r="AC340" s="953"/>
      <c r="AD340" s="953"/>
      <c r="AE340" s="953"/>
      <c r="AF340" s="953"/>
      <c r="AG340" s="953"/>
      <c r="AH340" s="953"/>
      <c r="AI340" s="953"/>
      <c r="AJ340" s="953"/>
      <c r="AK340" s="953"/>
      <c r="AL340" s="953"/>
      <c r="AM340" s="953"/>
      <c r="AN340" s="953"/>
      <c r="AO340" s="953"/>
      <c r="AP340" s="953"/>
      <c r="AQ340" s="953"/>
      <c r="AR340" s="953"/>
      <c r="AS340" s="953"/>
      <c r="AT340" s="953"/>
      <c r="AU340" s="1"/>
      <c r="AV340" s="1"/>
      <c r="AW340" s="1"/>
      <c r="AX340" s="1"/>
      <c r="AY340" s="1"/>
      <c r="AZ340" s="1"/>
      <c r="BC340" s="1"/>
      <c r="BF340" s="968"/>
      <c r="BG340" s="969"/>
      <c r="BH340" s="969"/>
      <c r="BI340" s="969"/>
      <c r="BJ340" s="970"/>
      <c r="BK340" s="81"/>
      <c r="BL340" s="1"/>
    </row>
    <row r="341" spans="2:64" ht="9.9" customHeight="1">
      <c r="B341" s="2"/>
      <c r="C341" s="2"/>
      <c r="D341" s="2"/>
      <c r="E341" s="2"/>
      <c r="F341" s="2"/>
      <c r="G341" s="2"/>
      <c r="H341" s="2"/>
      <c r="I341" s="1"/>
      <c r="J341" s="1"/>
      <c r="K341" s="1"/>
      <c r="L341" s="1"/>
      <c r="N341" s="1"/>
      <c r="O341" s="1"/>
      <c r="P341" s="1"/>
      <c r="Q341" s="1"/>
      <c r="T341" s="1"/>
      <c r="W341"/>
      <c r="AD341" s="1"/>
      <c r="AH341" s="1"/>
      <c r="AI341" s="1"/>
      <c r="AJ341" s="1"/>
      <c r="AK341" s="1"/>
      <c r="AL341" s="1"/>
      <c r="AM341" s="1"/>
      <c r="AN341" s="1"/>
      <c r="AO341" s="1"/>
      <c r="AP341" s="1"/>
      <c r="AR341" s="1"/>
      <c r="AS341" s="1"/>
      <c r="AT341" s="1"/>
      <c r="AU341" s="1"/>
      <c r="AV341" s="1"/>
      <c r="AW341" s="1"/>
      <c r="AX341" s="1"/>
      <c r="AY341" s="1"/>
      <c r="AZ341" s="1"/>
      <c r="BB341" s="1"/>
      <c r="BC341" s="1"/>
      <c r="BD341" s="1"/>
      <c r="BE341" s="1"/>
      <c r="BF341" s="1"/>
      <c r="BG341" s="1"/>
      <c r="BK341"/>
    </row>
    <row r="342" spans="2:64" s="5" customFormat="1" ht="9.9" customHeight="1">
      <c r="B342" s="837" t="s">
        <v>4</v>
      </c>
      <c r="C342" s="838"/>
      <c r="D342" s="838"/>
      <c r="E342" s="838"/>
      <c r="F342" s="838"/>
      <c r="G342" s="838"/>
      <c r="H342" s="838"/>
      <c r="I342" s="838"/>
      <c r="J342" s="838"/>
      <c r="K342" s="838"/>
      <c r="L342" s="184"/>
      <c r="M342" s="194" t="s">
        <v>18</v>
      </c>
      <c r="N342" s="77"/>
      <c r="O342" s="19"/>
      <c r="P342" s="861" t="s">
        <v>10</v>
      </c>
      <c r="Q342" s="862"/>
      <c r="R342" s="16"/>
      <c r="S342" s="19"/>
      <c r="T342" s="861" t="s">
        <v>11</v>
      </c>
      <c r="U342" s="862"/>
      <c r="V342" s="16"/>
      <c r="W342" s="19"/>
      <c r="X342" s="861" t="s">
        <v>12</v>
      </c>
      <c r="Y342" s="836"/>
      <c r="Z342" s="4"/>
      <c r="AA342" s="4"/>
      <c r="AD342" s="4"/>
      <c r="AE342" s="4"/>
      <c r="AF342" s="4"/>
      <c r="AG342" s="4"/>
      <c r="AH342" s="4"/>
      <c r="AI342" s="4"/>
      <c r="AJ342" s="4"/>
      <c r="AK342" s="4"/>
      <c r="AL342" s="4"/>
      <c r="AM342" s="4"/>
      <c r="AN342" s="4"/>
      <c r="AO342" s="4"/>
      <c r="AP342" s="4"/>
      <c r="AQ342" s="4"/>
      <c r="AR342" s="4"/>
      <c r="AX342" s="202"/>
      <c r="AY342" s="203"/>
      <c r="AZ342" s="203"/>
      <c r="BA342" s="203"/>
      <c r="BB342" s="203"/>
      <c r="BC342" s="203"/>
      <c r="BD342" s="203"/>
      <c r="BE342" s="203"/>
      <c r="BF342" s="203"/>
      <c r="BG342" s="203"/>
      <c r="BH342" s="203"/>
      <c r="BI342" s="204"/>
    </row>
    <row r="343" spans="2:64" s="5" customFormat="1" ht="9.9" customHeight="1">
      <c r="B343" s="841"/>
      <c r="C343" s="806"/>
      <c r="D343" s="806"/>
      <c r="E343" s="806"/>
      <c r="F343" s="806"/>
      <c r="G343" s="806"/>
      <c r="H343" s="806"/>
      <c r="I343" s="806"/>
      <c r="J343" s="806"/>
      <c r="K343" s="806"/>
      <c r="L343" s="931" t="str">
        <f t="shared" ref="L343:X343" si="1">L9</f>
        <v>R</v>
      </c>
      <c r="M343" s="971"/>
      <c r="N343" s="931" t="str">
        <f t="shared" ca="1" si="1"/>
        <v>0</v>
      </c>
      <c r="O343" s="923"/>
      <c r="P343" s="922" t="str">
        <f t="shared" ca="1" si="1"/>
        <v>8</v>
      </c>
      <c r="Q343" s="923"/>
      <c r="R343" s="922" t="str">
        <f t="shared" ca="1" si="1"/>
        <v>0</v>
      </c>
      <c r="S343" s="923"/>
      <c r="T343" s="922" t="str">
        <f t="shared" ca="1" si="1"/>
        <v>4</v>
      </c>
      <c r="U343" s="923"/>
      <c r="V343" s="922" t="str">
        <f t="shared" ca="1" si="1"/>
        <v>2</v>
      </c>
      <c r="W343" s="923"/>
      <c r="X343" s="922" t="str">
        <f t="shared" ca="1" si="1"/>
        <v>4</v>
      </c>
      <c r="Y343" s="971"/>
      <c r="Z343" s="4"/>
      <c r="AA343" s="4"/>
      <c r="AB343" s="4"/>
      <c r="AC343" s="4"/>
      <c r="AD343" s="4"/>
      <c r="AE343" s="4"/>
      <c r="AF343" s="4"/>
      <c r="AG343" s="4"/>
      <c r="AH343" s="4"/>
      <c r="AI343" s="4"/>
      <c r="AJ343" s="4"/>
      <c r="AK343" s="4"/>
      <c r="AL343" s="4"/>
      <c r="AM343" s="4"/>
      <c r="AN343" s="4"/>
      <c r="AO343" s="4"/>
      <c r="AP343" s="4"/>
      <c r="AQ343" s="4"/>
      <c r="AR343" s="4"/>
      <c r="AX343" s="205"/>
      <c r="AY343" s="206"/>
      <c r="AZ343" s="206"/>
      <c r="BA343" s="206"/>
      <c r="BB343" s="206"/>
      <c r="BC343" s="206"/>
      <c r="BD343" s="206"/>
      <c r="BE343" s="206"/>
      <c r="BF343" s="206"/>
      <c r="BG343" s="206"/>
      <c r="BH343" s="206"/>
      <c r="BI343" s="207"/>
    </row>
    <row r="344" spans="2:64" s="4" customFormat="1" ht="9.9" customHeight="1">
      <c r="B344" s="840"/>
      <c r="C344" s="808"/>
      <c r="D344" s="808"/>
      <c r="E344" s="808"/>
      <c r="F344" s="808"/>
      <c r="G344" s="808"/>
      <c r="H344" s="808"/>
      <c r="I344" s="808"/>
      <c r="J344" s="808"/>
      <c r="K344" s="808"/>
      <c r="L344" s="932"/>
      <c r="M344" s="972"/>
      <c r="N344" s="932"/>
      <c r="O344" s="902"/>
      <c r="P344" s="901"/>
      <c r="Q344" s="902"/>
      <c r="R344" s="901"/>
      <c r="S344" s="902"/>
      <c r="T344" s="901"/>
      <c r="U344" s="902"/>
      <c r="V344" s="901"/>
      <c r="W344" s="902"/>
      <c r="X344" s="901"/>
      <c r="Y344" s="972"/>
      <c r="AX344" s="205"/>
      <c r="AY344" s="206"/>
      <c r="AZ344" s="206"/>
      <c r="BA344" s="206"/>
      <c r="BB344" s="206"/>
      <c r="BC344" s="206"/>
      <c r="BD344" s="206"/>
      <c r="BE344" s="206"/>
      <c r="BF344" s="206"/>
      <c r="BG344" s="206"/>
      <c r="BH344" s="206"/>
      <c r="BI344" s="207"/>
    </row>
    <row r="345" spans="2:64" s="5" customFormat="1" ht="9.9" customHeight="1">
      <c r="J345" s="4"/>
      <c r="T345" s="4"/>
      <c r="AC345" s="4"/>
      <c r="AD345" s="4"/>
      <c r="AE345" s="4"/>
      <c r="AF345" s="4"/>
      <c r="AG345" s="4"/>
      <c r="AH345" s="4"/>
      <c r="AI345" s="4"/>
      <c r="AJ345" s="4"/>
      <c r="AK345" s="4"/>
      <c r="AL345" s="4"/>
      <c r="AM345" s="4"/>
      <c r="AN345" s="4"/>
      <c r="AO345" s="4"/>
      <c r="AP345" s="4"/>
      <c r="AQ345" s="4"/>
      <c r="AR345" s="4"/>
      <c r="AX345" s="205"/>
      <c r="AY345" s="206"/>
      <c r="AZ345" s="206"/>
      <c r="BA345" s="206"/>
      <c r="BB345" s="206"/>
      <c r="BC345" s="206"/>
      <c r="BD345" s="206"/>
      <c r="BE345" s="206"/>
      <c r="BF345" s="206"/>
      <c r="BG345" s="206"/>
      <c r="BH345" s="206"/>
      <c r="BI345" s="207"/>
    </row>
    <row r="346" spans="2:64" s="5" customFormat="1" ht="9.9" customHeight="1">
      <c r="B346" s="21"/>
      <c r="C346" s="21"/>
      <c r="D346" s="21"/>
      <c r="E346" s="21"/>
      <c r="F346" s="21"/>
      <c r="G346" s="21"/>
      <c r="H346" s="21"/>
      <c r="I346" s="21"/>
      <c r="J346" s="4"/>
      <c r="N346" s="196"/>
      <c r="O346" s="196"/>
      <c r="P346" s="196"/>
      <c r="Q346" s="196"/>
      <c r="R346" s="958" t="s">
        <v>1020</v>
      </c>
      <c r="S346" s="958"/>
      <c r="T346" s="958"/>
      <c r="U346" s="958"/>
      <c r="V346" s="958"/>
      <c r="W346" s="958"/>
      <c r="X346" s="958"/>
      <c r="Y346" s="958"/>
      <c r="Z346" s="958"/>
      <c r="AA346" s="958"/>
      <c r="AB346" s="958"/>
      <c r="AC346" s="958"/>
      <c r="AD346" s="958"/>
      <c r="AE346" s="958"/>
      <c r="AF346" s="958"/>
      <c r="AG346" s="958"/>
      <c r="AH346" s="958"/>
      <c r="AI346" s="958"/>
      <c r="AJ346" s="958"/>
      <c r="AK346" s="958"/>
      <c r="AL346" s="958"/>
      <c r="AM346" s="958"/>
      <c r="AN346" s="958"/>
      <c r="AO346" s="958"/>
      <c r="AP346" s="958"/>
      <c r="AQ346" s="958"/>
      <c r="AR346" s="958"/>
      <c r="AX346" s="205"/>
      <c r="AY346" s="206"/>
      <c r="AZ346" s="206"/>
      <c r="BA346" s="206"/>
      <c r="BB346" s="206"/>
      <c r="BC346" s="206"/>
      <c r="BD346" s="206"/>
      <c r="BE346" s="206"/>
      <c r="BF346" s="206"/>
      <c r="BG346" s="206"/>
      <c r="BH346" s="206"/>
      <c r="BI346" s="207"/>
    </row>
    <row r="347" spans="2:64" s="5" customFormat="1" ht="9.9" customHeight="1">
      <c r="B347" s="21"/>
      <c r="C347" s="21"/>
      <c r="D347" s="21"/>
      <c r="E347" s="21"/>
      <c r="F347" s="21"/>
      <c r="G347" s="21"/>
      <c r="H347" s="21"/>
      <c r="I347" s="21"/>
      <c r="J347" s="4"/>
      <c r="K347" s="4"/>
      <c r="L347" s="4"/>
      <c r="M347" s="196"/>
      <c r="N347" s="196"/>
      <c r="O347" s="196"/>
      <c r="P347" s="196"/>
      <c r="Q347" s="196"/>
      <c r="R347" s="958"/>
      <c r="S347" s="958"/>
      <c r="T347" s="958"/>
      <c r="U347" s="958"/>
      <c r="V347" s="958"/>
      <c r="W347" s="958"/>
      <c r="X347" s="958"/>
      <c r="Y347" s="958"/>
      <c r="Z347" s="958"/>
      <c r="AA347" s="958"/>
      <c r="AB347" s="958"/>
      <c r="AC347" s="958"/>
      <c r="AD347" s="958"/>
      <c r="AE347" s="958"/>
      <c r="AF347" s="958"/>
      <c r="AG347" s="958"/>
      <c r="AH347" s="958"/>
      <c r="AI347" s="958"/>
      <c r="AJ347" s="958"/>
      <c r="AK347" s="958"/>
      <c r="AL347" s="958"/>
      <c r="AM347" s="958"/>
      <c r="AN347" s="958"/>
      <c r="AO347" s="958"/>
      <c r="AP347" s="958"/>
      <c r="AQ347" s="958"/>
      <c r="AR347" s="958"/>
      <c r="AX347" s="205"/>
      <c r="AY347" s="206"/>
      <c r="AZ347" s="206"/>
      <c r="BA347" s="206"/>
      <c r="BB347" s="206"/>
      <c r="BC347" s="206"/>
      <c r="BD347" s="206"/>
      <c r="BE347" s="206"/>
      <c r="BF347" s="206"/>
      <c r="BG347" s="206"/>
      <c r="BH347" s="206"/>
      <c r="BI347" s="207"/>
    </row>
    <row r="348" spans="2:64" s="5" customFormat="1" ht="9.9" customHeight="1">
      <c r="B348" s="195"/>
      <c r="C348" s="195"/>
      <c r="D348" s="195"/>
      <c r="E348" s="195"/>
      <c r="F348" s="195"/>
      <c r="G348" s="195"/>
      <c r="H348" s="195"/>
      <c r="I348" s="195"/>
      <c r="J348" s="4"/>
      <c r="K348" s="4"/>
      <c r="M348" s="196"/>
      <c r="N348" s="196"/>
      <c r="O348" s="196"/>
      <c r="P348" s="196"/>
      <c r="Q348" s="196"/>
      <c r="R348" s="958"/>
      <c r="S348" s="958"/>
      <c r="T348" s="958"/>
      <c r="U348" s="958"/>
      <c r="V348" s="958"/>
      <c r="W348" s="958"/>
      <c r="X348" s="958"/>
      <c r="Y348" s="958"/>
      <c r="Z348" s="958"/>
      <c r="AA348" s="958"/>
      <c r="AB348" s="958"/>
      <c r="AC348" s="958"/>
      <c r="AD348" s="958"/>
      <c r="AE348" s="958"/>
      <c r="AF348" s="958"/>
      <c r="AG348" s="958"/>
      <c r="AH348" s="958"/>
      <c r="AI348" s="958"/>
      <c r="AJ348" s="958"/>
      <c r="AK348" s="958"/>
      <c r="AL348" s="958"/>
      <c r="AM348" s="958"/>
      <c r="AN348" s="958"/>
      <c r="AO348" s="958"/>
      <c r="AP348" s="958"/>
      <c r="AQ348" s="958"/>
      <c r="AR348" s="958"/>
      <c r="AX348" s="205"/>
      <c r="AY348" s="206"/>
      <c r="AZ348" s="206"/>
      <c r="BA348" s="206"/>
      <c r="BB348" s="206"/>
      <c r="BC348" s="206"/>
      <c r="BD348" s="206"/>
      <c r="BE348" s="206"/>
      <c r="BF348" s="206"/>
      <c r="BG348" s="206"/>
      <c r="BH348" s="206"/>
      <c r="BI348" s="207"/>
    </row>
    <row r="349" spans="2:64" s="5" customFormat="1" ht="9.9" customHeight="1">
      <c r="B349" s="195"/>
      <c r="C349" s="195"/>
      <c r="D349" s="195"/>
      <c r="E349" s="195"/>
      <c r="F349" s="195"/>
      <c r="G349" s="195"/>
      <c r="H349" s="195"/>
      <c r="I349" s="195"/>
      <c r="J349" s="4"/>
      <c r="K349" s="4"/>
      <c r="T349" s="22"/>
      <c r="U349" s="22"/>
      <c r="V349" s="4"/>
      <c r="W349" s="22"/>
      <c r="X349" s="196"/>
      <c r="Y349" s="196"/>
      <c r="Z349" s="196"/>
      <c r="AA349" s="196"/>
      <c r="AB349" s="196"/>
      <c r="AC349" s="196"/>
      <c r="AD349" s="196"/>
      <c r="AE349" s="196"/>
      <c r="AF349" s="196"/>
      <c r="AG349" s="196"/>
      <c r="AH349" s="196"/>
      <c r="AI349" s="196"/>
      <c r="AJ349" s="196"/>
      <c r="AK349" s="4"/>
      <c r="AN349" s="4"/>
      <c r="AX349" s="208"/>
      <c r="AY349" s="209"/>
      <c r="AZ349" s="209"/>
      <c r="BA349" s="209"/>
      <c r="BB349" s="209"/>
      <c r="BC349" s="209"/>
      <c r="BD349" s="209"/>
      <c r="BE349" s="209"/>
      <c r="BF349" s="209"/>
      <c r="BG349" s="209"/>
      <c r="BH349" s="209"/>
      <c r="BI349" s="210"/>
    </row>
    <row r="350" spans="2:64" s="5" customFormat="1" ht="9.9" customHeight="1">
      <c r="B350" s="195"/>
      <c r="C350" s="195"/>
      <c r="D350" s="195"/>
      <c r="E350" s="195"/>
      <c r="F350" s="195"/>
      <c r="G350" s="195"/>
      <c r="H350" s="195"/>
      <c r="I350" s="195"/>
      <c r="J350" s="4"/>
      <c r="K350" s="4"/>
      <c r="T350" s="4"/>
      <c r="U350" s="4"/>
      <c r="V350" s="4"/>
      <c r="W350" s="196"/>
      <c r="X350" s="196"/>
      <c r="Y350" s="196"/>
      <c r="Z350" s="196"/>
      <c r="AA350" s="196"/>
      <c r="AB350" s="196"/>
      <c r="AC350" s="196"/>
      <c r="AD350" s="196"/>
      <c r="AE350" s="196"/>
      <c r="AF350" s="196"/>
      <c r="AG350" s="196"/>
      <c r="AH350" s="196"/>
      <c r="AI350" s="196"/>
      <c r="AJ350" s="196"/>
      <c r="AK350" s="4"/>
      <c r="AN350" s="4"/>
      <c r="AT350" s="21"/>
      <c r="AU350" s="21"/>
      <c r="AV350" s="21"/>
      <c r="AW350" s="21"/>
      <c r="AX350" s="1112" t="s">
        <v>941</v>
      </c>
      <c r="AY350" s="1112"/>
      <c r="AZ350" s="1112"/>
      <c r="BA350" s="1112"/>
      <c r="BB350" s="1112"/>
      <c r="BC350" s="1112"/>
      <c r="BD350" s="1112"/>
      <c r="BE350" s="1112"/>
      <c r="BF350" s="1112"/>
      <c r="BG350" s="1112"/>
      <c r="BH350" s="1112"/>
      <c r="BI350" s="1112"/>
    </row>
    <row r="351" spans="2:64" s="5" customFormat="1" ht="9.9" customHeight="1">
      <c r="B351" s="195"/>
      <c r="C351" s="195"/>
      <c r="D351" s="195"/>
      <c r="E351" s="195"/>
      <c r="F351" s="195"/>
      <c r="G351" s="195"/>
      <c r="H351" s="195"/>
      <c r="I351" s="195"/>
      <c r="J351" s="4"/>
      <c r="K351" s="4"/>
      <c r="T351" s="4"/>
      <c r="U351" s="4"/>
      <c r="V351" s="4"/>
      <c r="W351" s="196"/>
      <c r="X351" s="196"/>
      <c r="Y351" s="196"/>
      <c r="Z351" s="196"/>
      <c r="AA351" s="196"/>
      <c r="AB351" s="196"/>
      <c r="AC351" s="196"/>
      <c r="AD351" s="196"/>
      <c r="AE351" s="196"/>
      <c r="AF351" s="196"/>
      <c r="AG351" s="196"/>
      <c r="AH351" s="196"/>
      <c r="AI351" s="196"/>
      <c r="AJ351" s="196"/>
      <c r="AK351" s="4"/>
      <c r="AN351" s="4"/>
      <c r="AX351" s="954"/>
      <c r="AY351" s="954"/>
      <c r="AZ351" s="954"/>
      <c r="BA351" s="954"/>
      <c r="BB351" s="954"/>
      <c r="BC351" s="954"/>
      <c r="BD351" s="954"/>
      <c r="BE351" s="954"/>
      <c r="BF351" s="954"/>
      <c r="BG351" s="954"/>
      <c r="BH351" s="954"/>
      <c r="BI351" s="954"/>
    </row>
    <row r="352" spans="2:64" s="5" customFormat="1" ht="9.9" customHeight="1">
      <c r="J352" s="4"/>
      <c r="K352" s="4"/>
      <c r="T352" s="4"/>
      <c r="U352" s="4"/>
      <c r="V352" s="4"/>
      <c r="W352" s="196"/>
      <c r="X352" s="196"/>
      <c r="Y352" s="196"/>
      <c r="Z352" s="196"/>
      <c r="AA352" s="196"/>
      <c r="AB352" s="196"/>
      <c r="AC352" s="196"/>
      <c r="AD352" s="196"/>
      <c r="AE352" s="196"/>
      <c r="AF352" s="196"/>
      <c r="AG352" s="196"/>
      <c r="AH352" s="196"/>
      <c r="AI352" s="196"/>
      <c r="AJ352" s="196"/>
      <c r="AK352" s="4"/>
      <c r="AN352" s="4"/>
      <c r="AX352" s="4"/>
    </row>
    <row r="353" spans="2:66" s="5" customFormat="1" ht="9.9" customHeight="1">
      <c r="B353" s="927" t="s">
        <v>1022</v>
      </c>
      <c r="C353" s="928"/>
      <c r="D353" s="928"/>
      <c r="E353" s="928"/>
      <c r="F353" s="928"/>
      <c r="G353" s="928"/>
      <c r="H353" s="928"/>
      <c r="I353" s="928"/>
      <c r="J353" s="928"/>
      <c r="K353" s="929"/>
      <c r="L353" s="846" t="s">
        <v>942</v>
      </c>
      <c r="M353" s="847"/>
      <c r="N353" s="847"/>
      <c r="O353" s="847"/>
      <c r="P353" s="847"/>
      <c r="Q353" s="847"/>
      <c r="R353" s="847"/>
      <c r="S353" s="847"/>
      <c r="T353" s="847"/>
      <c r="U353" s="847"/>
      <c r="V353" s="847"/>
      <c r="W353" s="847"/>
      <c r="X353" s="847"/>
      <c r="Y353" s="847"/>
      <c r="Z353" s="847"/>
      <c r="AA353" s="847"/>
      <c r="AB353" s="847"/>
      <c r="AC353" s="847"/>
      <c r="AD353" s="847"/>
      <c r="AE353" s="847"/>
      <c r="AF353" s="847"/>
      <c r="AG353" s="847"/>
      <c r="AH353" s="847"/>
      <c r="AI353" s="847"/>
      <c r="AJ353" s="847"/>
      <c r="AK353" s="847"/>
      <c r="AL353" s="847"/>
      <c r="AM353" s="847"/>
      <c r="AN353" s="847"/>
      <c r="AO353" s="847"/>
      <c r="AP353" s="847"/>
      <c r="AQ353" s="847"/>
      <c r="AR353" s="847"/>
      <c r="AS353" s="847"/>
      <c r="AT353" s="847"/>
      <c r="AU353" s="847"/>
      <c r="AV353" s="847"/>
      <c r="AW353" s="847"/>
      <c r="AX353" s="847"/>
      <c r="AY353" s="846" t="s">
        <v>957</v>
      </c>
      <c r="AZ353" s="847"/>
      <c r="BA353" s="847"/>
      <c r="BB353" s="847"/>
      <c r="BC353" s="847"/>
      <c r="BD353" s="847"/>
      <c r="BE353" s="847"/>
      <c r="BF353" s="847"/>
      <c r="BG353" s="847"/>
      <c r="BH353" s="847"/>
      <c r="BI353" s="847"/>
      <c r="BJ353" s="848"/>
      <c r="BK353" s="4"/>
      <c r="BL353" s="4"/>
      <c r="BM353" s="4"/>
      <c r="BN353" s="4"/>
    </row>
    <row r="354" spans="2:66" s="4" customFormat="1" ht="9.9" customHeight="1">
      <c r="B354" s="930" t="str">
        <f>$B$20</f>
        <v/>
      </c>
      <c r="C354" s="903"/>
      <c r="D354" s="926" t="str">
        <f>$D$20</f>
        <v/>
      </c>
      <c r="E354" s="926"/>
      <c r="F354" s="926" t="str">
        <f>$F$20</f>
        <v/>
      </c>
      <c r="G354" s="926"/>
      <c r="H354" s="926" t="str">
        <f>$H$20</f>
        <v/>
      </c>
      <c r="I354" s="926"/>
      <c r="J354" s="903" t="str">
        <f>$J$20</f>
        <v/>
      </c>
      <c r="K354" s="903"/>
      <c r="L354" s="933" t="str">
        <f>$L$20</f>
        <v/>
      </c>
      <c r="M354" s="934"/>
      <c r="N354" s="934"/>
      <c r="O354" s="934"/>
      <c r="P354" s="934"/>
      <c r="Q354" s="934"/>
      <c r="R354" s="934"/>
      <c r="S354" s="934"/>
      <c r="T354" s="934"/>
      <c r="U354" s="934"/>
      <c r="V354" s="934"/>
      <c r="W354" s="934"/>
      <c r="X354" s="934"/>
      <c r="Y354" s="934"/>
      <c r="Z354" s="934"/>
      <c r="AA354" s="934"/>
      <c r="AB354" s="934"/>
      <c r="AC354" s="934"/>
      <c r="AD354" s="934"/>
      <c r="AE354" s="934"/>
      <c r="AF354" s="934"/>
      <c r="AG354" s="934"/>
      <c r="AH354" s="934"/>
      <c r="AI354" s="934"/>
      <c r="AJ354" s="934"/>
      <c r="AK354" s="934"/>
      <c r="AL354" s="934"/>
      <c r="AM354" s="934"/>
      <c r="AN354" s="934"/>
      <c r="AO354" s="934"/>
      <c r="AP354" s="934"/>
      <c r="AQ354" s="934"/>
      <c r="AR354" s="934"/>
      <c r="AS354" s="934"/>
      <c r="AT354" s="934"/>
      <c r="AU354" s="934"/>
      <c r="AV354" s="934"/>
      <c r="AW354" s="934"/>
      <c r="AX354" s="934"/>
      <c r="AY354" s="1091" t="str">
        <f>$AY$20</f>
        <v/>
      </c>
      <c r="AZ354" s="934"/>
      <c r="BA354" s="934"/>
      <c r="BB354" s="934"/>
      <c r="BC354" s="934"/>
      <c r="BD354" s="934"/>
      <c r="BE354" s="934"/>
      <c r="BF354" s="934"/>
      <c r="BG354" s="934"/>
      <c r="BH354" s="934"/>
      <c r="BI354" s="934"/>
      <c r="BJ354" s="935"/>
    </row>
    <row r="355" spans="2:66" s="5" customFormat="1" ht="9.9" customHeight="1">
      <c r="B355" s="931"/>
      <c r="C355" s="995"/>
      <c r="D355" s="1090"/>
      <c r="E355" s="1090"/>
      <c r="F355" s="1090"/>
      <c r="G355" s="1090"/>
      <c r="H355" s="1090"/>
      <c r="I355" s="1090"/>
      <c r="J355" s="995"/>
      <c r="K355" s="995"/>
      <c r="L355" s="939"/>
      <c r="M355" s="940"/>
      <c r="N355" s="940"/>
      <c r="O355" s="940"/>
      <c r="P355" s="940"/>
      <c r="Q355" s="940"/>
      <c r="R355" s="940"/>
      <c r="S355" s="940"/>
      <c r="T355" s="940"/>
      <c r="U355" s="940"/>
      <c r="V355" s="940"/>
      <c r="W355" s="940"/>
      <c r="X355" s="940"/>
      <c r="Y355" s="940"/>
      <c r="Z355" s="940"/>
      <c r="AA355" s="940"/>
      <c r="AB355" s="940"/>
      <c r="AC355" s="940"/>
      <c r="AD355" s="940"/>
      <c r="AE355" s="940"/>
      <c r="AF355" s="940"/>
      <c r="AG355" s="940"/>
      <c r="AH355" s="940"/>
      <c r="AI355" s="940"/>
      <c r="AJ355" s="940"/>
      <c r="AK355" s="940"/>
      <c r="AL355" s="940"/>
      <c r="AM355" s="940"/>
      <c r="AN355" s="940"/>
      <c r="AO355" s="940"/>
      <c r="AP355" s="940"/>
      <c r="AQ355" s="940"/>
      <c r="AR355" s="940"/>
      <c r="AS355" s="940"/>
      <c r="AT355" s="940"/>
      <c r="AU355" s="940"/>
      <c r="AV355" s="940"/>
      <c r="AW355" s="940"/>
      <c r="AX355" s="940"/>
      <c r="AY355" s="939"/>
      <c r="AZ355" s="940"/>
      <c r="BA355" s="940"/>
      <c r="BB355" s="940"/>
      <c r="BC355" s="940"/>
      <c r="BD355" s="940"/>
      <c r="BE355" s="940"/>
      <c r="BF355" s="940"/>
      <c r="BG355" s="940"/>
      <c r="BH355" s="940"/>
      <c r="BI355" s="940"/>
      <c r="BJ355" s="941"/>
      <c r="BK355" s="4"/>
      <c r="BL355" s="4"/>
      <c r="BM355" s="4"/>
      <c r="BN355" s="4"/>
    </row>
    <row r="356" spans="2:66" s="5" customFormat="1" ht="9.9" customHeight="1">
      <c r="B356" s="927" t="s">
        <v>1021</v>
      </c>
      <c r="C356" s="928"/>
      <c r="D356" s="928"/>
      <c r="E356" s="928"/>
      <c r="F356" s="928"/>
      <c r="G356" s="928"/>
      <c r="H356" s="928"/>
      <c r="I356" s="928"/>
      <c r="J356" s="928"/>
      <c r="K356" s="928"/>
      <c r="L356" s="928"/>
      <c r="M356" s="929"/>
      <c r="N356" s="846" t="s">
        <v>1072</v>
      </c>
      <c r="O356" s="847"/>
      <c r="P356" s="847"/>
      <c r="Q356" s="847"/>
      <c r="R356" s="847"/>
      <c r="S356" s="847"/>
      <c r="T356" s="847"/>
      <c r="U356" s="847"/>
      <c r="V356" s="847"/>
      <c r="W356" s="847"/>
      <c r="X356" s="847"/>
      <c r="Y356" s="847"/>
      <c r="Z356" s="847"/>
      <c r="AA356" s="847"/>
      <c r="AB356" s="847"/>
      <c r="AC356" s="847"/>
      <c r="AD356" s="847"/>
      <c r="AE356" s="847"/>
      <c r="AF356" s="847"/>
      <c r="AG356" s="847"/>
      <c r="AH356" s="847"/>
      <c r="AI356" s="847"/>
      <c r="AJ356" s="847"/>
      <c r="AK356" s="847"/>
      <c r="AL356" s="847"/>
      <c r="AM356" s="847"/>
      <c r="AN356" s="847"/>
      <c r="AO356" s="847"/>
      <c r="AP356" s="847"/>
      <c r="AQ356" s="847"/>
      <c r="AR356" s="847"/>
      <c r="AS356" s="847"/>
      <c r="AT356" s="847"/>
      <c r="AU356" s="847"/>
      <c r="AV356" s="847"/>
      <c r="AW356" s="847"/>
      <c r="AX356" s="847"/>
      <c r="AY356" s="846" t="s">
        <v>957</v>
      </c>
      <c r="AZ356" s="847"/>
      <c r="BA356" s="847"/>
      <c r="BB356" s="847"/>
      <c r="BC356" s="847"/>
      <c r="BD356" s="847"/>
      <c r="BE356" s="847"/>
      <c r="BF356" s="847"/>
      <c r="BG356" s="847"/>
      <c r="BH356" s="847"/>
      <c r="BI356" s="847"/>
      <c r="BJ356" s="848"/>
      <c r="BK356" s="4"/>
      <c r="BL356" s="4"/>
      <c r="BM356" s="4"/>
      <c r="BN356" s="4"/>
    </row>
    <row r="357" spans="2:66" s="5" customFormat="1" ht="9.9" customHeight="1">
      <c r="B357" s="930" t="str">
        <f>MID(入力画面!$H$13,1,1)</f>
        <v/>
      </c>
      <c r="C357" s="900"/>
      <c r="D357" s="899" t="str">
        <f>MID(入力画面!$H$13,2,1)</f>
        <v/>
      </c>
      <c r="E357" s="900"/>
      <c r="F357" s="899" t="str">
        <f>MID(入力画面!$H$13,3,1)</f>
        <v/>
      </c>
      <c r="G357" s="900"/>
      <c r="H357" s="899" t="str">
        <f>MID(入力画面!$H$13,4,1)</f>
        <v/>
      </c>
      <c r="I357" s="900"/>
      <c r="J357" s="899" t="str">
        <f>MID(入力画面!$H$13,5,1)</f>
        <v/>
      </c>
      <c r="K357" s="900"/>
      <c r="L357" s="899" t="str">
        <f>MID(入力画面!$H$13,6,1)</f>
        <v/>
      </c>
      <c r="M357" s="900"/>
      <c r="N357" s="942" t="s">
        <v>1043</v>
      </c>
      <c r="O357" s="943"/>
      <c r="P357" s="1097" t="str">
        <f>$P$23</f>
        <v/>
      </c>
      <c r="Q357" s="759"/>
      <c r="R357" s="759"/>
      <c r="S357" s="198" t="s">
        <v>1044</v>
      </c>
      <c r="T357" s="1097" t="str">
        <f>$T$23</f>
        <v/>
      </c>
      <c r="U357" s="759"/>
      <c r="V357" s="759"/>
      <c r="W357" s="199"/>
      <c r="X357" s="944" t="str">
        <f>$X$23</f>
        <v/>
      </c>
      <c r="Y357" s="944"/>
      <c r="Z357" s="944"/>
      <c r="AA357" s="944"/>
      <c r="AB357" s="945" t="str">
        <f>$AB$23</f>
        <v/>
      </c>
      <c r="AC357" s="945"/>
      <c r="AD357" s="945"/>
      <c r="AE357" s="945"/>
      <c r="AF357" s="945"/>
      <c r="AG357" s="945"/>
      <c r="AH357" s="945"/>
      <c r="AI357" s="945"/>
      <c r="AJ357" s="945"/>
      <c r="AK357" s="945"/>
      <c r="AL357" s="945"/>
      <c r="AM357" s="945"/>
      <c r="AN357" s="945"/>
      <c r="AO357" s="945"/>
      <c r="AP357" s="945"/>
      <c r="AQ357" s="945"/>
      <c r="AR357" s="945"/>
      <c r="AS357" s="945"/>
      <c r="AT357" s="945"/>
      <c r="AU357" s="945"/>
      <c r="AV357" s="945"/>
      <c r="AW357" s="945"/>
      <c r="AX357" s="946"/>
      <c r="AY357" s="1091" t="str">
        <f>$AY$23</f>
        <v/>
      </c>
      <c r="AZ357" s="934"/>
      <c r="BA357" s="934"/>
      <c r="BB357" s="934"/>
      <c r="BC357" s="934"/>
      <c r="BD357" s="934"/>
      <c r="BE357" s="934"/>
      <c r="BF357" s="934"/>
      <c r="BG357" s="934"/>
      <c r="BH357" s="934"/>
      <c r="BI357" s="934"/>
      <c r="BJ357" s="935"/>
      <c r="BK357" s="4"/>
      <c r="BL357" s="4"/>
      <c r="BM357" s="4"/>
      <c r="BN357" s="4"/>
    </row>
    <row r="358" spans="2:66" s="5" customFormat="1" ht="9.9" customHeight="1">
      <c r="B358" s="931"/>
      <c r="C358" s="923"/>
      <c r="D358" s="922"/>
      <c r="E358" s="923"/>
      <c r="F358" s="922"/>
      <c r="G358" s="923"/>
      <c r="H358" s="922"/>
      <c r="I358" s="923"/>
      <c r="J358" s="922"/>
      <c r="K358" s="923"/>
      <c r="L358" s="922"/>
      <c r="M358" s="923"/>
      <c r="N358" s="936" t="str">
        <f>$N$24</f>
        <v/>
      </c>
      <c r="O358" s="937"/>
      <c r="P358" s="937"/>
      <c r="Q358" s="937"/>
      <c r="R358" s="937"/>
      <c r="S358" s="937"/>
      <c r="T358" s="937"/>
      <c r="U358" s="937"/>
      <c r="V358" s="937"/>
      <c r="W358" s="937"/>
      <c r="X358" s="937"/>
      <c r="Y358" s="937"/>
      <c r="Z358" s="937"/>
      <c r="AA358" s="937"/>
      <c r="AB358" s="937"/>
      <c r="AC358" s="937"/>
      <c r="AD358" s="937"/>
      <c r="AE358" s="937"/>
      <c r="AF358" s="937"/>
      <c r="AG358" s="937"/>
      <c r="AH358" s="937"/>
      <c r="AI358" s="937"/>
      <c r="AJ358" s="937"/>
      <c r="AK358" s="937"/>
      <c r="AL358" s="937"/>
      <c r="AM358" s="937"/>
      <c r="AN358" s="937"/>
      <c r="AO358" s="937"/>
      <c r="AP358" s="937"/>
      <c r="AQ358" s="937"/>
      <c r="AR358" s="937"/>
      <c r="AS358" s="937"/>
      <c r="AT358" s="937"/>
      <c r="AU358" s="937"/>
      <c r="AV358" s="937"/>
      <c r="AW358" s="937"/>
      <c r="AX358" s="938"/>
      <c r="AY358" s="1095"/>
      <c r="AZ358" s="937"/>
      <c r="BA358" s="937"/>
      <c r="BB358" s="937"/>
      <c r="BC358" s="937"/>
      <c r="BD358" s="937"/>
      <c r="BE358" s="937"/>
      <c r="BF358" s="937"/>
      <c r="BG358" s="937"/>
      <c r="BH358" s="937"/>
      <c r="BI358" s="937"/>
      <c r="BJ358" s="938"/>
      <c r="BK358" s="4"/>
      <c r="BL358" s="4"/>
      <c r="BM358" s="4"/>
      <c r="BN358" s="4"/>
    </row>
    <row r="359" spans="2:66" s="5" customFormat="1" ht="9.9" customHeight="1">
      <c r="B359" s="932"/>
      <c r="C359" s="902"/>
      <c r="D359" s="901"/>
      <c r="E359" s="902"/>
      <c r="F359" s="901"/>
      <c r="G359" s="902"/>
      <c r="H359" s="901"/>
      <c r="I359" s="902"/>
      <c r="J359" s="901"/>
      <c r="K359" s="902"/>
      <c r="L359" s="901"/>
      <c r="M359" s="902"/>
      <c r="N359" s="939"/>
      <c r="O359" s="940"/>
      <c r="P359" s="940"/>
      <c r="Q359" s="940"/>
      <c r="R359" s="940"/>
      <c r="S359" s="940"/>
      <c r="T359" s="940"/>
      <c r="U359" s="940"/>
      <c r="V359" s="940"/>
      <c r="W359" s="940"/>
      <c r="X359" s="940"/>
      <c r="Y359" s="940"/>
      <c r="Z359" s="940"/>
      <c r="AA359" s="940"/>
      <c r="AB359" s="940"/>
      <c r="AC359" s="940"/>
      <c r="AD359" s="940"/>
      <c r="AE359" s="940"/>
      <c r="AF359" s="940"/>
      <c r="AG359" s="940"/>
      <c r="AH359" s="940"/>
      <c r="AI359" s="940"/>
      <c r="AJ359" s="940"/>
      <c r="AK359" s="940"/>
      <c r="AL359" s="940"/>
      <c r="AM359" s="940"/>
      <c r="AN359" s="940"/>
      <c r="AO359" s="940"/>
      <c r="AP359" s="940"/>
      <c r="AQ359" s="940"/>
      <c r="AR359" s="940"/>
      <c r="AS359" s="940"/>
      <c r="AT359" s="940"/>
      <c r="AU359" s="940"/>
      <c r="AV359" s="940"/>
      <c r="AW359" s="940"/>
      <c r="AX359" s="941"/>
      <c r="AY359" s="939"/>
      <c r="AZ359" s="940"/>
      <c r="BA359" s="940"/>
      <c r="BB359" s="940"/>
      <c r="BC359" s="940"/>
      <c r="BD359" s="940"/>
      <c r="BE359" s="940"/>
      <c r="BF359" s="940"/>
      <c r="BG359" s="940"/>
      <c r="BH359" s="940"/>
      <c r="BI359" s="940"/>
      <c r="BJ359" s="941"/>
      <c r="BK359" s="4"/>
      <c r="BL359" s="4"/>
      <c r="BM359" s="4"/>
      <c r="BN359" s="4"/>
    </row>
    <row r="360" spans="2:66" s="5" customFormat="1" ht="9.9" customHeight="1" thickBot="1">
      <c r="B360" s="846" t="s">
        <v>1023</v>
      </c>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7"/>
      <c r="AL360" s="847"/>
      <c r="AM360" s="847"/>
      <c r="AN360" s="847"/>
      <c r="AO360" s="847"/>
      <c r="AP360" s="847"/>
      <c r="AQ360" s="848"/>
      <c r="AR360" s="913" t="s">
        <v>1024</v>
      </c>
      <c r="AS360" s="914"/>
      <c r="AT360" s="914"/>
      <c r="AU360" s="914"/>
      <c r="AV360" s="914"/>
      <c r="AW360" s="914"/>
      <c r="AX360" s="915"/>
      <c r="AY360" s="846" t="s">
        <v>958</v>
      </c>
      <c r="AZ360" s="847"/>
      <c r="BA360" s="847"/>
      <c r="BB360" s="847"/>
      <c r="BC360" s="847"/>
      <c r="BD360" s="847"/>
      <c r="BE360" s="847"/>
      <c r="BF360" s="847"/>
      <c r="BG360" s="847"/>
      <c r="BH360" s="847"/>
      <c r="BI360" s="847"/>
      <c r="BJ360" s="848"/>
      <c r="BK360" s="4"/>
      <c r="BL360" s="4"/>
      <c r="BM360" s="4"/>
      <c r="BN360" s="4"/>
    </row>
    <row r="361" spans="2:66" s="5" customFormat="1" ht="9.9" customHeight="1" thickTop="1">
      <c r="B361" s="930" t="str">
        <f>$B$27</f>
        <v/>
      </c>
      <c r="C361" s="903"/>
      <c r="D361" s="926" t="str">
        <f>$D$27</f>
        <v/>
      </c>
      <c r="E361" s="926"/>
      <c r="F361" s="926" t="str">
        <f>$F$27</f>
        <v/>
      </c>
      <c r="G361" s="926"/>
      <c r="H361" s="900" t="str">
        <f>$H$27</f>
        <v/>
      </c>
      <c r="I361" s="926"/>
      <c r="J361" s="926" t="str">
        <f>$J$27</f>
        <v/>
      </c>
      <c r="K361" s="926"/>
      <c r="L361" s="926" t="str">
        <f>$L$27</f>
        <v/>
      </c>
      <c r="M361" s="926"/>
      <c r="N361" s="926" t="str">
        <f>$N$27</f>
        <v/>
      </c>
      <c r="O361" s="926"/>
      <c r="P361" s="926" t="str">
        <f>$P$27</f>
        <v/>
      </c>
      <c r="Q361" s="926"/>
      <c r="R361" s="926" t="str">
        <f>$R$27</f>
        <v/>
      </c>
      <c r="S361" s="926"/>
      <c r="T361" s="926" t="str">
        <f>$T$27</f>
        <v/>
      </c>
      <c r="U361" s="926"/>
      <c r="V361" s="926" t="str">
        <f>$V$27</f>
        <v/>
      </c>
      <c r="W361" s="926"/>
      <c r="X361" s="926" t="str">
        <f>$X$27</f>
        <v/>
      </c>
      <c r="Y361" s="926"/>
      <c r="Z361" s="926" t="str">
        <f>$Z$27</f>
        <v/>
      </c>
      <c r="AA361" s="926"/>
      <c r="AB361" s="926" t="str">
        <f>$AB$27</f>
        <v/>
      </c>
      <c r="AC361" s="926"/>
      <c r="AD361" s="926" t="str">
        <f>$AD$27</f>
        <v/>
      </c>
      <c r="AE361" s="926"/>
      <c r="AF361" s="926" t="str">
        <f>$AF$27</f>
        <v/>
      </c>
      <c r="AG361" s="926"/>
      <c r="AH361" s="926" t="str">
        <f>$AH$27</f>
        <v/>
      </c>
      <c r="AI361" s="926"/>
      <c r="AJ361" s="926" t="str">
        <f>$AJ$27</f>
        <v/>
      </c>
      <c r="AK361" s="926"/>
      <c r="AL361" s="926" t="str">
        <f>$AL$27</f>
        <v/>
      </c>
      <c r="AM361" s="926"/>
      <c r="AN361" s="926" t="str">
        <f>$AN$27</f>
        <v/>
      </c>
      <c r="AO361" s="926"/>
      <c r="AP361" s="926" t="str">
        <f>$AP$27</f>
        <v/>
      </c>
      <c r="AQ361" s="899"/>
      <c r="AR361" s="1128"/>
      <c r="AS361" s="1129"/>
      <c r="AT361" s="1129"/>
      <c r="AU361" s="1129"/>
      <c r="AV361" s="1129"/>
      <c r="AW361" s="1129"/>
      <c r="AX361" s="1130"/>
      <c r="AY361" s="916" t="s">
        <v>17</v>
      </c>
      <c r="AZ361" s="916"/>
      <c r="BA361" s="916"/>
      <c r="BB361" s="916"/>
      <c r="BC361" s="916"/>
      <c r="BD361" s="916"/>
      <c r="BE361" s="916"/>
      <c r="BF361" s="916"/>
      <c r="BG361" s="916"/>
      <c r="BH361" s="916"/>
      <c r="BI361" s="916"/>
      <c r="BJ361" s="917"/>
      <c r="BK361" s="4"/>
      <c r="BL361" s="4"/>
      <c r="BM361" s="4"/>
      <c r="BN361" s="4"/>
    </row>
    <row r="362" spans="2:66" s="5" customFormat="1" ht="9.9" customHeight="1">
      <c r="B362" s="932"/>
      <c r="C362" s="904"/>
      <c r="D362" s="1090"/>
      <c r="E362" s="1090"/>
      <c r="F362" s="1090"/>
      <c r="G362" s="1090"/>
      <c r="H362" s="902"/>
      <c r="I362" s="1090"/>
      <c r="J362" s="1090"/>
      <c r="K362" s="1090"/>
      <c r="L362" s="1090"/>
      <c r="M362" s="1090"/>
      <c r="N362" s="1090"/>
      <c r="O362" s="1090"/>
      <c r="P362" s="1090"/>
      <c r="Q362" s="1090"/>
      <c r="R362" s="1090"/>
      <c r="S362" s="1090"/>
      <c r="T362" s="1090"/>
      <c r="U362" s="1090"/>
      <c r="V362" s="1090"/>
      <c r="W362" s="1090"/>
      <c r="X362" s="1090"/>
      <c r="Y362" s="1090"/>
      <c r="Z362" s="1090"/>
      <c r="AA362" s="1090"/>
      <c r="AB362" s="1090"/>
      <c r="AC362" s="1090"/>
      <c r="AD362" s="1090"/>
      <c r="AE362" s="1090"/>
      <c r="AF362" s="1090"/>
      <c r="AG362" s="1090"/>
      <c r="AH362" s="1090"/>
      <c r="AI362" s="1090"/>
      <c r="AJ362" s="1090"/>
      <c r="AK362" s="1090"/>
      <c r="AL362" s="1090"/>
      <c r="AM362" s="1090"/>
      <c r="AN362" s="1090"/>
      <c r="AO362" s="1090"/>
      <c r="AP362" s="1090"/>
      <c r="AQ362" s="901"/>
      <c r="AR362" s="1131"/>
      <c r="AS362" s="806"/>
      <c r="AT362" s="806"/>
      <c r="AU362" s="806"/>
      <c r="AV362" s="806"/>
      <c r="AW362" s="806"/>
      <c r="AX362" s="1132"/>
      <c r="AY362" s="918"/>
      <c r="AZ362" s="918"/>
      <c r="BA362" s="918"/>
      <c r="BB362" s="918"/>
      <c r="BC362" s="918"/>
      <c r="BD362" s="918"/>
      <c r="BE362" s="918"/>
      <c r="BF362" s="918"/>
      <c r="BG362" s="918"/>
      <c r="BH362" s="918"/>
      <c r="BI362" s="918"/>
      <c r="BJ362" s="919"/>
      <c r="BK362" s="4"/>
      <c r="BL362" s="4"/>
      <c r="BM362" s="4"/>
      <c r="BN362" s="4"/>
    </row>
    <row r="363" spans="2:66" s="5" customFormat="1" ht="9.9" customHeight="1">
      <c r="B363" s="1115" t="str">
        <f>$B$210</f>
        <v/>
      </c>
      <c r="C363" s="978"/>
      <c r="D363" s="978"/>
      <c r="E363" s="978"/>
      <c r="F363" s="978"/>
      <c r="G363" s="978"/>
      <c r="H363" s="977"/>
      <c r="I363" s="977"/>
      <c r="J363" s="977"/>
      <c r="K363" s="977"/>
      <c r="L363" s="977"/>
      <c r="M363" s="977"/>
      <c r="N363" s="977"/>
      <c r="O363" s="977"/>
      <c r="P363" s="977"/>
      <c r="Q363" s="977"/>
      <c r="R363" s="977"/>
      <c r="S363" s="977"/>
      <c r="T363" s="977"/>
      <c r="U363" s="977"/>
      <c r="V363" s="977"/>
      <c r="W363" s="977"/>
      <c r="X363" s="977"/>
      <c r="Y363" s="977"/>
      <c r="Z363" s="977"/>
      <c r="AA363" s="977"/>
      <c r="AB363" s="977"/>
      <c r="AC363" s="977"/>
      <c r="AD363" s="977"/>
      <c r="AE363" s="977"/>
      <c r="AF363" s="977"/>
      <c r="AG363" s="977"/>
      <c r="AH363" s="977"/>
      <c r="AI363" s="977"/>
      <c r="AJ363" s="977"/>
      <c r="AK363" s="977"/>
      <c r="AL363" s="977"/>
      <c r="AM363" s="977"/>
      <c r="AN363" s="973" t="s">
        <v>1026</v>
      </c>
      <c r="AO363" s="976" t="str">
        <f>$AO$29</f>
        <v/>
      </c>
      <c r="AP363" s="977"/>
      <c r="AQ363" s="973" t="s">
        <v>1027</v>
      </c>
      <c r="AR363" s="1131"/>
      <c r="AS363" s="806"/>
      <c r="AT363" s="806"/>
      <c r="AU363" s="806"/>
      <c r="AV363" s="806"/>
      <c r="AW363" s="806"/>
      <c r="AX363" s="1132"/>
      <c r="AY363" s="918"/>
      <c r="AZ363" s="918"/>
      <c r="BA363" s="918"/>
      <c r="BB363" s="918"/>
      <c r="BC363" s="918"/>
      <c r="BD363" s="918"/>
      <c r="BE363" s="918"/>
      <c r="BF363" s="918"/>
      <c r="BG363" s="918"/>
      <c r="BH363" s="918"/>
      <c r="BI363" s="918"/>
      <c r="BJ363" s="919"/>
      <c r="BK363" s="4"/>
      <c r="BL363" s="4"/>
      <c r="BM363" s="4"/>
      <c r="BN363" s="4"/>
    </row>
    <row r="364" spans="2:66" s="4" customFormat="1" ht="9.9" customHeight="1">
      <c r="B364" s="1117"/>
      <c r="C364" s="978"/>
      <c r="D364" s="978"/>
      <c r="E364" s="978"/>
      <c r="F364" s="978"/>
      <c r="G364" s="978"/>
      <c r="H364" s="978"/>
      <c r="I364" s="978"/>
      <c r="J364" s="978"/>
      <c r="K364" s="978"/>
      <c r="L364" s="978"/>
      <c r="M364" s="978"/>
      <c r="N364" s="978"/>
      <c r="O364" s="978"/>
      <c r="P364" s="978"/>
      <c r="Q364" s="978"/>
      <c r="R364" s="978"/>
      <c r="S364" s="978"/>
      <c r="T364" s="978"/>
      <c r="U364" s="978"/>
      <c r="V364" s="978"/>
      <c r="W364" s="978"/>
      <c r="X364" s="978"/>
      <c r="Y364" s="978"/>
      <c r="Z364" s="978"/>
      <c r="AA364" s="978"/>
      <c r="AB364" s="978"/>
      <c r="AC364" s="978"/>
      <c r="AD364" s="978"/>
      <c r="AE364" s="978"/>
      <c r="AF364" s="978"/>
      <c r="AG364" s="978"/>
      <c r="AH364" s="978"/>
      <c r="AI364" s="978"/>
      <c r="AJ364" s="978"/>
      <c r="AK364" s="978"/>
      <c r="AL364" s="978"/>
      <c r="AM364" s="978"/>
      <c r="AN364" s="974"/>
      <c r="AO364" s="978"/>
      <c r="AP364" s="978"/>
      <c r="AQ364" s="974"/>
      <c r="AR364" s="1131"/>
      <c r="AS364" s="806"/>
      <c r="AT364" s="806"/>
      <c r="AU364" s="806"/>
      <c r="AV364" s="806"/>
      <c r="AW364" s="806"/>
      <c r="AX364" s="1132"/>
      <c r="AY364" s="918"/>
      <c r="AZ364" s="918"/>
      <c r="BA364" s="918"/>
      <c r="BB364" s="918"/>
      <c r="BC364" s="918"/>
      <c r="BD364" s="918"/>
      <c r="BE364" s="918"/>
      <c r="BF364" s="918"/>
      <c r="BG364" s="918"/>
      <c r="BH364" s="918"/>
      <c r="BI364" s="918"/>
      <c r="BJ364" s="919"/>
    </row>
    <row r="365" spans="2:66" s="5" customFormat="1" ht="9.9" customHeight="1" thickBot="1">
      <c r="B365" s="1119"/>
      <c r="C365" s="979"/>
      <c r="D365" s="979"/>
      <c r="E365" s="979"/>
      <c r="F365" s="979"/>
      <c r="G365" s="979"/>
      <c r="H365" s="979"/>
      <c r="I365" s="979"/>
      <c r="J365" s="979"/>
      <c r="K365" s="979"/>
      <c r="L365" s="979"/>
      <c r="M365" s="979"/>
      <c r="N365" s="979"/>
      <c r="O365" s="979"/>
      <c r="P365" s="979"/>
      <c r="Q365" s="979"/>
      <c r="R365" s="979"/>
      <c r="S365" s="979"/>
      <c r="T365" s="979"/>
      <c r="U365" s="979"/>
      <c r="V365" s="979"/>
      <c r="W365" s="979"/>
      <c r="X365" s="979"/>
      <c r="Y365" s="979"/>
      <c r="Z365" s="979"/>
      <c r="AA365" s="979"/>
      <c r="AB365" s="979"/>
      <c r="AC365" s="979"/>
      <c r="AD365" s="979"/>
      <c r="AE365" s="979"/>
      <c r="AF365" s="979"/>
      <c r="AG365" s="979"/>
      <c r="AH365" s="979"/>
      <c r="AI365" s="979"/>
      <c r="AJ365" s="979"/>
      <c r="AK365" s="979"/>
      <c r="AL365" s="979"/>
      <c r="AM365" s="979"/>
      <c r="AN365" s="975"/>
      <c r="AO365" s="979"/>
      <c r="AP365" s="979"/>
      <c r="AQ365" s="975"/>
      <c r="AR365" s="1133"/>
      <c r="AS365" s="1134"/>
      <c r="AT365" s="1134"/>
      <c r="AU365" s="1134"/>
      <c r="AV365" s="1134"/>
      <c r="AW365" s="1134"/>
      <c r="AX365" s="1135"/>
      <c r="AY365" s="920"/>
      <c r="AZ365" s="920"/>
      <c r="BA365" s="920"/>
      <c r="BB365" s="920"/>
      <c r="BC365" s="920"/>
      <c r="BD365" s="920"/>
      <c r="BE365" s="920"/>
      <c r="BF365" s="920"/>
      <c r="BG365" s="920"/>
      <c r="BH365" s="920"/>
      <c r="BI365" s="920"/>
      <c r="BJ365" s="921"/>
      <c r="BK365" s="4"/>
      <c r="BL365" s="4"/>
      <c r="BM365" s="4"/>
      <c r="BN365" s="4"/>
    </row>
    <row r="366" spans="2:66" s="5" customFormat="1" ht="9.9" customHeight="1" thickTop="1">
      <c r="B366" s="1102" t="s">
        <v>1028</v>
      </c>
      <c r="C366" s="1103"/>
      <c r="D366" s="1103"/>
      <c r="E366" s="1103"/>
      <c r="F366" s="1103"/>
      <c r="G366" s="1103"/>
      <c r="H366" s="1103"/>
      <c r="I366" s="1103"/>
      <c r="J366" s="1103"/>
      <c r="K366" s="1103"/>
      <c r="L366" s="1103"/>
      <c r="M366" s="1103"/>
      <c r="N366" s="1103"/>
      <c r="O366" s="110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20" t="s">
        <v>1025</v>
      </c>
      <c r="AS366" s="4"/>
      <c r="AT366" s="4"/>
      <c r="AU366" s="4"/>
      <c r="AV366" s="4"/>
      <c r="AW366" s="4"/>
      <c r="AX366" s="4"/>
      <c r="AY366" s="4"/>
      <c r="AZ366" s="4"/>
      <c r="BA366" s="4"/>
      <c r="BB366" s="4"/>
      <c r="BC366" s="4"/>
      <c r="BD366" s="4"/>
      <c r="BE366" s="4"/>
      <c r="BF366" s="4"/>
      <c r="BG366" s="4"/>
    </row>
    <row r="367" spans="2:66" s="5" customFormat="1" ht="9.9" customHeight="1">
      <c r="B367" s="77"/>
      <c r="C367" s="112" t="s">
        <v>18</v>
      </c>
      <c r="D367" s="78"/>
      <c r="E367" s="19"/>
      <c r="F367" s="861" t="s">
        <v>10</v>
      </c>
      <c r="G367" s="862"/>
      <c r="H367" s="16"/>
      <c r="I367" s="19"/>
      <c r="J367" s="861" t="s">
        <v>11</v>
      </c>
      <c r="K367" s="862"/>
      <c r="L367" s="16"/>
      <c r="M367" s="19"/>
      <c r="N367" s="861" t="s">
        <v>12</v>
      </c>
      <c r="O367" s="836"/>
      <c r="P367" s="4"/>
      <c r="Q367" s="4"/>
      <c r="R367" s="4"/>
      <c r="S367" s="13"/>
      <c r="T367" s="105"/>
      <c r="U367" s="105"/>
      <c r="V367" s="105"/>
      <c r="W367" s="105"/>
      <c r="X367" s="105"/>
      <c r="Y367" s="105"/>
      <c r="Z367" s="105"/>
      <c r="AA367" s="105"/>
      <c r="AB367" s="105"/>
      <c r="AC367" s="105"/>
      <c r="AD367" s="105"/>
      <c r="AE367" s="105"/>
      <c r="AF367" s="105"/>
      <c r="AG367" s="105"/>
      <c r="AH367" s="105"/>
      <c r="AI367" s="105"/>
      <c r="AJ367" s="165"/>
      <c r="AK367" s="165"/>
      <c r="AL367" s="165"/>
      <c r="AM367" s="165"/>
      <c r="AN367" s="165"/>
      <c r="AO367" s="165"/>
      <c r="AP367" s="165"/>
      <c r="AQ367" s="165"/>
      <c r="AR367" s="165"/>
      <c r="AS367" s="165"/>
      <c r="AT367" s="165"/>
      <c r="AU367" s="165"/>
      <c r="AV367" s="165"/>
      <c r="AW367" s="4"/>
      <c r="BG367" s="4"/>
    </row>
    <row r="368" spans="2:66" s="5" customFormat="1" ht="9.9" customHeight="1">
      <c r="B368" s="931" t="str">
        <f>$B$34</f>
        <v/>
      </c>
      <c r="C368" s="971"/>
      <c r="D368" s="1099" t="str">
        <f>$D$34</f>
        <v/>
      </c>
      <c r="E368" s="1092"/>
      <c r="F368" s="1092" t="str">
        <f>$F$34</f>
        <v/>
      </c>
      <c r="G368" s="1092"/>
      <c r="H368" s="1092" t="str">
        <f>$H$34</f>
        <v/>
      </c>
      <c r="I368" s="1092"/>
      <c r="J368" s="1092" t="str">
        <f>$J$34</f>
        <v/>
      </c>
      <c r="K368" s="1092"/>
      <c r="L368" s="1092" t="str">
        <f>$L$34</f>
        <v/>
      </c>
      <c r="M368" s="1092"/>
      <c r="N368" s="1092" t="str">
        <f>$N$34</f>
        <v/>
      </c>
      <c r="O368" s="1105"/>
      <c r="P368" s="4"/>
      <c r="Q368" s="4"/>
      <c r="R368" s="4"/>
      <c r="S368" s="13"/>
      <c r="T368" s="105"/>
      <c r="U368" s="105"/>
      <c r="V368" s="105"/>
      <c r="W368" s="105"/>
      <c r="X368" s="105"/>
      <c r="Y368" s="105"/>
      <c r="Z368" s="105"/>
      <c r="AA368" s="105"/>
      <c r="AB368" s="105"/>
      <c r="AC368" s="105"/>
      <c r="AD368" s="105"/>
      <c r="AE368" s="105"/>
      <c r="AF368" s="105"/>
      <c r="AG368" s="105"/>
      <c r="AH368" s="105"/>
      <c r="AI368" s="105"/>
      <c r="AJ368" s="165"/>
      <c r="AK368" s="165"/>
      <c r="AL368" s="165"/>
      <c r="AM368" s="165"/>
      <c r="AN368" s="165"/>
      <c r="AO368" s="165"/>
      <c r="AP368" s="165"/>
      <c r="AQ368" s="165"/>
      <c r="AR368" s="165"/>
      <c r="AS368" s="165"/>
      <c r="AT368" s="165"/>
      <c r="AU368" s="165"/>
      <c r="AV368" s="165"/>
      <c r="AW368" s="4"/>
      <c r="BG368" s="4"/>
    </row>
    <row r="369" spans="2:61" s="5" customFormat="1" ht="9.9" customHeight="1">
      <c r="B369" s="932"/>
      <c r="C369" s="972"/>
      <c r="D369" s="1100"/>
      <c r="E369" s="1090"/>
      <c r="F369" s="1090"/>
      <c r="G369" s="1090"/>
      <c r="H369" s="1090"/>
      <c r="I369" s="1090"/>
      <c r="J369" s="1090"/>
      <c r="K369" s="1090"/>
      <c r="L369" s="1090"/>
      <c r="M369" s="1090"/>
      <c r="N369" s="1090"/>
      <c r="O369" s="1106"/>
      <c r="P369" s="4"/>
      <c r="Q369" s="4"/>
      <c r="R369" s="4"/>
      <c r="S369" s="13"/>
      <c r="T369" s="105"/>
      <c r="U369" s="105"/>
      <c r="V369" s="105"/>
      <c r="W369" s="105"/>
      <c r="X369" s="105"/>
      <c r="Y369" s="105"/>
      <c r="Z369" s="105"/>
      <c r="AA369" s="105"/>
      <c r="AB369" s="105"/>
      <c r="AC369" s="105"/>
      <c r="AD369" s="105"/>
      <c r="AE369" s="105"/>
      <c r="AF369" s="105"/>
      <c r="AG369" s="105"/>
      <c r="AH369" s="105"/>
      <c r="AI369" s="105"/>
      <c r="AJ369" s="165"/>
      <c r="AK369" s="165"/>
      <c r="AL369" s="165"/>
      <c r="AM369" s="165"/>
      <c r="AN369" s="165"/>
      <c r="AO369" s="165"/>
      <c r="AP369" s="165"/>
      <c r="AQ369" s="165"/>
      <c r="AR369" s="165"/>
      <c r="AS369" s="165"/>
      <c r="AT369" s="165"/>
      <c r="AU369" s="165"/>
      <c r="AV369" s="165"/>
      <c r="AW369" s="4"/>
      <c r="BG369" s="4"/>
    </row>
    <row r="370" spans="2:61" s="5" customFormat="1" ht="9.9" customHeight="1">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row>
    <row r="371" spans="2:61" s="5" customFormat="1" ht="9.9" customHeight="1">
      <c r="B371" s="159"/>
      <c r="C371" s="898" t="s">
        <v>1029</v>
      </c>
      <c r="D371" s="898"/>
      <c r="E371" s="898"/>
      <c r="F371" s="898"/>
      <c r="G371" s="898"/>
      <c r="H371" s="898"/>
      <c r="I371" s="898"/>
      <c r="J371" s="898"/>
      <c r="K371" s="898"/>
      <c r="L371" s="898"/>
      <c r="M371" s="898"/>
      <c r="N371" s="898"/>
      <c r="O371" s="898"/>
      <c r="P371" s="898"/>
      <c r="Q371" s="898"/>
      <c r="R371" s="898"/>
      <c r="S371" s="898"/>
      <c r="T371" s="898"/>
      <c r="U371" s="898"/>
      <c r="V371" s="898"/>
      <c r="W371" s="898"/>
      <c r="X371" s="898"/>
      <c r="Y371" s="898"/>
      <c r="Z371" s="898"/>
      <c r="AA371" s="898"/>
      <c r="AB371" s="898"/>
      <c r="AC371" s="898"/>
      <c r="AD371" s="898"/>
      <c r="AE371" s="898"/>
      <c r="AF371" s="898"/>
      <c r="AG371" s="898"/>
      <c r="AH371" s="898"/>
      <c r="AI371" s="898"/>
      <c r="AJ371" s="898"/>
      <c r="AK371" s="898"/>
      <c r="AL371" s="898"/>
      <c r="AM371" s="898"/>
      <c r="AN371" s="898"/>
      <c r="AO371" s="898"/>
      <c r="AP371" s="898"/>
      <c r="AQ371" s="898"/>
      <c r="AR371" s="898"/>
      <c r="AS371" s="898"/>
      <c r="AT371" s="898"/>
      <c r="AU371" s="898"/>
      <c r="AV371" s="898"/>
      <c r="AW371" s="898"/>
      <c r="AX371" s="898"/>
      <c r="AY371" s="898"/>
      <c r="AZ371" s="898"/>
      <c r="BA371" s="898"/>
      <c r="BB371" s="898"/>
      <c r="BC371" s="898"/>
      <c r="BD371" s="898"/>
      <c r="BE371" s="898"/>
      <c r="BF371" s="898"/>
      <c r="BG371" s="898"/>
      <c r="BH371" s="898"/>
      <c r="BI371" s="898"/>
    </row>
    <row r="372" spans="2:61" s="5" customFormat="1" ht="9.9" customHeight="1">
      <c r="B372" s="159"/>
      <c r="C372" s="898"/>
      <c r="D372" s="898"/>
      <c r="E372" s="898"/>
      <c r="F372" s="898"/>
      <c r="G372" s="898"/>
      <c r="H372" s="898"/>
      <c r="I372" s="898"/>
      <c r="J372" s="898"/>
      <c r="K372" s="898"/>
      <c r="L372" s="898"/>
      <c r="M372" s="898"/>
      <c r="N372" s="898"/>
      <c r="O372" s="898"/>
      <c r="P372" s="898"/>
      <c r="Q372" s="898"/>
      <c r="R372" s="898"/>
      <c r="S372" s="898"/>
      <c r="T372" s="898"/>
      <c r="U372" s="898"/>
      <c r="V372" s="898"/>
      <c r="W372" s="898"/>
      <c r="X372" s="898"/>
      <c r="Y372" s="898"/>
      <c r="Z372" s="898"/>
      <c r="AA372" s="898"/>
      <c r="AB372" s="898"/>
      <c r="AC372" s="898"/>
      <c r="AD372" s="898"/>
      <c r="AE372" s="898"/>
      <c r="AF372" s="898"/>
      <c r="AG372" s="898"/>
      <c r="AH372" s="898"/>
      <c r="AI372" s="898"/>
      <c r="AJ372" s="898"/>
      <c r="AK372" s="898"/>
      <c r="AL372" s="898"/>
      <c r="AM372" s="898"/>
      <c r="AN372" s="898"/>
      <c r="AO372" s="898"/>
      <c r="AP372" s="898"/>
      <c r="AQ372" s="898"/>
      <c r="AR372" s="898"/>
      <c r="AS372" s="898"/>
      <c r="AT372" s="898"/>
      <c r="AU372" s="898"/>
      <c r="AV372" s="898"/>
      <c r="AW372" s="898"/>
      <c r="AX372" s="898"/>
      <c r="AY372" s="898"/>
      <c r="AZ372" s="898"/>
      <c r="BA372" s="898"/>
      <c r="BB372" s="898"/>
      <c r="BC372" s="898"/>
      <c r="BD372" s="898"/>
      <c r="BE372" s="898"/>
      <c r="BF372" s="898"/>
      <c r="BG372" s="898"/>
      <c r="BH372" s="898"/>
      <c r="BI372" s="898"/>
    </row>
    <row r="373" spans="2:61" s="5" customFormat="1" ht="9.9" customHeight="1">
      <c r="B373" s="159"/>
      <c r="C373" s="898"/>
      <c r="D373" s="898"/>
      <c r="E373" s="898"/>
      <c r="F373" s="898"/>
      <c r="G373" s="898"/>
      <c r="H373" s="898"/>
      <c r="I373" s="898"/>
      <c r="J373" s="898"/>
      <c r="K373" s="898"/>
      <c r="L373" s="898"/>
      <c r="M373" s="898"/>
      <c r="N373" s="898"/>
      <c r="O373" s="898"/>
      <c r="P373" s="898"/>
      <c r="Q373" s="898"/>
      <c r="R373" s="898"/>
      <c r="S373" s="898"/>
      <c r="T373" s="898"/>
      <c r="U373" s="898"/>
      <c r="V373" s="898"/>
      <c r="W373" s="898"/>
      <c r="X373" s="898"/>
      <c r="Y373" s="898"/>
      <c r="Z373" s="898"/>
      <c r="AA373" s="898"/>
      <c r="AB373" s="898"/>
      <c r="AC373" s="898"/>
      <c r="AD373" s="898"/>
      <c r="AE373" s="898"/>
      <c r="AF373" s="898"/>
      <c r="AG373" s="898"/>
      <c r="AH373" s="898"/>
      <c r="AI373" s="898"/>
      <c r="AJ373" s="898"/>
      <c r="AK373" s="898"/>
      <c r="AL373" s="898"/>
      <c r="AM373" s="898"/>
      <c r="AN373" s="898"/>
      <c r="AO373" s="898"/>
      <c r="AP373" s="898"/>
      <c r="AQ373" s="898"/>
      <c r="AR373" s="898"/>
      <c r="AS373" s="898"/>
      <c r="AT373" s="898"/>
      <c r="AU373" s="898"/>
      <c r="AV373" s="898"/>
      <c r="AW373" s="898"/>
      <c r="AX373" s="898"/>
      <c r="AY373" s="898"/>
      <c r="AZ373" s="898"/>
      <c r="BA373" s="898"/>
      <c r="BB373" s="898"/>
      <c r="BC373" s="898"/>
      <c r="BD373" s="898"/>
      <c r="BE373" s="898"/>
      <c r="BF373" s="898"/>
      <c r="BG373" s="898"/>
      <c r="BH373" s="898"/>
      <c r="BI373" s="898"/>
    </row>
    <row r="374" spans="2:61" s="5" customFormat="1" ht="9.9" customHeight="1">
      <c r="B374" s="159"/>
      <c r="C374" s="898"/>
      <c r="D374" s="898"/>
      <c r="E374" s="898"/>
      <c r="F374" s="898"/>
      <c r="G374" s="898"/>
      <c r="H374" s="898"/>
      <c r="I374" s="898"/>
      <c r="J374" s="898"/>
      <c r="K374" s="898"/>
      <c r="L374" s="898"/>
      <c r="M374" s="898"/>
      <c r="N374" s="898"/>
      <c r="O374" s="898"/>
      <c r="P374" s="898"/>
      <c r="Q374" s="898"/>
      <c r="R374" s="898"/>
      <c r="S374" s="898"/>
      <c r="T374" s="898"/>
      <c r="U374" s="898"/>
      <c r="V374" s="898"/>
      <c r="W374" s="898"/>
      <c r="X374" s="898"/>
      <c r="Y374" s="898"/>
      <c r="Z374" s="898"/>
      <c r="AA374" s="898"/>
      <c r="AB374" s="898"/>
      <c r="AC374" s="898"/>
      <c r="AD374" s="898"/>
      <c r="AE374" s="898"/>
      <c r="AF374" s="898"/>
      <c r="AG374" s="898"/>
      <c r="AH374" s="898"/>
      <c r="AI374" s="898"/>
      <c r="AJ374" s="898"/>
      <c r="AK374" s="898"/>
      <c r="AL374" s="898"/>
      <c r="AM374" s="898"/>
      <c r="AN374" s="898"/>
      <c r="AO374" s="898"/>
      <c r="AP374" s="898"/>
      <c r="AQ374" s="898"/>
      <c r="AR374" s="898"/>
      <c r="AS374" s="898"/>
      <c r="AT374" s="898"/>
      <c r="AU374" s="898"/>
      <c r="AV374" s="898"/>
      <c r="AW374" s="898"/>
      <c r="AX374" s="898"/>
      <c r="AY374" s="898"/>
      <c r="AZ374" s="898"/>
      <c r="BA374" s="898"/>
      <c r="BB374" s="898"/>
      <c r="BC374" s="898"/>
      <c r="BD374" s="898"/>
      <c r="BE374" s="898"/>
      <c r="BF374" s="898"/>
      <c r="BG374" s="898"/>
      <c r="BH374" s="898"/>
      <c r="BI374" s="898"/>
    </row>
    <row r="375" spans="2:61" s="4" customFormat="1" ht="9.9" customHeight="1">
      <c r="B375" s="159"/>
      <c r="C375" s="898"/>
      <c r="D375" s="898"/>
      <c r="E375" s="898"/>
      <c r="F375" s="898"/>
      <c r="G375" s="898"/>
      <c r="H375" s="898"/>
      <c r="I375" s="898"/>
      <c r="J375" s="898"/>
      <c r="K375" s="898"/>
      <c r="L375" s="898"/>
      <c r="M375" s="898"/>
      <c r="N375" s="898"/>
      <c r="O375" s="898"/>
      <c r="P375" s="898"/>
      <c r="Q375" s="898"/>
      <c r="R375" s="898"/>
      <c r="S375" s="898"/>
      <c r="T375" s="898"/>
      <c r="U375" s="898"/>
      <c r="V375" s="898"/>
      <c r="W375" s="898"/>
      <c r="X375" s="898"/>
      <c r="Y375" s="898"/>
      <c r="Z375" s="898"/>
      <c r="AA375" s="898"/>
      <c r="AB375" s="898"/>
      <c r="AC375" s="898"/>
      <c r="AD375" s="898"/>
      <c r="AE375" s="898"/>
      <c r="AF375" s="898"/>
      <c r="AG375" s="898"/>
      <c r="AH375" s="898"/>
      <c r="AI375" s="898"/>
      <c r="AJ375" s="898"/>
      <c r="AK375" s="898"/>
      <c r="AL375" s="898"/>
      <c r="AM375" s="898"/>
      <c r="AN375" s="898"/>
      <c r="AO375" s="898"/>
      <c r="AP375" s="898"/>
      <c r="AQ375" s="898"/>
      <c r="AR375" s="898"/>
      <c r="AS375" s="898"/>
      <c r="AT375" s="898"/>
      <c r="AU375" s="898"/>
      <c r="AV375" s="898"/>
      <c r="AW375" s="898"/>
      <c r="AX375" s="898"/>
      <c r="AY375" s="898"/>
      <c r="AZ375" s="898"/>
      <c r="BA375" s="898"/>
      <c r="BB375" s="898"/>
      <c r="BC375" s="898"/>
      <c r="BD375" s="898"/>
      <c r="BE375" s="898"/>
      <c r="BF375" s="898"/>
      <c r="BG375" s="898"/>
      <c r="BH375" s="898"/>
      <c r="BI375" s="898"/>
    </row>
    <row r="376" spans="2:61" s="5" customFormat="1" ht="9.9" customHeight="1">
      <c r="B376" s="869" t="s">
        <v>943</v>
      </c>
      <c r="C376" s="869"/>
      <c r="D376" s="869"/>
      <c r="E376" s="869"/>
      <c r="F376" s="869"/>
      <c r="G376" s="869"/>
      <c r="H376" s="869"/>
      <c r="I376" s="82"/>
      <c r="J376" s="82"/>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row>
    <row r="377" spans="2:61" s="5" customFormat="1" ht="9.9" customHeight="1">
      <c r="B377" s="870"/>
      <c r="C377" s="870"/>
      <c r="D377" s="870"/>
      <c r="E377" s="870"/>
      <c r="F377" s="870"/>
      <c r="G377" s="870"/>
      <c r="H377" s="870"/>
      <c r="I377" s="83"/>
      <c r="J377" s="83"/>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row>
    <row r="378" spans="2:61" s="5" customFormat="1" ht="9.9" customHeight="1">
      <c r="B378" s="871" t="s">
        <v>1011</v>
      </c>
      <c r="C378" s="872"/>
      <c r="D378" s="871" t="s">
        <v>1012</v>
      </c>
      <c r="E378" s="872"/>
      <c r="F378" s="877" t="s">
        <v>944</v>
      </c>
      <c r="G378" s="878"/>
      <c r="H378" s="878"/>
      <c r="I378" s="878"/>
      <c r="J378" s="878"/>
      <c r="K378" s="878"/>
      <c r="L378" s="878"/>
      <c r="M378" s="879"/>
      <c r="N378" s="886" t="s">
        <v>945</v>
      </c>
      <c r="O378" s="887"/>
      <c r="P378" s="887"/>
      <c r="Q378" s="887"/>
      <c r="R378" s="887"/>
      <c r="S378" s="887"/>
      <c r="T378" s="887"/>
      <c r="U378" s="887"/>
      <c r="V378" s="887"/>
      <c r="W378" s="887"/>
      <c r="X378" s="887"/>
      <c r="Y378" s="887"/>
      <c r="Z378" s="887"/>
      <c r="AA378" s="887"/>
      <c r="AB378" s="887"/>
      <c r="AC378" s="887"/>
      <c r="AD378" s="887"/>
      <c r="AE378" s="887"/>
      <c r="AF378" s="887"/>
      <c r="AG378" s="887"/>
      <c r="AH378" s="887"/>
      <c r="AI378" s="887"/>
      <c r="AJ378" s="887"/>
      <c r="AK378" s="887"/>
      <c r="AL378" s="887"/>
      <c r="AM378" s="888"/>
      <c r="AN378" s="21"/>
      <c r="AO378" s="21"/>
      <c r="AP378" s="21"/>
      <c r="AQ378" s="21"/>
      <c r="AR378" s="21"/>
      <c r="AS378" s="21"/>
      <c r="AT378" s="21"/>
      <c r="AU378" s="21"/>
      <c r="AV378" s="21"/>
      <c r="AW378" s="21"/>
      <c r="AX378" s="21"/>
      <c r="AY378" s="21"/>
      <c r="AZ378" s="21"/>
      <c r="BA378" s="21"/>
      <c r="BB378" s="4"/>
      <c r="BC378" s="4"/>
      <c r="BD378" s="4"/>
      <c r="BE378" s="4"/>
      <c r="BF378" s="4"/>
      <c r="BG378" s="4"/>
    </row>
    <row r="379" spans="2:61" s="5" customFormat="1" ht="9.9" customHeight="1">
      <c r="B379" s="873"/>
      <c r="C379" s="874"/>
      <c r="D379" s="873"/>
      <c r="E379" s="874"/>
      <c r="F379" s="880"/>
      <c r="G379" s="881"/>
      <c r="H379" s="881"/>
      <c r="I379" s="881"/>
      <c r="J379" s="881"/>
      <c r="K379" s="881"/>
      <c r="L379" s="881"/>
      <c r="M379" s="882"/>
      <c r="N379" s="889"/>
      <c r="O379" s="890"/>
      <c r="P379" s="890"/>
      <c r="Q379" s="890"/>
      <c r="R379" s="890"/>
      <c r="S379" s="890"/>
      <c r="T379" s="890"/>
      <c r="U379" s="890"/>
      <c r="V379" s="890"/>
      <c r="W379" s="890"/>
      <c r="X379" s="890"/>
      <c r="Y379" s="890"/>
      <c r="Z379" s="890"/>
      <c r="AA379" s="890"/>
      <c r="AB379" s="890"/>
      <c r="AC379" s="890"/>
      <c r="AD379" s="890"/>
      <c r="AE379" s="890"/>
      <c r="AF379" s="890"/>
      <c r="AG379" s="890"/>
      <c r="AH379" s="890"/>
      <c r="AI379" s="890"/>
      <c r="AJ379" s="890"/>
      <c r="AK379" s="890"/>
      <c r="AL379" s="890"/>
      <c r="AM379" s="891"/>
      <c r="AN379" s="21"/>
      <c r="AO379" s="21"/>
      <c r="AP379" s="21"/>
      <c r="AQ379" s="21"/>
      <c r="AR379" s="21"/>
      <c r="AS379" s="21"/>
      <c r="AT379" s="21"/>
      <c r="AU379" s="21"/>
      <c r="AV379" s="21"/>
      <c r="AW379" s="21"/>
      <c r="AX379" s="21"/>
      <c r="AY379" s="21"/>
      <c r="AZ379" s="21"/>
      <c r="BA379" s="21"/>
      <c r="BB379" s="4"/>
      <c r="BC379" s="4"/>
      <c r="BD379" s="4"/>
      <c r="BE379" s="4"/>
      <c r="BF379" s="4"/>
      <c r="BG379" s="4"/>
    </row>
    <row r="380" spans="2:61" s="5" customFormat="1" ht="9.9" customHeight="1">
      <c r="B380" s="875"/>
      <c r="C380" s="876"/>
      <c r="D380" s="875"/>
      <c r="E380" s="876"/>
      <c r="F380" s="883"/>
      <c r="G380" s="884"/>
      <c r="H380" s="884"/>
      <c r="I380" s="884"/>
      <c r="J380" s="884"/>
      <c r="K380" s="884"/>
      <c r="L380" s="884"/>
      <c r="M380" s="885"/>
      <c r="N380" s="892"/>
      <c r="O380" s="893"/>
      <c r="P380" s="893"/>
      <c r="Q380" s="893"/>
      <c r="R380" s="893"/>
      <c r="S380" s="893"/>
      <c r="T380" s="893"/>
      <c r="U380" s="893"/>
      <c r="V380" s="893"/>
      <c r="W380" s="893"/>
      <c r="X380" s="893"/>
      <c r="Y380" s="893"/>
      <c r="Z380" s="893"/>
      <c r="AA380" s="893"/>
      <c r="AB380" s="893"/>
      <c r="AC380" s="893"/>
      <c r="AD380" s="893"/>
      <c r="AE380" s="893"/>
      <c r="AF380" s="893"/>
      <c r="AG380" s="893"/>
      <c r="AH380" s="893"/>
      <c r="AI380" s="893"/>
      <c r="AJ380" s="893"/>
      <c r="AK380" s="893"/>
      <c r="AL380" s="893"/>
      <c r="AM380" s="894"/>
      <c r="AN380" s="21"/>
      <c r="AO380" s="21"/>
      <c r="AP380" s="21"/>
      <c r="AQ380" s="21"/>
      <c r="AR380" s="21"/>
      <c r="AS380" s="21"/>
      <c r="AT380" s="21"/>
      <c r="AU380" s="21"/>
      <c r="AV380" s="21"/>
      <c r="AW380" s="21"/>
      <c r="AX380" s="21"/>
      <c r="AY380" s="21"/>
      <c r="AZ380" s="21"/>
      <c r="BA380" s="21"/>
      <c r="BB380" s="4"/>
      <c r="BC380" s="4"/>
      <c r="BD380" s="4"/>
      <c r="BE380" s="4"/>
      <c r="BF380" s="4"/>
      <c r="BG380" s="4"/>
    </row>
    <row r="381" spans="2:61" s="5" customFormat="1" ht="9.9" customHeight="1">
      <c r="B381" s="863" t="s">
        <v>1030</v>
      </c>
      <c r="C381" s="863"/>
      <c r="D381" s="864">
        <v>1</v>
      </c>
      <c r="E381" s="864"/>
      <c r="F381" s="925" t="str">
        <f>$F$47</f>
        <v/>
      </c>
      <c r="G381" s="926"/>
      <c r="H381" s="926" t="str">
        <f>$H$47</f>
        <v/>
      </c>
      <c r="I381" s="926"/>
      <c r="J381" s="926" t="str">
        <f>$J$47</f>
        <v/>
      </c>
      <c r="K381" s="926"/>
      <c r="L381" s="903" t="str">
        <f>$L$47</f>
        <v/>
      </c>
      <c r="M381" s="1101"/>
      <c r="N381" s="933" t="str">
        <f>$N$47</f>
        <v/>
      </c>
      <c r="O381" s="934"/>
      <c r="P381" s="934"/>
      <c r="Q381" s="934"/>
      <c r="R381" s="934"/>
      <c r="S381" s="934"/>
      <c r="T381" s="934"/>
      <c r="U381" s="934"/>
      <c r="V381" s="934"/>
      <c r="W381" s="934"/>
      <c r="X381" s="934"/>
      <c r="Y381" s="934"/>
      <c r="Z381" s="934"/>
      <c r="AA381" s="934"/>
      <c r="AB381" s="934"/>
      <c r="AC381" s="934"/>
      <c r="AD381" s="934"/>
      <c r="AE381" s="934"/>
      <c r="AF381" s="934"/>
      <c r="AG381" s="934"/>
      <c r="AH381" s="934"/>
      <c r="AI381" s="934"/>
      <c r="AJ381" s="934"/>
      <c r="AK381" s="934"/>
      <c r="AL381" s="934"/>
      <c r="AM381" s="935"/>
      <c r="AN381" s="84"/>
      <c r="AO381" s="84"/>
      <c r="AP381" s="91"/>
      <c r="AQ381" s="91"/>
      <c r="AR381" s="91"/>
      <c r="AS381" s="139"/>
      <c r="AT381" s="118"/>
      <c r="AU381" s="118"/>
      <c r="AV381" s="91"/>
      <c r="AW381" s="91"/>
      <c r="AX381" s="91"/>
      <c r="AY381" s="139"/>
      <c r="AZ381" s="118"/>
      <c r="BA381" s="118"/>
      <c r="BB381" s="4"/>
      <c r="BC381" s="4"/>
      <c r="BD381" s="4"/>
      <c r="BE381" s="4"/>
      <c r="BF381" s="4"/>
      <c r="BG381" s="4"/>
    </row>
    <row r="382" spans="2:61" s="5" customFormat="1" ht="9.9" customHeight="1">
      <c r="B382" s="863"/>
      <c r="C382" s="863"/>
      <c r="D382" s="864"/>
      <c r="E382" s="864"/>
      <c r="F382" s="1099"/>
      <c r="G382" s="1092"/>
      <c r="H382" s="1092"/>
      <c r="I382" s="1092"/>
      <c r="J382" s="1092"/>
      <c r="K382" s="1092"/>
      <c r="L382" s="995"/>
      <c r="M382" s="971"/>
      <c r="N382" s="936"/>
      <c r="O382" s="937"/>
      <c r="P382" s="937"/>
      <c r="Q382" s="937"/>
      <c r="R382" s="937"/>
      <c r="S382" s="937"/>
      <c r="T382" s="937"/>
      <c r="U382" s="937"/>
      <c r="V382" s="937"/>
      <c r="W382" s="937"/>
      <c r="X382" s="937"/>
      <c r="Y382" s="937"/>
      <c r="Z382" s="937"/>
      <c r="AA382" s="937"/>
      <c r="AB382" s="937"/>
      <c r="AC382" s="937"/>
      <c r="AD382" s="937"/>
      <c r="AE382" s="937"/>
      <c r="AF382" s="937"/>
      <c r="AG382" s="937"/>
      <c r="AH382" s="937"/>
      <c r="AI382" s="937"/>
      <c r="AJ382" s="937"/>
      <c r="AK382" s="937"/>
      <c r="AL382" s="937"/>
      <c r="AM382" s="938"/>
      <c r="AN382" s="85"/>
      <c r="AO382" s="85"/>
      <c r="AP382" s="85"/>
      <c r="AQ382" s="85"/>
      <c r="AR382" s="85"/>
      <c r="AS382" s="85"/>
      <c r="AT382" s="139"/>
      <c r="AU382" s="139"/>
      <c r="AV382" s="85"/>
      <c r="AW382" s="85"/>
      <c r="AX382" s="85"/>
      <c r="AY382" s="85"/>
      <c r="AZ382" s="139"/>
      <c r="BA382" s="139"/>
      <c r="BB382" s="4"/>
      <c r="BC382" s="4"/>
      <c r="BD382" s="4"/>
      <c r="BE382" s="4"/>
      <c r="BF382" s="4"/>
      <c r="BG382" s="4"/>
    </row>
    <row r="383" spans="2:61" s="5" customFormat="1" ht="9.9" customHeight="1">
      <c r="B383" s="863"/>
      <c r="C383" s="863"/>
      <c r="D383" s="864"/>
      <c r="E383" s="864"/>
      <c r="F383" s="1100"/>
      <c r="G383" s="1090"/>
      <c r="H383" s="1090"/>
      <c r="I383" s="1090"/>
      <c r="J383" s="1090"/>
      <c r="K383" s="1090"/>
      <c r="L383" s="904"/>
      <c r="M383" s="972"/>
      <c r="N383" s="939"/>
      <c r="O383" s="940"/>
      <c r="P383" s="940"/>
      <c r="Q383" s="940"/>
      <c r="R383" s="940"/>
      <c r="S383" s="940"/>
      <c r="T383" s="940"/>
      <c r="U383" s="940"/>
      <c r="V383" s="940"/>
      <c r="W383" s="940"/>
      <c r="X383" s="940"/>
      <c r="Y383" s="940"/>
      <c r="Z383" s="940"/>
      <c r="AA383" s="940"/>
      <c r="AB383" s="940"/>
      <c r="AC383" s="940"/>
      <c r="AD383" s="940"/>
      <c r="AE383" s="940"/>
      <c r="AF383" s="940"/>
      <c r="AG383" s="940"/>
      <c r="AH383" s="940"/>
      <c r="AI383" s="940"/>
      <c r="AJ383" s="940"/>
      <c r="AK383" s="940"/>
      <c r="AL383" s="940"/>
      <c r="AM383" s="941"/>
      <c r="AN383" s="85"/>
      <c r="AO383" s="85"/>
      <c r="AP383" s="85"/>
      <c r="AQ383" s="85"/>
      <c r="AR383" s="85"/>
      <c r="AS383" s="85"/>
      <c r="AT383" s="139"/>
      <c r="AU383" s="139"/>
      <c r="AV383" s="85"/>
      <c r="AW383" s="85"/>
      <c r="AX383" s="85"/>
      <c r="AY383" s="85"/>
      <c r="AZ383" s="139"/>
      <c r="BA383" s="139"/>
      <c r="BB383" s="4"/>
      <c r="BC383" s="4"/>
      <c r="BD383" s="4"/>
      <c r="BE383" s="4"/>
      <c r="BF383" s="4"/>
      <c r="BG383" s="4"/>
    </row>
    <row r="384" spans="2:61" s="5" customFormat="1" ht="9.9" customHeight="1">
      <c r="B384" s="840" t="s">
        <v>1013</v>
      </c>
      <c r="C384" s="808"/>
      <c r="D384" s="808"/>
      <c r="E384" s="808"/>
      <c r="F384" s="808"/>
      <c r="G384" s="808"/>
      <c r="H384" s="808"/>
      <c r="I384" s="808"/>
      <c r="J384" s="808"/>
      <c r="K384" s="808"/>
      <c r="L384" s="808"/>
      <c r="M384" s="808"/>
      <c r="N384" s="858"/>
      <c r="O384" s="859"/>
      <c r="S384" s="4"/>
      <c r="AC384" s="4"/>
      <c r="AM384" s="4"/>
      <c r="AW384" s="4"/>
      <c r="BB384" s="4"/>
      <c r="BC384" s="4"/>
      <c r="BD384" s="4"/>
      <c r="BE384" s="4"/>
      <c r="BF384" s="4"/>
      <c r="BG384" s="4"/>
    </row>
    <row r="385" spans="2:63" s="4" customFormat="1" ht="9.9" customHeight="1">
      <c r="B385" s="860"/>
      <c r="C385" s="858"/>
      <c r="D385" s="858"/>
      <c r="E385" s="858"/>
      <c r="F385" s="858"/>
      <c r="G385" s="858"/>
      <c r="H385" s="858"/>
      <c r="I385" s="858"/>
      <c r="J385" s="858"/>
      <c r="K385" s="858"/>
      <c r="L385" s="858"/>
      <c r="M385" s="858"/>
      <c r="N385" s="858"/>
      <c r="O385" s="859"/>
    </row>
    <row r="386" spans="2:63" s="5" customFormat="1" ht="9.9" customHeight="1">
      <c r="B386" s="77"/>
      <c r="C386" s="111" t="s">
        <v>18</v>
      </c>
      <c r="D386" s="77"/>
      <c r="E386" s="19"/>
      <c r="F386" s="861" t="s">
        <v>10</v>
      </c>
      <c r="G386" s="862"/>
      <c r="H386" s="16"/>
      <c r="I386" s="19"/>
      <c r="J386" s="861" t="s">
        <v>11</v>
      </c>
      <c r="K386" s="862"/>
      <c r="L386" s="16"/>
      <c r="M386" s="19"/>
      <c r="N386" s="861" t="s">
        <v>12</v>
      </c>
      <c r="O386" s="836"/>
      <c r="S386" s="4"/>
      <c r="AC386" s="4"/>
      <c r="AM386" s="4"/>
      <c r="AW386" s="4"/>
      <c r="BB386" s="4"/>
      <c r="BC386" s="4"/>
      <c r="BD386" s="4"/>
      <c r="BE386" s="4"/>
      <c r="BF386" s="4"/>
      <c r="BG386" s="4"/>
    </row>
    <row r="387" spans="2:63" s="5" customFormat="1" ht="9.9" customHeight="1">
      <c r="B387" s="841" t="str">
        <f ca="1">$B$53</f>
        <v>R</v>
      </c>
      <c r="C387" s="807"/>
      <c r="D387" s="841" t="str">
        <f ca="1">$D$53</f>
        <v>0</v>
      </c>
      <c r="E387" s="843"/>
      <c r="F387" s="842" t="str">
        <f ca="1">$F$53</f>
        <v>8</v>
      </c>
      <c r="G387" s="843"/>
      <c r="H387" s="842" t="str">
        <f ca="1">$H$53</f>
        <v>0</v>
      </c>
      <c r="I387" s="843"/>
      <c r="J387" s="842" t="str">
        <f ca="1">$J$53</f>
        <v>9</v>
      </c>
      <c r="K387" s="843"/>
      <c r="L387" s="842" t="str">
        <f ca="1">$L$53</f>
        <v>1</v>
      </c>
      <c r="M387" s="843"/>
      <c r="N387" s="842" t="str">
        <f ca="1">$N$53</f>
        <v>7</v>
      </c>
      <c r="O387" s="807"/>
      <c r="S387" s="4"/>
      <c r="AC387" s="4"/>
      <c r="AM387" s="4"/>
      <c r="AW387" s="4"/>
      <c r="BB387" s="4"/>
      <c r="BC387" s="4"/>
      <c r="BD387" s="4"/>
      <c r="BE387" s="4"/>
      <c r="BF387" s="4"/>
      <c r="BG387" s="4"/>
    </row>
    <row r="388" spans="2:63" s="5" customFormat="1" ht="9.9" customHeight="1">
      <c r="B388" s="840"/>
      <c r="C388" s="809"/>
      <c r="D388" s="840"/>
      <c r="E388" s="845"/>
      <c r="F388" s="844"/>
      <c r="G388" s="845"/>
      <c r="H388" s="844"/>
      <c r="I388" s="845"/>
      <c r="J388" s="844"/>
      <c r="K388" s="845"/>
      <c r="L388" s="844"/>
      <c r="M388" s="845"/>
      <c r="N388" s="844"/>
      <c r="O388" s="809"/>
      <c r="S388" s="4"/>
      <c r="AC388" s="4"/>
      <c r="AM388" s="4"/>
      <c r="AW388" s="4"/>
      <c r="BB388" s="4"/>
      <c r="BC388" s="4"/>
      <c r="BD388" s="4"/>
      <c r="BE388" s="4"/>
      <c r="BF388" s="4"/>
      <c r="BG388" s="4"/>
    </row>
    <row r="389" spans="2:63" s="5" customFormat="1" ht="9.9" customHeight="1">
      <c r="B389" s="846" t="s">
        <v>962</v>
      </c>
      <c r="C389" s="847"/>
      <c r="D389" s="847"/>
      <c r="E389" s="847"/>
      <c r="F389" s="847"/>
      <c r="G389" s="847"/>
      <c r="H389" s="847"/>
      <c r="I389" s="847"/>
      <c r="J389" s="847"/>
      <c r="K389" s="847"/>
      <c r="L389" s="847"/>
      <c r="M389" s="847"/>
      <c r="N389" s="847"/>
      <c r="O389" s="847"/>
      <c r="P389" s="847"/>
      <c r="Q389" s="847"/>
      <c r="R389" s="847"/>
      <c r="S389" s="847"/>
      <c r="T389" s="847"/>
      <c r="U389" s="847"/>
      <c r="V389" s="847"/>
      <c r="W389" s="847"/>
      <c r="X389" s="847"/>
      <c r="Y389" s="847"/>
      <c r="Z389" s="847"/>
      <c r="AA389" s="847"/>
      <c r="AB389" s="847"/>
      <c r="AC389" s="847"/>
      <c r="AD389" s="847"/>
      <c r="AE389" s="847"/>
      <c r="AF389" s="847"/>
      <c r="AG389" s="847"/>
      <c r="AH389" s="847"/>
      <c r="AI389" s="847"/>
      <c r="AJ389" s="847"/>
      <c r="AK389" s="848"/>
      <c r="AL389" s="837" t="s">
        <v>946</v>
      </c>
      <c r="AM389" s="838"/>
      <c r="AN389" s="838"/>
      <c r="AO389" s="838"/>
      <c r="AP389" s="838"/>
      <c r="AQ389" s="838"/>
      <c r="AR389" s="838"/>
      <c r="AS389" s="838"/>
      <c r="AT389" s="838"/>
      <c r="AU389" s="838"/>
      <c r="AV389" s="838"/>
      <c r="AW389" s="838"/>
      <c r="AX389" s="838"/>
      <c r="AY389" s="838"/>
      <c r="AZ389" s="838"/>
      <c r="BA389" s="839"/>
      <c r="BF389" s="4"/>
      <c r="BG389" s="4"/>
    </row>
    <row r="390" spans="2:63" s="5" customFormat="1" ht="9.9" customHeight="1">
      <c r="B390" s="846" t="s">
        <v>13</v>
      </c>
      <c r="C390" s="847"/>
      <c r="D390" s="847"/>
      <c r="E390" s="847"/>
      <c r="F390" s="847"/>
      <c r="G390" s="847"/>
      <c r="H390" s="847"/>
      <c r="I390" s="847"/>
      <c r="J390" s="847"/>
      <c r="K390" s="847"/>
      <c r="L390" s="847"/>
      <c r="M390" s="848"/>
      <c r="N390" s="846" t="s">
        <v>959</v>
      </c>
      <c r="O390" s="847"/>
      <c r="P390" s="847"/>
      <c r="Q390" s="847"/>
      <c r="R390" s="847"/>
      <c r="S390" s="847"/>
      <c r="T390" s="847"/>
      <c r="U390" s="847"/>
      <c r="V390" s="847"/>
      <c r="W390" s="847"/>
      <c r="X390" s="847"/>
      <c r="Y390" s="848"/>
      <c r="Z390" s="846" t="s">
        <v>960</v>
      </c>
      <c r="AA390" s="847"/>
      <c r="AB390" s="847"/>
      <c r="AC390" s="847"/>
      <c r="AD390" s="847"/>
      <c r="AE390" s="847"/>
      <c r="AF390" s="847"/>
      <c r="AG390" s="847"/>
      <c r="AH390" s="847"/>
      <c r="AI390" s="847"/>
      <c r="AJ390" s="847"/>
      <c r="AK390" s="848"/>
      <c r="AL390" s="840"/>
      <c r="AM390" s="808"/>
      <c r="AN390" s="808"/>
      <c r="AO390" s="808"/>
      <c r="AP390" s="808"/>
      <c r="AQ390" s="808"/>
      <c r="AR390" s="808"/>
      <c r="AS390" s="808"/>
      <c r="AT390" s="808"/>
      <c r="AU390" s="808"/>
      <c r="AV390" s="808"/>
      <c r="AW390" s="808"/>
      <c r="AX390" s="808"/>
      <c r="AY390" s="808"/>
      <c r="AZ390" s="808"/>
      <c r="BA390" s="809"/>
      <c r="BF390" s="4"/>
      <c r="BG390" s="4"/>
    </row>
    <row r="391" spans="2:63" s="4" customFormat="1" ht="9.9" customHeight="1">
      <c r="B391" s="162"/>
      <c r="C391" s="163"/>
      <c r="D391" s="18"/>
      <c r="E391" s="17"/>
      <c r="F391" s="835" t="s">
        <v>6</v>
      </c>
      <c r="G391" s="835"/>
      <c r="H391" s="154"/>
      <c r="I391" s="155"/>
      <c r="J391" s="154"/>
      <c r="K391" s="156"/>
      <c r="L391" s="835" t="s">
        <v>7</v>
      </c>
      <c r="M391" s="836"/>
      <c r="N391" s="77"/>
      <c r="O391" s="78"/>
      <c r="P391" s="16"/>
      <c r="Q391" s="19"/>
      <c r="R391" s="835" t="s">
        <v>6</v>
      </c>
      <c r="S391" s="835"/>
      <c r="T391" s="154"/>
      <c r="U391" s="155"/>
      <c r="V391" s="154"/>
      <c r="W391" s="156"/>
      <c r="X391" s="835" t="s">
        <v>7</v>
      </c>
      <c r="Y391" s="836"/>
      <c r="Z391" s="77"/>
      <c r="AA391" s="78"/>
      <c r="AB391" s="16"/>
      <c r="AC391" s="19"/>
      <c r="AD391" s="835" t="s">
        <v>6</v>
      </c>
      <c r="AE391" s="835"/>
      <c r="AF391" s="154"/>
      <c r="AG391" s="155"/>
      <c r="AH391" s="154"/>
      <c r="AI391" s="156"/>
      <c r="AJ391" s="835" t="s">
        <v>7</v>
      </c>
      <c r="AK391" s="836"/>
      <c r="AL391" s="89"/>
      <c r="AM391" s="87"/>
      <c r="AN391" s="113"/>
      <c r="AO391" s="113" t="s">
        <v>961</v>
      </c>
      <c r="AP391" s="89"/>
      <c r="AQ391" s="88"/>
      <c r="AR391" s="154"/>
      <c r="AS391" s="156"/>
      <c r="AT391" s="835" t="s">
        <v>6</v>
      </c>
      <c r="AU391" s="836"/>
      <c r="AV391" s="89"/>
      <c r="AW391" s="87"/>
      <c r="AX391" s="154"/>
      <c r="AY391" s="156"/>
      <c r="AZ391" s="835" t="s">
        <v>7</v>
      </c>
      <c r="BA391" s="836"/>
    </row>
    <row r="392" spans="2:63" s="5" customFormat="1" ht="9.9" customHeight="1">
      <c r="B392" s="931" t="str">
        <f>$B$58</f>
        <v/>
      </c>
      <c r="C392" s="995"/>
      <c r="D392" s="1092" t="str">
        <f>$D$58</f>
        <v/>
      </c>
      <c r="E392" s="1092"/>
      <c r="F392" s="1092" t="str">
        <f>$F$58</f>
        <v/>
      </c>
      <c r="G392" s="1092"/>
      <c r="H392" s="804">
        <v>0</v>
      </c>
      <c r="I392" s="804"/>
      <c r="J392" s="804">
        <v>0</v>
      </c>
      <c r="K392" s="804"/>
      <c r="L392" s="806">
        <v>0</v>
      </c>
      <c r="M392" s="807"/>
      <c r="N392" s="931" t="str">
        <f>$N$58</f>
        <v/>
      </c>
      <c r="O392" s="995"/>
      <c r="P392" s="1092" t="str">
        <f>$P$58</f>
        <v/>
      </c>
      <c r="Q392" s="1092"/>
      <c r="R392" s="1092" t="str">
        <f>$R$58</f>
        <v/>
      </c>
      <c r="S392" s="1092"/>
      <c r="T392" s="804">
        <v>0</v>
      </c>
      <c r="U392" s="804"/>
      <c r="V392" s="804">
        <v>0</v>
      </c>
      <c r="W392" s="804"/>
      <c r="X392" s="806">
        <v>0</v>
      </c>
      <c r="Y392" s="807"/>
      <c r="Z392" s="931" t="str">
        <f>$Z$58</f>
        <v/>
      </c>
      <c r="AA392" s="995"/>
      <c r="AB392" s="1092" t="str">
        <f>$AB$58</f>
        <v/>
      </c>
      <c r="AC392" s="1092"/>
      <c r="AD392" s="1092" t="str">
        <f>$AD$58</f>
        <v/>
      </c>
      <c r="AE392" s="1092"/>
      <c r="AF392" s="804">
        <v>0</v>
      </c>
      <c r="AG392" s="804"/>
      <c r="AH392" s="804">
        <v>0</v>
      </c>
      <c r="AI392" s="804"/>
      <c r="AJ392" s="806">
        <v>0</v>
      </c>
      <c r="AK392" s="807"/>
      <c r="AL392" s="817"/>
      <c r="AM392" s="818"/>
      <c r="AN392" s="922" t="str">
        <f>$AN$58</f>
        <v/>
      </c>
      <c r="AO392" s="971"/>
      <c r="AP392" s="923" t="str">
        <f>$AP$58</f>
        <v/>
      </c>
      <c r="AQ392" s="1092"/>
      <c r="AR392" s="1092" t="str">
        <f>$AR$58</f>
        <v/>
      </c>
      <c r="AS392" s="1092"/>
      <c r="AT392" s="825">
        <v>0</v>
      </c>
      <c r="AU392" s="826"/>
      <c r="AV392" s="829">
        <v>0</v>
      </c>
      <c r="AW392" s="830"/>
      <c r="AX392" s="810">
        <v>0</v>
      </c>
      <c r="AY392" s="811"/>
      <c r="AZ392" s="825">
        <v>0</v>
      </c>
      <c r="BA392" s="826"/>
      <c r="BG392" s="4"/>
    </row>
    <row r="393" spans="2:63" s="5" customFormat="1" ht="9.9" customHeight="1">
      <c r="B393" s="932"/>
      <c r="C393" s="904"/>
      <c r="D393" s="1090"/>
      <c r="E393" s="1090"/>
      <c r="F393" s="1090"/>
      <c r="G393" s="1090"/>
      <c r="H393" s="805"/>
      <c r="I393" s="805"/>
      <c r="J393" s="805"/>
      <c r="K393" s="805"/>
      <c r="L393" s="808"/>
      <c r="M393" s="809"/>
      <c r="N393" s="932"/>
      <c r="O393" s="904"/>
      <c r="P393" s="1090"/>
      <c r="Q393" s="1090"/>
      <c r="R393" s="1090"/>
      <c r="S393" s="1090"/>
      <c r="T393" s="805"/>
      <c r="U393" s="805"/>
      <c r="V393" s="805"/>
      <c r="W393" s="805"/>
      <c r="X393" s="808"/>
      <c r="Y393" s="809"/>
      <c r="Z393" s="932"/>
      <c r="AA393" s="904"/>
      <c r="AB393" s="1090"/>
      <c r="AC393" s="1090"/>
      <c r="AD393" s="1090"/>
      <c r="AE393" s="1090"/>
      <c r="AF393" s="805"/>
      <c r="AG393" s="805"/>
      <c r="AH393" s="805"/>
      <c r="AI393" s="805"/>
      <c r="AJ393" s="808"/>
      <c r="AK393" s="809"/>
      <c r="AL393" s="819"/>
      <c r="AM393" s="820"/>
      <c r="AN393" s="901"/>
      <c r="AO393" s="972"/>
      <c r="AP393" s="902"/>
      <c r="AQ393" s="1090"/>
      <c r="AR393" s="1090"/>
      <c r="AS393" s="1090"/>
      <c r="AT393" s="827"/>
      <c r="AU393" s="828"/>
      <c r="AV393" s="831"/>
      <c r="AW393" s="832"/>
      <c r="AX393" s="812"/>
      <c r="AY393" s="813"/>
      <c r="AZ393" s="827"/>
      <c r="BA393" s="828"/>
      <c r="BG393" s="4"/>
    </row>
    <row r="394" spans="2:63" s="5" customFormat="1" ht="9.9" customHeight="1">
      <c r="K394" s="4"/>
      <c r="P394" s="4"/>
      <c r="Q394" s="4"/>
      <c r="R394" s="4"/>
      <c r="S394" s="15"/>
      <c r="T394" s="15"/>
      <c r="U394" s="15"/>
      <c r="V394" s="15"/>
      <c r="W394" s="15"/>
      <c r="X394" s="15"/>
      <c r="Y394" s="15"/>
      <c r="Z394" s="15"/>
      <c r="AA394" s="15"/>
      <c r="AB394" s="15"/>
      <c r="AC394" s="15"/>
      <c r="AD394" s="15"/>
      <c r="AE394" s="15"/>
      <c r="AF394" s="15"/>
      <c r="AG394" s="15"/>
      <c r="AH394" s="15"/>
      <c r="AI394" s="15"/>
      <c r="AJ394" s="15"/>
      <c r="AK394" s="15"/>
      <c r="AL394" s="90"/>
      <c r="AM394" s="90"/>
      <c r="AN394" s="90"/>
      <c r="AO394" s="90"/>
      <c r="AP394" s="90"/>
      <c r="AQ394" s="90"/>
      <c r="AR394" s="90"/>
      <c r="AS394" s="90"/>
      <c r="AT394" s="90"/>
      <c r="AU394" s="90"/>
      <c r="AV394" s="90"/>
      <c r="AW394" s="90"/>
      <c r="AX394" s="90"/>
      <c r="AY394" s="90"/>
      <c r="AZ394" s="90"/>
      <c r="BA394" s="90"/>
      <c r="BB394" s="15"/>
      <c r="BC394" s="15"/>
      <c r="BD394" s="15"/>
      <c r="BE394" s="15"/>
      <c r="BF394" s="15"/>
      <c r="BG394" s="15"/>
      <c r="BH394" s="15"/>
      <c r="BI394" s="15"/>
    </row>
    <row r="395" spans="2:63" s="5" customFormat="1" ht="9.9" customHeight="1">
      <c r="B395" s="86" t="s">
        <v>1014</v>
      </c>
      <c r="M395" s="4"/>
      <c r="Q395" s="4"/>
      <c r="R395" s="167"/>
      <c r="S395" s="107"/>
      <c r="T395" s="108"/>
      <c r="U395" s="108"/>
      <c r="V395" s="108"/>
      <c r="W395" s="108"/>
      <c r="X395" s="108"/>
      <c r="Y395" s="108"/>
      <c r="Z395" s="108"/>
      <c r="AA395" s="108"/>
      <c r="AB395" s="108"/>
      <c r="AC395" s="833" t="s">
        <v>1031</v>
      </c>
      <c r="AD395" s="833"/>
      <c r="AE395" s="833"/>
      <c r="AF395" s="833"/>
      <c r="AG395" s="833"/>
      <c r="AH395" s="833"/>
      <c r="AI395" s="833"/>
      <c r="AJ395" s="833"/>
      <c r="AK395" s="833"/>
      <c r="AL395" s="833"/>
      <c r="AM395" s="833"/>
      <c r="AN395" s="833"/>
      <c r="AO395" s="833"/>
      <c r="AP395" s="833"/>
      <c r="AQ395" s="833"/>
      <c r="AR395" s="833"/>
      <c r="AS395" s="833"/>
      <c r="AT395" s="833"/>
      <c r="AU395" s="833"/>
      <c r="AV395" s="833"/>
      <c r="AW395" s="833"/>
      <c r="AX395" s="833"/>
      <c r="AY395" s="833"/>
      <c r="AZ395" s="833"/>
      <c r="BA395" s="109"/>
      <c r="BB395" s="109"/>
      <c r="BC395" s="109"/>
      <c r="BD395" s="108"/>
      <c r="BE395" s="108"/>
      <c r="BF395" s="108"/>
      <c r="BG395" s="108"/>
      <c r="BH395" s="108"/>
      <c r="BI395" s="108"/>
      <c r="BJ395" s="108"/>
      <c r="BK395" s="108"/>
    </row>
    <row r="396" spans="2:63" s="5" customFormat="1" ht="9.9" customHeight="1">
      <c r="C396" s="814" t="s">
        <v>1015</v>
      </c>
      <c r="D396" s="814"/>
      <c r="E396" s="814"/>
      <c r="F396" s="814"/>
      <c r="G396" s="814"/>
      <c r="H396" s="814"/>
      <c r="I396" s="814"/>
      <c r="J396" s="814"/>
      <c r="K396" s="814"/>
      <c r="L396" s="814"/>
      <c r="M396" s="814"/>
      <c r="N396" s="814"/>
      <c r="O396" s="814"/>
      <c r="P396" s="814"/>
      <c r="Q396" s="814"/>
      <c r="R396" s="167"/>
      <c r="S396" s="4"/>
      <c r="T396" s="21"/>
      <c r="U396" s="21"/>
      <c r="V396" s="21"/>
      <c r="W396" s="22"/>
      <c r="X396" s="22"/>
      <c r="Y396" s="22"/>
      <c r="Z396" s="22"/>
      <c r="AA396" s="22"/>
      <c r="AB396" s="22"/>
      <c r="AC396" s="834"/>
      <c r="AD396" s="834"/>
      <c r="AE396" s="834"/>
      <c r="AF396" s="834"/>
      <c r="AG396" s="834"/>
      <c r="AH396" s="834"/>
      <c r="AI396" s="834"/>
      <c r="AJ396" s="834"/>
      <c r="AK396" s="834"/>
      <c r="AL396" s="834"/>
      <c r="AM396" s="834"/>
      <c r="AN396" s="834"/>
      <c r="AO396" s="834"/>
      <c r="AP396" s="834"/>
      <c r="AQ396" s="834"/>
      <c r="AR396" s="834"/>
      <c r="AS396" s="834"/>
      <c r="AT396" s="834"/>
      <c r="AU396" s="834"/>
      <c r="AV396" s="834"/>
      <c r="AW396" s="834"/>
      <c r="AX396" s="834"/>
      <c r="AY396" s="834"/>
      <c r="AZ396" s="834"/>
      <c r="BA396" s="110"/>
      <c r="BB396" s="110"/>
      <c r="BC396" s="110"/>
      <c r="BD396" s="4"/>
      <c r="BE396" s="4"/>
      <c r="BF396" s="4"/>
      <c r="BG396" s="4"/>
      <c r="BH396" s="4"/>
      <c r="BI396" s="4"/>
      <c r="BJ396" s="4"/>
      <c r="BK396" s="4"/>
    </row>
    <row r="397" spans="2:63" s="5" customFormat="1" ht="9.9" customHeight="1">
      <c r="C397" s="814"/>
      <c r="D397" s="814"/>
      <c r="E397" s="814"/>
      <c r="F397" s="814"/>
      <c r="G397" s="814"/>
      <c r="H397" s="814"/>
      <c r="I397" s="814"/>
      <c r="J397" s="814"/>
      <c r="K397" s="814"/>
      <c r="L397" s="814"/>
      <c r="M397" s="814"/>
      <c r="N397" s="814"/>
      <c r="O397" s="814"/>
      <c r="P397" s="814"/>
      <c r="Q397" s="814"/>
      <c r="R397" s="167"/>
      <c r="S397" s="4"/>
      <c r="T397" s="21"/>
      <c r="U397" s="21"/>
      <c r="V397" s="21"/>
      <c r="W397" s="22"/>
      <c r="X397" s="22"/>
      <c r="Y397" s="22"/>
      <c r="Z397" s="22"/>
      <c r="AA397" s="22"/>
      <c r="AB397" s="22"/>
      <c r="AC397" s="116"/>
      <c r="AD397" s="116"/>
      <c r="AE397" s="116"/>
      <c r="AF397" s="116"/>
      <c r="AG397" s="116"/>
      <c r="AH397" s="116"/>
      <c r="AI397" s="116"/>
      <c r="AJ397" s="116"/>
      <c r="AK397" s="116"/>
      <c r="AL397" s="116"/>
      <c r="AM397" s="116"/>
      <c r="AN397" s="116"/>
      <c r="AO397" s="116"/>
      <c r="AP397" s="116"/>
      <c r="AQ397" s="116"/>
      <c r="AR397" s="116"/>
      <c r="AS397" s="116"/>
      <c r="AT397" s="116"/>
      <c r="AU397" s="116"/>
      <c r="AV397" s="116"/>
      <c r="AW397" s="116"/>
      <c r="AX397" s="116"/>
      <c r="AY397" s="110"/>
      <c r="AZ397" s="110"/>
      <c r="BA397" s="110"/>
      <c r="BB397" s="110"/>
      <c r="BC397" s="110"/>
      <c r="BD397" s="4"/>
      <c r="BE397" s="4"/>
      <c r="BF397" s="4"/>
      <c r="BG397" s="4"/>
      <c r="BH397" s="4"/>
      <c r="BI397" s="4"/>
      <c r="BJ397" s="4"/>
      <c r="BK397" s="4"/>
    </row>
    <row r="398" spans="2:63" s="5" customFormat="1" ht="9.9" customHeight="1" thickBot="1">
      <c r="M398" s="4"/>
      <c r="R398" s="167"/>
      <c r="S398" s="4"/>
      <c r="T398" s="91"/>
      <c r="U398" s="91"/>
      <c r="V398" s="91" t="s">
        <v>947</v>
      </c>
      <c r="W398" s="91"/>
      <c r="X398" s="91"/>
      <c r="Y398" s="91"/>
      <c r="Z398" s="91"/>
      <c r="AA398" s="92"/>
      <c r="AB398" s="91"/>
      <c r="AC398" s="91"/>
      <c r="AD398" s="195"/>
      <c r="AE398" s="195"/>
      <c r="AF398" s="195"/>
      <c r="AG398" s="195"/>
      <c r="AH398" s="195"/>
      <c r="AI398" s="195"/>
      <c r="AJ398" s="998" t="str">
        <f>$AW$64</f>
        <v>R</v>
      </c>
      <c r="AK398" s="998"/>
      <c r="AL398" s="998" t="str">
        <f ca="1">$AY$64</f>
        <v>08</v>
      </c>
      <c r="AM398" s="998"/>
      <c r="AN398" s="117" t="s">
        <v>19</v>
      </c>
      <c r="AO398" s="998" t="str">
        <f ca="1">$BB$64</f>
        <v>04</v>
      </c>
      <c r="AP398" s="998"/>
      <c r="AQ398" s="117" t="s">
        <v>20</v>
      </c>
      <c r="AR398" s="998" t="str">
        <f ca="1">$BE$64</f>
        <v>24</v>
      </c>
      <c r="AS398" s="998"/>
      <c r="AT398" s="117" t="s">
        <v>929</v>
      </c>
      <c r="AU398" s="4"/>
      <c r="AV398" s="4"/>
      <c r="AW398" s="4"/>
      <c r="AX398" s="4"/>
    </row>
    <row r="399" spans="2:63" s="5" customFormat="1" ht="9.9" customHeight="1" thickTop="1">
      <c r="B399" s="86" t="s">
        <v>1016</v>
      </c>
      <c r="M399" s="4"/>
      <c r="R399" s="167"/>
      <c r="T399" s="815" t="s">
        <v>948</v>
      </c>
      <c r="U399" s="815"/>
      <c r="V399" s="815"/>
      <c r="W399" s="815"/>
      <c r="X399" s="815"/>
      <c r="Y399" s="815"/>
      <c r="Z399" s="815"/>
      <c r="AA399" s="1136" t="str">
        <f>$AA$65</f>
        <v/>
      </c>
      <c r="AB399" s="1137"/>
      <c r="AC399" s="1137"/>
      <c r="AD399" s="1137"/>
      <c r="AE399" s="1137"/>
      <c r="AF399" s="1137"/>
      <c r="AG399" s="1137"/>
      <c r="AH399" s="1137"/>
      <c r="AI399" s="1137"/>
      <c r="AJ399" s="1137"/>
      <c r="AK399" s="1137"/>
      <c r="AL399" s="1137"/>
      <c r="AM399" s="1137"/>
      <c r="AN399" s="1137"/>
      <c r="AO399" s="1137"/>
      <c r="AP399" s="1137"/>
      <c r="AQ399" s="1137"/>
      <c r="AR399" s="1137"/>
      <c r="AS399" s="1137"/>
      <c r="AT399" s="1138" t="s">
        <v>983</v>
      </c>
      <c r="AU399" s="1139"/>
      <c r="AV399" s="1139"/>
      <c r="AW399" s="1140"/>
    </row>
    <row r="400" spans="2:63" s="5" customFormat="1" ht="9.9" customHeight="1">
      <c r="C400" s="9"/>
      <c r="D400" s="10"/>
      <c r="E400" s="10"/>
      <c r="F400" s="10"/>
      <c r="G400" s="10"/>
      <c r="H400" s="10"/>
      <c r="I400" s="10"/>
      <c r="J400" s="10"/>
      <c r="K400" s="10"/>
      <c r="L400" s="10"/>
      <c r="M400" s="10"/>
      <c r="N400" s="10"/>
      <c r="O400" s="10"/>
      <c r="P400" s="10"/>
      <c r="Q400" s="11"/>
      <c r="R400" s="167"/>
      <c r="S400" s="93"/>
      <c r="T400" s="1021" t="s">
        <v>950</v>
      </c>
      <c r="U400" s="1021"/>
      <c r="V400" s="1021"/>
      <c r="W400" s="1021"/>
      <c r="X400" s="1021"/>
      <c r="Y400" s="1021"/>
      <c r="Z400" s="1021"/>
      <c r="AA400" s="1146" t="str">
        <f>$AA$310</f>
        <v/>
      </c>
      <c r="AB400" s="1147"/>
      <c r="AC400" s="1147"/>
      <c r="AD400" s="1147"/>
      <c r="AE400" s="1147"/>
      <c r="AF400" s="1147"/>
      <c r="AG400" s="1147"/>
      <c r="AH400" s="1147"/>
      <c r="AI400" s="1147"/>
      <c r="AJ400" s="1147"/>
      <c r="AK400" s="1147"/>
      <c r="AL400" s="1147"/>
      <c r="AM400" s="1147"/>
      <c r="AN400" s="1147"/>
      <c r="AO400" s="1147"/>
      <c r="AP400" s="1147"/>
      <c r="AQ400" s="1147"/>
      <c r="AR400" s="1147"/>
      <c r="AS400" s="1147"/>
      <c r="AT400" s="1141"/>
      <c r="AU400" s="830"/>
      <c r="AV400" s="830"/>
      <c r="AW400" s="1142"/>
    </row>
    <row r="401" spans="2:66" s="5" customFormat="1" ht="9.9" customHeight="1" thickBot="1">
      <c r="C401" s="1035" t="str">
        <f>$C$67</f>
        <v/>
      </c>
      <c r="D401" s="1036"/>
      <c r="E401" s="1036"/>
      <c r="F401" s="1036"/>
      <c r="G401" s="1036"/>
      <c r="H401" s="1036"/>
      <c r="I401" s="1036"/>
      <c r="J401" s="1036"/>
      <c r="K401" s="1036"/>
      <c r="L401" s="1036"/>
      <c r="M401" s="1036"/>
      <c r="N401" s="1036"/>
      <c r="O401" s="1036"/>
      <c r="P401" s="1036"/>
      <c r="Q401" s="1037"/>
      <c r="R401" s="167"/>
      <c r="S401" s="4"/>
      <c r="T401" s="1023"/>
      <c r="U401" s="1023"/>
      <c r="V401" s="1023"/>
      <c r="W401" s="1023"/>
      <c r="X401" s="1023"/>
      <c r="Y401" s="1023"/>
      <c r="Z401" s="1023"/>
      <c r="AA401" s="1048"/>
      <c r="AB401" s="1049"/>
      <c r="AC401" s="1049"/>
      <c r="AD401" s="1049"/>
      <c r="AE401" s="1049"/>
      <c r="AF401" s="1049"/>
      <c r="AG401" s="1049"/>
      <c r="AH401" s="1049"/>
      <c r="AI401" s="1049"/>
      <c r="AJ401" s="1049"/>
      <c r="AK401" s="1049"/>
      <c r="AL401" s="1049"/>
      <c r="AM401" s="1049"/>
      <c r="AN401" s="1049"/>
      <c r="AO401" s="1049"/>
      <c r="AP401" s="1049"/>
      <c r="AQ401" s="1049"/>
      <c r="AR401" s="1049"/>
      <c r="AS401" s="1049"/>
      <c r="AT401" s="1143"/>
      <c r="AU401" s="1144"/>
      <c r="AV401" s="1144"/>
      <c r="AW401" s="1145"/>
    </row>
    <row r="402" spans="2:66" s="5" customFormat="1" ht="9.9" customHeight="1" thickTop="1">
      <c r="C402" s="1035"/>
      <c r="D402" s="1036"/>
      <c r="E402" s="1036"/>
      <c r="F402" s="1036"/>
      <c r="G402" s="1036"/>
      <c r="H402" s="1036"/>
      <c r="I402" s="1036"/>
      <c r="J402" s="1036"/>
      <c r="K402" s="1036"/>
      <c r="L402" s="1036"/>
      <c r="M402" s="1036"/>
      <c r="N402" s="1036"/>
      <c r="O402" s="1036"/>
      <c r="P402" s="1036"/>
      <c r="Q402" s="1037"/>
      <c r="R402" s="167"/>
      <c r="S402" s="4"/>
      <c r="T402" s="1021" t="s">
        <v>14</v>
      </c>
      <c r="U402" s="1021"/>
      <c r="V402" s="1021"/>
      <c r="W402" s="1021"/>
      <c r="X402" s="1021"/>
      <c r="Y402" s="1021"/>
      <c r="Z402" s="1021"/>
      <c r="AA402" s="1148" t="str">
        <f>$AA$68</f>
        <v/>
      </c>
      <c r="AB402" s="1046"/>
      <c r="AC402" s="1046"/>
      <c r="AD402" s="1046"/>
      <c r="AE402" s="1046"/>
      <c r="AF402" s="1046"/>
      <c r="AG402" s="1046"/>
      <c r="AH402" s="1046"/>
      <c r="AI402" s="1046"/>
      <c r="AJ402" s="1046"/>
      <c r="AK402" s="1046"/>
      <c r="AL402" s="1046"/>
      <c r="AM402" s="1046"/>
      <c r="AN402" s="1046"/>
      <c r="AO402" s="1046"/>
      <c r="AP402" s="1046"/>
      <c r="AQ402" s="1046"/>
      <c r="AR402" s="1046"/>
      <c r="AS402" s="1046"/>
      <c r="AT402" s="1045"/>
      <c r="AU402" s="1045"/>
      <c r="AV402" s="1045"/>
      <c r="AW402" s="1045"/>
      <c r="AX402" s="1046"/>
      <c r="AY402" s="1046"/>
      <c r="AZ402" s="1046"/>
      <c r="BA402" s="1046"/>
      <c r="BB402" s="1046"/>
      <c r="BC402" s="1046"/>
      <c r="BD402" s="1046"/>
      <c r="BE402" s="1046"/>
      <c r="BF402" s="1046"/>
      <c r="BG402" s="1046"/>
      <c r="BH402" s="1046"/>
      <c r="BI402" s="1047"/>
      <c r="BJ402" s="4"/>
      <c r="BK402" s="4"/>
    </row>
    <row r="403" spans="2:66" s="5" customFormat="1" ht="9.9" customHeight="1">
      <c r="C403" s="186"/>
      <c r="D403" s="168"/>
      <c r="E403" s="168"/>
      <c r="F403" s="168"/>
      <c r="G403" s="168"/>
      <c r="H403" s="168"/>
      <c r="I403" s="168"/>
      <c r="J403" s="168"/>
      <c r="K403" s="168"/>
      <c r="L403" s="168"/>
      <c r="M403" s="168"/>
      <c r="N403" s="168"/>
      <c r="O403" s="168"/>
      <c r="P403" s="168"/>
      <c r="Q403" s="187"/>
      <c r="R403" s="167"/>
      <c r="S403" s="4"/>
      <c r="T403" s="1023"/>
      <c r="U403" s="1023"/>
      <c r="V403" s="1023"/>
      <c r="W403" s="1023"/>
      <c r="X403" s="1023"/>
      <c r="Y403" s="1023"/>
      <c r="Z403" s="1023"/>
      <c r="AA403" s="1048"/>
      <c r="AB403" s="1049"/>
      <c r="AC403" s="1049"/>
      <c r="AD403" s="1049"/>
      <c r="AE403" s="1049"/>
      <c r="AF403" s="1049"/>
      <c r="AG403" s="1049"/>
      <c r="AH403" s="1049"/>
      <c r="AI403" s="1049"/>
      <c r="AJ403" s="1049"/>
      <c r="AK403" s="1049"/>
      <c r="AL403" s="1049"/>
      <c r="AM403" s="1049"/>
      <c r="AN403" s="1049"/>
      <c r="AO403" s="1049"/>
      <c r="AP403" s="1049"/>
      <c r="AQ403" s="1049"/>
      <c r="AR403" s="1049"/>
      <c r="AS403" s="1049"/>
      <c r="AT403" s="1049"/>
      <c r="AU403" s="1049"/>
      <c r="AV403" s="1049"/>
      <c r="AW403" s="1049"/>
      <c r="AX403" s="1049"/>
      <c r="AY403" s="1049"/>
      <c r="AZ403" s="1049"/>
      <c r="BA403" s="1049"/>
      <c r="BB403" s="1049"/>
      <c r="BC403" s="1049"/>
      <c r="BD403" s="1049"/>
      <c r="BE403" s="1049"/>
      <c r="BF403" s="1049"/>
      <c r="BG403" s="1049"/>
      <c r="BH403" s="1049"/>
      <c r="BI403" s="1050"/>
      <c r="BJ403" s="4"/>
      <c r="BK403" s="4"/>
    </row>
    <row r="404" spans="2:66" s="5" customFormat="1" ht="9.9" customHeight="1">
      <c r="C404" s="23"/>
      <c r="D404" s="23"/>
      <c r="E404" s="23"/>
      <c r="F404" s="23"/>
      <c r="G404" s="23"/>
      <c r="H404" s="23"/>
      <c r="I404" s="23"/>
      <c r="J404" s="23"/>
      <c r="K404" s="23"/>
      <c r="L404" s="23"/>
      <c r="M404" s="23"/>
      <c r="N404" s="23"/>
      <c r="O404" s="23"/>
      <c r="P404" s="23"/>
      <c r="Q404" s="23"/>
      <c r="R404" s="167"/>
      <c r="S404" s="4"/>
      <c r="T404" s="4"/>
      <c r="U404" s="4"/>
      <c r="V404" s="4"/>
      <c r="W404" s="4"/>
      <c r="X404" s="4"/>
      <c r="Y404" s="4"/>
      <c r="Z404" s="4"/>
      <c r="AA404" s="4"/>
    </row>
    <row r="405" spans="2:66" s="5" customFormat="1" ht="9.9" customHeight="1">
      <c r="B405" s="86" t="s">
        <v>1017</v>
      </c>
      <c r="D405" s="23"/>
      <c r="E405" s="23"/>
      <c r="F405" s="23"/>
      <c r="G405" s="23"/>
      <c r="H405" s="23"/>
      <c r="I405" s="23"/>
      <c r="J405" s="23"/>
      <c r="K405" s="23"/>
      <c r="L405" s="23"/>
      <c r="M405" s="23"/>
      <c r="N405" s="23"/>
      <c r="O405" s="23"/>
      <c r="P405" s="23"/>
      <c r="Q405" s="23"/>
      <c r="R405" s="167"/>
      <c r="S405" s="4"/>
      <c r="T405" s="169"/>
      <c r="U405" s="169" t="s">
        <v>1047</v>
      </c>
      <c r="V405" s="169"/>
      <c r="W405" s="94"/>
      <c r="X405" s="95"/>
      <c r="Y405" s="95"/>
      <c r="Z405" s="95"/>
      <c r="AA405" s="95"/>
      <c r="AB405" s="95"/>
      <c r="AC405" s="95"/>
      <c r="AD405" s="95"/>
      <c r="AE405" s="95"/>
      <c r="AF405" s="95"/>
      <c r="AG405" s="96"/>
      <c r="AH405" s="95"/>
      <c r="AI405" s="95"/>
      <c r="AJ405" s="95"/>
      <c r="AK405" s="95"/>
      <c r="AL405" s="95"/>
      <c r="AM405" s="95"/>
      <c r="AN405" s="95"/>
      <c r="AO405" s="95"/>
      <c r="AP405" s="95"/>
      <c r="AQ405" s="96"/>
      <c r="AR405" s="169"/>
      <c r="AS405" s="169"/>
      <c r="AT405" s="169"/>
      <c r="AU405" s="169"/>
      <c r="AV405" s="169"/>
      <c r="AW405" s="169"/>
      <c r="AX405" s="169"/>
      <c r="AY405" s="169"/>
      <c r="AZ405" s="169"/>
      <c r="BA405" s="169"/>
      <c r="BB405" s="169"/>
      <c r="BC405" s="169"/>
      <c r="BD405" s="169"/>
      <c r="BE405" s="169"/>
      <c r="BF405" s="169"/>
      <c r="BG405" s="169"/>
      <c r="BH405" s="169"/>
      <c r="BI405" s="169"/>
      <c r="BJ405" s="4"/>
      <c r="BK405" s="4"/>
      <c r="BL405" s="4"/>
      <c r="BM405" s="4"/>
      <c r="BN405" s="4"/>
    </row>
    <row r="406" spans="2:66" s="5" customFormat="1" ht="9.9" customHeight="1">
      <c r="C406" s="782" t="s">
        <v>1048</v>
      </c>
      <c r="D406" s="783"/>
      <c r="E406" s="783"/>
      <c r="F406" s="783"/>
      <c r="G406" s="783"/>
      <c r="H406" s="783"/>
      <c r="I406" s="783"/>
      <c r="J406" s="783"/>
      <c r="K406" s="783"/>
      <c r="L406" s="783"/>
      <c r="M406" s="783"/>
      <c r="N406" s="783"/>
      <c r="O406" s="783"/>
      <c r="P406" s="783"/>
      <c r="Q406" s="784"/>
      <c r="R406" s="167"/>
      <c r="S406" s="4"/>
      <c r="T406" s="169"/>
      <c r="U406" s="169"/>
      <c r="V406" s="169"/>
      <c r="W406" s="94"/>
      <c r="X406" s="95"/>
      <c r="Y406" s="95"/>
      <c r="Z406" s="95"/>
      <c r="AA406" s="95"/>
      <c r="AB406" s="95"/>
      <c r="AC406" s="95"/>
      <c r="AD406" s="95"/>
      <c r="AE406" s="95"/>
      <c r="AF406" s="95"/>
      <c r="AG406" s="96"/>
      <c r="AH406" s="95"/>
      <c r="AI406" s="95"/>
      <c r="AJ406" s="95"/>
      <c r="AK406" s="95"/>
      <c r="AL406" s="95"/>
      <c r="AM406" s="95"/>
      <c r="AN406" s="95"/>
      <c r="AO406" s="95"/>
      <c r="AP406" s="95"/>
      <c r="AQ406" s="96"/>
      <c r="AR406" s="169"/>
      <c r="AS406" s="169"/>
      <c r="AT406" s="169"/>
      <c r="AU406" s="169"/>
      <c r="AV406" s="169"/>
      <c r="AW406" s="169"/>
      <c r="AX406" s="169"/>
      <c r="AY406" s="169"/>
      <c r="AZ406" s="169"/>
      <c r="BA406" s="169"/>
      <c r="BB406" s="169"/>
      <c r="BC406" s="169"/>
      <c r="BD406" s="169"/>
      <c r="BE406" s="169"/>
      <c r="BF406" s="169"/>
      <c r="BG406" s="169"/>
      <c r="BH406" s="169"/>
      <c r="BI406" s="169"/>
      <c r="BJ406" s="4"/>
      <c r="BK406" s="4"/>
      <c r="BL406" s="4"/>
      <c r="BM406" s="4"/>
      <c r="BN406" s="4"/>
    </row>
    <row r="407" spans="2:66" s="5" customFormat="1" ht="9.9" customHeight="1">
      <c r="C407" s="785"/>
      <c r="D407" s="786"/>
      <c r="E407" s="786"/>
      <c r="F407" s="786"/>
      <c r="G407" s="786"/>
      <c r="H407" s="786"/>
      <c r="I407" s="786"/>
      <c r="J407" s="786"/>
      <c r="K407" s="786"/>
      <c r="L407" s="786"/>
      <c r="M407" s="786"/>
      <c r="N407" s="786"/>
      <c r="O407" s="786"/>
      <c r="P407" s="786"/>
      <c r="Q407" s="787"/>
      <c r="R407" s="167"/>
      <c r="S407" s="4"/>
      <c r="T407" s="1032" t="s">
        <v>951</v>
      </c>
      <c r="U407" s="1033"/>
      <c r="V407" s="1033"/>
      <c r="W407" s="1033"/>
      <c r="X407" s="1033"/>
      <c r="Y407" s="1033"/>
      <c r="Z407" s="1034"/>
      <c r="AA407" s="1051" t="s">
        <v>966</v>
      </c>
      <c r="AB407" s="1051"/>
      <c r="AC407" s="1051"/>
      <c r="AD407" s="1051"/>
      <c r="AE407" s="1051"/>
      <c r="AF407" s="1051"/>
      <c r="AG407" s="1051"/>
      <c r="AH407" s="1051"/>
      <c r="AI407" s="1051"/>
      <c r="AJ407" s="1051"/>
      <c r="AK407" s="1051"/>
      <c r="AL407" s="1051"/>
      <c r="AM407" s="1051"/>
      <c r="AN407" s="1051"/>
      <c r="AO407" s="1051"/>
      <c r="AP407" s="1051"/>
      <c r="AQ407" s="1051"/>
      <c r="AR407" s="1051"/>
      <c r="AS407" s="1051"/>
      <c r="AT407" s="1051"/>
      <c r="AU407" s="1051"/>
      <c r="AV407" s="1052" t="s">
        <v>965</v>
      </c>
      <c r="AW407" s="1053"/>
      <c r="AX407" s="1053"/>
      <c r="AY407" s="1053"/>
      <c r="AZ407" s="1053"/>
      <c r="BA407" s="1053"/>
      <c r="BB407" s="1054"/>
      <c r="BC407" s="742" t="s">
        <v>952</v>
      </c>
      <c r="BD407" s="1023"/>
      <c r="BE407" s="1023"/>
      <c r="BF407" s="1023"/>
      <c r="BG407" s="1023"/>
      <c r="BH407" s="1023"/>
      <c r="BI407" s="1023"/>
      <c r="BJ407" s="1023"/>
      <c r="BK407" s="114"/>
      <c r="BL407" s="4"/>
      <c r="BM407" s="4"/>
      <c r="BN407" s="4"/>
    </row>
    <row r="408" spans="2:66" s="5" customFormat="1" ht="9.9" customHeight="1">
      <c r="C408" s="785"/>
      <c r="D408" s="786"/>
      <c r="E408" s="786"/>
      <c r="F408" s="786"/>
      <c r="G408" s="786"/>
      <c r="H408" s="786"/>
      <c r="I408" s="786"/>
      <c r="J408" s="786"/>
      <c r="K408" s="786"/>
      <c r="L408" s="786"/>
      <c r="M408" s="786"/>
      <c r="N408" s="786"/>
      <c r="O408" s="786"/>
      <c r="P408" s="786"/>
      <c r="Q408" s="787"/>
      <c r="R408" s="167"/>
      <c r="S408" s="4"/>
      <c r="T408" s="170"/>
      <c r="U408" s="171"/>
      <c r="V408" s="171"/>
      <c r="W408" s="171"/>
      <c r="X408" s="171"/>
      <c r="Y408" s="171"/>
      <c r="Z408" s="172"/>
      <c r="AA408" s="1023" t="s">
        <v>15</v>
      </c>
      <c r="AB408" s="1023"/>
      <c r="AC408" s="1023"/>
      <c r="AD408" s="1023"/>
      <c r="AE408" s="1023"/>
      <c r="AF408" s="1023"/>
      <c r="AG408" s="1023"/>
      <c r="AH408" s="1023"/>
      <c r="AI408" s="1023"/>
      <c r="AJ408" s="1023"/>
      <c r="AK408" s="1023"/>
      <c r="AL408" s="1023"/>
      <c r="AM408" s="1023"/>
      <c r="AN408" s="1023"/>
      <c r="AO408" s="1023"/>
      <c r="AP408" s="1023"/>
      <c r="AQ408" s="1023"/>
      <c r="AR408" s="1023"/>
      <c r="AS408" s="1023"/>
      <c r="AT408" s="1023"/>
      <c r="AU408" s="1023"/>
      <c r="AV408" s="124" t="s">
        <v>961</v>
      </c>
      <c r="AW408" s="120"/>
      <c r="AX408" s="122"/>
      <c r="AY408" s="119" t="s">
        <v>932</v>
      </c>
      <c r="AZ408" s="121"/>
      <c r="BA408" s="123"/>
      <c r="BB408" s="125" t="s">
        <v>933</v>
      </c>
      <c r="BC408" s="1055" t="s">
        <v>1032</v>
      </c>
      <c r="BD408" s="1056"/>
      <c r="BE408" s="1056"/>
      <c r="BF408" s="1056"/>
      <c r="BG408" s="1056"/>
      <c r="BH408" s="1056"/>
      <c r="BI408" s="1056"/>
      <c r="BJ408" s="1056"/>
      <c r="BK408" s="114"/>
      <c r="BL408" s="4"/>
      <c r="BM408" s="4"/>
      <c r="BN408" s="4"/>
    </row>
    <row r="409" spans="2:66" s="5" customFormat="1" ht="9.9" customHeight="1">
      <c r="C409" s="785"/>
      <c r="D409" s="786"/>
      <c r="E409" s="786"/>
      <c r="F409" s="786"/>
      <c r="G409" s="786"/>
      <c r="H409" s="786"/>
      <c r="I409" s="786"/>
      <c r="J409" s="786"/>
      <c r="K409" s="786"/>
      <c r="L409" s="786"/>
      <c r="M409" s="786"/>
      <c r="N409" s="786"/>
      <c r="O409" s="786"/>
      <c r="P409" s="786"/>
      <c r="Q409" s="787"/>
      <c r="R409" s="167"/>
      <c r="S409" s="4"/>
      <c r="T409" s="1029" t="s">
        <v>969</v>
      </c>
      <c r="U409" s="1030"/>
      <c r="V409" s="1030"/>
      <c r="W409" s="1030"/>
      <c r="X409" s="1030"/>
      <c r="Y409" s="1030"/>
      <c r="Z409" s="1031"/>
      <c r="AA409" s="1023"/>
      <c r="AB409" s="1023"/>
      <c r="AC409" s="1023"/>
      <c r="AD409" s="1023"/>
      <c r="AE409" s="1023"/>
      <c r="AF409" s="1023"/>
      <c r="AG409" s="1023"/>
      <c r="AH409" s="1023"/>
      <c r="AI409" s="1023"/>
      <c r="AJ409" s="1023"/>
      <c r="AK409" s="1023"/>
      <c r="AL409" s="1023"/>
      <c r="AM409" s="1023"/>
      <c r="AN409" s="1023"/>
      <c r="AO409" s="1023"/>
      <c r="AP409" s="1023"/>
      <c r="AQ409" s="1023"/>
      <c r="AR409" s="1023"/>
      <c r="AS409" s="1023"/>
      <c r="AT409" s="1023"/>
      <c r="AU409" s="1023"/>
      <c r="AV409" s="1057" t="str">
        <f>$AV$75</f>
        <v/>
      </c>
      <c r="AW409" s="1059" t="str">
        <f>$AW$75</f>
        <v/>
      </c>
      <c r="AX409" s="771" t="str">
        <f>$AX$75</f>
        <v/>
      </c>
      <c r="AY409" s="1024">
        <v>0</v>
      </c>
      <c r="AZ409" s="1026">
        <v>0</v>
      </c>
      <c r="BA409" s="780">
        <v>0</v>
      </c>
      <c r="BB409" s="724">
        <v>0</v>
      </c>
      <c r="BC409" s="1055"/>
      <c r="BD409" s="1056"/>
      <c r="BE409" s="1056"/>
      <c r="BF409" s="1056"/>
      <c r="BG409" s="1056"/>
      <c r="BH409" s="1056"/>
      <c r="BI409" s="1056"/>
      <c r="BJ409" s="1056"/>
      <c r="BK409" s="114"/>
      <c r="BL409" s="4"/>
      <c r="BM409" s="4"/>
      <c r="BN409" s="4"/>
    </row>
    <row r="410" spans="2:66" s="5" customFormat="1" ht="9.9" customHeight="1">
      <c r="C410" s="785"/>
      <c r="D410" s="786"/>
      <c r="E410" s="786"/>
      <c r="F410" s="786"/>
      <c r="G410" s="786"/>
      <c r="H410" s="786"/>
      <c r="I410" s="786"/>
      <c r="J410" s="786"/>
      <c r="K410" s="786"/>
      <c r="L410" s="786"/>
      <c r="M410" s="786"/>
      <c r="N410" s="786"/>
      <c r="O410" s="786"/>
      <c r="P410" s="786"/>
      <c r="Q410" s="787"/>
      <c r="R410" s="167"/>
      <c r="S410" s="4"/>
      <c r="T410" s="1029"/>
      <c r="U410" s="1030"/>
      <c r="V410" s="1030"/>
      <c r="W410" s="1030"/>
      <c r="X410" s="1030"/>
      <c r="Y410" s="1030"/>
      <c r="Z410" s="1031"/>
      <c r="AA410" s="1023" t="s">
        <v>963</v>
      </c>
      <c r="AB410" s="1023"/>
      <c r="AC410" s="1023"/>
      <c r="AD410" s="1023"/>
      <c r="AE410" s="1028" t="str">
        <f>$AE$76</f>
        <v/>
      </c>
      <c r="AF410" s="1028"/>
      <c r="AG410" s="1028"/>
      <c r="AH410" s="1028"/>
      <c r="AI410" s="1028"/>
      <c r="AJ410" s="1028"/>
      <c r="AK410" s="1028"/>
      <c r="AL410" s="1028"/>
      <c r="AM410" s="1028"/>
      <c r="AN410" s="1028"/>
      <c r="AO410" s="1028"/>
      <c r="AP410" s="1028"/>
      <c r="AQ410" s="1028"/>
      <c r="AR410" s="1028"/>
      <c r="AS410" s="1028"/>
      <c r="AT410" s="1028"/>
      <c r="AU410" s="1028"/>
      <c r="AV410" s="1057"/>
      <c r="AW410" s="1059"/>
      <c r="AX410" s="771"/>
      <c r="AY410" s="1024"/>
      <c r="AZ410" s="1026"/>
      <c r="BA410" s="780"/>
      <c r="BB410" s="724"/>
      <c r="BC410" s="1055"/>
      <c r="BD410" s="1056"/>
      <c r="BE410" s="1056"/>
      <c r="BF410" s="1056"/>
      <c r="BG410" s="1056"/>
      <c r="BH410" s="1056"/>
      <c r="BI410" s="1056"/>
      <c r="BJ410" s="1056"/>
      <c r="BK410" s="114"/>
      <c r="BL410" s="4"/>
      <c r="BM410" s="4"/>
      <c r="BN410" s="4"/>
    </row>
    <row r="411" spans="2:66" s="5" customFormat="1" ht="9.9" customHeight="1">
      <c r="C411" s="785"/>
      <c r="D411" s="786"/>
      <c r="E411" s="786"/>
      <c r="F411" s="786"/>
      <c r="G411" s="786"/>
      <c r="H411" s="786"/>
      <c r="I411" s="786"/>
      <c r="J411" s="786"/>
      <c r="K411" s="786"/>
      <c r="L411" s="786"/>
      <c r="M411" s="786"/>
      <c r="N411" s="786"/>
      <c r="O411" s="786"/>
      <c r="P411" s="786"/>
      <c r="Q411" s="787"/>
      <c r="R411" s="167"/>
      <c r="S411" s="4"/>
      <c r="T411" s="1029" t="s">
        <v>970</v>
      </c>
      <c r="U411" s="1030"/>
      <c r="V411" s="1030"/>
      <c r="W411" s="1030"/>
      <c r="X411" s="1030"/>
      <c r="Y411" s="1030"/>
      <c r="Z411" s="1031"/>
      <c r="AA411" s="1023"/>
      <c r="AB411" s="1023"/>
      <c r="AC411" s="1023"/>
      <c r="AD411" s="1023"/>
      <c r="AE411" s="1028"/>
      <c r="AF411" s="1028"/>
      <c r="AG411" s="1028"/>
      <c r="AH411" s="1028"/>
      <c r="AI411" s="1028"/>
      <c r="AJ411" s="1028"/>
      <c r="AK411" s="1028"/>
      <c r="AL411" s="1028"/>
      <c r="AM411" s="1028"/>
      <c r="AN411" s="1028"/>
      <c r="AO411" s="1028"/>
      <c r="AP411" s="1028"/>
      <c r="AQ411" s="1028"/>
      <c r="AR411" s="1028"/>
      <c r="AS411" s="1028"/>
      <c r="AT411" s="1028"/>
      <c r="AU411" s="1028"/>
      <c r="AV411" s="1057"/>
      <c r="AW411" s="1059"/>
      <c r="AX411" s="771"/>
      <c r="AY411" s="1024"/>
      <c r="AZ411" s="1026"/>
      <c r="BA411" s="780"/>
      <c r="BB411" s="724"/>
      <c r="BC411" s="1055"/>
      <c r="BD411" s="1056"/>
      <c r="BE411" s="1056"/>
      <c r="BF411" s="1056"/>
      <c r="BG411" s="1056"/>
      <c r="BH411" s="1056"/>
      <c r="BI411" s="1056"/>
      <c r="BJ411" s="1056"/>
      <c r="BK411" s="114"/>
      <c r="BL411" s="4"/>
      <c r="BM411" s="4"/>
      <c r="BN411" s="4"/>
    </row>
    <row r="412" spans="2:66" s="5" customFormat="1" ht="9.9" customHeight="1">
      <c r="C412" s="785"/>
      <c r="D412" s="786"/>
      <c r="E412" s="786"/>
      <c r="F412" s="786"/>
      <c r="G412" s="786"/>
      <c r="H412" s="786"/>
      <c r="I412" s="786"/>
      <c r="J412" s="786"/>
      <c r="K412" s="786"/>
      <c r="L412" s="786"/>
      <c r="M412" s="786"/>
      <c r="N412" s="786"/>
      <c r="O412" s="786"/>
      <c r="P412" s="786"/>
      <c r="Q412" s="787"/>
      <c r="R412" s="167"/>
      <c r="S412" s="4"/>
      <c r="T412" s="174"/>
      <c r="U412" s="175"/>
      <c r="V412" s="175"/>
      <c r="W412" s="175"/>
      <c r="X412" s="175"/>
      <c r="Y412" s="175"/>
      <c r="Z412" s="176"/>
      <c r="AA412" s="1023" t="s">
        <v>16</v>
      </c>
      <c r="AB412" s="1023"/>
      <c r="AC412" s="1023"/>
      <c r="AD412" s="1023"/>
      <c r="AE412" s="1023"/>
      <c r="AF412" s="1023"/>
      <c r="AG412" s="1023"/>
      <c r="AH412" s="1023"/>
      <c r="AI412" s="1023"/>
      <c r="AJ412" s="1023"/>
      <c r="AK412" s="1023"/>
      <c r="AL412" s="1023"/>
      <c r="AM412" s="1023"/>
      <c r="AN412" s="1023"/>
      <c r="AO412" s="1023"/>
      <c r="AP412" s="1023"/>
      <c r="AQ412" s="1023"/>
      <c r="AR412" s="1023"/>
      <c r="AS412" s="1023"/>
      <c r="AT412" s="1023"/>
      <c r="AU412" s="1023"/>
      <c r="AV412" s="1058"/>
      <c r="AW412" s="1060"/>
      <c r="AX412" s="772"/>
      <c r="AY412" s="1025"/>
      <c r="AZ412" s="1027"/>
      <c r="BA412" s="781"/>
      <c r="BB412" s="725"/>
      <c r="BC412" s="1055"/>
      <c r="BD412" s="1056"/>
      <c r="BE412" s="1056"/>
      <c r="BF412" s="1056"/>
      <c r="BG412" s="1056"/>
      <c r="BH412" s="1056"/>
      <c r="BI412" s="1056"/>
      <c r="BJ412" s="1056"/>
      <c r="BK412" s="114"/>
      <c r="BL412" s="4"/>
      <c r="BM412" s="4"/>
      <c r="BN412" s="4"/>
    </row>
    <row r="413" spans="2:66" s="5" customFormat="1" ht="9.9" customHeight="1">
      <c r="B413" s="4"/>
      <c r="C413" s="788"/>
      <c r="D413" s="789"/>
      <c r="E413" s="789"/>
      <c r="F413" s="789"/>
      <c r="G413" s="789"/>
      <c r="H413" s="789"/>
      <c r="I413" s="789"/>
      <c r="J413" s="789"/>
      <c r="K413" s="789"/>
      <c r="L413" s="789"/>
      <c r="M413" s="789"/>
      <c r="N413" s="789"/>
      <c r="O413" s="789"/>
      <c r="P413" s="789"/>
      <c r="Q413" s="790"/>
      <c r="R413" s="167"/>
      <c r="S413" s="4"/>
      <c r="T413" s="752" t="s">
        <v>967</v>
      </c>
      <c r="U413" s="753"/>
      <c r="V413" s="753"/>
      <c r="W413" s="753"/>
      <c r="X413" s="753"/>
      <c r="Y413" s="753"/>
      <c r="Z413" s="754"/>
      <c r="AA413" s="755" t="s">
        <v>963</v>
      </c>
      <c r="AB413" s="756"/>
      <c r="AC413" s="756"/>
      <c r="AD413" s="757"/>
      <c r="AE413" s="758" t="str">
        <f>$AE$79</f>
        <v/>
      </c>
      <c r="AF413" s="759"/>
      <c r="AG413" s="759"/>
      <c r="AH413" s="759"/>
      <c r="AI413" s="759"/>
      <c r="AJ413" s="759"/>
      <c r="AK413" s="759"/>
      <c r="AL413" s="759"/>
      <c r="AM413" s="759"/>
      <c r="AN413" s="759"/>
      <c r="AO413" s="759"/>
      <c r="AP413" s="759"/>
      <c r="AQ413" s="759"/>
      <c r="AR413" s="759"/>
      <c r="AS413" s="759"/>
      <c r="AT413" s="759"/>
      <c r="AU413" s="760"/>
      <c r="AV413" s="767" t="str">
        <f>$AV$79</f>
        <v/>
      </c>
      <c r="AW413" s="767" t="str">
        <f>$AW$79</f>
        <v/>
      </c>
      <c r="AX413" s="770" t="str">
        <f>$AX$79</f>
        <v/>
      </c>
      <c r="AY413" s="773">
        <v>0</v>
      </c>
      <c r="AZ413" s="776">
        <v>0</v>
      </c>
      <c r="BA413" s="779">
        <v>0</v>
      </c>
      <c r="BB413" s="723">
        <v>0</v>
      </c>
      <c r="BC413" s="118"/>
      <c r="BD413" s="100"/>
      <c r="BE413" s="100"/>
      <c r="BF413" s="100"/>
      <c r="BG413" s="100"/>
      <c r="BH413" s="100"/>
      <c r="BI413" s="100"/>
      <c r="BJ413" s="100"/>
      <c r="BK413" s="101"/>
      <c r="BL413" s="4"/>
      <c r="BM413" s="4"/>
      <c r="BN413" s="4"/>
    </row>
    <row r="414" spans="2:66" s="5" customFormat="1" ht="9.9" customHeight="1">
      <c r="M414" s="4"/>
      <c r="R414" s="167"/>
      <c r="S414" s="4"/>
      <c r="T414" s="726" t="s">
        <v>968</v>
      </c>
      <c r="U414" s="727"/>
      <c r="V414" s="727"/>
      <c r="W414" s="727"/>
      <c r="X414" s="727"/>
      <c r="Y414" s="727"/>
      <c r="Z414" s="728"/>
      <c r="AA414" s="755"/>
      <c r="AB414" s="756"/>
      <c r="AC414" s="756"/>
      <c r="AD414" s="757"/>
      <c r="AE414" s="761"/>
      <c r="AF414" s="762"/>
      <c r="AG414" s="762"/>
      <c r="AH414" s="762"/>
      <c r="AI414" s="762"/>
      <c r="AJ414" s="762"/>
      <c r="AK414" s="762"/>
      <c r="AL414" s="762"/>
      <c r="AM414" s="762"/>
      <c r="AN414" s="762"/>
      <c r="AO414" s="762"/>
      <c r="AP414" s="762"/>
      <c r="AQ414" s="762"/>
      <c r="AR414" s="762"/>
      <c r="AS414" s="762"/>
      <c r="AT414" s="762"/>
      <c r="AU414" s="763"/>
      <c r="AV414" s="768"/>
      <c r="AW414" s="768"/>
      <c r="AX414" s="771"/>
      <c r="AY414" s="774"/>
      <c r="AZ414" s="777"/>
      <c r="BA414" s="780"/>
      <c r="BB414" s="724"/>
      <c r="BC414" s="98"/>
      <c r="BD414" s="101"/>
      <c r="BE414" s="101"/>
      <c r="BF414" s="101"/>
      <c r="BG414" s="101"/>
      <c r="BH414" s="101"/>
      <c r="BI414" s="101"/>
      <c r="BJ414" s="101"/>
      <c r="BK414" s="101"/>
      <c r="BL414" s="4"/>
      <c r="BM414" s="4"/>
      <c r="BN414" s="4"/>
    </row>
    <row r="415" spans="2:66" s="4" customFormat="1" ht="9.9" customHeight="1">
      <c r="B415" s="86" t="s">
        <v>9</v>
      </c>
      <c r="C415" s="733" t="s">
        <v>1018</v>
      </c>
      <c r="D415" s="733"/>
      <c r="E415" s="733"/>
      <c r="F415" s="733"/>
      <c r="G415" s="733"/>
      <c r="H415" s="733"/>
      <c r="I415" s="733"/>
      <c r="J415" s="733"/>
      <c r="K415" s="733"/>
      <c r="L415" s="733"/>
      <c r="M415" s="733"/>
      <c r="N415" s="733"/>
      <c r="O415" s="733"/>
      <c r="P415" s="733"/>
      <c r="Q415" s="733"/>
      <c r="R415" s="167"/>
      <c r="T415" s="729" t="s">
        <v>964</v>
      </c>
      <c r="U415" s="730"/>
      <c r="V415" s="730"/>
      <c r="W415" s="730"/>
      <c r="X415" s="730"/>
      <c r="Y415" s="730"/>
      <c r="Z415" s="731"/>
      <c r="AA415" s="755"/>
      <c r="AB415" s="756"/>
      <c r="AC415" s="756"/>
      <c r="AD415" s="757"/>
      <c r="AE415" s="764"/>
      <c r="AF415" s="765"/>
      <c r="AG415" s="765"/>
      <c r="AH415" s="765"/>
      <c r="AI415" s="765"/>
      <c r="AJ415" s="765"/>
      <c r="AK415" s="765"/>
      <c r="AL415" s="765"/>
      <c r="AM415" s="765"/>
      <c r="AN415" s="765"/>
      <c r="AO415" s="765"/>
      <c r="AP415" s="765"/>
      <c r="AQ415" s="765"/>
      <c r="AR415" s="765"/>
      <c r="AS415" s="765"/>
      <c r="AT415" s="765"/>
      <c r="AU415" s="766"/>
      <c r="AV415" s="769"/>
      <c r="AW415" s="769"/>
      <c r="AX415" s="772"/>
      <c r="AY415" s="775"/>
      <c r="AZ415" s="778"/>
      <c r="BA415" s="781"/>
      <c r="BB415" s="725"/>
      <c r="BC415" s="99"/>
      <c r="BD415" s="5"/>
      <c r="BE415" s="135"/>
      <c r="BF415" s="135"/>
      <c r="BG415" s="135"/>
      <c r="BH415" s="135"/>
      <c r="BI415" s="135"/>
      <c r="BJ415" s="95"/>
    </row>
    <row r="416" spans="2:66" s="5" customFormat="1" ht="9.9" customHeight="1">
      <c r="C416" s="733"/>
      <c r="D416" s="733"/>
      <c r="E416" s="733"/>
      <c r="F416" s="733"/>
      <c r="G416" s="733"/>
      <c r="H416" s="733"/>
      <c r="I416" s="733"/>
      <c r="J416" s="733"/>
      <c r="K416" s="733"/>
      <c r="L416" s="733"/>
      <c r="M416" s="733"/>
      <c r="N416" s="733"/>
      <c r="O416" s="733"/>
      <c r="P416" s="733"/>
      <c r="Q416" s="733"/>
      <c r="R416" s="167"/>
      <c r="S416" s="4"/>
      <c r="T416" s="734" t="s">
        <v>953</v>
      </c>
      <c r="U416" s="735"/>
      <c r="V416" s="735"/>
      <c r="W416" s="735"/>
      <c r="X416" s="735"/>
      <c r="Y416" s="735"/>
      <c r="Z416" s="736"/>
      <c r="AA416" s="740" t="s">
        <v>15</v>
      </c>
      <c r="AB416" s="741"/>
      <c r="AC416" s="741"/>
      <c r="AD416" s="742"/>
      <c r="AE416" s="743" t="s">
        <v>971</v>
      </c>
      <c r="AF416" s="744"/>
      <c r="AG416" s="744"/>
      <c r="AH416" s="744"/>
      <c r="AI416" s="744"/>
      <c r="AJ416" s="744"/>
      <c r="AK416" s="744"/>
      <c r="AL416" s="744"/>
      <c r="AM416" s="744"/>
      <c r="AN416" s="744"/>
      <c r="AO416" s="744"/>
      <c r="AP416" s="744"/>
      <c r="AQ416" s="744"/>
      <c r="AR416" s="744"/>
      <c r="AS416" s="744"/>
      <c r="AT416" s="744"/>
      <c r="AU416" s="744"/>
      <c r="AV416" s="744"/>
      <c r="AW416" s="744"/>
      <c r="AX416" s="744"/>
      <c r="AY416" s="744"/>
      <c r="AZ416" s="744"/>
      <c r="BA416" s="744"/>
      <c r="BB416" s="745"/>
      <c r="BE416" s="135"/>
      <c r="BF416" s="135"/>
      <c r="BG416" s="135"/>
      <c r="BH416" s="135"/>
      <c r="BI416" s="135"/>
      <c r="BJ416" s="126"/>
      <c r="BL416" s="4"/>
      <c r="BM416" s="4"/>
      <c r="BN416" s="4"/>
    </row>
    <row r="417" spans="1:66" s="5" customFormat="1" ht="9.9" customHeight="1">
      <c r="B417" s="4"/>
      <c r="C417" s="733"/>
      <c r="D417" s="733"/>
      <c r="E417" s="733"/>
      <c r="F417" s="733"/>
      <c r="G417" s="733"/>
      <c r="H417" s="733"/>
      <c r="I417" s="733"/>
      <c r="J417" s="733"/>
      <c r="K417" s="733"/>
      <c r="L417" s="733"/>
      <c r="M417" s="733"/>
      <c r="N417" s="733"/>
      <c r="O417" s="733"/>
      <c r="P417" s="733"/>
      <c r="Q417" s="733"/>
      <c r="R417" s="167"/>
      <c r="S417" s="4"/>
      <c r="T417" s="737"/>
      <c r="U417" s="738"/>
      <c r="V417" s="738"/>
      <c r="W417" s="738"/>
      <c r="X417" s="738"/>
      <c r="Y417" s="738"/>
      <c r="Z417" s="739"/>
      <c r="AA417" s="740" t="s">
        <v>963</v>
      </c>
      <c r="AB417" s="741"/>
      <c r="AC417" s="741"/>
      <c r="AD417" s="742"/>
      <c r="AE417" s="743" t="s">
        <v>972</v>
      </c>
      <c r="AF417" s="744"/>
      <c r="AG417" s="744"/>
      <c r="AH417" s="744"/>
      <c r="AI417" s="744"/>
      <c r="AJ417" s="744"/>
      <c r="AK417" s="744"/>
      <c r="AL417" s="744"/>
      <c r="AM417" s="744"/>
      <c r="AN417" s="744"/>
      <c r="AO417" s="744"/>
      <c r="AP417" s="744"/>
      <c r="AQ417" s="744"/>
      <c r="AR417" s="744"/>
      <c r="AS417" s="744"/>
      <c r="AT417" s="744"/>
      <c r="AU417" s="744"/>
      <c r="AV417" s="744"/>
      <c r="AW417" s="744"/>
      <c r="AX417" s="744"/>
      <c r="AY417" s="744"/>
      <c r="AZ417" s="744"/>
      <c r="BA417" s="744"/>
      <c r="BB417" s="745"/>
      <c r="BE417" s="177"/>
      <c r="BF417" s="177"/>
      <c r="BG417" s="177"/>
      <c r="BH417" s="177"/>
      <c r="BI417" s="177"/>
      <c r="BJ417" s="177"/>
      <c r="BK417" s="4"/>
      <c r="BL417" s="4"/>
      <c r="BM417" s="4"/>
      <c r="BN417" s="4"/>
    </row>
    <row r="418" spans="1:66" s="5" customFormat="1" ht="9.9" customHeight="1">
      <c r="B418" s="4"/>
      <c r="C418" s="733"/>
      <c r="D418" s="733"/>
      <c r="E418" s="733"/>
      <c r="F418" s="733"/>
      <c r="G418" s="733"/>
      <c r="H418" s="733"/>
      <c r="I418" s="733"/>
      <c r="J418" s="733"/>
      <c r="K418" s="733"/>
      <c r="L418" s="733"/>
      <c r="M418" s="733"/>
      <c r="N418" s="733"/>
      <c r="O418" s="733"/>
      <c r="P418" s="733"/>
      <c r="Q418" s="733"/>
      <c r="S418" s="14"/>
      <c r="T418" s="734" t="s">
        <v>954</v>
      </c>
      <c r="U418" s="735"/>
      <c r="V418" s="735"/>
      <c r="W418" s="735"/>
      <c r="X418" s="735"/>
      <c r="Y418" s="735"/>
      <c r="Z418" s="736"/>
      <c r="AA418" s="740" t="s">
        <v>15</v>
      </c>
      <c r="AB418" s="741"/>
      <c r="AC418" s="741"/>
      <c r="AD418" s="742"/>
      <c r="AE418" s="743" t="s">
        <v>971</v>
      </c>
      <c r="AF418" s="744"/>
      <c r="AG418" s="744"/>
      <c r="AH418" s="744"/>
      <c r="AI418" s="744"/>
      <c r="AJ418" s="744"/>
      <c r="AK418" s="744"/>
      <c r="AL418" s="744"/>
      <c r="AM418" s="744"/>
      <c r="AN418" s="744"/>
      <c r="AO418" s="744"/>
      <c r="AP418" s="744"/>
      <c r="AQ418" s="744"/>
      <c r="AR418" s="744"/>
      <c r="AS418" s="744"/>
      <c r="AT418" s="744"/>
      <c r="AU418" s="744"/>
      <c r="AV418" s="744"/>
      <c r="AW418" s="744"/>
      <c r="AX418" s="744"/>
      <c r="AY418" s="744"/>
      <c r="AZ418" s="744"/>
      <c r="BA418" s="744"/>
      <c r="BB418" s="745"/>
      <c r="BJ418" s="4"/>
      <c r="BL418" s="4"/>
      <c r="BM418" s="4"/>
      <c r="BN418" s="4"/>
    </row>
    <row r="419" spans="1:66" s="5" customFormat="1" ht="9.9" customHeight="1">
      <c r="D419" s="197"/>
      <c r="E419" s="197"/>
      <c r="F419" s="197"/>
      <c r="G419" s="197"/>
      <c r="H419" s="197"/>
      <c r="I419" s="197"/>
      <c r="J419" s="197"/>
      <c r="K419" s="197"/>
      <c r="L419" s="197"/>
      <c r="M419" s="197"/>
      <c r="N419" s="197"/>
      <c r="O419" s="197"/>
      <c r="P419" s="197"/>
      <c r="Q419" s="197"/>
      <c r="S419" s="14"/>
      <c r="T419" s="737"/>
      <c r="U419" s="738"/>
      <c r="V419" s="738"/>
      <c r="W419" s="738"/>
      <c r="X419" s="738"/>
      <c r="Y419" s="738"/>
      <c r="Z419" s="739"/>
      <c r="AA419" s="740" t="s">
        <v>963</v>
      </c>
      <c r="AB419" s="741"/>
      <c r="AC419" s="741"/>
      <c r="AD419" s="742"/>
      <c r="AE419" s="743" t="s">
        <v>972</v>
      </c>
      <c r="AF419" s="744"/>
      <c r="AG419" s="744"/>
      <c r="AH419" s="744"/>
      <c r="AI419" s="744"/>
      <c r="AJ419" s="744"/>
      <c r="AK419" s="744"/>
      <c r="AL419" s="744"/>
      <c r="AM419" s="744"/>
      <c r="AN419" s="744"/>
      <c r="AO419" s="745"/>
      <c r="AP419" s="740" t="s">
        <v>16</v>
      </c>
      <c r="AQ419" s="741"/>
      <c r="AR419" s="741"/>
      <c r="AS419" s="742"/>
      <c r="AT419" s="1149" t="s">
        <v>17</v>
      </c>
      <c r="AU419" s="1150"/>
      <c r="AV419" s="1150"/>
      <c r="AW419" s="1150"/>
      <c r="AX419" s="1150"/>
      <c r="AY419" s="1150"/>
      <c r="AZ419" s="1150"/>
      <c r="BA419" s="1150"/>
      <c r="BB419" s="1151"/>
      <c r="BC419" s="4"/>
      <c r="BI419" s="4"/>
      <c r="BL419" s="4"/>
      <c r="BM419" s="4"/>
      <c r="BN419" s="4"/>
    </row>
    <row r="420" spans="1:66" s="5" customFormat="1" ht="9.9" customHeight="1">
      <c r="B420" s="86"/>
      <c r="C420" s="791"/>
      <c r="D420" s="791"/>
      <c r="E420" s="791"/>
      <c r="F420" s="791"/>
      <c r="G420" s="791"/>
      <c r="H420" s="791"/>
      <c r="I420" s="791"/>
      <c r="J420" s="791"/>
      <c r="K420" s="791"/>
      <c r="L420" s="791"/>
      <c r="M420" s="791"/>
      <c r="N420" s="791"/>
      <c r="O420" s="791"/>
      <c r="P420" s="791"/>
      <c r="Q420" s="791"/>
      <c r="S420" s="14"/>
      <c r="T420" s="9"/>
      <c r="U420" s="103" t="s">
        <v>955</v>
      </c>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152" t="s">
        <v>973</v>
      </c>
      <c r="AT420" s="1152"/>
      <c r="AU420" s="1152"/>
      <c r="AV420" s="10"/>
      <c r="AW420" s="10"/>
      <c r="AX420" s="10"/>
      <c r="AY420" s="10"/>
      <c r="AZ420" s="10"/>
      <c r="BA420" s="10"/>
      <c r="BB420" s="11"/>
      <c r="BI420" s="4"/>
      <c r="BL420" s="4"/>
      <c r="BM420" s="4"/>
      <c r="BN420" s="4"/>
    </row>
    <row r="421" spans="1:66" s="5" customFormat="1" ht="9.9" customHeight="1">
      <c r="B421" s="4"/>
      <c r="C421" s="791"/>
      <c r="D421" s="791"/>
      <c r="E421" s="791"/>
      <c r="F421" s="791"/>
      <c r="G421" s="791"/>
      <c r="H421" s="791"/>
      <c r="I421" s="791"/>
      <c r="J421" s="791"/>
      <c r="K421" s="791"/>
      <c r="L421" s="791"/>
      <c r="M421" s="791"/>
      <c r="N421" s="791"/>
      <c r="O421" s="791"/>
      <c r="P421" s="791"/>
      <c r="Q421" s="791"/>
      <c r="S421" s="14"/>
      <c r="T421" s="114"/>
      <c r="U421" s="6"/>
      <c r="V421" s="4"/>
      <c r="W421" s="4"/>
      <c r="X421" s="4"/>
      <c r="Y421" s="4"/>
      <c r="Z421" s="4"/>
      <c r="AA421" s="4"/>
      <c r="AB421" s="4"/>
      <c r="AC421" s="4"/>
      <c r="AE421" s="13"/>
      <c r="AF421" s="795" t="s">
        <v>1051</v>
      </c>
      <c r="AG421" s="795"/>
      <c r="AH421" s="795"/>
      <c r="AI421" s="795"/>
      <c r="AJ421" s="795"/>
      <c r="AK421" s="795"/>
      <c r="AL421" s="795"/>
      <c r="AM421" s="795"/>
      <c r="AN421" s="795"/>
      <c r="AO421" s="4"/>
      <c r="AP421" s="4"/>
      <c r="AQ421" s="4"/>
      <c r="AR421" s="4"/>
      <c r="AS421" s="749"/>
      <c r="AT421" s="749"/>
      <c r="AU421" s="749"/>
      <c r="AV421" s="4"/>
      <c r="AW421" s="792"/>
      <c r="AX421" s="793"/>
      <c r="AY421" s="793"/>
      <c r="AZ421" s="793"/>
      <c r="BA421" s="794"/>
      <c r="BB421" s="115"/>
      <c r="BC421" s="4"/>
      <c r="BD421" s="4"/>
      <c r="BE421" s="4"/>
      <c r="BF421" s="4"/>
      <c r="BG421" s="4"/>
      <c r="BH421" s="4"/>
      <c r="BI421" s="4"/>
      <c r="BL421" s="4"/>
      <c r="BM421" s="4"/>
      <c r="BN421" s="4"/>
    </row>
    <row r="422" spans="1:66" s="5" customFormat="1" ht="9.9" customHeight="1">
      <c r="B422" s="4"/>
      <c r="C422" s="791"/>
      <c r="D422" s="791"/>
      <c r="E422" s="791"/>
      <c r="F422" s="791"/>
      <c r="G422" s="791"/>
      <c r="H422" s="791"/>
      <c r="I422" s="791"/>
      <c r="J422" s="791"/>
      <c r="K422" s="791"/>
      <c r="L422" s="791"/>
      <c r="M422" s="791"/>
      <c r="N422" s="791"/>
      <c r="O422" s="791"/>
      <c r="P422" s="791"/>
      <c r="Q422" s="791"/>
      <c r="S422" s="14"/>
      <c r="T422" s="12"/>
      <c r="U422" s="7"/>
      <c r="V422" s="7"/>
      <c r="W422" s="104"/>
      <c r="X422" s="7"/>
      <c r="Y422" s="7"/>
      <c r="Z422" s="7"/>
      <c r="AA422" s="7"/>
      <c r="AB422" s="7"/>
      <c r="AC422" s="7"/>
      <c r="AD422" s="7"/>
      <c r="AE422" s="7"/>
      <c r="AF422" s="7"/>
      <c r="AG422" s="7"/>
      <c r="AH422" s="7"/>
      <c r="AI422" s="7"/>
      <c r="AJ422" s="97"/>
      <c r="AK422" s="7"/>
      <c r="AL422" s="7"/>
      <c r="AM422" s="7"/>
      <c r="AN422" s="7"/>
      <c r="AO422" s="7"/>
      <c r="AP422" s="7"/>
      <c r="AQ422" s="7"/>
      <c r="AR422" s="7"/>
      <c r="AS422" s="1153"/>
      <c r="AT422" s="1153"/>
      <c r="AU422" s="1153"/>
      <c r="AV422" s="7"/>
      <c r="AW422" s="7"/>
      <c r="AX422" s="7"/>
      <c r="AY422" s="7"/>
      <c r="AZ422" s="7"/>
      <c r="BA422" s="7"/>
      <c r="BB422" s="8"/>
      <c r="BD422" s="4"/>
      <c r="BE422" s="4"/>
      <c r="BF422" s="4"/>
      <c r="BG422" s="4"/>
      <c r="BH422" s="4"/>
      <c r="BI422" s="4"/>
      <c r="BJ422" s="4"/>
      <c r="BL422" s="4"/>
      <c r="BM422" s="4"/>
      <c r="BN422" s="4"/>
    </row>
    <row r="423" spans="1:66" s="5" customFormat="1" ht="9.9" customHeight="1">
      <c r="B423" s="4"/>
      <c r="C423" s="227"/>
      <c r="D423" s="227"/>
      <c r="E423" s="227"/>
      <c r="F423" s="227"/>
      <c r="G423" s="227"/>
      <c r="H423" s="227"/>
      <c r="I423" s="227"/>
      <c r="J423" s="227"/>
      <c r="K423" s="227"/>
      <c r="L423" s="227"/>
      <c r="M423" s="227"/>
      <c r="N423" s="227"/>
      <c r="O423" s="227"/>
      <c r="P423" s="227"/>
      <c r="Q423" s="227"/>
      <c r="S423" s="14"/>
      <c r="T423" s="4"/>
      <c r="U423" s="4"/>
      <c r="V423" s="4"/>
      <c r="W423" s="6"/>
      <c r="X423" s="4"/>
      <c r="Y423" s="4"/>
      <c r="Z423" s="4"/>
      <c r="AA423" s="4"/>
      <c r="AB423" s="4"/>
      <c r="AC423" s="4"/>
      <c r="AD423" s="4"/>
      <c r="AE423" s="4"/>
      <c r="AF423" s="4"/>
      <c r="AG423" s="4"/>
      <c r="AH423" s="4"/>
      <c r="AI423" s="4"/>
      <c r="AJ423" s="22"/>
      <c r="AK423" s="4"/>
      <c r="AL423" s="4"/>
      <c r="AM423" s="4"/>
      <c r="AN423" s="4"/>
      <c r="AO423" s="4"/>
      <c r="AP423" s="4"/>
      <c r="AQ423" s="4"/>
      <c r="AR423" s="4"/>
      <c r="AS423" s="226"/>
      <c r="AT423" s="226"/>
      <c r="AU423" s="226"/>
      <c r="AV423" s="4"/>
      <c r="AW423" s="4"/>
      <c r="AX423" s="4"/>
      <c r="AY423" s="4"/>
      <c r="AZ423" s="4"/>
      <c r="BA423" s="4"/>
      <c r="BB423" s="4"/>
      <c r="BD423" s="4"/>
      <c r="BE423" s="4"/>
      <c r="BF423" s="4"/>
      <c r="BG423" s="4"/>
      <c r="BH423" s="4"/>
      <c r="BI423" s="4"/>
      <c r="BJ423" s="4"/>
      <c r="BL423" s="4"/>
      <c r="BM423" s="4"/>
      <c r="BN423" s="4"/>
    </row>
    <row r="424" spans="1:66" s="5" customFormat="1" ht="4.5" customHeight="1">
      <c r="B424"/>
      <c r="C424"/>
      <c r="D424"/>
      <c r="E424"/>
      <c r="F424"/>
      <c r="G424"/>
      <c r="H424"/>
      <c r="I424"/>
      <c r="J424"/>
      <c r="K424"/>
      <c r="L424"/>
      <c r="M424" s="1"/>
      <c r="N424"/>
      <c r="O424"/>
      <c r="P424"/>
      <c r="Q424"/>
      <c r="S424" s="22"/>
      <c r="W424" s="4"/>
      <c r="AG424" s="4"/>
      <c r="AQ424" s="4"/>
      <c r="BA424" s="4"/>
      <c r="BC424"/>
      <c r="BE424" s="4"/>
      <c r="BF424" s="4"/>
      <c r="BG424" s="4"/>
      <c r="BH424" s="4"/>
      <c r="BI424" s="4"/>
      <c r="BJ424" s="4"/>
      <c r="BK424" s="4"/>
      <c r="BL424" s="4"/>
      <c r="BM424" s="4"/>
      <c r="BN424" s="4"/>
    </row>
    <row r="425" spans="1:66" s="4" customFormat="1" ht="9.9" customHeight="1">
      <c r="A425" s="224"/>
      <c r="B425" s="224"/>
      <c r="C425" s="224"/>
      <c r="D425" s="224"/>
      <c r="E425" s="224"/>
      <c r="F425" s="224"/>
      <c r="G425" s="232"/>
      <c r="H425" s="232"/>
      <c r="I425" s="232"/>
      <c r="J425" s="232"/>
      <c r="K425" s="232"/>
      <c r="L425" s="232"/>
      <c r="M425" s="232"/>
      <c r="N425" s="232"/>
      <c r="O425" s="232"/>
      <c r="P425" s="232"/>
      <c r="Q425" s="232"/>
      <c r="R425" s="224"/>
      <c r="S425" s="224"/>
      <c r="T425" s="224"/>
      <c r="U425" s="224"/>
      <c r="V425" s="224"/>
      <c r="W425" s="224"/>
      <c r="X425" s="224"/>
      <c r="Y425" s="224"/>
      <c r="Z425" s="224"/>
      <c r="AA425" s="224"/>
      <c r="AB425" s="224"/>
      <c r="AC425" s="224"/>
      <c r="AD425" s="224"/>
      <c r="AE425" s="224"/>
      <c r="AF425" s="224"/>
      <c r="AG425" s="224"/>
      <c r="AH425" s="224"/>
      <c r="AI425" s="224"/>
      <c r="AJ425" s="224"/>
      <c r="AK425" s="224"/>
      <c r="AL425" s="224"/>
      <c r="AM425" s="224"/>
      <c r="AN425" s="224"/>
      <c r="AO425" s="224"/>
      <c r="AP425" s="224"/>
      <c r="AQ425" s="224"/>
      <c r="AR425" s="224"/>
      <c r="AS425" s="232"/>
      <c r="AT425" s="232"/>
      <c r="AU425" s="232"/>
      <c r="AV425" s="232"/>
      <c r="AW425" s="232"/>
      <c r="AX425" s="232"/>
      <c r="AY425" s="232"/>
      <c r="AZ425" s="232"/>
      <c r="BA425" s="232"/>
      <c r="BB425" s="232"/>
      <c r="BC425" s="232"/>
      <c r="BD425" s="232"/>
      <c r="BE425" s="232"/>
      <c r="BF425" s="232"/>
      <c r="BG425" s="232"/>
      <c r="BH425" s="232"/>
      <c r="BI425" s="232"/>
      <c r="BJ425" s="232"/>
      <c r="BK425" s="224"/>
    </row>
    <row r="426" spans="1:66" s="4" customFormat="1" ht="9.9" customHeight="1">
      <c r="A426" s="224"/>
      <c r="B426" s="224"/>
      <c r="C426" s="224"/>
      <c r="D426" s="224"/>
      <c r="E426" s="224"/>
      <c r="F426" s="224"/>
      <c r="G426" s="232"/>
      <c r="H426" s="232"/>
      <c r="I426" s="232"/>
      <c r="J426" s="232"/>
      <c r="K426" s="232"/>
      <c r="L426" s="232"/>
      <c r="M426" s="232"/>
      <c r="N426" s="232"/>
      <c r="O426" s="232"/>
      <c r="P426" s="232"/>
      <c r="Q426" s="232"/>
      <c r="R426" s="224"/>
      <c r="S426" s="224"/>
      <c r="T426" s="224"/>
      <c r="U426" s="224"/>
      <c r="V426" s="224"/>
      <c r="W426" s="224"/>
      <c r="X426" s="224"/>
      <c r="Y426" s="224"/>
      <c r="Z426" s="224"/>
      <c r="AA426" s="224"/>
      <c r="AB426" s="224"/>
      <c r="AC426" s="224"/>
      <c r="AD426" s="224"/>
      <c r="AE426" s="224"/>
      <c r="AF426" s="224"/>
      <c r="AG426" s="224"/>
      <c r="AH426" s="224"/>
      <c r="AI426" s="224"/>
      <c r="AJ426" s="224"/>
      <c r="AK426" s="224"/>
      <c r="AL426" s="224"/>
      <c r="AM426" s="224"/>
      <c r="AN426" s="224"/>
      <c r="AO426" s="224"/>
      <c r="AP426" s="224"/>
      <c r="AQ426" s="224"/>
      <c r="AR426" s="224"/>
      <c r="AS426" s="232"/>
      <c r="AT426" s="232"/>
      <c r="AU426" s="232"/>
      <c r="AV426" s="232"/>
      <c r="AW426" s="232"/>
      <c r="AX426" s="232"/>
      <c r="AY426" s="232"/>
      <c r="AZ426" s="232"/>
      <c r="BA426" s="232"/>
      <c r="BB426" s="232"/>
      <c r="BC426" s="232"/>
      <c r="BD426" s="232"/>
      <c r="BE426" s="232"/>
      <c r="BF426" s="232"/>
      <c r="BG426" s="232"/>
      <c r="BH426" s="232"/>
      <c r="BI426" s="232"/>
      <c r="BJ426" s="232"/>
      <c r="BK426" s="224"/>
    </row>
    <row r="427" spans="1:66" s="4" customFormat="1" ht="9.9" customHeight="1">
      <c r="A427" s="224"/>
      <c r="B427" s="224"/>
      <c r="C427" s="224"/>
      <c r="D427" s="224"/>
      <c r="E427" s="224"/>
      <c r="F427" s="224"/>
      <c r="G427" s="232"/>
      <c r="H427" s="232"/>
      <c r="I427" s="232"/>
      <c r="J427" s="232"/>
      <c r="K427" s="232"/>
      <c r="L427" s="232"/>
      <c r="M427" s="232"/>
      <c r="N427" s="232"/>
      <c r="O427" s="713" t="s">
        <v>1089</v>
      </c>
      <c r="P427" s="713"/>
      <c r="Q427" s="713"/>
      <c r="R427" s="713"/>
      <c r="S427" s="713"/>
      <c r="T427" s="713"/>
      <c r="U427" s="713"/>
      <c r="V427" s="713"/>
      <c r="W427" s="713"/>
      <c r="X427" s="713"/>
      <c r="Y427" s="713"/>
      <c r="Z427" s="713"/>
      <c r="AA427" s="713"/>
      <c r="AB427" s="713"/>
      <c r="AC427" s="713"/>
      <c r="AD427" s="713"/>
      <c r="AE427" s="713"/>
      <c r="AF427" s="713"/>
      <c r="AG427" s="713"/>
      <c r="AH427" s="713"/>
      <c r="AI427" s="713"/>
      <c r="AJ427" s="713"/>
      <c r="AK427" s="713"/>
      <c r="AL427" s="713"/>
      <c r="AM427" s="713"/>
      <c r="AN427" s="713"/>
      <c r="AO427" s="713"/>
      <c r="AP427" s="713"/>
      <c r="AQ427" s="713"/>
      <c r="AR427" s="713"/>
      <c r="AS427" s="713"/>
      <c r="AT427" s="713"/>
      <c r="AU427" s="713"/>
      <c r="AV427" s="713"/>
      <c r="AW427" s="713"/>
      <c r="AX427" s="713"/>
      <c r="AY427" s="713"/>
      <c r="AZ427" s="233"/>
      <c r="BA427" s="233"/>
      <c r="BB427" s="233"/>
      <c r="BC427" s="233"/>
      <c r="BD427" s="233"/>
      <c r="BE427" s="233"/>
      <c r="BF427" s="233"/>
      <c r="BG427" s="233"/>
      <c r="BH427" s="233"/>
      <c r="BI427" s="233"/>
      <c r="BJ427" s="233"/>
      <c r="BK427" s="233"/>
    </row>
    <row r="428" spans="1:66" s="4" customFormat="1" ht="9.9" customHeight="1">
      <c r="A428" s="224"/>
      <c r="B428" s="224"/>
      <c r="C428" s="224"/>
      <c r="D428" s="224"/>
      <c r="E428" s="224"/>
      <c r="F428" s="224"/>
      <c r="G428" s="232"/>
      <c r="H428" s="232"/>
      <c r="I428" s="232"/>
      <c r="J428" s="232"/>
      <c r="K428" s="232"/>
      <c r="L428" s="232"/>
      <c r="M428" s="224"/>
      <c r="N428" s="224"/>
      <c r="O428" s="713"/>
      <c r="P428" s="713"/>
      <c r="Q428" s="713"/>
      <c r="R428" s="713"/>
      <c r="S428" s="713"/>
      <c r="T428" s="713"/>
      <c r="U428" s="713"/>
      <c r="V428" s="713"/>
      <c r="W428" s="713"/>
      <c r="X428" s="713"/>
      <c r="Y428" s="713"/>
      <c r="Z428" s="713"/>
      <c r="AA428" s="713"/>
      <c r="AB428" s="713"/>
      <c r="AC428" s="713"/>
      <c r="AD428" s="713"/>
      <c r="AE428" s="713"/>
      <c r="AF428" s="713"/>
      <c r="AG428" s="713"/>
      <c r="AH428" s="713"/>
      <c r="AI428" s="713"/>
      <c r="AJ428" s="713"/>
      <c r="AK428" s="713"/>
      <c r="AL428" s="713"/>
      <c r="AM428" s="713"/>
      <c r="AN428" s="713"/>
      <c r="AO428" s="713"/>
      <c r="AP428" s="713"/>
      <c r="AQ428" s="713"/>
      <c r="AR428" s="713"/>
      <c r="AS428" s="713"/>
      <c r="AT428" s="713"/>
      <c r="AU428" s="713"/>
      <c r="AV428" s="713"/>
      <c r="AW428" s="713"/>
      <c r="AX428" s="713"/>
      <c r="AY428" s="713"/>
      <c r="AZ428" s="233"/>
      <c r="BA428" s="233"/>
      <c r="BB428" s="233"/>
      <c r="BC428" s="233"/>
      <c r="BD428" s="233"/>
      <c r="BE428" s="233"/>
      <c r="BF428" s="233"/>
      <c r="BG428" s="233"/>
      <c r="BH428" s="233"/>
      <c r="BI428" s="233"/>
      <c r="BJ428" s="233"/>
      <c r="BK428" s="233"/>
    </row>
    <row r="429" spans="1:66" s="4" customFormat="1" ht="9.9" customHeight="1">
      <c r="A429" s="224"/>
      <c r="B429" s="224"/>
      <c r="C429" s="224"/>
      <c r="D429" s="224"/>
      <c r="E429" s="224"/>
      <c r="F429" s="224"/>
      <c r="G429" s="224"/>
      <c r="H429" s="224"/>
      <c r="I429" s="224"/>
      <c r="J429" s="224"/>
      <c r="K429" s="224"/>
      <c r="L429" s="224"/>
      <c r="M429" s="224"/>
      <c r="N429" s="224"/>
      <c r="O429" s="713"/>
      <c r="P429" s="713"/>
      <c r="Q429" s="713"/>
      <c r="R429" s="713"/>
      <c r="S429" s="713"/>
      <c r="T429" s="713"/>
      <c r="U429" s="713"/>
      <c r="V429" s="713"/>
      <c r="W429" s="713"/>
      <c r="X429" s="713"/>
      <c r="Y429" s="713"/>
      <c r="Z429" s="713"/>
      <c r="AA429" s="713"/>
      <c r="AB429" s="713"/>
      <c r="AC429" s="713"/>
      <c r="AD429" s="713"/>
      <c r="AE429" s="713"/>
      <c r="AF429" s="713"/>
      <c r="AG429" s="713"/>
      <c r="AH429" s="713"/>
      <c r="AI429" s="713"/>
      <c r="AJ429" s="713"/>
      <c r="AK429" s="713"/>
      <c r="AL429" s="713"/>
      <c r="AM429" s="713"/>
      <c r="AN429" s="713"/>
      <c r="AO429" s="713"/>
      <c r="AP429" s="713"/>
      <c r="AQ429" s="713"/>
      <c r="AR429" s="713"/>
      <c r="AS429" s="713"/>
      <c r="AT429" s="713"/>
      <c r="AU429" s="713"/>
      <c r="AV429" s="713"/>
      <c r="AW429" s="713"/>
      <c r="AX429" s="713"/>
      <c r="AY429" s="713"/>
      <c r="AZ429" s="233"/>
      <c r="BA429" s="233"/>
      <c r="BB429" s="233"/>
      <c r="BC429" s="233"/>
      <c r="BD429" s="233"/>
      <c r="BE429" s="233"/>
      <c r="BF429" s="233"/>
      <c r="BG429" s="233"/>
      <c r="BH429" s="233"/>
      <c r="BI429" s="233"/>
      <c r="BJ429" s="233"/>
      <c r="BK429" s="233"/>
    </row>
    <row r="430" spans="1:66" s="4" customFormat="1" ht="9.9" customHeight="1">
      <c r="A430" s="224"/>
      <c r="B430" s="224" t="s">
        <v>1090</v>
      </c>
      <c r="C430" s="234"/>
      <c r="D430" s="234"/>
      <c r="E430" s="234"/>
      <c r="F430" s="234"/>
      <c r="G430" s="234"/>
      <c r="H430" s="234"/>
      <c r="I430" s="234"/>
      <c r="J430" s="234"/>
      <c r="K430" s="234"/>
      <c r="L430" s="224"/>
      <c r="M430" s="224"/>
      <c r="N430" s="224"/>
      <c r="O430" s="713"/>
      <c r="P430" s="713"/>
      <c r="Q430" s="713"/>
      <c r="R430" s="713"/>
      <c r="S430" s="713"/>
      <c r="T430" s="713"/>
      <c r="U430" s="713"/>
      <c r="V430" s="713"/>
      <c r="W430" s="713"/>
      <c r="X430" s="713"/>
      <c r="Y430" s="713"/>
      <c r="Z430" s="713"/>
      <c r="AA430" s="713"/>
      <c r="AB430" s="713"/>
      <c r="AC430" s="713"/>
      <c r="AD430" s="713"/>
      <c r="AE430" s="713"/>
      <c r="AF430" s="713"/>
      <c r="AG430" s="713"/>
      <c r="AH430" s="713"/>
      <c r="AI430" s="713"/>
      <c r="AJ430" s="713"/>
      <c r="AK430" s="713"/>
      <c r="AL430" s="713"/>
      <c r="AM430" s="713"/>
      <c r="AN430" s="713"/>
      <c r="AO430" s="713"/>
      <c r="AP430" s="713"/>
      <c r="AQ430" s="713"/>
      <c r="AR430" s="713"/>
      <c r="AS430" s="713"/>
      <c r="AT430" s="713"/>
      <c r="AU430" s="713"/>
      <c r="AV430" s="713"/>
      <c r="AW430" s="713"/>
      <c r="AX430" s="713"/>
      <c r="AY430" s="713"/>
      <c r="AZ430" s="233"/>
      <c r="BA430" s="233"/>
      <c r="BB430" s="233"/>
      <c r="BC430" s="233"/>
      <c r="BD430" s="233"/>
      <c r="BE430" s="233"/>
      <c r="BF430" s="233"/>
      <c r="BG430" s="233"/>
      <c r="BH430" s="233"/>
      <c r="BI430" s="233"/>
      <c r="BJ430" s="233"/>
      <c r="BK430" s="233"/>
    </row>
    <row r="431" spans="1:66" s="4" customFormat="1" ht="9.9" customHeight="1">
      <c r="A431" s="224"/>
      <c r="B431" s="224"/>
      <c r="C431" s="234"/>
      <c r="D431" s="234"/>
      <c r="E431" s="234"/>
      <c r="F431" s="234"/>
      <c r="G431" s="234"/>
      <c r="H431" s="234"/>
      <c r="I431" s="234"/>
      <c r="J431" s="234"/>
      <c r="K431" s="234"/>
      <c r="L431" s="224"/>
      <c r="M431" s="224"/>
      <c r="N431" s="224"/>
      <c r="O431" s="713"/>
      <c r="P431" s="713"/>
      <c r="Q431" s="713"/>
      <c r="R431" s="713"/>
      <c r="S431" s="713"/>
      <c r="T431" s="713"/>
      <c r="U431" s="713"/>
      <c r="V431" s="713"/>
      <c r="W431" s="713"/>
      <c r="X431" s="713"/>
      <c r="Y431" s="713"/>
      <c r="Z431" s="713"/>
      <c r="AA431" s="713"/>
      <c r="AB431" s="713"/>
      <c r="AC431" s="713"/>
      <c r="AD431" s="713"/>
      <c r="AE431" s="713"/>
      <c r="AF431" s="713"/>
      <c r="AG431" s="713"/>
      <c r="AH431" s="713"/>
      <c r="AI431" s="713"/>
      <c r="AJ431" s="713"/>
      <c r="AK431" s="713"/>
      <c r="AL431" s="713"/>
      <c r="AM431" s="713"/>
      <c r="AN431" s="713"/>
      <c r="AO431" s="713"/>
      <c r="AP431" s="713"/>
      <c r="AQ431" s="713"/>
      <c r="AR431" s="713"/>
      <c r="AS431" s="713"/>
      <c r="AT431" s="713"/>
      <c r="AU431" s="713"/>
      <c r="AV431" s="713"/>
      <c r="AW431" s="713"/>
      <c r="AX431" s="713"/>
      <c r="AY431" s="713"/>
      <c r="AZ431" s="233"/>
      <c r="BA431" s="233"/>
      <c r="BB431" s="233"/>
      <c r="BC431" s="233"/>
      <c r="BD431" s="233"/>
      <c r="BE431" s="233"/>
      <c r="BF431" s="233"/>
      <c r="BG431" s="233"/>
      <c r="BH431" s="233"/>
      <c r="BI431" s="233"/>
      <c r="BJ431" s="233"/>
      <c r="BK431" s="233"/>
    </row>
    <row r="432" spans="1:66" s="4" customFormat="1" ht="9.9" customHeight="1">
      <c r="A432" s="224"/>
      <c r="B432" s="224"/>
      <c r="C432" s="232"/>
      <c r="D432" s="232"/>
      <c r="E432" s="232"/>
      <c r="F432" s="232"/>
      <c r="G432" s="232"/>
      <c r="H432" s="232"/>
      <c r="I432" s="232"/>
      <c r="J432" s="224"/>
      <c r="K432" s="224"/>
      <c r="L432" s="224"/>
      <c r="M432" s="224"/>
      <c r="N432" s="224"/>
      <c r="O432" s="224"/>
      <c r="P432" s="224"/>
      <c r="Q432" s="224"/>
      <c r="R432" s="224"/>
      <c r="S432" s="224"/>
      <c r="T432" s="224"/>
      <c r="U432" s="224"/>
      <c r="V432" s="224"/>
      <c r="W432" s="233"/>
      <c r="X432" s="233"/>
      <c r="Y432" s="233"/>
      <c r="Z432" s="233"/>
      <c r="AA432" s="233"/>
      <c r="AB432" s="233"/>
      <c r="AC432" s="233"/>
      <c r="AD432" s="233"/>
      <c r="AE432" s="233"/>
      <c r="AF432" s="233"/>
      <c r="AG432" s="233"/>
      <c r="AH432" s="233"/>
      <c r="AI432" s="233"/>
      <c r="AJ432" s="233"/>
      <c r="AK432" s="233"/>
      <c r="AL432" s="233"/>
      <c r="AM432" s="233"/>
      <c r="AN432" s="233"/>
      <c r="AO432" s="233"/>
      <c r="AP432" s="233"/>
      <c r="AQ432" s="233"/>
      <c r="AR432" s="233"/>
      <c r="AS432" s="233"/>
      <c r="AT432" s="233"/>
      <c r="AU432" s="233"/>
      <c r="AV432" s="233"/>
      <c r="AW432" s="233"/>
      <c r="AX432" s="233"/>
      <c r="AY432" s="233"/>
      <c r="AZ432" s="233"/>
      <c r="BA432" s="233"/>
      <c r="BB432" s="233"/>
      <c r="BC432" s="233"/>
      <c r="BD432" s="233"/>
      <c r="BE432" s="233"/>
      <c r="BF432" s="233"/>
      <c r="BG432" s="233"/>
      <c r="BH432" s="233"/>
      <c r="BI432" s="233"/>
      <c r="BJ432" s="233"/>
      <c r="BK432" s="233"/>
    </row>
    <row r="433" spans="1:63" s="4" customFormat="1" ht="9.9" customHeight="1">
      <c r="A433" s="224"/>
      <c r="B433" s="224"/>
      <c r="C433" s="232"/>
      <c r="D433" s="232"/>
      <c r="E433" s="232"/>
      <c r="F433" s="232"/>
      <c r="G433" s="232"/>
      <c r="H433" s="232"/>
      <c r="I433" s="232"/>
      <c r="J433" s="224"/>
      <c r="K433" s="224"/>
      <c r="L433" s="224"/>
      <c r="M433" s="224"/>
      <c r="N433" s="224"/>
      <c r="O433" s="224"/>
      <c r="P433" s="224"/>
      <c r="Q433" s="224"/>
      <c r="R433" s="224"/>
      <c r="S433" s="224"/>
      <c r="T433" s="224"/>
      <c r="U433" s="224"/>
      <c r="V433" s="224"/>
      <c r="W433" s="233"/>
      <c r="X433" s="233"/>
      <c r="Y433" s="233"/>
      <c r="Z433" s="233"/>
      <c r="AA433" s="233"/>
      <c r="AB433" s="233"/>
      <c r="AC433" s="233"/>
      <c r="AD433" s="233"/>
      <c r="AE433" s="233"/>
      <c r="AF433" s="233"/>
      <c r="AG433" s="233"/>
      <c r="AH433" s="233"/>
      <c r="AI433" s="233"/>
      <c r="AJ433" s="233"/>
      <c r="AK433" s="233"/>
      <c r="AL433" s="233"/>
      <c r="AM433" s="233"/>
      <c r="AN433" s="233"/>
      <c r="AO433" s="233"/>
      <c r="AP433" s="233"/>
      <c r="AQ433" s="233"/>
      <c r="AR433" s="233"/>
      <c r="AS433" s="233"/>
      <c r="AT433" s="233"/>
      <c r="AU433" s="233"/>
      <c r="AV433" s="233"/>
      <c r="AW433" s="233"/>
      <c r="AX433" s="233"/>
      <c r="AY433" s="233"/>
      <c r="AZ433" s="233"/>
      <c r="BA433" s="233"/>
      <c r="BB433" s="233"/>
      <c r="BC433" s="233"/>
      <c r="BD433" s="233"/>
      <c r="BE433" s="233"/>
      <c r="BF433" s="233"/>
      <c r="BG433" s="233"/>
      <c r="BH433" s="233"/>
      <c r="BI433" s="233"/>
      <c r="BJ433" s="233"/>
      <c r="BK433" s="233"/>
    </row>
    <row r="434" spans="1:63" s="4" customFormat="1" ht="9.9" customHeight="1">
      <c r="A434" s="224"/>
      <c r="B434" s="224"/>
      <c r="C434" s="232"/>
      <c r="D434" s="232"/>
      <c r="E434" s="232"/>
      <c r="F434" s="232"/>
      <c r="G434" s="232"/>
      <c r="H434" s="232"/>
      <c r="I434" s="232"/>
      <c r="J434" s="224"/>
      <c r="K434" s="224"/>
      <c r="L434" s="224"/>
      <c r="M434" s="224"/>
      <c r="N434" s="224"/>
      <c r="O434" s="224"/>
      <c r="P434" s="224"/>
      <c r="Q434" s="224"/>
      <c r="R434" s="224"/>
      <c r="S434" s="224"/>
      <c r="T434" s="224"/>
      <c r="U434" s="224"/>
      <c r="V434" s="224"/>
      <c r="W434" s="224"/>
      <c r="X434" s="224"/>
      <c r="Y434" s="224"/>
      <c r="Z434" s="224"/>
      <c r="AA434" s="224"/>
      <c r="AB434" s="224"/>
      <c r="AC434" s="224"/>
      <c r="AD434" s="224"/>
      <c r="AE434" s="224"/>
      <c r="AF434" s="224"/>
      <c r="AG434" s="224"/>
      <c r="AH434" s="224"/>
      <c r="AI434" s="224"/>
      <c r="AJ434" s="224"/>
      <c r="AK434" s="224"/>
      <c r="AL434" s="224"/>
      <c r="AM434" s="224"/>
      <c r="AN434" s="224"/>
      <c r="AO434" s="224"/>
      <c r="AP434" s="224"/>
      <c r="AQ434" s="224"/>
      <c r="AR434" s="224"/>
      <c r="AS434" s="224"/>
      <c r="AT434" s="224"/>
      <c r="AU434" s="224"/>
      <c r="AV434" s="224"/>
      <c r="AW434" s="224"/>
      <c r="AX434" s="224"/>
      <c r="AY434" s="224"/>
      <c r="AZ434" s="224"/>
      <c r="BA434" s="224"/>
      <c r="BB434" s="224"/>
      <c r="BC434" s="224"/>
      <c r="BD434" s="224"/>
      <c r="BE434" s="224"/>
      <c r="BF434" s="224"/>
      <c r="BG434" s="224"/>
      <c r="BH434" s="224"/>
      <c r="BI434" s="224"/>
      <c r="BJ434" s="224"/>
      <c r="BK434" s="224"/>
    </row>
    <row r="435" spans="1:63" s="4" customFormat="1" ht="9.9" customHeight="1">
      <c r="A435" s="224"/>
      <c r="B435" s="224"/>
      <c r="C435" s="232"/>
      <c r="D435" s="232"/>
      <c r="E435" s="235"/>
      <c r="F435" s="235"/>
      <c r="G435" s="235"/>
      <c r="H435" s="235"/>
      <c r="I435" s="235"/>
      <c r="J435" s="235"/>
      <c r="K435" s="235"/>
      <c r="L435" s="235"/>
      <c r="M435" s="235"/>
      <c r="N435" s="235"/>
      <c r="O435" s="235"/>
      <c r="P435" s="235"/>
      <c r="Q435" s="235"/>
      <c r="R435" s="235"/>
      <c r="S435" s="235"/>
      <c r="T435" s="235"/>
      <c r="U435" s="235"/>
      <c r="V435" s="235"/>
      <c r="W435" s="235"/>
      <c r="X435" s="235"/>
      <c r="Y435" s="235"/>
      <c r="Z435" s="235"/>
      <c r="AA435" s="235"/>
      <c r="AB435" s="235"/>
      <c r="AC435" s="235"/>
      <c r="AD435" s="235"/>
      <c r="AE435" s="235"/>
      <c r="AF435" s="235"/>
      <c r="AG435" s="235"/>
      <c r="AH435" s="235"/>
      <c r="AI435" s="235"/>
      <c r="AJ435" s="235"/>
      <c r="AK435" s="235"/>
      <c r="AL435" s="235"/>
      <c r="AM435" s="235"/>
      <c r="AN435" s="235"/>
      <c r="AO435" s="235"/>
      <c r="AP435" s="235"/>
      <c r="AQ435" s="235"/>
      <c r="AR435" s="235"/>
      <c r="AS435" s="235"/>
      <c r="AT435" s="235"/>
      <c r="AU435" s="235"/>
      <c r="AV435" s="235"/>
      <c r="AW435" s="235"/>
      <c r="AX435" s="235"/>
      <c r="AY435" s="235"/>
      <c r="AZ435" s="235"/>
      <c r="BA435" s="235"/>
      <c r="BB435" s="235"/>
      <c r="BC435" s="235"/>
      <c r="BD435" s="235"/>
      <c r="BE435" s="235"/>
      <c r="BF435" s="235"/>
      <c r="BG435" s="235"/>
      <c r="BH435" s="224"/>
      <c r="BI435" s="224"/>
      <c r="BJ435" s="224"/>
      <c r="BK435" s="224"/>
    </row>
    <row r="436" spans="1:63" s="4" customFormat="1" ht="9.9" customHeight="1">
      <c r="A436" s="224"/>
      <c r="B436" s="224"/>
      <c r="C436" s="232"/>
      <c r="D436" s="232"/>
      <c r="E436" s="235"/>
      <c r="F436" s="235"/>
      <c r="G436" s="235"/>
      <c r="H436" s="235"/>
      <c r="I436" s="235"/>
      <c r="J436" s="235"/>
      <c r="K436" s="235"/>
      <c r="L436" s="235"/>
      <c r="M436" s="235"/>
      <c r="N436" s="235"/>
      <c r="O436" s="235"/>
      <c r="P436" s="235"/>
      <c r="Q436" s="235"/>
      <c r="R436" s="235"/>
      <c r="S436" s="235"/>
      <c r="T436" s="235"/>
      <c r="U436" s="235"/>
      <c r="V436" s="235"/>
      <c r="W436" s="235"/>
      <c r="X436" s="235"/>
      <c r="Y436" s="235"/>
      <c r="Z436" s="235"/>
      <c r="AA436" s="235"/>
      <c r="AB436" s="235"/>
      <c r="AC436" s="235"/>
      <c r="AD436" s="235"/>
      <c r="AE436" s="235"/>
      <c r="AF436" s="235"/>
      <c r="AG436" s="235"/>
      <c r="AH436" s="235"/>
      <c r="AI436" s="235"/>
      <c r="AJ436" s="235"/>
      <c r="AK436" s="235"/>
      <c r="AL436" s="235"/>
      <c r="AM436" s="235"/>
      <c r="AN436" s="235"/>
      <c r="AO436" s="235"/>
      <c r="AP436" s="235"/>
      <c r="AQ436" s="235"/>
      <c r="AR436" s="235"/>
      <c r="AS436" s="235"/>
      <c r="AT436" s="235"/>
      <c r="AU436" s="235"/>
      <c r="AV436" s="235"/>
      <c r="AW436" s="235"/>
      <c r="AX436" s="235"/>
      <c r="AY436" s="235"/>
      <c r="AZ436" s="235"/>
      <c r="BA436" s="235"/>
      <c r="BB436" s="235"/>
      <c r="BC436" s="235"/>
      <c r="BD436" s="235"/>
      <c r="BE436" s="235"/>
      <c r="BF436" s="235"/>
      <c r="BG436" s="235"/>
      <c r="BH436" s="224"/>
      <c r="BI436" s="224"/>
      <c r="BJ436" s="224"/>
      <c r="BK436" s="224"/>
    </row>
    <row r="437" spans="1:63" s="4" customFormat="1" ht="9.9" customHeight="1">
      <c r="A437" s="224"/>
      <c r="B437" s="224"/>
      <c r="C437" s="232"/>
      <c r="D437" s="232"/>
      <c r="E437" s="235"/>
      <c r="F437" s="235"/>
      <c r="G437" s="235"/>
      <c r="H437" s="235"/>
      <c r="I437" s="235"/>
      <c r="J437" s="235"/>
      <c r="K437" s="235"/>
      <c r="L437" s="235"/>
      <c r="M437" s="235"/>
      <c r="N437" s="235"/>
      <c r="O437" s="235"/>
      <c r="P437" s="235"/>
      <c r="Q437" s="235"/>
      <c r="R437" s="235"/>
      <c r="S437" s="235"/>
      <c r="T437" s="235"/>
      <c r="U437" s="235"/>
      <c r="V437" s="235"/>
      <c r="W437" s="235"/>
      <c r="X437" s="235"/>
      <c r="Y437" s="235"/>
      <c r="Z437" s="235"/>
      <c r="AA437" s="235"/>
      <c r="AB437" s="235"/>
      <c r="AC437" s="235"/>
      <c r="AD437" s="235"/>
      <c r="AE437" s="235"/>
      <c r="AF437" s="235"/>
      <c r="AG437" s="235"/>
      <c r="AH437" s="235"/>
      <c r="AI437" s="235"/>
      <c r="AJ437" s="235"/>
      <c r="AK437" s="235"/>
      <c r="AL437" s="235"/>
      <c r="AM437" s="235"/>
      <c r="AN437" s="235"/>
      <c r="AO437" s="235"/>
      <c r="AP437" s="235"/>
      <c r="AQ437" s="235"/>
      <c r="AR437" s="235"/>
      <c r="AS437" s="235"/>
      <c r="AT437" s="235"/>
      <c r="AU437" s="235"/>
      <c r="AV437" s="235"/>
      <c r="AW437" s="235"/>
      <c r="AX437" s="235"/>
      <c r="AY437" s="235"/>
      <c r="AZ437" s="235"/>
      <c r="BA437" s="235"/>
      <c r="BB437" s="235"/>
      <c r="BC437" s="235"/>
      <c r="BD437" s="235"/>
      <c r="BE437" s="235"/>
      <c r="BF437" s="235"/>
      <c r="BG437" s="235"/>
      <c r="BH437" s="224"/>
      <c r="BI437" s="224"/>
      <c r="BJ437" s="224"/>
      <c r="BK437" s="224"/>
    </row>
    <row r="438" spans="1:63" s="4" customFormat="1" ht="9.9" customHeight="1">
      <c r="A438" s="224"/>
      <c r="B438" s="224"/>
      <c r="C438" s="232"/>
      <c r="D438" s="232"/>
      <c r="E438" s="235"/>
      <c r="F438" s="235"/>
      <c r="G438" s="235"/>
      <c r="H438" s="235"/>
      <c r="I438" s="235"/>
      <c r="J438" s="235"/>
      <c r="K438" s="235"/>
      <c r="L438" s="235"/>
      <c r="M438" s="235"/>
      <c r="N438" s="235"/>
      <c r="O438" s="235"/>
      <c r="P438" s="235"/>
      <c r="Q438" s="235"/>
      <c r="R438" s="235"/>
      <c r="S438" s="235"/>
      <c r="T438" s="235"/>
      <c r="U438" s="235"/>
      <c r="V438" s="235"/>
      <c r="W438" s="235"/>
      <c r="X438" s="235"/>
      <c r="Y438" s="235"/>
      <c r="Z438" s="235"/>
      <c r="AA438" s="235"/>
      <c r="AB438" s="235"/>
      <c r="AC438" s="235"/>
      <c r="AD438" s="235"/>
      <c r="AE438" s="235"/>
      <c r="AF438" s="235"/>
      <c r="AG438" s="235"/>
      <c r="AH438" s="235"/>
      <c r="AI438" s="235"/>
      <c r="AJ438" s="235"/>
      <c r="AK438" s="235"/>
      <c r="AL438" s="235"/>
      <c r="AM438" s="235"/>
      <c r="AN438" s="235"/>
      <c r="AO438" s="235"/>
      <c r="AP438" s="235"/>
      <c r="AQ438" s="235"/>
      <c r="AR438" s="235"/>
      <c r="AS438" s="235"/>
      <c r="AT438" s="235"/>
      <c r="AU438" s="235"/>
      <c r="AV438" s="235"/>
      <c r="AW438" s="235"/>
      <c r="AX438" s="235"/>
      <c r="AY438" s="235"/>
      <c r="AZ438" s="235"/>
      <c r="BA438" s="235"/>
      <c r="BB438" s="235"/>
      <c r="BC438" s="235"/>
      <c r="BD438" s="235"/>
      <c r="BE438" s="235"/>
      <c r="BF438" s="235"/>
      <c r="BG438" s="235"/>
      <c r="BH438" s="224"/>
      <c r="BI438" s="224"/>
      <c r="BJ438" s="224"/>
      <c r="BK438" s="224"/>
    </row>
    <row r="439" spans="1:63" s="4" customFormat="1" ht="9.9" customHeight="1">
      <c r="A439" s="224"/>
      <c r="B439" s="224"/>
      <c r="C439" s="232"/>
      <c r="D439" s="232"/>
      <c r="E439" s="235"/>
      <c r="F439" s="235"/>
      <c r="G439" s="235"/>
      <c r="H439" s="235"/>
      <c r="I439" s="235"/>
      <c r="J439" s="235"/>
      <c r="K439" s="235"/>
      <c r="L439" s="235"/>
      <c r="M439" s="235"/>
      <c r="N439" s="235"/>
      <c r="O439" s="235"/>
      <c r="P439" s="235"/>
      <c r="Q439" s="235"/>
      <c r="R439" s="235"/>
      <c r="S439" s="235"/>
      <c r="T439" s="235"/>
      <c r="U439" s="235"/>
      <c r="V439" s="235"/>
      <c r="W439" s="235"/>
      <c r="X439" s="235"/>
      <c r="Y439" s="235"/>
      <c r="Z439" s="235"/>
      <c r="AA439" s="235"/>
      <c r="AB439" s="235"/>
      <c r="AC439" s="235"/>
      <c r="AD439" s="235"/>
      <c r="AE439" s="235"/>
      <c r="AF439" s="235"/>
      <c r="AG439" s="235"/>
      <c r="AH439" s="235"/>
      <c r="AI439" s="235"/>
      <c r="AJ439" s="235"/>
      <c r="AK439" s="235"/>
      <c r="AL439" s="235"/>
      <c r="AM439" s="235"/>
      <c r="AN439" s="235"/>
      <c r="AO439" s="235"/>
      <c r="AP439" s="235"/>
      <c r="AQ439" s="235"/>
      <c r="AR439" s="235"/>
      <c r="AS439" s="235"/>
      <c r="AT439" s="235"/>
      <c r="AU439" s="235"/>
      <c r="AV439" s="235"/>
      <c r="AW439" s="235"/>
      <c r="AX439" s="235"/>
      <c r="AY439" s="235"/>
      <c r="AZ439" s="235"/>
      <c r="BA439" s="235"/>
      <c r="BB439" s="235"/>
      <c r="BC439" s="235"/>
      <c r="BD439" s="235"/>
      <c r="BE439" s="235"/>
      <c r="BF439" s="235"/>
      <c r="BG439" s="235"/>
      <c r="BH439" s="224"/>
      <c r="BI439" s="224"/>
      <c r="BJ439" s="224"/>
      <c r="BK439" s="224"/>
    </row>
    <row r="440" spans="1:63" s="4" customFormat="1" ht="9.9" customHeight="1">
      <c r="A440" s="224"/>
      <c r="B440" s="224"/>
      <c r="C440" s="232"/>
      <c r="D440" s="232"/>
      <c r="E440" s="235"/>
      <c r="F440" s="235"/>
      <c r="G440" s="235"/>
      <c r="H440" s="235"/>
      <c r="I440" s="235"/>
      <c r="J440" s="235"/>
      <c r="K440" s="235"/>
      <c r="L440" s="235"/>
      <c r="M440" s="235"/>
      <c r="N440" s="235"/>
      <c r="O440" s="235"/>
      <c r="P440" s="235"/>
      <c r="Q440" s="235"/>
      <c r="R440" s="235"/>
      <c r="S440" s="235"/>
      <c r="T440" s="235"/>
      <c r="U440" s="235"/>
      <c r="V440" s="235"/>
      <c r="W440" s="235"/>
      <c r="X440" s="235"/>
      <c r="Y440" s="235"/>
      <c r="Z440" s="235"/>
      <c r="AA440" s="235"/>
      <c r="AB440" s="235"/>
      <c r="AC440" s="235"/>
      <c r="AD440" s="235"/>
      <c r="AE440" s="235"/>
      <c r="AF440" s="235"/>
      <c r="AG440" s="235"/>
      <c r="AH440" s="235"/>
      <c r="AI440" s="235"/>
      <c r="AJ440" s="235"/>
      <c r="AK440" s="235"/>
      <c r="AL440" s="235"/>
      <c r="AM440" s="235"/>
      <c r="AN440" s="235"/>
      <c r="AO440" s="235"/>
      <c r="AP440" s="235"/>
      <c r="AQ440" s="235"/>
      <c r="AR440" s="235"/>
      <c r="AS440" s="235"/>
      <c r="AT440" s="235"/>
      <c r="AU440" s="235"/>
      <c r="AV440" s="235"/>
      <c r="AW440" s="235"/>
      <c r="AX440" s="235"/>
      <c r="AY440" s="235"/>
      <c r="AZ440" s="235"/>
      <c r="BA440" s="235"/>
      <c r="BB440" s="235"/>
      <c r="BC440" s="235"/>
      <c r="BD440" s="235"/>
      <c r="BE440" s="235"/>
      <c r="BF440" s="235"/>
      <c r="BG440" s="235"/>
      <c r="BH440" s="224"/>
      <c r="BI440" s="224"/>
      <c r="BJ440" s="224"/>
      <c r="BK440" s="224"/>
    </row>
    <row r="441" spans="1:63" s="4" customFormat="1" ht="9.9" customHeight="1">
      <c r="A441" s="224"/>
      <c r="B441" s="224"/>
      <c r="C441" s="232"/>
      <c r="D441" s="232"/>
      <c r="E441" s="235"/>
      <c r="F441" s="235"/>
      <c r="G441" s="235"/>
      <c r="H441" s="235"/>
      <c r="I441" s="235"/>
      <c r="J441" s="235"/>
      <c r="K441" s="235"/>
      <c r="L441" s="235"/>
      <c r="M441" s="235"/>
      <c r="N441" s="235"/>
      <c r="O441" s="235"/>
      <c r="P441" s="235"/>
      <c r="Q441" s="235"/>
      <c r="R441" s="235"/>
      <c r="S441" s="235"/>
      <c r="T441" s="235"/>
      <c r="U441" s="235"/>
      <c r="V441" s="235"/>
      <c r="W441" s="235"/>
      <c r="X441" s="235"/>
      <c r="Y441" s="235"/>
      <c r="Z441" s="235"/>
      <c r="AA441" s="235"/>
      <c r="AB441" s="235"/>
      <c r="AC441" s="235"/>
      <c r="AD441" s="235"/>
      <c r="AE441" s="235"/>
      <c r="AF441" s="235"/>
      <c r="AG441" s="235"/>
      <c r="AH441" s="235"/>
      <c r="AI441" s="235"/>
      <c r="AJ441" s="235"/>
      <c r="AK441" s="235"/>
      <c r="AL441" s="235"/>
      <c r="AM441" s="235"/>
      <c r="AN441" s="235"/>
      <c r="AO441" s="235"/>
      <c r="AP441" s="235"/>
      <c r="AQ441" s="235"/>
      <c r="AR441" s="235"/>
      <c r="AS441" s="235"/>
      <c r="AT441" s="235"/>
      <c r="AU441" s="235"/>
      <c r="AV441" s="235"/>
      <c r="AW441" s="235"/>
      <c r="AX441" s="235"/>
      <c r="AY441" s="235"/>
      <c r="AZ441" s="235"/>
      <c r="BA441" s="235"/>
      <c r="BB441" s="235"/>
      <c r="BC441" s="235"/>
      <c r="BD441" s="235"/>
      <c r="BE441" s="235"/>
      <c r="BF441" s="235"/>
      <c r="BG441" s="235"/>
      <c r="BH441" s="224"/>
      <c r="BI441" s="224"/>
      <c r="BJ441" s="224"/>
      <c r="BK441" s="224"/>
    </row>
    <row r="442" spans="1:63" s="4" customFormat="1" ht="9.9" customHeight="1">
      <c r="A442" s="224"/>
      <c r="B442" s="224"/>
      <c r="C442" s="232"/>
      <c r="D442" s="232"/>
      <c r="E442" s="235"/>
      <c r="F442" s="235"/>
      <c r="G442" s="235"/>
      <c r="H442" s="235"/>
      <c r="I442" s="235"/>
      <c r="J442" s="235"/>
      <c r="K442" s="235"/>
      <c r="L442" s="235"/>
      <c r="M442" s="235"/>
      <c r="N442" s="235"/>
      <c r="O442" s="235"/>
      <c r="P442" s="235"/>
      <c r="Q442" s="235"/>
      <c r="R442" s="235"/>
      <c r="S442" s="235"/>
      <c r="T442" s="235"/>
      <c r="U442" s="235"/>
      <c r="V442" s="235"/>
      <c r="W442" s="235"/>
      <c r="X442" s="235"/>
      <c r="Y442" s="235"/>
      <c r="Z442" s="235"/>
      <c r="AA442" s="235"/>
      <c r="AB442" s="235"/>
      <c r="AC442" s="235"/>
      <c r="AD442" s="235"/>
      <c r="AE442" s="235"/>
      <c r="AF442" s="235"/>
      <c r="AG442" s="235"/>
      <c r="AH442" s="235"/>
      <c r="AI442" s="235"/>
      <c r="AJ442" s="235"/>
      <c r="AK442" s="235"/>
      <c r="AL442" s="235"/>
      <c r="AM442" s="235"/>
      <c r="AN442" s="235"/>
      <c r="AO442" s="235"/>
      <c r="AP442" s="235"/>
      <c r="AQ442" s="235"/>
      <c r="AR442" s="235"/>
      <c r="AS442" s="235"/>
      <c r="AT442" s="235"/>
      <c r="AU442" s="235"/>
      <c r="AV442" s="235"/>
      <c r="AW442" s="235"/>
      <c r="AX442" s="235"/>
      <c r="AY442" s="235"/>
      <c r="AZ442" s="235"/>
      <c r="BA442" s="235"/>
      <c r="BB442" s="235"/>
      <c r="BC442" s="235"/>
      <c r="BD442" s="235"/>
      <c r="BE442" s="235"/>
      <c r="BF442" s="235"/>
      <c r="BG442" s="235"/>
      <c r="BH442" s="224"/>
      <c r="BI442" s="224"/>
      <c r="BJ442" s="224"/>
      <c r="BK442" s="224"/>
    </row>
    <row r="443" spans="1:63" s="4" customFormat="1" ht="9.9" customHeight="1">
      <c r="A443" s="224"/>
      <c r="B443" s="224"/>
      <c r="C443" s="232"/>
      <c r="D443" s="232"/>
      <c r="E443" s="235"/>
      <c r="F443" s="235"/>
      <c r="G443" s="235"/>
      <c r="H443" s="235"/>
      <c r="I443" s="235"/>
      <c r="J443" s="235"/>
      <c r="K443" s="235"/>
      <c r="L443" s="235"/>
      <c r="M443" s="235"/>
      <c r="N443" s="235"/>
      <c r="O443" s="235"/>
      <c r="P443" s="235"/>
      <c r="Q443" s="235"/>
      <c r="R443" s="235"/>
      <c r="S443" s="235"/>
      <c r="T443" s="235"/>
      <c r="U443" s="235"/>
      <c r="V443" s="235"/>
      <c r="W443" s="235"/>
      <c r="X443" s="235"/>
      <c r="Y443" s="235"/>
      <c r="Z443" s="235"/>
      <c r="AA443" s="235"/>
      <c r="AB443" s="235"/>
      <c r="AC443" s="235"/>
      <c r="AD443" s="235"/>
      <c r="AE443" s="235"/>
      <c r="AF443" s="235"/>
      <c r="AG443" s="235"/>
      <c r="AH443" s="235"/>
      <c r="AI443" s="235"/>
      <c r="AJ443" s="235"/>
      <c r="AK443" s="235"/>
      <c r="AL443" s="235"/>
      <c r="AM443" s="235"/>
      <c r="AN443" s="235"/>
      <c r="AO443" s="235"/>
      <c r="AP443" s="235"/>
      <c r="AQ443" s="235"/>
      <c r="AR443" s="235"/>
      <c r="AS443" s="235"/>
      <c r="AT443" s="235"/>
      <c r="AU443" s="235"/>
      <c r="AV443" s="235"/>
      <c r="AW443" s="235"/>
      <c r="AX443" s="235"/>
      <c r="AY443" s="235"/>
      <c r="AZ443" s="235"/>
      <c r="BA443" s="235"/>
      <c r="BB443" s="235"/>
      <c r="BC443" s="235"/>
      <c r="BD443" s="235"/>
      <c r="BE443" s="235"/>
      <c r="BF443" s="235"/>
      <c r="BG443" s="235"/>
      <c r="BH443" s="224"/>
      <c r="BI443" s="224"/>
      <c r="BJ443" s="224"/>
      <c r="BK443" s="224"/>
    </row>
    <row r="444" spans="1:63" s="4" customFormat="1" ht="9.9" customHeight="1">
      <c r="A444" s="224"/>
      <c r="B444" s="224"/>
      <c r="C444" s="232"/>
      <c r="D444" s="232"/>
      <c r="E444" s="235"/>
      <c r="F444" s="235"/>
      <c r="G444" s="235"/>
      <c r="H444" s="235"/>
      <c r="I444" s="235"/>
      <c r="J444" s="235"/>
      <c r="K444" s="235"/>
      <c r="L444" s="235"/>
      <c r="M444" s="235"/>
      <c r="N444" s="235"/>
      <c r="O444" s="235"/>
      <c r="P444" s="235"/>
      <c r="Q444" s="235"/>
      <c r="R444" s="235"/>
      <c r="S444" s="235"/>
      <c r="T444" s="235"/>
      <c r="U444" s="235"/>
      <c r="V444" s="235"/>
      <c r="W444" s="235"/>
      <c r="X444" s="235"/>
      <c r="Y444" s="235"/>
      <c r="Z444" s="235"/>
      <c r="AA444" s="235"/>
      <c r="AB444" s="235"/>
      <c r="AC444" s="235"/>
      <c r="AD444" s="235"/>
      <c r="AE444" s="235"/>
      <c r="AF444" s="235"/>
      <c r="AG444" s="235"/>
      <c r="AH444" s="235"/>
      <c r="AI444" s="235"/>
      <c r="AJ444" s="235"/>
      <c r="AK444" s="235"/>
      <c r="AL444" s="235"/>
      <c r="AM444" s="235"/>
      <c r="AN444" s="235"/>
      <c r="AO444" s="235"/>
      <c r="AP444" s="235"/>
      <c r="AQ444" s="235"/>
      <c r="AR444" s="235"/>
      <c r="AS444" s="235"/>
      <c r="AT444" s="235"/>
      <c r="AU444" s="235"/>
      <c r="AV444" s="235"/>
      <c r="AW444" s="235"/>
      <c r="AX444" s="235"/>
      <c r="AY444" s="235"/>
      <c r="AZ444" s="235"/>
      <c r="BA444" s="235"/>
      <c r="BB444" s="235"/>
      <c r="BC444" s="235"/>
      <c r="BD444" s="235"/>
      <c r="BE444" s="235"/>
      <c r="BF444" s="235"/>
      <c r="BG444" s="235"/>
      <c r="BH444" s="224"/>
      <c r="BI444" s="224"/>
      <c r="BJ444" s="224"/>
      <c r="BK444" s="224"/>
    </row>
    <row r="445" spans="1:63" s="4" customFormat="1" ht="9.9" customHeight="1">
      <c r="A445" s="224"/>
      <c r="B445" s="224"/>
      <c r="C445" s="232"/>
      <c r="D445" s="232"/>
      <c r="E445" s="235"/>
      <c r="F445" s="235"/>
      <c r="G445" s="235"/>
      <c r="H445" s="235"/>
      <c r="I445" s="235"/>
      <c r="J445" s="235"/>
      <c r="K445" s="235"/>
      <c r="L445" s="235"/>
      <c r="M445" s="235"/>
      <c r="N445" s="235"/>
      <c r="O445" s="235"/>
      <c r="P445" s="235"/>
      <c r="Q445" s="235"/>
      <c r="R445" s="235"/>
      <c r="S445" s="235"/>
      <c r="T445" s="235"/>
      <c r="U445" s="235"/>
      <c r="V445" s="235"/>
      <c r="W445" s="235"/>
      <c r="X445" s="235"/>
      <c r="Y445" s="235"/>
      <c r="Z445" s="235"/>
      <c r="AA445" s="235"/>
      <c r="AB445" s="235"/>
      <c r="AC445" s="235"/>
      <c r="AD445" s="235"/>
      <c r="AE445" s="235"/>
      <c r="AF445" s="235"/>
      <c r="AG445" s="235"/>
      <c r="AH445" s="235"/>
      <c r="AI445" s="235"/>
      <c r="AJ445" s="235"/>
      <c r="AK445" s="235"/>
      <c r="AL445" s="235"/>
      <c r="AM445" s="235"/>
      <c r="AN445" s="235"/>
      <c r="AO445" s="235"/>
      <c r="AP445" s="235"/>
      <c r="AQ445" s="235"/>
      <c r="AR445" s="235"/>
      <c r="AS445" s="235"/>
      <c r="AT445" s="235"/>
      <c r="AU445" s="235"/>
      <c r="AV445" s="235"/>
      <c r="AW445" s="235"/>
      <c r="AX445" s="235"/>
      <c r="AY445" s="235"/>
      <c r="AZ445" s="235"/>
      <c r="BA445" s="235"/>
      <c r="BB445" s="235"/>
      <c r="BC445" s="235"/>
      <c r="BD445" s="235"/>
      <c r="BE445" s="235"/>
      <c r="BF445" s="235"/>
      <c r="BG445" s="235"/>
      <c r="BH445" s="224"/>
      <c r="BI445" s="224"/>
      <c r="BJ445" s="224"/>
      <c r="BK445" s="224"/>
    </row>
    <row r="446" spans="1:63" s="4" customFormat="1" ht="9.9" customHeight="1">
      <c r="A446" s="224"/>
      <c r="B446" s="224"/>
      <c r="C446" s="232"/>
      <c r="D446" s="232"/>
      <c r="E446" s="235"/>
      <c r="F446" s="235"/>
      <c r="G446" s="235"/>
      <c r="H446" s="235"/>
      <c r="I446" s="235"/>
      <c r="J446" s="235"/>
      <c r="K446" s="235"/>
      <c r="L446" s="235"/>
      <c r="M446" s="235"/>
      <c r="N446" s="235"/>
      <c r="O446" s="235"/>
      <c r="P446" s="235"/>
      <c r="Q446" s="235"/>
      <c r="R446" s="235"/>
      <c r="S446" s="235"/>
      <c r="T446" s="235"/>
      <c r="U446" s="235"/>
      <c r="V446" s="235"/>
      <c r="W446" s="235"/>
      <c r="X446" s="235"/>
      <c r="Y446" s="235"/>
      <c r="Z446" s="235"/>
      <c r="AA446" s="235"/>
      <c r="AB446" s="235"/>
      <c r="AC446" s="235"/>
      <c r="AD446" s="235"/>
      <c r="AE446" s="235"/>
      <c r="AF446" s="235"/>
      <c r="AG446" s="235"/>
      <c r="AH446" s="235"/>
      <c r="AI446" s="235"/>
      <c r="AJ446" s="235"/>
      <c r="AK446" s="235"/>
      <c r="AL446" s="235"/>
      <c r="AM446" s="235"/>
      <c r="AN446" s="235"/>
      <c r="AO446" s="235"/>
      <c r="AP446" s="235"/>
      <c r="AQ446" s="235"/>
      <c r="AR446" s="235"/>
      <c r="AS446" s="235"/>
      <c r="AT446" s="235"/>
      <c r="AU446" s="235"/>
      <c r="AV446" s="235"/>
      <c r="AW446" s="235"/>
      <c r="AX446" s="235"/>
      <c r="AY446" s="235"/>
      <c r="AZ446" s="235"/>
      <c r="BA446" s="235"/>
      <c r="BB446" s="235"/>
      <c r="BC446" s="235"/>
      <c r="BD446" s="235"/>
      <c r="BE446" s="235"/>
      <c r="BF446" s="235"/>
      <c r="BG446" s="235"/>
      <c r="BH446" s="224"/>
      <c r="BI446" s="224"/>
      <c r="BJ446" s="224"/>
      <c r="BK446" s="224"/>
    </row>
    <row r="447" spans="1:63" s="4" customFormat="1" ht="9.9" customHeight="1">
      <c r="A447" s="224"/>
      <c r="B447" s="224"/>
      <c r="C447" s="232"/>
      <c r="D447" s="232"/>
      <c r="E447" s="235"/>
      <c r="F447" s="235"/>
      <c r="G447" s="235"/>
      <c r="H447" s="235"/>
      <c r="I447" s="235"/>
      <c r="J447" s="235"/>
      <c r="K447" s="235"/>
      <c r="L447" s="235"/>
      <c r="M447" s="235"/>
      <c r="N447" s="235"/>
      <c r="O447" s="235"/>
      <c r="P447" s="235"/>
      <c r="Q447" s="235"/>
      <c r="R447" s="235"/>
      <c r="S447" s="235"/>
      <c r="T447" s="235"/>
      <c r="U447" s="235"/>
      <c r="V447" s="235"/>
      <c r="W447" s="235"/>
      <c r="X447" s="235"/>
      <c r="Y447" s="235"/>
      <c r="Z447" s="235"/>
      <c r="AA447" s="235"/>
      <c r="AB447" s="235"/>
      <c r="AC447" s="235"/>
      <c r="AD447" s="235"/>
      <c r="AE447" s="235"/>
      <c r="AF447" s="235"/>
      <c r="AG447" s="235"/>
      <c r="AH447" s="235"/>
      <c r="AI447" s="235"/>
      <c r="AJ447" s="235"/>
      <c r="AK447" s="235"/>
      <c r="AL447" s="235"/>
      <c r="AM447" s="235"/>
      <c r="AN447" s="235"/>
      <c r="AO447" s="235"/>
      <c r="AP447" s="235"/>
      <c r="AQ447" s="235"/>
      <c r="AR447" s="235"/>
      <c r="AS447" s="235"/>
      <c r="AT447" s="235"/>
      <c r="AU447" s="235"/>
      <c r="AV447" s="235"/>
      <c r="AW447" s="235"/>
      <c r="AX447" s="235"/>
      <c r="AY447" s="235"/>
      <c r="AZ447" s="235"/>
      <c r="BA447" s="235"/>
      <c r="BB447" s="235"/>
      <c r="BC447" s="235"/>
      <c r="BD447" s="235"/>
      <c r="BE447" s="235"/>
      <c r="BF447" s="235"/>
      <c r="BG447" s="235"/>
      <c r="BH447" s="224"/>
      <c r="BI447" s="224"/>
      <c r="BJ447" s="224"/>
      <c r="BK447" s="224"/>
    </row>
    <row r="448" spans="1:63" s="4" customFormat="1" ht="9.9" customHeight="1">
      <c r="A448" s="224"/>
      <c r="B448" s="224"/>
      <c r="C448" s="232"/>
      <c r="D448" s="232"/>
      <c r="E448" s="235"/>
      <c r="F448" s="235"/>
      <c r="G448" s="235"/>
      <c r="H448" s="235"/>
      <c r="I448" s="235"/>
      <c r="J448" s="235"/>
      <c r="K448" s="235"/>
      <c r="L448" s="235"/>
      <c r="M448" s="235"/>
      <c r="N448" s="235"/>
      <c r="O448" s="235"/>
      <c r="P448" s="235"/>
      <c r="Q448" s="235"/>
      <c r="R448" s="235"/>
      <c r="S448" s="235"/>
      <c r="T448" s="235"/>
      <c r="U448" s="235"/>
      <c r="V448" s="235"/>
      <c r="W448" s="235"/>
      <c r="X448" s="235"/>
      <c r="Y448" s="235"/>
      <c r="Z448" s="235"/>
      <c r="AA448" s="235"/>
      <c r="AB448" s="235"/>
      <c r="AC448" s="235"/>
      <c r="AD448" s="235"/>
      <c r="AE448" s="235"/>
      <c r="AF448" s="235"/>
      <c r="AG448" s="235"/>
      <c r="AH448" s="235"/>
      <c r="AI448" s="235"/>
      <c r="AJ448" s="235"/>
      <c r="AK448" s="235"/>
      <c r="AL448" s="235"/>
      <c r="AM448" s="235"/>
      <c r="AN448" s="235"/>
      <c r="AO448" s="235"/>
      <c r="AP448" s="235"/>
      <c r="AQ448" s="235"/>
      <c r="AR448" s="235"/>
      <c r="AS448" s="235"/>
      <c r="AT448" s="235"/>
      <c r="AU448" s="235"/>
      <c r="AV448" s="235"/>
      <c r="AW448" s="235"/>
      <c r="AX448" s="235"/>
      <c r="AY448" s="235"/>
      <c r="AZ448" s="235"/>
      <c r="BA448" s="235"/>
      <c r="BB448" s="235"/>
      <c r="BC448" s="235"/>
      <c r="BD448" s="235"/>
      <c r="BE448" s="235"/>
      <c r="BF448" s="235"/>
      <c r="BG448" s="235"/>
      <c r="BH448" s="224"/>
      <c r="BI448" s="224"/>
      <c r="BJ448" s="224"/>
      <c r="BK448" s="224"/>
    </row>
    <row r="449" spans="1:63" s="4" customFormat="1" ht="9.75" customHeight="1">
      <c r="A449" s="239"/>
      <c r="B449" s="239"/>
      <c r="C449" s="236"/>
      <c r="D449" s="236"/>
      <c r="E449" s="236"/>
      <c r="F449" s="236"/>
      <c r="G449" s="236"/>
      <c r="H449" s="237"/>
      <c r="I449" s="237"/>
      <c r="J449" s="714" t="s">
        <v>1310</v>
      </c>
      <c r="K449" s="715"/>
      <c r="L449" s="715"/>
      <c r="M449" s="715"/>
      <c r="N449" s="715"/>
      <c r="O449" s="715"/>
      <c r="P449" s="715"/>
      <c r="Q449" s="715"/>
      <c r="R449" s="715"/>
      <c r="S449" s="715"/>
      <c r="T449" s="715"/>
      <c r="U449" s="715"/>
      <c r="V449" s="715"/>
      <c r="W449" s="715"/>
      <c r="X449" s="715"/>
      <c r="Y449" s="715"/>
      <c r="Z449" s="715"/>
      <c r="AA449" s="715"/>
      <c r="AB449" s="715"/>
      <c r="AC449" s="715"/>
      <c r="AD449" s="715"/>
      <c r="AE449" s="715"/>
      <c r="AF449" s="715"/>
      <c r="AG449" s="715"/>
      <c r="AH449" s="715"/>
      <c r="AI449" s="715"/>
      <c r="AJ449" s="715"/>
      <c r="AK449" s="715"/>
      <c r="AL449" s="715"/>
      <c r="AM449" s="715"/>
      <c r="AN449" s="715"/>
      <c r="AO449" s="715"/>
      <c r="AP449" s="715"/>
      <c r="AQ449" s="715"/>
      <c r="AR449" s="715"/>
      <c r="AS449" s="715"/>
      <c r="AT449" s="715"/>
      <c r="AU449" s="715"/>
      <c r="AV449" s="715"/>
      <c r="AW449" s="715"/>
      <c r="AX449" s="715"/>
      <c r="AY449" s="715"/>
      <c r="AZ449" s="715"/>
      <c r="BA449" s="715"/>
      <c r="BB449" s="715"/>
      <c r="BC449" s="715"/>
      <c r="BD449" s="715"/>
      <c r="BE449" s="715"/>
      <c r="BF449" s="715"/>
      <c r="BG449" s="715"/>
      <c r="BH449" s="715"/>
      <c r="BI449" s="715"/>
      <c r="BJ449" s="243"/>
      <c r="BK449" s="243"/>
    </row>
    <row r="450" spans="1:63" s="4" customFormat="1" ht="9.75" customHeight="1">
      <c r="A450" s="239"/>
      <c r="B450" s="239"/>
      <c r="C450" s="241"/>
      <c r="D450" s="241"/>
      <c r="E450" s="236"/>
      <c r="F450" s="236"/>
      <c r="G450" s="241"/>
      <c r="H450" s="224"/>
      <c r="I450" s="243"/>
      <c r="J450" s="715"/>
      <c r="K450" s="715"/>
      <c r="L450" s="715"/>
      <c r="M450" s="715"/>
      <c r="N450" s="715"/>
      <c r="O450" s="715"/>
      <c r="P450" s="715"/>
      <c r="Q450" s="715"/>
      <c r="R450" s="715"/>
      <c r="S450" s="715"/>
      <c r="T450" s="715"/>
      <c r="U450" s="715"/>
      <c r="V450" s="715"/>
      <c r="W450" s="715"/>
      <c r="X450" s="715"/>
      <c r="Y450" s="715"/>
      <c r="Z450" s="715"/>
      <c r="AA450" s="715"/>
      <c r="AB450" s="715"/>
      <c r="AC450" s="715"/>
      <c r="AD450" s="715"/>
      <c r="AE450" s="715"/>
      <c r="AF450" s="715"/>
      <c r="AG450" s="715"/>
      <c r="AH450" s="715"/>
      <c r="AI450" s="715"/>
      <c r="AJ450" s="715"/>
      <c r="AK450" s="715"/>
      <c r="AL450" s="715"/>
      <c r="AM450" s="715"/>
      <c r="AN450" s="715"/>
      <c r="AO450" s="715"/>
      <c r="AP450" s="715"/>
      <c r="AQ450" s="715"/>
      <c r="AR450" s="715"/>
      <c r="AS450" s="715"/>
      <c r="AT450" s="715"/>
      <c r="AU450" s="715"/>
      <c r="AV450" s="715"/>
      <c r="AW450" s="715"/>
      <c r="AX450" s="715"/>
      <c r="AY450" s="715"/>
      <c r="AZ450" s="715"/>
      <c r="BA450" s="715"/>
      <c r="BB450" s="715"/>
      <c r="BC450" s="715"/>
      <c r="BD450" s="715"/>
      <c r="BE450" s="715"/>
      <c r="BF450" s="715"/>
      <c r="BG450" s="715"/>
      <c r="BH450" s="715"/>
      <c r="BI450" s="715"/>
      <c r="BJ450" s="243"/>
      <c r="BK450" s="243"/>
    </row>
    <row r="451" spans="1:63" s="4" customFormat="1" ht="9.75" customHeight="1">
      <c r="A451" s="239"/>
      <c r="B451" s="239"/>
      <c r="C451" s="241"/>
      <c r="D451" s="241"/>
      <c r="E451" s="236"/>
      <c r="F451" s="236"/>
      <c r="G451" s="241"/>
      <c r="H451" s="243"/>
      <c r="I451" s="243"/>
      <c r="J451" s="715"/>
      <c r="K451" s="715"/>
      <c r="L451" s="715"/>
      <c r="M451" s="715"/>
      <c r="N451" s="715"/>
      <c r="O451" s="715"/>
      <c r="P451" s="715"/>
      <c r="Q451" s="715"/>
      <c r="R451" s="715"/>
      <c r="S451" s="715"/>
      <c r="T451" s="715"/>
      <c r="U451" s="715"/>
      <c r="V451" s="715"/>
      <c r="W451" s="715"/>
      <c r="X451" s="715"/>
      <c r="Y451" s="715"/>
      <c r="Z451" s="715"/>
      <c r="AA451" s="715"/>
      <c r="AB451" s="715"/>
      <c r="AC451" s="715"/>
      <c r="AD451" s="715"/>
      <c r="AE451" s="715"/>
      <c r="AF451" s="715"/>
      <c r="AG451" s="715"/>
      <c r="AH451" s="715"/>
      <c r="AI451" s="715"/>
      <c r="AJ451" s="715"/>
      <c r="AK451" s="715"/>
      <c r="AL451" s="715"/>
      <c r="AM451" s="715"/>
      <c r="AN451" s="715"/>
      <c r="AO451" s="715"/>
      <c r="AP451" s="715"/>
      <c r="AQ451" s="715"/>
      <c r="AR451" s="715"/>
      <c r="AS451" s="715"/>
      <c r="AT451" s="715"/>
      <c r="AU451" s="715"/>
      <c r="AV451" s="715"/>
      <c r="AW451" s="715"/>
      <c r="AX451" s="715"/>
      <c r="AY451" s="715"/>
      <c r="AZ451" s="715"/>
      <c r="BA451" s="715"/>
      <c r="BB451" s="715"/>
      <c r="BC451" s="715"/>
      <c r="BD451" s="715"/>
      <c r="BE451" s="715"/>
      <c r="BF451" s="715"/>
      <c r="BG451" s="715"/>
      <c r="BH451" s="715"/>
      <c r="BI451" s="715"/>
      <c r="BJ451" s="243"/>
      <c r="BK451" s="243"/>
    </row>
    <row r="452" spans="1:63" s="4" customFormat="1" ht="9.75" customHeight="1">
      <c r="A452" s="239"/>
      <c r="B452" s="239"/>
      <c r="C452" s="241"/>
      <c r="D452" s="241"/>
      <c r="E452" s="236"/>
      <c r="F452" s="236"/>
      <c r="G452" s="241"/>
      <c r="H452" s="243"/>
      <c r="I452" s="243"/>
      <c r="J452" s="715"/>
      <c r="K452" s="715"/>
      <c r="L452" s="715"/>
      <c r="M452" s="715"/>
      <c r="N452" s="715"/>
      <c r="O452" s="715"/>
      <c r="P452" s="715"/>
      <c r="Q452" s="715"/>
      <c r="R452" s="715"/>
      <c r="S452" s="715"/>
      <c r="T452" s="715"/>
      <c r="U452" s="715"/>
      <c r="V452" s="715"/>
      <c r="W452" s="715"/>
      <c r="X452" s="715"/>
      <c r="Y452" s="715"/>
      <c r="Z452" s="715"/>
      <c r="AA452" s="715"/>
      <c r="AB452" s="715"/>
      <c r="AC452" s="715"/>
      <c r="AD452" s="715"/>
      <c r="AE452" s="715"/>
      <c r="AF452" s="715"/>
      <c r="AG452" s="715"/>
      <c r="AH452" s="715"/>
      <c r="AI452" s="715"/>
      <c r="AJ452" s="715"/>
      <c r="AK452" s="715"/>
      <c r="AL452" s="715"/>
      <c r="AM452" s="715"/>
      <c r="AN452" s="715"/>
      <c r="AO452" s="715"/>
      <c r="AP452" s="715"/>
      <c r="AQ452" s="715"/>
      <c r="AR452" s="715"/>
      <c r="AS452" s="715"/>
      <c r="AT452" s="715"/>
      <c r="AU452" s="715"/>
      <c r="AV452" s="715"/>
      <c r="AW452" s="715"/>
      <c r="AX452" s="715"/>
      <c r="AY452" s="715"/>
      <c r="AZ452" s="715"/>
      <c r="BA452" s="715"/>
      <c r="BB452" s="715"/>
      <c r="BC452" s="715"/>
      <c r="BD452" s="715"/>
      <c r="BE452" s="715"/>
      <c r="BF452" s="715"/>
      <c r="BG452" s="715"/>
      <c r="BH452" s="715"/>
      <c r="BI452" s="715"/>
      <c r="BJ452" s="243"/>
      <c r="BK452" s="243"/>
    </row>
    <row r="453" spans="1:63" s="4" customFormat="1" ht="9.75" customHeight="1">
      <c r="A453" s="239"/>
      <c r="B453" s="239"/>
      <c r="C453" s="241"/>
      <c r="D453" s="241"/>
      <c r="E453" s="236"/>
      <c r="F453" s="236"/>
      <c r="G453" s="241"/>
      <c r="H453" s="243"/>
      <c r="I453" s="243"/>
      <c r="J453" s="715"/>
      <c r="K453" s="715"/>
      <c r="L453" s="715"/>
      <c r="M453" s="715"/>
      <c r="N453" s="715"/>
      <c r="O453" s="715"/>
      <c r="P453" s="715"/>
      <c r="Q453" s="715"/>
      <c r="R453" s="715"/>
      <c r="S453" s="715"/>
      <c r="T453" s="715"/>
      <c r="U453" s="715"/>
      <c r="V453" s="715"/>
      <c r="W453" s="715"/>
      <c r="X453" s="715"/>
      <c r="Y453" s="715"/>
      <c r="Z453" s="715"/>
      <c r="AA453" s="715"/>
      <c r="AB453" s="715"/>
      <c r="AC453" s="715"/>
      <c r="AD453" s="715"/>
      <c r="AE453" s="715"/>
      <c r="AF453" s="715"/>
      <c r="AG453" s="715"/>
      <c r="AH453" s="715"/>
      <c r="AI453" s="715"/>
      <c r="AJ453" s="715"/>
      <c r="AK453" s="715"/>
      <c r="AL453" s="715"/>
      <c r="AM453" s="715"/>
      <c r="AN453" s="715"/>
      <c r="AO453" s="715"/>
      <c r="AP453" s="715"/>
      <c r="AQ453" s="715"/>
      <c r="AR453" s="715"/>
      <c r="AS453" s="715"/>
      <c r="AT453" s="715"/>
      <c r="AU453" s="715"/>
      <c r="AV453" s="715"/>
      <c r="AW453" s="715"/>
      <c r="AX453" s="715"/>
      <c r="AY453" s="715"/>
      <c r="AZ453" s="715"/>
      <c r="BA453" s="715"/>
      <c r="BB453" s="715"/>
      <c r="BC453" s="715"/>
      <c r="BD453" s="715"/>
      <c r="BE453" s="715"/>
      <c r="BF453" s="715"/>
      <c r="BG453" s="715"/>
      <c r="BH453" s="715"/>
      <c r="BI453" s="715"/>
      <c r="BJ453" s="243"/>
      <c r="BK453" s="243"/>
    </row>
    <row r="454" spans="1:63" ht="9.75" customHeight="1">
      <c r="A454" s="239"/>
      <c r="B454" s="239"/>
      <c r="C454" s="241"/>
      <c r="D454" s="241"/>
      <c r="E454" s="236"/>
      <c r="F454" s="236"/>
      <c r="G454" s="241"/>
      <c r="H454" s="274"/>
      <c r="I454" s="274"/>
      <c r="J454" s="274"/>
      <c r="K454" s="274"/>
      <c r="L454" s="274"/>
      <c r="M454" s="274"/>
      <c r="N454" s="274"/>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38"/>
    </row>
    <row r="455" spans="1:63" ht="9.75" customHeight="1">
      <c r="A455" s="239"/>
      <c r="B455" s="239"/>
      <c r="C455" s="236"/>
      <c r="D455" s="236"/>
      <c r="E455" s="236"/>
      <c r="F455" s="236"/>
      <c r="G455" s="236"/>
      <c r="H455" s="224"/>
      <c r="I455" s="238"/>
      <c r="J455" s="716" t="s">
        <v>1312</v>
      </c>
      <c r="K455" s="717"/>
      <c r="L455" s="717"/>
      <c r="M455" s="717"/>
      <c r="N455" s="717"/>
      <c r="O455" s="717"/>
      <c r="P455" s="717"/>
      <c r="Q455" s="717"/>
      <c r="R455" s="717"/>
      <c r="S455" s="717"/>
      <c r="T455" s="717"/>
      <c r="U455" s="717"/>
      <c r="V455" s="717"/>
      <c r="W455" s="717"/>
      <c r="X455" s="717"/>
      <c r="Y455" s="717"/>
      <c r="Z455" s="717"/>
      <c r="AA455" s="717"/>
      <c r="AB455" s="717"/>
      <c r="AC455" s="717"/>
      <c r="AD455" s="717"/>
      <c r="AE455" s="717"/>
      <c r="AF455" s="717"/>
      <c r="AG455" s="717"/>
      <c r="AH455" s="717"/>
      <c r="AI455" s="717"/>
      <c r="AJ455" s="717"/>
      <c r="AK455" s="717"/>
      <c r="AL455" s="717"/>
      <c r="AM455" s="717"/>
      <c r="AN455" s="717"/>
      <c r="AO455" s="717"/>
      <c r="AP455" s="717"/>
      <c r="AQ455" s="717"/>
      <c r="AR455" s="717"/>
      <c r="AS455" s="717"/>
      <c r="AT455" s="717"/>
      <c r="AU455" s="717"/>
      <c r="AV455" s="717"/>
      <c r="AW455" s="717"/>
      <c r="AX455" s="717"/>
      <c r="AY455" s="717"/>
      <c r="AZ455" s="717"/>
      <c r="BA455" s="717"/>
      <c r="BB455" s="717"/>
      <c r="BC455" s="717"/>
      <c r="BD455" s="717"/>
      <c r="BE455" s="717"/>
      <c r="BF455" s="717"/>
      <c r="BG455" s="717"/>
      <c r="BH455" s="717"/>
      <c r="BI455" s="717"/>
      <c r="BJ455" s="238"/>
      <c r="BK455" s="238"/>
    </row>
    <row r="456" spans="1:63" ht="9.75" customHeight="1">
      <c r="A456" s="239"/>
      <c r="B456" s="239"/>
      <c r="C456" s="236"/>
      <c r="D456" s="239"/>
      <c r="E456" s="239"/>
      <c r="F456" s="239"/>
      <c r="G456" s="236"/>
      <c r="H456" s="238"/>
      <c r="I456" s="238"/>
      <c r="J456" s="717"/>
      <c r="K456" s="717"/>
      <c r="L456" s="717"/>
      <c r="M456" s="717"/>
      <c r="N456" s="717"/>
      <c r="O456" s="717"/>
      <c r="P456" s="717"/>
      <c r="Q456" s="717"/>
      <c r="R456" s="717"/>
      <c r="S456" s="717"/>
      <c r="T456" s="717"/>
      <c r="U456" s="717"/>
      <c r="V456" s="717"/>
      <c r="W456" s="717"/>
      <c r="X456" s="717"/>
      <c r="Y456" s="717"/>
      <c r="Z456" s="717"/>
      <c r="AA456" s="717"/>
      <c r="AB456" s="717"/>
      <c r="AC456" s="717"/>
      <c r="AD456" s="717"/>
      <c r="AE456" s="717"/>
      <c r="AF456" s="717"/>
      <c r="AG456" s="717"/>
      <c r="AH456" s="717"/>
      <c r="AI456" s="717"/>
      <c r="AJ456" s="717"/>
      <c r="AK456" s="717"/>
      <c r="AL456" s="717"/>
      <c r="AM456" s="717"/>
      <c r="AN456" s="717"/>
      <c r="AO456" s="717"/>
      <c r="AP456" s="717"/>
      <c r="AQ456" s="717"/>
      <c r="AR456" s="717"/>
      <c r="AS456" s="717"/>
      <c r="AT456" s="717"/>
      <c r="AU456" s="717"/>
      <c r="AV456" s="717"/>
      <c r="AW456" s="717"/>
      <c r="AX456" s="717"/>
      <c r="AY456" s="717"/>
      <c r="AZ456" s="717"/>
      <c r="BA456" s="717"/>
      <c r="BB456" s="717"/>
      <c r="BC456" s="717"/>
      <c r="BD456" s="717"/>
      <c r="BE456" s="717"/>
      <c r="BF456" s="717"/>
      <c r="BG456" s="717"/>
      <c r="BH456" s="717"/>
      <c r="BI456" s="717"/>
      <c r="BJ456" s="238"/>
      <c r="BK456" s="238"/>
    </row>
    <row r="457" spans="1:63" ht="9.75" customHeight="1">
      <c r="A457" s="239"/>
      <c r="B457" s="239"/>
      <c r="C457" s="236"/>
      <c r="D457" s="239"/>
      <c r="E457" s="239"/>
      <c r="F457" s="239"/>
      <c r="G457" s="236"/>
      <c r="H457" s="238"/>
      <c r="I457" s="238"/>
      <c r="J457" s="717"/>
      <c r="K457" s="717"/>
      <c r="L457" s="717"/>
      <c r="M457" s="717"/>
      <c r="N457" s="717"/>
      <c r="O457" s="717"/>
      <c r="P457" s="717"/>
      <c r="Q457" s="717"/>
      <c r="R457" s="717"/>
      <c r="S457" s="717"/>
      <c r="T457" s="717"/>
      <c r="U457" s="717"/>
      <c r="V457" s="717"/>
      <c r="W457" s="717"/>
      <c r="X457" s="717"/>
      <c r="Y457" s="717"/>
      <c r="Z457" s="717"/>
      <c r="AA457" s="717"/>
      <c r="AB457" s="717"/>
      <c r="AC457" s="717"/>
      <c r="AD457" s="717"/>
      <c r="AE457" s="717"/>
      <c r="AF457" s="717"/>
      <c r="AG457" s="717"/>
      <c r="AH457" s="717"/>
      <c r="AI457" s="717"/>
      <c r="AJ457" s="717"/>
      <c r="AK457" s="717"/>
      <c r="AL457" s="717"/>
      <c r="AM457" s="717"/>
      <c r="AN457" s="717"/>
      <c r="AO457" s="717"/>
      <c r="AP457" s="717"/>
      <c r="AQ457" s="717"/>
      <c r="AR457" s="717"/>
      <c r="AS457" s="717"/>
      <c r="AT457" s="717"/>
      <c r="AU457" s="717"/>
      <c r="AV457" s="717"/>
      <c r="AW457" s="717"/>
      <c r="AX457" s="717"/>
      <c r="AY457" s="717"/>
      <c r="AZ457" s="717"/>
      <c r="BA457" s="717"/>
      <c r="BB457" s="717"/>
      <c r="BC457" s="717"/>
      <c r="BD457" s="717"/>
      <c r="BE457" s="717"/>
      <c r="BF457" s="717"/>
      <c r="BG457" s="717"/>
      <c r="BH457" s="717"/>
      <c r="BI457" s="717"/>
      <c r="BJ457" s="238"/>
      <c r="BK457" s="238"/>
    </row>
    <row r="458" spans="1:63" ht="9.75" customHeight="1">
      <c r="A458" s="239"/>
      <c r="B458" s="239"/>
      <c r="C458" s="239"/>
      <c r="D458" s="240"/>
      <c r="E458" s="240"/>
      <c r="F458" s="240"/>
      <c r="G458" s="239"/>
      <c r="H458" s="238"/>
      <c r="I458" s="238"/>
      <c r="J458" s="717"/>
      <c r="K458" s="717"/>
      <c r="L458" s="717"/>
      <c r="M458" s="717"/>
      <c r="N458" s="717"/>
      <c r="O458" s="717"/>
      <c r="P458" s="717"/>
      <c r="Q458" s="717"/>
      <c r="R458" s="717"/>
      <c r="S458" s="717"/>
      <c r="T458" s="717"/>
      <c r="U458" s="717"/>
      <c r="V458" s="717"/>
      <c r="W458" s="717"/>
      <c r="X458" s="717"/>
      <c r="Y458" s="717"/>
      <c r="Z458" s="717"/>
      <c r="AA458" s="717"/>
      <c r="AB458" s="717"/>
      <c r="AC458" s="717"/>
      <c r="AD458" s="717"/>
      <c r="AE458" s="717"/>
      <c r="AF458" s="717"/>
      <c r="AG458" s="717"/>
      <c r="AH458" s="717"/>
      <c r="AI458" s="717"/>
      <c r="AJ458" s="717"/>
      <c r="AK458" s="717"/>
      <c r="AL458" s="717"/>
      <c r="AM458" s="717"/>
      <c r="AN458" s="717"/>
      <c r="AO458" s="717"/>
      <c r="AP458" s="717"/>
      <c r="AQ458" s="717"/>
      <c r="AR458" s="717"/>
      <c r="AS458" s="717"/>
      <c r="AT458" s="717"/>
      <c r="AU458" s="717"/>
      <c r="AV458" s="717"/>
      <c r="AW458" s="717"/>
      <c r="AX458" s="717"/>
      <c r="AY458" s="717"/>
      <c r="AZ458" s="717"/>
      <c r="BA458" s="717"/>
      <c r="BB458" s="717"/>
      <c r="BC458" s="717"/>
      <c r="BD458" s="717"/>
      <c r="BE458" s="717"/>
      <c r="BF458" s="717"/>
      <c r="BG458" s="717"/>
      <c r="BH458" s="717"/>
      <c r="BI458" s="717"/>
      <c r="BJ458" s="238"/>
      <c r="BK458" s="238"/>
    </row>
    <row r="459" spans="1:63" ht="9.75" customHeight="1">
      <c r="A459" s="239"/>
      <c r="B459" s="239"/>
      <c r="C459" s="240"/>
      <c r="D459" s="240"/>
      <c r="E459" s="240"/>
      <c r="F459" s="240"/>
      <c r="G459" s="240"/>
      <c r="H459" s="238"/>
      <c r="I459" s="238"/>
      <c r="J459" s="717"/>
      <c r="K459" s="717"/>
      <c r="L459" s="717"/>
      <c r="M459" s="717"/>
      <c r="N459" s="717"/>
      <c r="O459" s="717"/>
      <c r="P459" s="717"/>
      <c r="Q459" s="717"/>
      <c r="R459" s="717"/>
      <c r="S459" s="717"/>
      <c r="T459" s="717"/>
      <c r="U459" s="717"/>
      <c r="V459" s="717"/>
      <c r="W459" s="717"/>
      <c r="X459" s="717"/>
      <c r="Y459" s="717"/>
      <c r="Z459" s="717"/>
      <c r="AA459" s="717"/>
      <c r="AB459" s="717"/>
      <c r="AC459" s="717"/>
      <c r="AD459" s="717"/>
      <c r="AE459" s="717"/>
      <c r="AF459" s="717"/>
      <c r="AG459" s="717"/>
      <c r="AH459" s="717"/>
      <c r="AI459" s="717"/>
      <c r="AJ459" s="717"/>
      <c r="AK459" s="717"/>
      <c r="AL459" s="717"/>
      <c r="AM459" s="717"/>
      <c r="AN459" s="717"/>
      <c r="AO459" s="717"/>
      <c r="AP459" s="717"/>
      <c r="AQ459" s="717"/>
      <c r="AR459" s="717"/>
      <c r="AS459" s="717"/>
      <c r="AT459" s="717"/>
      <c r="AU459" s="717"/>
      <c r="AV459" s="717"/>
      <c r="AW459" s="717"/>
      <c r="AX459" s="717"/>
      <c r="AY459" s="717"/>
      <c r="AZ459" s="717"/>
      <c r="BA459" s="717"/>
      <c r="BB459" s="717"/>
      <c r="BC459" s="717"/>
      <c r="BD459" s="717"/>
      <c r="BE459" s="717"/>
      <c r="BF459" s="717"/>
      <c r="BG459" s="717"/>
      <c r="BH459" s="717"/>
      <c r="BI459" s="717"/>
      <c r="BJ459" s="238"/>
      <c r="BK459" s="238"/>
    </row>
    <row r="460" spans="1:63" ht="9.75" customHeight="1">
      <c r="A460" s="239"/>
      <c r="B460" s="239"/>
      <c r="C460" s="241"/>
      <c r="D460" s="241"/>
      <c r="E460" s="241"/>
      <c r="F460" s="241"/>
      <c r="G460" s="241"/>
      <c r="H460" s="238"/>
      <c r="I460" s="238"/>
      <c r="J460" s="717"/>
      <c r="K460" s="717"/>
      <c r="L460" s="717"/>
      <c r="M460" s="717"/>
      <c r="N460" s="717"/>
      <c r="O460" s="717"/>
      <c r="P460" s="717"/>
      <c r="Q460" s="717"/>
      <c r="R460" s="717"/>
      <c r="S460" s="717"/>
      <c r="T460" s="717"/>
      <c r="U460" s="717"/>
      <c r="V460" s="717"/>
      <c r="W460" s="717"/>
      <c r="X460" s="717"/>
      <c r="Y460" s="717"/>
      <c r="Z460" s="717"/>
      <c r="AA460" s="717"/>
      <c r="AB460" s="717"/>
      <c r="AC460" s="717"/>
      <c r="AD460" s="717"/>
      <c r="AE460" s="717"/>
      <c r="AF460" s="717"/>
      <c r="AG460" s="717"/>
      <c r="AH460" s="717"/>
      <c r="AI460" s="717"/>
      <c r="AJ460" s="717"/>
      <c r="AK460" s="717"/>
      <c r="AL460" s="717"/>
      <c r="AM460" s="717"/>
      <c r="AN460" s="717"/>
      <c r="AO460" s="717"/>
      <c r="AP460" s="717"/>
      <c r="AQ460" s="717"/>
      <c r="AR460" s="717"/>
      <c r="AS460" s="717"/>
      <c r="AT460" s="717"/>
      <c r="AU460" s="717"/>
      <c r="AV460" s="717"/>
      <c r="AW460" s="717"/>
      <c r="AX460" s="717"/>
      <c r="AY460" s="717"/>
      <c r="AZ460" s="717"/>
      <c r="BA460" s="717"/>
      <c r="BB460" s="717"/>
      <c r="BC460" s="717"/>
      <c r="BD460" s="717"/>
      <c r="BE460" s="717"/>
      <c r="BF460" s="717"/>
      <c r="BG460" s="717"/>
      <c r="BH460" s="717"/>
      <c r="BI460" s="717"/>
      <c r="BJ460" s="238"/>
      <c r="BK460" s="238"/>
    </row>
    <row r="461" spans="1:63" ht="9.75" customHeight="1">
      <c r="A461" s="239"/>
      <c r="B461" s="239"/>
      <c r="C461" s="241"/>
      <c r="D461" s="241"/>
      <c r="E461" s="241"/>
      <c r="F461" s="241"/>
      <c r="G461" s="241"/>
      <c r="H461" s="275"/>
      <c r="I461" s="275"/>
      <c r="J461" s="238"/>
      <c r="K461" s="238"/>
      <c r="L461" s="238"/>
      <c r="M461" s="238"/>
      <c r="N461" s="238"/>
      <c r="O461" s="238"/>
      <c r="P461" s="238"/>
      <c r="Q461" s="238"/>
      <c r="R461" s="238"/>
      <c r="S461" s="238"/>
      <c r="T461" s="238"/>
      <c r="U461" s="238"/>
      <c r="V461" s="238"/>
      <c r="W461" s="238"/>
      <c r="X461" s="238"/>
      <c r="Y461" s="238"/>
      <c r="Z461" s="238"/>
      <c r="AA461" s="238"/>
      <c r="AB461" s="238"/>
      <c r="AC461" s="238"/>
      <c r="AD461" s="238"/>
      <c r="AE461" s="238"/>
      <c r="AF461" s="238"/>
      <c r="AG461" s="238"/>
      <c r="AH461" s="238"/>
      <c r="AI461" s="238"/>
      <c r="AJ461" s="238"/>
      <c r="AK461" s="238"/>
      <c r="AL461" s="238"/>
      <c r="AM461" s="238"/>
      <c r="AN461" s="238"/>
      <c r="AO461" s="238"/>
      <c r="AP461" s="238"/>
      <c r="AQ461" s="238"/>
      <c r="AR461" s="238"/>
      <c r="AS461" s="238"/>
      <c r="AT461" s="238"/>
      <c r="AU461" s="238"/>
      <c r="AV461" s="238"/>
      <c r="AW461" s="238"/>
      <c r="AX461" s="238"/>
      <c r="AY461" s="238"/>
      <c r="AZ461" s="238"/>
      <c r="BA461" s="238"/>
      <c r="BB461" s="238"/>
      <c r="BC461" s="238"/>
      <c r="BD461" s="238"/>
      <c r="BE461" s="238"/>
      <c r="BF461" s="238"/>
      <c r="BG461" s="238"/>
      <c r="BH461" s="238"/>
      <c r="BI461" s="238"/>
      <c r="BJ461" s="238"/>
      <c r="BK461" s="238"/>
    </row>
    <row r="462" spans="1:63" ht="9.75" customHeight="1">
      <c r="A462" s="239"/>
      <c r="B462" s="239"/>
      <c r="C462" s="242"/>
      <c r="D462" s="242"/>
      <c r="E462" s="242"/>
      <c r="F462" s="242"/>
      <c r="G462" s="242"/>
      <c r="H462" s="243"/>
      <c r="I462" s="243"/>
      <c r="J462" s="718" t="s">
        <v>1313</v>
      </c>
      <c r="K462" s="718"/>
      <c r="L462" s="718"/>
      <c r="M462" s="718"/>
      <c r="N462" s="718"/>
      <c r="O462" s="718"/>
      <c r="P462" s="718"/>
      <c r="Q462" s="718"/>
      <c r="R462" s="718"/>
      <c r="S462" s="718"/>
      <c r="T462" s="718"/>
      <c r="U462" s="718"/>
      <c r="V462" s="718"/>
      <c r="W462" s="718"/>
      <c r="X462" s="718"/>
      <c r="Y462" s="718"/>
      <c r="Z462" s="718"/>
      <c r="AA462" s="718"/>
      <c r="AB462" s="718"/>
      <c r="AC462" s="718"/>
      <c r="AD462" s="718"/>
      <c r="AE462" s="718"/>
      <c r="AF462" s="718"/>
      <c r="AG462" s="718"/>
      <c r="AH462" s="718"/>
      <c r="AI462" s="718"/>
      <c r="AJ462" s="718"/>
      <c r="AK462" s="718"/>
      <c r="AL462" s="718"/>
      <c r="AM462" s="718"/>
      <c r="AN462" s="718"/>
      <c r="AO462" s="718"/>
      <c r="AP462" s="718"/>
      <c r="AQ462" s="718"/>
      <c r="AR462" s="718"/>
      <c r="AS462" s="718"/>
      <c r="AT462" s="718"/>
      <c r="AU462" s="718"/>
      <c r="AV462" s="718"/>
      <c r="AW462" s="718"/>
      <c r="AX462" s="718"/>
      <c r="AY462" s="718"/>
      <c r="AZ462" s="718"/>
      <c r="BA462" s="718"/>
      <c r="BB462" s="718"/>
      <c r="BC462" s="718"/>
      <c r="BD462" s="718"/>
      <c r="BE462" s="718"/>
      <c r="BF462" s="718"/>
      <c r="BG462" s="718"/>
      <c r="BH462" s="718"/>
      <c r="BI462" s="718"/>
      <c r="BJ462" s="243"/>
      <c r="BK462" s="243"/>
    </row>
    <row r="463" spans="1:63" ht="9.75" customHeight="1">
      <c r="A463" s="239"/>
      <c r="B463" s="239"/>
      <c r="C463" s="242"/>
      <c r="D463" s="242"/>
      <c r="E463" s="242"/>
      <c r="F463" s="242"/>
      <c r="G463" s="242"/>
      <c r="H463" s="243"/>
      <c r="I463" s="243"/>
      <c r="J463" s="718"/>
      <c r="K463" s="718"/>
      <c r="L463" s="718"/>
      <c r="M463" s="718"/>
      <c r="N463" s="718"/>
      <c r="O463" s="718"/>
      <c r="P463" s="718"/>
      <c r="Q463" s="718"/>
      <c r="R463" s="718"/>
      <c r="S463" s="718"/>
      <c r="T463" s="718"/>
      <c r="U463" s="718"/>
      <c r="V463" s="718"/>
      <c r="W463" s="718"/>
      <c r="X463" s="718"/>
      <c r="Y463" s="718"/>
      <c r="Z463" s="718"/>
      <c r="AA463" s="718"/>
      <c r="AB463" s="718"/>
      <c r="AC463" s="718"/>
      <c r="AD463" s="718"/>
      <c r="AE463" s="718"/>
      <c r="AF463" s="718"/>
      <c r="AG463" s="718"/>
      <c r="AH463" s="718"/>
      <c r="AI463" s="718"/>
      <c r="AJ463" s="718"/>
      <c r="AK463" s="718"/>
      <c r="AL463" s="718"/>
      <c r="AM463" s="718"/>
      <c r="AN463" s="718"/>
      <c r="AO463" s="718"/>
      <c r="AP463" s="718"/>
      <c r="AQ463" s="718"/>
      <c r="AR463" s="718"/>
      <c r="AS463" s="718"/>
      <c r="AT463" s="718"/>
      <c r="AU463" s="718"/>
      <c r="AV463" s="718"/>
      <c r="AW463" s="718"/>
      <c r="AX463" s="718"/>
      <c r="AY463" s="718"/>
      <c r="AZ463" s="718"/>
      <c r="BA463" s="718"/>
      <c r="BB463" s="718"/>
      <c r="BC463" s="718"/>
      <c r="BD463" s="718"/>
      <c r="BE463" s="718"/>
      <c r="BF463" s="718"/>
      <c r="BG463" s="718"/>
      <c r="BH463" s="718"/>
      <c r="BI463" s="718"/>
      <c r="BJ463" s="243"/>
      <c r="BK463" s="243"/>
    </row>
    <row r="464" spans="1:63" ht="9.75" customHeight="1">
      <c r="A464" s="239"/>
      <c r="B464" s="239"/>
      <c r="C464" s="242"/>
      <c r="D464" s="242"/>
      <c r="E464" s="242"/>
      <c r="F464" s="242"/>
      <c r="G464" s="242"/>
      <c r="H464" s="243"/>
      <c r="I464" s="243"/>
      <c r="J464" s="718"/>
      <c r="K464" s="718"/>
      <c r="L464" s="718"/>
      <c r="M464" s="718"/>
      <c r="N464" s="718"/>
      <c r="O464" s="718"/>
      <c r="P464" s="718"/>
      <c r="Q464" s="718"/>
      <c r="R464" s="718"/>
      <c r="S464" s="718"/>
      <c r="T464" s="718"/>
      <c r="U464" s="718"/>
      <c r="V464" s="718"/>
      <c r="W464" s="718"/>
      <c r="X464" s="718"/>
      <c r="Y464" s="718"/>
      <c r="Z464" s="718"/>
      <c r="AA464" s="718"/>
      <c r="AB464" s="718"/>
      <c r="AC464" s="718"/>
      <c r="AD464" s="718"/>
      <c r="AE464" s="718"/>
      <c r="AF464" s="718"/>
      <c r="AG464" s="718"/>
      <c r="AH464" s="718"/>
      <c r="AI464" s="718"/>
      <c r="AJ464" s="718"/>
      <c r="AK464" s="718"/>
      <c r="AL464" s="718"/>
      <c r="AM464" s="718"/>
      <c r="AN464" s="718"/>
      <c r="AO464" s="718"/>
      <c r="AP464" s="718"/>
      <c r="AQ464" s="718"/>
      <c r="AR464" s="718"/>
      <c r="AS464" s="718"/>
      <c r="AT464" s="718"/>
      <c r="AU464" s="718"/>
      <c r="AV464" s="718"/>
      <c r="AW464" s="718"/>
      <c r="AX464" s="718"/>
      <c r="AY464" s="718"/>
      <c r="AZ464" s="718"/>
      <c r="BA464" s="718"/>
      <c r="BB464" s="718"/>
      <c r="BC464" s="718"/>
      <c r="BD464" s="718"/>
      <c r="BE464" s="718"/>
      <c r="BF464" s="718"/>
      <c r="BG464" s="718"/>
      <c r="BH464" s="718"/>
      <c r="BI464" s="718"/>
      <c r="BJ464" s="243"/>
      <c r="BK464" s="243"/>
    </row>
    <row r="465" spans="1:63" ht="9.75" customHeight="1">
      <c r="A465" s="239"/>
      <c r="B465" s="239"/>
      <c r="C465" s="240"/>
      <c r="D465" s="240"/>
      <c r="E465" s="240"/>
      <c r="F465" s="240"/>
      <c r="G465" s="240"/>
      <c r="H465" s="243"/>
      <c r="I465" s="243"/>
      <c r="J465" s="718"/>
      <c r="K465" s="718"/>
      <c r="L465" s="718"/>
      <c r="M465" s="718"/>
      <c r="N465" s="718"/>
      <c r="O465" s="718"/>
      <c r="P465" s="718"/>
      <c r="Q465" s="718"/>
      <c r="R465" s="718"/>
      <c r="S465" s="718"/>
      <c r="T465" s="718"/>
      <c r="U465" s="718"/>
      <c r="V465" s="718"/>
      <c r="W465" s="718"/>
      <c r="X465" s="718"/>
      <c r="Y465" s="718"/>
      <c r="Z465" s="718"/>
      <c r="AA465" s="718"/>
      <c r="AB465" s="718"/>
      <c r="AC465" s="718"/>
      <c r="AD465" s="718"/>
      <c r="AE465" s="718"/>
      <c r="AF465" s="718"/>
      <c r="AG465" s="718"/>
      <c r="AH465" s="718"/>
      <c r="AI465" s="718"/>
      <c r="AJ465" s="718"/>
      <c r="AK465" s="718"/>
      <c r="AL465" s="718"/>
      <c r="AM465" s="718"/>
      <c r="AN465" s="718"/>
      <c r="AO465" s="718"/>
      <c r="AP465" s="718"/>
      <c r="AQ465" s="718"/>
      <c r="AR465" s="718"/>
      <c r="AS465" s="718"/>
      <c r="AT465" s="718"/>
      <c r="AU465" s="718"/>
      <c r="AV465" s="718"/>
      <c r="AW465" s="718"/>
      <c r="AX465" s="718"/>
      <c r="AY465" s="718"/>
      <c r="AZ465" s="718"/>
      <c r="BA465" s="718"/>
      <c r="BB465" s="718"/>
      <c r="BC465" s="718"/>
      <c r="BD465" s="718"/>
      <c r="BE465" s="718"/>
      <c r="BF465" s="718"/>
      <c r="BG465" s="718"/>
      <c r="BH465" s="718"/>
      <c r="BI465" s="718"/>
      <c r="BJ465" s="243"/>
      <c r="BK465" s="243"/>
    </row>
    <row r="466" spans="1:63" ht="9.75" customHeight="1">
      <c r="A466" s="239"/>
      <c r="B466" s="239"/>
      <c r="C466" s="240"/>
      <c r="D466" s="240"/>
      <c r="E466" s="240"/>
      <c r="F466" s="240"/>
      <c r="G466" s="240"/>
      <c r="H466" s="274"/>
      <c r="I466" s="274"/>
      <c r="J466" s="274"/>
      <c r="K466" s="274"/>
      <c r="L466" s="274"/>
      <c r="M466" s="274"/>
      <c r="N466" s="274"/>
      <c r="O466" s="274"/>
      <c r="P466" s="274"/>
      <c r="Q466" s="274"/>
      <c r="R466" s="274"/>
      <c r="S466" s="274"/>
      <c r="T466" s="274"/>
      <c r="U466" s="274"/>
      <c r="V466" s="274"/>
      <c r="W466" s="274"/>
      <c r="X466" s="274"/>
      <c r="Y466" s="274"/>
      <c r="Z466" s="274"/>
      <c r="AA466" s="274"/>
      <c r="AB466" s="274"/>
      <c r="AC466" s="274"/>
      <c r="AD466" s="274"/>
      <c r="AE466" s="274"/>
      <c r="AF466" s="274"/>
      <c r="AG466" s="274"/>
      <c r="AH466" s="274"/>
      <c r="AI466" s="274"/>
      <c r="AJ466" s="274"/>
      <c r="AK466" s="274"/>
      <c r="AL466" s="274"/>
      <c r="AM466" s="274"/>
      <c r="AN466" s="274"/>
      <c r="AO466" s="274"/>
      <c r="AP466" s="274"/>
      <c r="AQ466" s="274"/>
      <c r="AR466" s="274"/>
      <c r="AS466" s="274"/>
      <c r="AT466" s="274"/>
      <c r="AU466" s="274"/>
      <c r="AV466" s="274"/>
      <c r="AW466" s="274"/>
      <c r="AX466" s="274"/>
      <c r="AY466" s="274"/>
      <c r="AZ466" s="274"/>
      <c r="BA466" s="274"/>
      <c r="BB466" s="274"/>
      <c r="BC466" s="274"/>
      <c r="BD466" s="274"/>
      <c r="BE466" s="274"/>
      <c r="BF466" s="274"/>
      <c r="BG466" s="274"/>
      <c r="BH466" s="274"/>
      <c r="BI466" s="274"/>
      <c r="BJ466" s="243"/>
      <c r="BK466" s="243"/>
    </row>
    <row r="467" spans="1:63" ht="9.75" customHeight="1">
      <c r="A467" s="239"/>
      <c r="B467" s="239"/>
      <c r="C467" s="245"/>
      <c r="D467" s="245"/>
      <c r="E467" s="245"/>
      <c r="F467" s="245"/>
      <c r="G467" s="246"/>
      <c r="H467" s="243"/>
      <c r="I467" s="243"/>
      <c r="J467" s="719" t="s">
        <v>1311</v>
      </c>
      <c r="K467" s="718"/>
      <c r="L467" s="718"/>
      <c r="M467" s="718"/>
      <c r="N467" s="718"/>
      <c r="O467" s="718"/>
      <c r="P467" s="718"/>
      <c r="Q467" s="718"/>
      <c r="R467" s="718"/>
      <c r="S467" s="718"/>
      <c r="T467" s="718"/>
      <c r="U467" s="718"/>
      <c r="V467" s="718"/>
      <c r="W467" s="718"/>
      <c r="X467" s="718"/>
      <c r="Y467" s="718"/>
      <c r="Z467" s="718"/>
      <c r="AA467" s="718"/>
      <c r="AB467" s="718"/>
      <c r="AC467" s="718"/>
      <c r="AD467" s="718"/>
      <c r="AE467" s="718"/>
      <c r="AF467" s="718"/>
      <c r="AG467" s="718"/>
      <c r="AH467" s="718"/>
      <c r="AI467" s="718"/>
      <c r="AJ467" s="718"/>
      <c r="AK467" s="718"/>
      <c r="AL467" s="718"/>
      <c r="AM467" s="718"/>
      <c r="AN467" s="718"/>
      <c r="AO467" s="718"/>
      <c r="AP467" s="718"/>
      <c r="AQ467" s="718"/>
      <c r="AR467" s="718"/>
      <c r="AS467" s="718"/>
      <c r="AT467" s="718"/>
      <c r="AU467" s="718"/>
      <c r="AV467" s="718"/>
      <c r="AW467" s="718"/>
      <c r="AX467" s="718"/>
      <c r="AY467" s="718"/>
      <c r="AZ467" s="718"/>
      <c r="BA467" s="718"/>
      <c r="BB467" s="718"/>
      <c r="BC467" s="718"/>
      <c r="BD467" s="718"/>
      <c r="BE467" s="718"/>
      <c r="BF467" s="718"/>
      <c r="BG467" s="718"/>
      <c r="BH467" s="718"/>
      <c r="BI467" s="718"/>
      <c r="BJ467" s="243"/>
      <c r="BK467" s="243"/>
    </row>
    <row r="468" spans="1:63" ht="9.75" customHeight="1">
      <c r="A468" s="239"/>
      <c r="B468" s="239"/>
      <c r="C468" s="245"/>
      <c r="D468" s="245"/>
      <c r="E468" s="245"/>
      <c r="F468" s="245"/>
      <c r="G468" s="246"/>
      <c r="H468" s="243"/>
      <c r="I468" s="243"/>
      <c r="J468" s="718"/>
      <c r="K468" s="718"/>
      <c r="L468" s="718"/>
      <c r="M468" s="718"/>
      <c r="N468" s="718"/>
      <c r="O468" s="718"/>
      <c r="P468" s="718"/>
      <c r="Q468" s="718"/>
      <c r="R468" s="718"/>
      <c r="S468" s="718"/>
      <c r="T468" s="718"/>
      <c r="U468" s="718"/>
      <c r="V468" s="718"/>
      <c r="W468" s="718"/>
      <c r="X468" s="718"/>
      <c r="Y468" s="718"/>
      <c r="Z468" s="718"/>
      <c r="AA468" s="718"/>
      <c r="AB468" s="718"/>
      <c r="AC468" s="718"/>
      <c r="AD468" s="718"/>
      <c r="AE468" s="718"/>
      <c r="AF468" s="718"/>
      <c r="AG468" s="718"/>
      <c r="AH468" s="718"/>
      <c r="AI468" s="718"/>
      <c r="AJ468" s="718"/>
      <c r="AK468" s="718"/>
      <c r="AL468" s="718"/>
      <c r="AM468" s="718"/>
      <c r="AN468" s="718"/>
      <c r="AO468" s="718"/>
      <c r="AP468" s="718"/>
      <c r="AQ468" s="718"/>
      <c r="AR468" s="718"/>
      <c r="AS468" s="718"/>
      <c r="AT468" s="718"/>
      <c r="AU468" s="718"/>
      <c r="AV468" s="718"/>
      <c r="AW468" s="718"/>
      <c r="AX468" s="718"/>
      <c r="AY468" s="718"/>
      <c r="AZ468" s="718"/>
      <c r="BA468" s="718"/>
      <c r="BB468" s="718"/>
      <c r="BC468" s="718"/>
      <c r="BD468" s="718"/>
      <c r="BE468" s="718"/>
      <c r="BF468" s="718"/>
      <c r="BG468" s="718"/>
      <c r="BH468" s="718"/>
      <c r="BI468" s="718"/>
      <c r="BJ468" s="243"/>
      <c r="BK468" s="243"/>
    </row>
    <row r="469" spans="1:63" ht="9.75" customHeight="1">
      <c r="A469" s="239"/>
      <c r="B469" s="239"/>
      <c r="C469" s="245"/>
      <c r="D469" s="245"/>
      <c r="E469" s="245"/>
      <c r="F469" s="245"/>
      <c r="G469" s="246"/>
      <c r="H469" s="274"/>
      <c r="I469" s="274"/>
      <c r="J469" s="718"/>
      <c r="K469" s="718"/>
      <c r="L469" s="718"/>
      <c r="M469" s="718"/>
      <c r="N469" s="718"/>
      <c r="O469" s="718"/>
      <c r="P469" s="718"/>
      <c r="Q469" s="718"/>
      <c r="R469" s="718"/>
      <c r="S469" s="718"/>
      <c r="T469" s="718"/>
      <c r="U469" s="718"/>
      <c r="V469" s="718"/>
      <c r="W469" s="718"/>
      <c r="X469" s="718"/>
      <c r="Y469" s="718"/>
      <c r="Z469" s="718"/>
      <c r="AA469" s="718"/>
      <c r="AB469" s="718"/>
      <c r="AC469" s="718"/>
      <c r="AD469" s="718"/>
      <c r="AE469" s="718"/>
      <c r="AF469" s="718"/>
      <c r="AG469" s="718"/>
      <c r="AH469" s="718"/>
      <c r="AI469" s="718"/>
      <c r="AJ469" s="718"/>
      <c r="AK469" s="718"/>
      <c r="AL469" s="718"/>
      <c r="AM469" s="718"/>
      <c r="AN469" s="718"/>
      <c r="AO469" s="718"/>
      <c r="AP469" s="718"/>
      <c r="AQ469" s="718"/>
      <c r="AR469" s="718"/>
      <c r="AS469" s="718"/>
      <c r="AT469" s="718"/>
      <c r="AU469" s="718"/>
      <c r="AV469" s="718"/>
      <c r="AW469" s="718"/>
      <c r="AX469" s="718"/>
      <c r="AY469" s="718"/>
      <c r="AZ469" s="718"/>
      <c r="BA469" s="718"/>
      <c r="BB469" s="718"/>
      <c r="BC469" s="718"/>
      <c r="BD469" s="718"/>
      <c r="BE469" s="718"/>
      <c r="BF469" s="718"/>
      <c r="BG469" s="718"/>
      <c r="BH469" s="718"/>
      <c r="BI469" s="718"/>
      <c r="BJ469" s="243"/>
      <c r="BK469" s="243"/>
    </row>
    <row r="470" spans="1:63" ht="9.75" customHeight="1">
      <c r="A470" s="239"/>
      <c r="B470" s="239"/>
      <c r="C470" s="245"/>
      <c r="D470" s="245"/>
      <c r="E470" s="245"/>
      <c r="F470" s="245"/>
      <c r="G470" s="246"/>
      <c r="H470" s="274"/>
      <c r="I470" s="274"/>
      <c r="J470" s="718"/>
      <c r="K470" s="718"/>
      <c r="L470" s="718"/>
      <c r="M470" s="718"/>
      <c r="N470" s="718"/>
      <c r="O470" s="718"/>
      <c r="P470" s="718"/>
      <c r="Q470" s="718"/>
      <c r="R470" s="718"/>
      <c r="S470" s="718"/>
      <c r="T470" s="718"/>
      <c r="U470" s="718"/>
      <c r="V470" s="718"/>
      <c r="W470" s="718"/>
      <c r="X470" s="718"/>
      <c r="Y470" s="718"/>
      <c r="Z470" s="718"/>
      <c r="AA470" s="718"/>
      <c r="AB470" s="718"/>
      <c r="AC470" s="718"/>
      <c r="AD470" s="718"/>
      <c r="AE470" s="718"/>
      <c r="AF470" s="718"/>
      <c r="AG470" s="718"/>
      <c r="AH470" s="718"/>
      <c r="AI470" s="718"/>
      <c r="AJ470" s="718"/>
      <c r="AK470" s="718"/>
      <c r="AL470" s="718"/>
      <c r="AM470" s="718"/>
      <c r="AN470" s="718"/>
      <c r="AO470" s="718"/>
      <c r="AP470" s="718"/>
      <c r="AQ470" s="718"/>
      <c r="AR470" s="718"/>
      <c r="AS470" s="718"/>
      <c r="AT470" s="718"/>
      <c r="AU470" s="718"/>
      <c r="AV470" s="718"/>
      <c r="AW470" s="718"/>
      <c r="AX470" s="718"/>
      <c r="AY470" s="718"/>
      <c r="AZ470" s="718"/>
      <c r="BA470" s="718"/>
      <c r="BB470" s="718"/>
      <c r="BC470" s="718"/>
      <c r="BD470" s="718"/>
      <c r="BE470" s="718"/>
      <c r="BF470" s="718"/>
      <c r="BG470" s="718"/>
      <c r="BH470" s="718"/>
      <c r="BI470" s="718"/>
      <c r="BJ470" s="243"/>
      <c r="BK470" s="243"/>
    </row>
    <row r="471" spans="1:63" ht="9.75" customHeight="1">
      <c r="A471" s="239"/>
      <c r="B471" s="239"/>
      <c r="C471" s="241"/>
      <c r="D471" s="241"/>
      <c r="E471" s="236"/>
      <c r="F471" s="236"/>
      <c r="G471" s="241"/>
      <c r="H471" s="241"/>
      <c r="I471" s="241"/>
      <c r="J471" s="718"/>
      <c r="K471" s="718"/>
      <c r="L471" s="718"/>
      <c r="M471" s="718"/>
      <c r="N471" s="718"/>
      <c r="O471" s="718"/>
      <c r="P471" s="718"/>
      <c r="Q471" s="718"/>
      <c r="R471" s="718"/>
      <c r="S471" s="718"/>
      <c r="T471" s="718"/>
      <c r="U471" s="718"/>
      <c r="V471" s="718"/>
      <c r="W471" s="718"/>
      <c r="X471" s="718"/>
      <c r="Y471" s="718"/>
      <c r="Z471" s="718"/>
      <c r="AA471" s="718"/>
      <c r="AB471" s="718"/>
      <c r="AC471" s="718"/>
      <c r="AD471" s="718"/>
      <c r="AE471" s="718"/>
      <c r="AF471" s="718"/>
      <c r="AG471" s="718"/>
      <c r="AH471" s="718"/>
      <c r="AI471" s="718"/>
      <c r="AJ471" s="718"/>
      <c r="AK471" s="718"/>
      <c r="AL471" s="718"/>
      <c r="AM471" s="718"/>
      <c r="AN471" s="718"/>
      <c r="AO471" s="718"/>
      <c r="AP471" s="718"/>
      <c r="AQ471" s="718"/>
      <c r="AR471" s="718"/>
      <c r="AS471" s="718"/>
      <c r="AT471" s="718"/>
      <c r="AU471" s="718"/>
      <c r="AV471" s="718"/>
      <c r="AW471" s="718"/>
      <c r="AX471" s="718"/>
      <c r="AY471" s="718"/>
      <c r="AZ471" s="718"/>
      <c r="BA471" s="718"/>
      <c r="BB471" s="718"/>
      <c r="BC471" s="718"/>
      <c r="BD471" s="718"/>
      <c r="BE471" s="718"/>
      <c r="BF471" s="718"/>
      <c r="BG471" s="718"/>
      <c r="BH471" s="718"/>
      <c r="BI471" s="718"/>
      <c r="BJ471" s="243"/>
      <c r="BK471" s="243"/>
    </row>
    <row r="472" spans="1:63" ht="9.75" customHeight="1">
      <c r="A472" s="239"/>
      <c r="B472" s="239"/>
      <c r="C472" s="241"/>
      <c r="D472" s="241"/>
      <c r="E472" s="236"/>
      <c r="F472" s="236"/>
      <c r="G472" s="241"/>
      <c r="H472" s="241"/>
      <c r="I472" s="241"/>
      <c r="J472" s="718"/>
      <c r="K472" s="718"/>
      <c r="L472" s="718"/>
      <c r="M472" s="718"/>
      <c r="N472" s="718"/>
      <c r="O472" s="718"/>
      <c r="P472" s="718"/>
      <c r="Q472" s="718"/>
      <c r="R472" s="718"/>
      <c r="S472" s="718"/>
      <c r="T472" s="718"/>
      <c r="U472" s="718"/>
      <c r="V472" s="718"/>
      <c r="W472" s="718"/>
      <c r="X472" s="718"/>
      <c r="Y472" s="718"/>
      <c r="Z472" s="718"/>
      <c r="AA472" s="718"/>
      <c r="AB472" s="718"/>
      <c r="AC472" s="718"/>
      <c r="AD472" s="718"/>
      <c r="AE472" s="718"/>
      <c r="AF472" s="718"/>
      <c r="AG472" s="718"/>
      <c r="AH472" s="718"/>
      <c r="AI472" s="718"/>
      <c r="AJ472" s="718"/>
      <c r="AK472" s="718"/>
      <c r="AL472" s="718"/>
      <c r="AM472" s="718"/>
      <c r="AN472" s="718"/>
      <c r="AO472" s="718"/>
      <c r="AP472" s="718"/>
      <c r="AQ472" s="718"/>
      <c r="AR472" s="718"/>
      <c r="AS472" s="718"/>
      <c r="AT472" s="718"/>
      <c r="AU472" s="718"/>
      <c r="AV472" s="718"/>
      <c r="AW472" s="718"/>
      <c r="AX472" s="718"/>
      <c r="AY472" s="718"/>
      <c r="AZ472" s="718"/>
      <c r="BA472" s="718"/>
      <c r="BB472" s="718"/>
      <c r="BC472" s="718"/>
      <c r="BD472" s="718"/>
      <c r="BE472" s="718"/>
      <c r="BF472" s="718"/>
      <c r="BG472" s="718"/>
      <c r="BH472" s="718"/>
      <c r="BI472" s="718"/>
      <c r="BJ472" s="243"/>
      <c r="BK472" s="243"/>
    </row>
    <row r="473" spans="1:63" ht="9.75" customHeight="1">
      <c r="A473" s="239"/>
      <c r="B473" s="239"/>
      <c r="C473" s="241"/>
      <c r="D473" s="241"/>
      <c r="E473" s="236"/>
      <c r="F473" s="236"/>
      <c r="G473" s="241"/>
      <c r="H473" s="241"/>
      <c r="I473" s="241"/>
      <c r="J473" s="243"/>
      <c r="K473" s="243"/>
      <c r="L473" s="243"/>
      <c r="M473" s="243"/>
      <c r="N473" s="243"/>
      <c r="O473" s="243"/>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243"/>
      <c r="AL473" s="243"/>
      <c r="AM473" s="243"/>
      <c r="AN473" s="243"/>
      <c r="AO473" s="243"/>
      <c r="AP473" s="243"/>
      <c r="AQ473" s="243"/>
      <c r="AR473" s="243"/>
      <c r="AS473" s="243"/>
      <c r="AT473" s="243"/>
      <c r="AU473" s="243"/>
      <c r="AV473" s="243"/>
      <c r="AW473" s="243"/>
      <c r="AX473" s="243"/>
      <c r="AY473" s="243"/>
      <c r="AZ473" s="243"/>
      <c r="BA473" s="243"/>
      <c r="BB473" s="243"/>
      <c r="BC473" s="243"/>
      <c r="BD473" s="243"/>
      <c r="BE473" s="243"/>
      <c r="BF473" s="243"/>
      <c r="BG473" s="243"/>
      <c r="BH473" s="243"/>
      <c r="BI473" s="243"/>
      <c r="BJ473" s="243"/>
      <c r="BK473" s="243"/>
    </row>
    <row r="474" spans="1:63" ht="9.75" customHeight="1">
      <c r="A474" s="239"/>
      <c r="B474" s="239"/>
      <c r="C474" s="241"/>
      <c r="D474" s="241"/>
      <c r="E474" s="236"/>
      <c r="F474" s="236"/>
      <c r="G474" s="241"/>
      <c r="H474" s="241"/>
      <c r="I474" s="241"/>
      <c r="J474" s="274"/>
      <c r="K474" s="274"/>
      <c r="L474" s="274"/>
      <c r="M474" s="274"/>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43"/>
    </row>
    <row r="475" spans="1:63" ht="9.75" customHeight="1">
      <c r="A475" s="239"/>
      <c r="B475" s="239"/>
      <c r="C475" s="245"/>
      <c r="D475" s="245"/>
      <c r="E475" s="245"/>
      <c r="F475" s="245"/>
      <c r="G475" s="246"/>
      <c r="H475" s="243"/>
      <c r="I475" s="243"/>
      <c r="J475" s="719" t="s">
        <v>1239</v>
      </c>
      <c r="K475" s="719"/>
      <c r="L475" s="719"/>
      <c r="M475" s="719"/>
      <c r="N475" s="719"/>
      <c r="O475" s="719"/>
      <c r="P475" s="719"/>
      <c r="Q475" s="719"/>
      <c r="R475" s="719"/>
      <c r="S475" s="719"/>
      <c r="T475" s="719"/>
      <c r="U475" s="719"/>
      <c r="V475" s="719"/>
      <c r="W475" s="719"/>
      <c r="X475" s="719"/>
      <c r="Y475" s="719"/>
      <c r="Z475" s="719"/>
      <c r="AA475" s="719"/>
      <c r="AB475" s="719"/>
      <c r="AC475" s="719"/>
      <c r="AD475" s="719"/>
      <c r="AE475" s="719"/>
      <c r="AF475" s="719"/>
      <c r="AG475" s="719"/>
      <c r="AH475" s="719"/>
      <c r="AI475" s="719"/>
      <c r="AJ475" s="719"/>
      <c r="AK475" s="719"/>
      <c r="AL475" s="719"/>
      <c r="AM475" s="719"/>
      <c r="AN475" s="719"/>
      <c r="AO475" s="719"/>
      <c r="AP475" s="719"/>
      <c r="AQ475" s="719"/>
      <c r="AR475" s="719"/>
      <c r="AS475" s="719"/>
      <c r="AT475" s="719"/>
      <c r="AU475" s="719"/>
      <c r="AV475" s="719"/>
      <c r="AW475" s="719"/>
      <c r="AX475" s="719"/>
      <c r="AY475" s="719"/>
      <c r="AZ475" s="719"/>
      <c r="BA475" s="719"/>
      <c r="BB475" s="719"/>
      <c r="BC475" s="719"/>
      <c r="BD475" s="719"/>
      <c r="BE475" s="719"/>
      <c r="BF475" s="719"/>
      <c r="BG475" s="719"/>
      <c r="BH475" s="719"/>
      <c r="BI475" s="719"/>
      <c r="BJ475" s="247"/>
      <c r="BK475" s="243"/>
    </row>
    <row r="476" spans="1:63" ht="9.75" customHeight="1">
      <c r="A476" s="239"/>
      <c r="B476" s="239"/>
      <c r="C476" s="245"/>
      <c r="D476" s="245"/>
      <c r="E476" s="245"/>
      <c r="F476" s="245"/>
      <c r="G476" s="246"/>
      <c r="H476" s="243"/>
      <c r="I476" s="243"/>
      <c r="J476" s="719"/>
      <c r="K476" s="719"/>
      <c r="L476" s="719"/>
      <c r="M476" s="719"/>
      <c r="N476" s="719"/>
      <c r="O476" s="719"/>
      <c r="P476" s="719"/>
      <c r="Q476" s="719"/>
      <c r="R476" s="719"/>
      <c r="S476" s="719"/>
      <c r="T476" s="719"/>
      <c r="U476" s="719"/>
      <c r="V476" s="719"/>
      <c r="W476" s="719"/>
      <c r="X476" s="719"/>
      <c r="Y476" s="719"/>
      <c r="Z476" s="719"/>
      <c r="AA476" s="719"/>
      <c r="AB476" s="719"/>
      <c r="AC476" s="719"/>
      <c r="AD476" s="719"/>
      <c r="AE476" s="719"/>
      <c r="AF476" s="719"/>
      <c r="AG476" s="719"/>
      <c r="AH476" s="719"/>
      <c r="AI476" s="719"/>
      <c r="AJ476" s="719"/>
      <c r="AK476" s="719"/>
      <c r="AL476" s="719"/>
      <c r="AM476" s="719"/>
      <c r="AN476" s="719"/>
      <c r="AO476" s="719"/>
      <c r="AP476" s="719"/>
      <c r="AQ476" s="719"/>
      <c r="AR476" s="719"/>
      <c r="AS476" s="719"/>
      <c r="AT476" s="719"/>
      <c r="AU476" s="719"/>
      <c r="AV476" s="719"/>
      <c r="AW476" s="719"/>
      <c r="AX476" s="719"/>
      <c r="AY476" s="719"/>
      <c r="AZ476" s="719"/>
      <c r="BA476" s="719"/>
      <c r="BB476" s="719"/>
      <c r="BC476" s="719"/>
      <c r="BD476" s="719"/>
      <c r="BE476" s="719"/>
      <c r="BF476" s="719"/>
      <c r="BG476" s="719"/>
      <c r="BH476" s="719"/>
      <c r="BI476" s="719"/>
      <c r="BJ476" s="247"/>
      <c r="BK476" s="247"/>
    </row>
    <row r="477" spans="1:63" ht="9.75" customHeight="1">
      <c r="A477" s="239"/>
      <c r="B477" s="239"/>
      <c r="C477" s="245"/>
      <c r="D477" s="245"/>
      <c r="E477" s="245"/>
      <c r="F477" s="245"/>
      <c r="G477" s="246"/>
      <c r="H477" s="274"/>
      <c r="I477" s="274"/>
      <c r="J477" s="719"/>
      <c r="K477" s="719"/>
      <c r="L477" s="719"/>
      <c r="M477" s="719"/>
      <c r="N477" s="719"/>
      <c r="O477" s="719"/>
      <c r="P477" s="719"/>
      <c r="Q477" s="719"/>
      <c r="R477" s="719"/>
      <c r="S477" s="719"/>
      <c r="T477" s="719"/>
      <c r="U477" s="719"/>
      <c r="V477" s="719"/>
      <c r="W477" s="719"/>
      <c r="X477" s="719"/>
      <c r="Y477" s="719"/>
      <c r="Z477" s="719"/>
      <c r="AA477" s="719"/>
      <c r="AB477" s="719"/>
      <c r="AC477" s="719"/>
      <c r="AD477" s="719"/>
      <c r="AE477" s="719"/>
      <c r="AF477" s="719"/>
      <c r="AG477" s="719"/>
      <c r="AH477" s="719"/>
      <c r="AI477" s="719"/>
      <c r="AJ477" s="719"/>
      <c r="AK477" s="719"/>
      <c r="AL477" s="719"/>
      <c r="AM477" s="719"/>
      <c r="AN477" s="719"/>
      <c r="AO477" s="719"/>
      <c r="AP477" s="719"/>
      <c r="AQ477" s="719"/>
      <c r="AR477" s="719"/>
      <c r="AS477" s="719"/>
      <c r="AT477" s="719"/>
      <c r="AU477" s="719"/>
      <c r="AV477" s="719"/>
      <c r="AW477" s="719"/>
      <c r="AX477" s="719"/>
      <c r="AY477" s="719"/>
      <c r="AZ477" s="719"/>
      <c r="BA477" s="719"/>
      <c r="BB477" s="719"/>
      <c r="BC477" s="719"/>
      <c r="BD477" s="719"/>
      <c r="BE477" s="719"/>
      <c r="BF477" s="719"/>
      <c r="BG477" s="719"/>
      <c r="BH477" s="719"/>
      <c r="BI477" s="719"/>
      <c r="BJ477" s="247"/>
      <c r="BK477" s="247"/>
    </row>
    <row r="478" spans="1:63" ht="9.75" customHeight="1">
      <c r="A478" s="239"/>
      <c r="B478" s="239"/>
      <c r="C478" s="245"/>
      <c r="D478" s="245"/>
      <c r="E478" s="245"/>
      <c r="F478" s="245"/>
      <c r="G478" s="246"/>
      <c r="H478" s="274"/>
      <c r="I478" s="274"/>
      <c r="J478" s="719"/>
      <c r="K478" s="719"/>
      <c r="L478" s="719"/>
      <c r="M478" s="719"/>
      <c r="N478" s="719"/>
      <c r="O478" s="719"/>
      <c r="P478" s="719"/>
      <c r="Q478" s="719"/>
      <c r="R478" s="719"/>
      <c r="S478" s="719"/>
      <c r="T478" s="719"/>
      <c r="U478" s="719"/>
      <c r="V478" s="719"/>
      <c r="W478" s="719"/>
      <c r="X478" s="719"/>
      <c r="Y478" s="719"/>
      <c r="Z478" s="719"/>
      <c r="AA478" s="719"/>
      <c r="AB478" s="719"/>
      <c r="AC478" s="719"/>
      <c r="AD478" s="719"/>
      <c r="AE478" s="719"/>
      <c r="AF478" s="719"/>
      <c r="AG478" s="719"/>
      <c r="AH478" s="719"/>
      <c r="AI478" s="719"/>
      <c r="AJ478" s="719"/>
      <c r="AK478" s="719"/>
      <c r="AL478" s="719"/>
      <c r="AM478" s="719"/>
      <c r="AN478" s="719"/>
      <c r="AO478" s="719"/>
      <c r="AP478" s="719"/>
      <c r="AQ478" s="719"/>
      <c r="AR478" s="719"/>
      <c r="AS478" s="719"/>
      <c r="AT478" s="719"/>
      <c r="AU478" s="719"/>
      <c r="AV478" s="719"/>
      <c r="AW478" s="719"/>
      <c r="AX478" s="719"/>
      <c r="AY478" s="719"/>
      <c r="AZ478" s="719"/>
      <c r="BA478" s="719"/>
      <c r="BB478" s="719"/>
      <c r="BC478" s="719"/>
      <c r="BD478" s="719"/>
      <c r="BE478" s="719"/>
      <c r="BF478" s="719"/>
      <c r="BG478" s="719"/>
      <c r="BH478" s="719"/>
      <c r="BI478" s="719"/>
      <c r="BJ478" s="247"/>
      <c r="BK478" s="247"/>
    </row>
    <row r="479" spans="1:63" ht="9.75" customHeight="1">
      <c r="A479" s="239"/>
      <c r="B479" s="239"/>
      <c r="C479" s="245"/>
      <c r="D479" s="245"/>
      <c r="E479" s="245"/>
      <c r="F479" s="245"/>
      <c r="G479" s="246"/>
      <c r="H479" s="274"/>
      <c r="I479" s="274"/>
      <c r="J479" s="719"/>
      <c r="K479" s="719"/>
      <c r="L479" s="719"/>
      <c r="M479" s="719"/>
      <c r="N479" s="719"/>
      <c r="O479" s="719"/>
      <c r="P479" s="719"/>
      <c r="Q479" s="719"/>
      <c r="R479" s="719"/>
      <c r="S479" s="719"/>
      <c r="T479" s="719"/>
      <c r="U479" s="719"/>
      <c r="V479" s="719"/>
      <c r="W479" s="719"/>
      <c r="X479" s="719"/>
      <c r="Y479" s="719"/>
      <c r="Z479" s="719"/>
      <c r="AA479" s="719"/>
      <c r="AB479" s="719"/>
      <c r="AC479" s="719"/>
      <c r="AD479" s="719"/>
      <c r="AE479" s="719"/>
      <c r="AF479" s="719"/>
      <c r="AG479" s="719"/>
      <c r="AH479" s="719"/>
      <c r="AI479" s="719"/>
      <c r="AJ479" s="719"/>
      <c r="AK479" s="719"/>
      <c r="AL479" s="719"/>
      <c r="AM479" s="719"/>
      <c r="AN479" s="719"/>
      <c r="AO479" s="719"/>
      <c r="AP479" s="719"/>
      <c r="AQ479" s="719"/>
      <c r="AR479" s="719"/>
      <c r="AS479" s="719"/>
      <c r="AT479" s="719"/>
      <c r="AU479" s="719"/>
      <c r="AV479" s="719"/>
      <c r="AW479" s="719"/>
      <c r="AX479" s="719"/>
      <c r="AY479" s="719"/>
      <c r="AZ479" s="719"/>
      <c r="BA479" s="719"/>
      <c r="BB479" s="719"/>
      <c r="BC479" s="719"/>
      <c r="BD479" s="719"/>
      <c r="BE479" s="719"/>
      <c r="BF479" s="719"/>
      <c r="BG479" s="719"/>
      <c r="BH479" s="719"/>
      <c r="BI479" s="719"/>
      <c r="BJ479" s="247"/>
      <c r="BK479" s="247"/>
    </row>
    <row r="480" spans="1:63" ht="9.75" customHeight="1">
      <c r="A480" s="239"/>
      <c r="B480" s="239"/>
      <c r="C480" s="241"/>
      <c r="D480" s="241"/>
      <c r="E480" s="236"/>
      <c r="F480" s="236"/>
      <c r="G480" s="241"/>
      <c r="H480" s="241"/>
      <c r="I480" s="241"/>
      <c r="J480" s="276"/>
      <c r="K480" s="276"/>
      <c r="L480" s="276"/>
      <c r="M480" s="276"/>
      <c r="N480" s="276"/>
      <c r="O480" s="276"/>
      <c r="P480" s="276"/>
      <c r="Q480" s="276"/>
      <c r="R480" s="276"/>
      <c r="S480" s="276"/>
      <c r="T480" s="276"/>
      <c r="U480" s="276"/>
      <c r="V480" s="276"/>
      <c r="W480" s="276"/>
      <c r="X480" s="276"/>
      <c r="Y480" s="276"/>
      <c r="Z480" s="276"/>
      <c r="AA480" s="276"/>
      <c r="AB480" s="276"/>
      <c r="AC480" s="276"/>
      <c r="AD480" s="276"/>
      <c r="AE480" s="276"/>
      <c r="AF480" s="276"/>
      <c r="AG480" s="276"/>
      <c r="AH480" s="276"/>
      <c r="AI480" s="276"/>
      <c r="AJ480" s="276"/>
      <c r="AK480" s="276"/>
      <c r="AL480" s="276"/>
      <c r="AM480" s="276"/>
      <c r="AN480" s="276"/>
      <c r="AO480" s="276"/>
      <c r="AP480" s="276"/>
      <c r="AQ480" s="276"/>
      <c r="AR480" s="276"/>
      <c r="AS480" s="276"/>
      <c r="AT480" s="276"/>
      <c r="AU480" s="276"/>
      <c r="AV480" s="276"/>
      <c r="AW480" s="276"/>
      <c r="AX480" s="276"/>
      <c r="AY480" s="276"/>
      <c r="AZ480" s="276"/>
      <c r="BA480" s="276"/>
      <c r="BB480" s="276"/>
      <c r="BC480" s="276"/>
      <c r="BD480" s="276"/>
      <c r="BE480" s="276"/>
      <c r="BF480" s="276"/>
      <c r="BG480" s="276"/>
      <c r="BH480" s="276"/>
      <c r="BI480" s="276"/>
      <c r="BJ480" s="276"/>
      <c r="BK480" s="247"/>
    </row>
    <row r="481" spans="1:63" ht="9.75" customHeight="1">
      <c r="A481" s="239"/>
      <c r="B481" s="239"/>
      <c r="C481" s="241"/>
      <c r="D481" s="241"/>
      <c r="E481" s="236"/>
      <c r="F481" s="236"/>
      <c r="G481" s="241"/>
      <c r="H481" s="241"/>
      <c r="I481" s="241"/>
      <c r="J481" s="720" t="s">
        <v>1314</v>
      </c>
      <c r="K481" s="720"/>
      <c r="L481" s="720"/>
      <c r="M481" s="720"/>
      <c r="N481" s="720"/>
      <c r="O481" s="720"/>
      <c r="P481" s="720"/>
      <c r="Q481" s="720"/>
      <c r="R481" s="720"/>
      <c r="S481" s="720"/>
      <c r="T481" s="720"/>
      <c r="U481" s="720"/>
      <c r="V481" s="720"/>
      <c r="W481" s="720"/>
      <c r="X481" s="720"/>
      <c r="Y481" s="720"/>
      <c r="Z481" s="720"/>
      <c r="AA481" s="720"/>
      <c r="AB481" s="720"/>
      <c r="AC481" s="720"/>
      <c r="AD481" s="720"/>
      <c r="AE481" s="720"/>
      <c r="AF481" s="720"/>
      <c r="AG481" s="720"/>
      <c r="AH481" s="720"/>
      <c r="AI481" s="720"/>
      <c r="AJ481" s="720"/>
      <c r="AK481" s="720"/>
      <c r="AL481" s="720"/>
      <c r="AM481" s="720"/>
      <c r="AN481" s="720"/>
      <c r="AO481" s="720"/>
      <c r="AP481" s="720"/>
      <c r="AQ481" s="720"/>
      <c r="AR481" s="720"/>
      <c r="AS481" s="720"/>
      <c r="AT481" s="720"/>
      <c r="AU481" s="720"/>
      <c r="AV481" s="720"/>
      <c r="AW481" s="720"/>
      <c r="AX481" s="720"/>
      <c r="AY481" s="720"/>
      <c r="AZ481" s="720"/>
      <c r="BA481" s="720"/>
      <c r="BB481" s="720"/>
      <c r="BC481" s="720"/>
      <c r="BD481" s="720"/>
      <c r="BE481" s="720"/>
      <c r="BF481" s="720"/>
      <c r="BG481" s="720"/>
      <c r="BH481" s="720"/>
      <c r="BI481" s="720"/>
      <c r="BJ481" s="243"/>
      <c r="BK481" s="247"/>
    </row>
    <row r="482" spans="1:63" ht="9.75" customHeight="1">
      <c r="A482" s="239"/>
      <c r="B482" s="239"/>
      <c r="C482" s="241"/>
      <c r="D482" s="241"/>
      <c r="E482" s="236"/>
      <c r="F482" s="236"/>
      <c r="G482" s="241"/>
      <c r="H482" s="241"/>
      <c r="I482" s="241"/>
      <c r="J482" s="720"/>
      <c r="K482" s="720"/>
      <c r="L482" s="720"/>
      <c r="M482" s="720"/>
      <c r="N482" s="720"/>
      <c r="O482" s="720"/>
      <c r="P482" s="720"/>
      <c r="Q482" s="720"/>
      <c r="R482" s="720"/>
      <c r="S482" s="720"/>
      <c r="T482" s="720"/>
      <c r="U482" s="720"/>
      <c r="V482" s="720"/>
      <c r="W482" s="720"/>
      <c r="X482" s="720"/>
      <c r="Y482" s="720"/>
      <c r="Z482" s="720"/>
      <c r="AA482" s="720"/>
      <c r="AB482" s="720"/>
      <c r="AC482" s="720"/>
      <c r="AD482" s="720"/>
      <c r="AE482" s="720"/>
      <c r="AF482" s="720"/>
      <c r="AG482" s="720"/>
      <c r="AH482" s="720"/>
      <c r="AI482" s="720"/>
      <c r="AJ482" s="720"/>
      <c r="AK482" s="720"/>
      <c r="AL482" s="720"/>
      <c r="AM482" s="720"/>
      <c r="AN482" s="720"/>
      <c r="AO482" s="720"/>
      <c r="AP482" s="720"/>
      <c r="AQ482" s="720"/>
      <c r="AR482" s="720"/>
      <c r="AS482" s="720"/>
      <c r="AT482" s="720"/>
      <c r="AU482" s="720"/>
      <c r="AV482" s="720"/>
      <c r="AW482" s="720"/>
      <c r="AX482" s="720"/>
      <c r="AY482" s="720"/>
      <c r="AZ482" s="720"/>
      <c r="BA482" s="720"/>
      <c r="BB482" s="720"/>
      <c r="BC482" s="720"/>
      <c r="BD482" s="720"/>
      <c r="BE482" s="720"/>
      <c r="BF482" s="720"/>
      <c r="BG482" s="720"/>
      <c r="BH482" s="720"/>
      <c r="BI482" s="720"/>
      <c r="BJ482" s="243"/>
      <c r="BK482" s="247"/>
    </row>
    <row r="483" spans="1:63" ht="9.75" customHeight="1">
      <c r="A483" s="239"/>
      <c r="B483" s="239"/>
      <c r="C483" s="241"/>
      <c r="D483" s="241"/>
      <c r="E483" s="236"/>
      <c r="F483" s="236"/>
      <c r="G483" s="241"/>
      <c r="H483" s="241"/>
      <c r="I483" s="241"/>
      <c r="J483" s="720"/>
      <c r="K483" s="720"/>
      <c r="L483" s="720"/>
      <c r="M483" s="720"/>
      <c r="N483" s="720"/>
      <c r="O483" s="720"/>
      <c r="P483" s="720"/>
      <c r="Q483" s="720"/>
      <c r="R483" s="720"/>
      <c r="S483" s="720"/>
      <c r="T483" s="720"/>
      <c r="U483" s="720"/>
      <c r="V483" s="720"/>
      <c r="W483" s="720"/>
      <c r="X483" s="720"/>
      <c r="Y483" s="720"/>
      <c r="Z483" s="720"/>
      <c r="AA483" s="720"/>
      <c r="AB483" s="720"/>
      <c r="AC483" s="720"/>
      <c r="AD483" s="720"/>
      <c r="AE483" s="720"/>
      <c r="AF483" s="720"/>
      <c r="AG483" s="720"/>
      <c r="AH483" s="720"/>
      <c r="AI483" s="720"/>
      <c r="AJ483" s="720"/>
      <c r="AK483" s="720"/>
      <c r="AL483" s="720"/>
      <c r="AM483" s="720"/>
      <c r="AN483" s="720"/>
      <c r="AO483" s="720"/>
      <c r="AP483" s="720"/>
      <c r="AQ483" s="720"/>
      <c r="AR483" s="720"/>
      <c r="AS483" s="720"/>
      <c r="AT483" s="720"/>
      <c r="AU483" s="720"/>
      <c r="AV483" s="720"/>
      <c r="AW483" s="720"/>
      <c r="AX483" s="720"/>
      <c r="AY483" s="720"/>
      <c r="AZ483" s="720"/>
      <c r="BA483" s="720"/>
      <c r="BB483" s="720"/>
      <c r="BC483" s="720"/>
      <c r="BD483" s="720"/>
      <c r="BE483" s="720"/>
      <c r="BF483" s="720"/>
      <c r="BG483" s="720"/>
      <c r="BH483" s="720"/>
      <c r="BI483" s="720"/>
      <c r="BJ483" s="243"/>
      <c r="BK483" s="247"/>
    </row>
    <row r="484" spans="1:63" ht="9.75" customHeight="1">
      <c r="A484" s="239"/>
      <c r="B484" s="239"/>
      <c r="C484" s="241"/>
      <c r="D484" s="241"/>
      <c r="E484" s="236"/>
      <c r="F484" s="236"/>
      <c r="G484" s="241"/>
      <c r="H484" s="241"/>
      <c r="I484" s="241"/>
      <c r="J484" s="720"/>
      <c r="K484" s="720"/>
      <c r="L484" s="720"/>
      <c r="M484" s="720"/>
      <c r="N484" s="720"/>
      <c r="O484" s="720"/>
      <c r="P484" s="720"/>
      <c r="Q484" s="720"/>
      <c r="R484" s="720"/>
      <c r="S484" s="720"/>
      <c r="T484" s="720"/>
      <c r="U484" s="720"/>
      <c r="V484" s="720"/>
      <c r="W484" s="720"/>
      <c r="X484" s="720"/>
      <c r="Y484" s="720"/>
      <c r="Z484" s="720"/>
      <c r="AA484" s="720"/>
      <c r="AB484" s="720"/>
      <c r="AC484" s="720"/>
      <c r="AD484" s="720"/>
      <c r="AE484" s="720"/>
      <c r="AF484" s="720"/>
      <c r="AG484" s="720"/>
      <c r="AH484" s="720"/>
      <c r="AI484" s="720"/>
      <c r="AJ484" s="720"/>
      <c r="AK484" s="720"/>
      <c r="AL484" s="720"/>
      <c r="AM484" s="720"/>
      <c r="AN484" s="720"/>
      <c r="AO484" s="720"/>
      <c r="AP484" s="720"/>
      <c r="AQ484" s="720"/>
      <c r="AR484" s="720"/>
      <c r="AS484" s="720"/>
      <c r="AT484" s="720"/>
      <c r="AU484" s="720"/>
      <c r="AV484" s="720"/>
      <c r="AW484" s="720"/>
      <c r="AX484" s="720"/>
      <c r="AY484" s="720"/>
      <c r="AZ484" s="720"/>
      <c r="BA484" s="720"/>
      <c r="BB484" s="720"/>
      <c r="BC484" s="720"/>
      <c r="BD484" s="720"/>
      <c r="BE484" s="720"/>
      <c r="BF484" s="720"/>
      <c r="BG484" s="720"/>
      <c r="BH484" s="720"/>
      <c r="BI484" s="720"/>
      <c r="BJ484" s="243"/>
      <c r="BK484" s="247"/>
    </row>
    <row r="485" spans="1:63" ht="9.75" customHeight="1">
      <c r="A485" s="239"/>
      <c r="B485" s="239"/>
      <c r="C485" s="241"/>
      <c r="D485" s="241"/>
      <c r="E485" s="236"/>
      <c r="F485" s="236"/>
      <c r="G485" s="241"/>
      <c r="H485" s="241"/>
      <c r="I485" s="241"/>
      <c r="J485" s="720"/>
      <c r="K485" s="720"/>
      <c r="L485" s="720"/>
      <c r="M485" s="720"/>
      <c r="N485" s="720"/>
      <c r="O485" s="720"/>
      <c r="P485" s="720"/>
      <c r="Q485" s="720"/>
      <c r="R485" s="720"/>
      <c r="S485" s="720"/>
      <c r="T485" s="720"/>
      <c r="U485" s="720"/>
      <c r="V485" s="720"/>
      <c r="W485" s="720"/>
      <c r="X485" s="720"/>
      <c r="Y485" s="720"/>
      <c r="Z485" s="720"/>
      <c r="AA485" s="720"/>
      <c r="AB485" s="720"/>
      <c r="AC485" s="720"/>
      <c r="AD485" s="720"/>
      <c r="AE485" s="720"/>
      <c r="AF485" s="720"/>
      <c r="AG485" s="720"/>
      <c r="AH485" s="720"/>
      <c r="AI485" s="720"/>
      <c r="AJ485" s="720"/>
      <c r="AK485" s="720"/>
      <c r="AL485" s="720"/>
      <c r="AM485" s="720"/>
      <c r="AN485" s="720"/>
      <c r="AO485" s="720"/>
      <c r="AP485" s="720"/>
      <c r="AQ485" s="720"/>
      <c r="AR485" s="720"/>
      <c r="AS485" s="720"/>
      <c r="AT485" s="720"/>
      <c r="AU485" s="720"/>
      <c r="AV485" s="720"/>
      <c r="AW485" s="720"/>
      <c r="AX485" s="720"/>
      <c r="AY485" s="720"/>
      <c r="AZ485" s="720"/>
      <c r="BA485" s="720"/>
      <c r="BB485" s="720"/>
      <c r="BC485" s="720"/>
      <c r="BD485" s="720"/>
      <c r="BE485" s="720"/>
      <c r="BF485" s="720"/>
      <c r="BG485" s="720"/>
      <c r="BH485" s="720"/>
      <c r="BI485" s="720"/>
      <c r="BJ485" s="243"/>
      <c r="BK485" s="247"/>
    </row>
    <row r="486" spans="1:63" ht="9.75" customHeight="1">
      <c r="A486" s="239"/>
      <c r="B486" s="239"/>
      <c r="C486" s="241"/>
      <c r="D486" s="241"/>
      <c r="E486" s="236"/>
      <c r="F486" s="236"/>
      <c r="G486" s="241"/>
      <c r="H486" s="241"/>
      <c r="I486" s="241"/>
      <c r="J486" s="720"/>
      <c r="K486" s="720"/>
      <c r="L486" s="720"/>
      <c r="M486" s="720"/>
      <c r="N486" s="720"/>
      <c r="O486" s="720"/>
      <c r="P486" s="720"/>
      <c r="Q486" s="720"/>
      <c r="R486" s="720"/>
      <c r="S486" s="720"/>
      <c r="T486" s="720"/>
      <c r="U486" s="720"/>
      <c r="V486" s="720"/>
      <c r="W486" s="720"/>
      <c r="X486" s="720"/>
      <c r="Y486" s="720"/>
      <c r="Z486" s="720"/>
      <c r="AA486" s="720"/>
      <c r="AB486" s="720"/>
      <c r="AC486" s="720"/>
      <c r="AD486" s="720"/>
      <c r="AE486" s="720"/>
      <c r="AF486" s="720"/>
      <c r="AG486" s="720"/>
      <c r="AH486" s="720"/>
      <c r="AI486" s="720"/>
      <c r="AJ486" s="720"/>
      <c r="AK486" s="720"/>
      <c r="AL486" s="720"/>
      <c r="AM486" s="720"/>
      <c r="AN486" s="720"/>
      <c r="AO486" s="720"/>
      <c r="AP486" s="720"/>
      <c r="AQ486" s="720"/>
      <c r="AR486" s="720"/>
      <c r="AS486" s="720"/>
      <c r="AT486" s="720"/>
      <c r="AU486" s="720"/>
      <c r="AV486" s="720"/>
      <c r="AW486" s="720"/>
      <c r="AX486" s="720"/>
      <c r="AY486" s="720"/>
      <c r="AZ486" s="720"/>
      <c r="BA486" s="720"/>
      <c r="BB486" s="720"/>
      <c r="BC486" s="720"/>
      <c r="BD486" s="720"/>
      <c r="BE486" s="720"/>
      <c r="BF486" s="720"/>
      <c r="BG486" s="720"/>
      <c r="BH486" s="720"/>
      <c r="BI486" s="720"/>
      <c r="BJ486" s="243"/>
      <c r="BK486" s="247"/>
    </row>
    <row r="487" spans="1:63" ht="9.75" customHeight="1">
      <c r="A487" s="239"/>
      <c r="B487" s="239"/>
      <c r="C487" s="241"/>
      <c r="D487" s="241"/>
      <c r="E487" s="236"/>
      <c r="F487" s="236"/>
      <c r="G487" s="241"/>
      <c r="H487" s="241"/>
      <c r="I487" s="241"/>
      <c r="J487" s="276"/>
      <c r="K487" s="276"/>
      <c r="L487" s="276"/>
      <c r="M487" s="276"/>
      <c r="N487" s="276"/>
      <c r="O487" s="276"/>
      <c r="P487" s="276"/>
      <c r="Q487" s="276"/>
      <c r="R487" s="276"/>
      <c r="S487" s="276"/>
      <c r="T487" s="276"/>
      <c r="U487" s="276"/>
      <c r="V487" s="276"/>
      <c r="W487" s="276"/>
      <c r="X487" s="276"/>
      <c r="Y487" s="276"/>
      <c r="Z487" s="276"/>
      <c r="AA487" s="276"/>
      <c r="AB487" s="276"/>
      <c r="AC487" s="276"/>
      <c r="AD487" s="276"/>
      <c r="AE487" s="276"/>
      <c r="AF487" s="276"/>
      <c r="AG487" s="276"/>
      <c r="AH487" s="276"/>
      <c r="AI487" s="276"/>
      <c r="AJ487" s="276"/>
      <c r="AK487" s="276"/>
      <c r="AL487" s="276"/>
      <c r="AM487" s="276"/>
      <c r="AN487" s="276"/>
      <c r="AO487" s="276"/>
      <c r="AP487" s="276"/>
      <c r="AQ487" s="276"/>
      <c r="AR487" s="276"/>
      <c r="AS487" s="276"/>
      <c r="AT487" s="276"/>
      <c r="AU487" s="276"/>
      <c r="AV487" s="276"/>
      <c r="AW487" s="276"/>
      <c r="AX487" s="276"/>
      <c r="AY487" s="276"/>
      <c r="AZ487" s="276"/>
      <c r="BA487" s="276"/>
      <c r="BB487" s="276"/>
      <c r="BC487" s="276"/>
      <c r="BD487" s="276"/>
      <c r="BE487" s="276"/>
      <c r="BF487" s="276"/>
      <c r="BG487" s="276"/>
      <c r="BH487" s="276"/>
      <c r="BI487" s="276"/>
      <c r="BJ487" s="276"/>
      <c r="BK487" s="247"/>
    </row>
    <row r="488" spans="1:63" ht="9.75" customHeight="1">
      <c r="A488" s="239"/>
      <c r="B488" s="239"/>
      <c r="C488" s="241"/>
      <c r="D488" s="241"/>
      <c r="E488" s="236"/>
      <c r="F488" s="236"/>
      <c r="G488" s="241"/>
      <c r="H488" s="241"/>
      <c r="I488" s="241"/>
      <c r="J488" s="719" t="s">
        <v>1240</v>
      </c>
      <c r="K488" s="718"/>
      <c r="L488" s="718"/>
      <c r="M488" s="718"/>
      <c r="N488" s="718"/>
      <c r="O488" s="718"/>
      <c r="P488" s="718"/>
      <c r="Q488" s="718"/>
      <c r="R488" s="718"/>
      <c r="S488" s="718"/>
      <c r="T488" s="718"/>
      <c r="U488" s="718"/>
      <c r="V488" s="718"/>
      <c r="W488" s="718"/>
      <c r="X488" s="718"/>
      <c r="Y488" s="718"/>
      <c r="Z488" s="718"/>
      <c r="AA488" s="718"/>
      <c r="AB488" s="718"/>
      <c r="AC488" s="718"/>
      <c r="AD488" s="718"/>
      <c r="AE488" s="718"/>
      <c r="AF488" s="718"/>
      <c r="AG488" s="718"/>
      <c r="AH488" s="718"/>
      <c r="AI488" s="718"/>
      <c r="AJ488" s="718"/>
      <c r="AK488" s="718"/>
      <c r="AL488" s="718"/>
      <c r="AM488" s="718"/>
      <c r="AN488" s="718"/>
      <c r="AO488" s="718"/>
      <c r="AP488" s="718"/>
      <c r="AQ488" s="718"/>
      <c r="AR488" s="718"/>
      <c r="AS488" s="718"/>
      <c r="AT488" s="718"/>
      <c r="AU488" s="718"/>
      <c r="AV488" s="718"/>
      <c r="AW488" s="718"/>
      <c r="AX488" s="718"/>
      <c r="AY488" s="718"/>
      <c r="AZ488" s="718"/>
      <c r="BA488" s="718"/>
      <c r="BB488" s="718"/>
      <c r="BC488" s="718"/>
      <c r="BD488" s="718"/>
      <c r="BE488" s="718"/>
      <c r="BF488" s="718"/>
      <c r="BG488" s="718"/>
      <c r="BH488" s="718"/>
      <c r="BI488" s="718"/>
      <c r="BJ488" s="243"/>
      <c r="BK488" s="247"/>
    </row>
    <row r="489" spans="1:63" ht="9.75" customHeight="1">
      <c r="A489" s="239"/>
      <c r="B489" s="239"/>
      <c r="C489" s="241"/>
      <c r="D489" s="241"/>
      <c r="E489" s="236"/>
      <c r="F489" s="236"/>
      <c r="G489" s="241"/>
      <c r="H489" s="241"/>
      <c r="I489" s="241"/>
      <c r="J489" s="718"/>
      <c r="K489" s="718"/>
      <c r="L489" s="718"/>
      <c r="M489" s="718"/>
      <c r="N489" s="718"/>
      <c r="O489" s="718"/>
      <c r="P489" s="718"/>
      <c r="Q489" s="718"/>
      <c r="R489" s="718"/>
      <c r="S489" s="718"/>
      <c r="T489" s="718"/>
      <c r="U489" s="718"/>
      <c r="V489" s="718"/>
      <c r="W489" s="718"/>
      <c r="X489" s="718"/>
      <c r="Y489" s="718"/>
      <c r="Z489" s="718"/>
      <c r="AA489" s="718"/>
      <c r="AB489" s="718"/>
      <c r="AC489" s="718"/>
      <c r="AD489" s="718"/>
      <c r="AE489" s="718"/>
      <c r="AF489" s="718"/>
      <c r="AG489" s="718"/>
      <c r="AH489" s="718"/>
      <c r="AI489" s="718"/>
      <c r="AJ489" s="718"/>
      <c r="AK489" s="718"/>
      <c r="AL489" s="718"/>
      <c r="AM489" s="718"/>
      <c r="AN489" s="718"/>
      <c r="AO489" s="718"/>
      <c r="AP489" s="718"/>
      <c r="AQ489" s="718"/>
      <c r="AR489" s="718"/>
      <c r="AS489" s="718"/>
      <c r="AT489" s="718"/>
      <c r="AU489" s="718"/>
      <c r="AV489" s="718"/>
      <c r="AW489" s="718"/>
      <c r="AX489" s="718"/>
      <c r="AY489" s="718"/>
      <c r="AZ489" s="718"/>
      <c r="BA489" s="718"/>
      <c r="BB489" s="718"/>
      <c r="BC489" s="718"/>
      <c r="BD489" s="718"/>
      <c r="BE489" s="718"/>
      <c r="BF489" s="718"/>
      <c r="BG489" s="718"/>
      <c r="BH489" s="718"/>
      <c r="BI489" s="718"/>
      <c r="BJ489" s="243"/>
      <c r="BK489" s="247"/>
    </row>
    <row r="490" spans="1:63" ht="9.75" customHeight="1">
      <c r="A490" s="239"/>
      <c r="B490" s="239"/>
      <c r="C490" s="241"/>
      <c r="D490" s="241"/>
      <c r="E490" s="236"/>
      <c r="F490" s="236"/>
      <c r="G490" s="241"/>
      <c r="H490" s="241"/>
      <c r="I490" s="241"/>
      <c r="J490" s="718"/>
      <c r="K490" s="718"/>
      <c r="L490" s="718"/>
      <c r="M490" s="718"/>
      <c r="N490" s="718"/>
      <c r="O490" s="718"/>
      <c r="P490" s="718"/>
      <c r="Q490" s="718"/>
      <c r="R490" s="718"/>
      <c r="S490" s="718"/>
      <c r="T490" s="718"/>
      <c r="U490" s="718"/>
      <c r="V490" s="718"/>
      <c r="W490" s="718"/>
      <c r="X490" s="718"/>
      <c r="Y490" s="718"/>
      <c r="Z490" s="718"/>
      <c r="AA490" s="718"/>
      <c r="AB490" s="718"/>
      <c r="AC490" s="718"/>
      <c r="AD490" s="718"/>
      <c r="AE490" s="718"/>
      <c r="AF490" s="718"/>
      <c r="AG490" s="718"/>
      <c r="AH490" s="718"/>
      <c r="AI490" s="718"/>
      <c r="AJ490" s="718"/>
      <c r="AK490" s="718"/>
      <c r="AL490" s="718"/>
      <c r="AM490" s="718"/>
      <c r="AN490" s="718"/>
      <c r="AO490" s="718"/>
      <c r="AP490" s="718"/>
      <c r="AQ490" s="718"/>
      <c r="AR490" s="718"/>
      <c r="AS490" s="718"/>
      <c r="AT490" s="718"/>
      <c r="AU490" s="718"/>
      <c r="AV490" s="718"/>
      <c r="AW490" s="718"/>
      <c r="AX490" s="718"/>
      <c r="AY490" s="718"/>
      <c r="AZ490" s="718"/>
      <c r="BA490" s="718"/>
      <c r="BB490" s="718"/>
      <c r="BC490" s="718"/>
      <c r="BD490" s="718"/>
      <c r="BE490" s="718"/>
      <c r="BF490" s="718"/>
      <c r="BG490" s="718"/>
      <c r="BH490" s="718"/>
      <c r="BI490" s="718"/>
      <c r="BJ490" s="243"/>
      <c r="BK490" s="243"/>
    </row>
    <row r="491" spans="1:63" ht="9.75" customHeight="1">
      <c r="A491" s="239"/>
      <c r="B491" s="239"/>
      <c r="C491" s="241"/>
      <c r="D491" s="241"/>
      <c r="E491" s="236"/>
      <c r="F491" s="236"/>
      <c r="G491" s="241"/>
      <c r="H491" s="248"/>
      <c r="I491" s="248"/>
      <c r="J491" s="718"/>
      <c r="K491" s="718"/>
      <c r="L491" s="718"/>
      <c r="M491" s="718"/>
      <c r="N491" s="718"/>
      <c r="O491" s="718"/>
      <c r="P491" s="718"/>
      <c r="Q491" s="718"/>
      <c r="R491" s="718"/>
      <c r="S491" s="718"/>
      <c r="T491" s="718"/>
      <c r="U491" s="718"/>
      <c r="V491" s="718"/>
      <c r="W491" s="718"/>
      <c r="X491" s="718"/>
      <c r="Y491" s="718"/>
      <c r="Z491" s="718"/>
      <c r="AA491" s="718"/>
      <c r="AB491" s="718"/>
      <c r="AC491" s="718"/>
      <c r="AD491" s="718"/>
      <c r="AE491" s="718"/>
      <c r="AF491" s="718"/>
      <c r="AG491" s="718"/>
      <c r="AH491" s="718"/>
      <c r="AI491" s="718"/>
      <c r="AJ491" s="718"/>
      <c r="AK491" s="718"/>
      <c r="AL491" s="718"/>
      <c r="AM491" s="718"/>
      <c r="AN491" s="718"/>
      <c r="AO491" s="718"/>
      <c r="AP491" s="718"/>
      <c r="AQ491" s="718"/>
      <c r="AR491" s="718"/>
      <c r="AS491" s="718"/>
      <c r="AT491" s="718"/>
      <c r="AU491" s="718"/>
      <c r="AV491" s="718"/>
      <c r="AW491" s="718"/>
      <c r="AX491" s="718"/>
      <c r="AY491" s="718"/>
      <c r="AZ491" s="718"/>
      <c r="BA491" s="718"/>
      <c r="BB491" s="718"/>
      <c r="BC491" s="718"/>
      <c r="BD491" s="718"/>
      <c r="BE491" s="718"/>
      <c r="BF491" s="718"/>
      <c r="BG491" s="718"/>
      <c r="BH491" s="718"/>
      <c r="BI491" s="718"/>
      <c r="BJ491" s="243"/>
      <c r="BK491" s="243"/>
    </row>
    <row r="492" spans="1:63" ht="9.75" customHeight="1">
      <c r="A492" s="239"/>
      <c r="B492" s="239"/>
      <c r="C492" s="241"/>
      <c r="D492" s="241"/>
      <c r="E492" s="236"/>
      <c r="F492" s="236"/>
      <c r="G492" s="241"/>
      <c r="H492" s="248"/>
      <c r="I492" s="248"/>
      <c r="J492" s="718"/>
      <c r="K492" s="718"/>
      <c r="L492" s="718"/>
      <c r="M492" s="718"/>
      <c r="N492" s="718"/>
      <c r="O492" s="718"/>
      <c r="P492" s="718"/>
      <c r="Q492" s="718"/>
      <c r="R492" s="718"/>
      <c r="S492" s="718"/>
      <c r="T492" s="718"/>
      <c r="U492" s="718"/>
      <c r="V492" s="718"/>
      <c r="W492" s="718"/>
      <c r="X492" s="718"/>
      <c r="Y492" s="718"/>
      <c r="Z492" s="718"/>
      <c r="AA492" s="718"/>
      <c r="AB492" s="718"/>
      <c r="AC492" s="718"/>
      <c r="AD492" s="718"/>
      <c r="AE492" s="718"/>
      <c r="AF492" s="718"/>
      <c r="AG492" s="718"/>
      <c r="AH492" s="718"/>
      <c r="AI492" s="718"/>
      <c r="AJ492" s="718"/>
      <c r="AK492" s="718"/>
      <c r="AL492" s="718"/>
      <c r="AM492" s="718"/>
      <c r="AN492" s="718"/>
      <c r="AO492" s="718"/>
      <c r="AP492" s="718"/>
      <c r="AQ492" s="718"/>
      <c r="AR492" s="718"/>
      <c r="AS492" s="718"/>
      <c r="AT492" s="718"/>
      <c r="AU492" s="718"/>
      <c r="AV492" s="718"/>
      <c r="AW492" s="718"/>
      <c r="AX492" s="718"/>
      <c r="AY492" s="718"/>
      <c r="AZ492" s="718"/>
      <c r="BA492" s="718"/>
      <c r="BB492" s="718"/>
      <c r="BC492" s="718"/>
      <c r="BD492" s="718"/>
      <c r="BE492" s="718"/>
      <c r="BF492" s="718"/>
      <c r="BG492" s="718"/>
      <c r="BH492" s="718"/>
      <c r="BI492" s="718"/>
      <c r="BJ492" s="243"/>
      <c r="BK492" s="243"/>
    </row>
    <row r="493" spans="1:63" ht="9.75" customHeight="1">
      <c r="A493" s="239"/>
      <c r="B493" s="239"/>
      <c r="C493" s="241"/>
      <c r="D493" s="241"/>
      <c r="E493" s="236"/>
      <c r="F493" s="236"/>
      <c r="G493" s="241"/>
      <c r="H493" s="248"/>
      <c r="I493" s="248"/>
      <c r="J493" s="718"/>
      <c r="K493" s="718"/>
      <c r="L493" s="718"/>
      <c r="M493" s="718"/>
      <c r="N493" s="718"/>
      <c r="O493" s="718"/>
      <c r="P493" s="718"/>
      <c r="Q493" s="718"/>
      <c r="R493" s="718"/>
      <c r="S493" s="718"/>
      <c r="T493" s="718"/>
      <c r="U493" s="718"/>
      <c r="V493" s="718"/>
      <c r="W493" s="718"/>
      <c r="X493" s="718"/>
      <c r="Y493" s="718"/>
      <c r="Z493" s="718"/>
      <c r="AA493" s="718"/>
      <c r="AB493" s="718"/>
      <c r="AC493" s="718"/>
      <c r="AD493" s="718"/>
      <c r="AE493" s="718"/>
      <c r="AF493" s="718"/>
      <c r="AG493" s="718"/>
      <c r="AH493" s="718"/>
      <c r="AI493" s="718"/>
      <c r="AJ493" s="718"/>
      <c r="AK493" s="718"/>
      <c r="AL493" s="718"/>
      <c r="AM493" s="718"/>
      <c r="AN493" s="718"/>
      <c r="AO493" s="718"/>
      <c r="AP493" s="718"/>
      <c r="AQ493" s="718"/>
      <c r="AR493" s="718"/>
      <c r="AS493" s="718"/>
      <c r="AT493" s="718"/>
      <c r="AU493" s="718"/>
      <c r="AV493" s="718"/>
      <c r="AW493" s="718"/>
      <c r="AX493" s="718"/>
      <c r="AY493" s="718"/>
      <c r="AZ493" s="718"/>
      <c r="BA493" s="718"/>
      <c r="BB493" s="718"/>
      <c r="BC493" s="718"/>
      <c r="BD493" s="718"/>
      <c r="BE493" s="718"/>
      <c r="BF493" s="718"/>
      <c r="BG493" s="718"/>
      <c r="BH493" s="718"/>
      <c r="BI493" s="718"/>
      <c r="BJ493" s="243"/>
      <c r="BK493" s="243"/>
    </row>
    <row r="494" spans="1:63" ht="5.25" customHeight="1" thickBot="1">
      <c r="A494" s="239"/>
      <c r="B494" s="239"/>
      <c r="C494" s="241"/>
      <c r="D494" s="241"/>
      <c r="E494" s="236"/>
      <c r="F494" s="236"/>
      <c r="G494" s="241"/>
      <c r="H494" s="248"/>
      <c r="I494" s="248"/>
      <c r="J494" s="274"/>
      <c r="K494" s="274"/>
      <c r="L494" s="274"/>
      <c r="M494" s="274"/>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43"/>
    </row>
    <row r="495" spans="1:63" ht="6" customHeight="1">
      <c r="A495" s="239"/>
      <c r="B495" s="239"/>
      <c r="C495" s="241"/>
      <c r="D495" s="277"/>
      <c r="E495" s="278"/>
      <c r="F495" s="278"/>
      <c r="G495" s="278"/>
      <c r="H495" s="278"/>
      <c r="I495" s="278"/>
      <c r="J495" s="278"/>
      <c r="K495" s="278"/>
      <c r="L495" s="278"/>
      <c r="M495" s="279"/>
      <c r="N495" s="279"/>
      <c r="O495" s="279"/>
      <c r="P495" s="279"/>
      <c r="Q495" s="279"/>
      <c r="R495" s="279"/>
      <c r="S495" s="279"/>
      <c r="T495" s="279"/>
      <c r="U495" s="279"/>
      <c r="V495" s="279"/>
      <c r="W495" s="279"/>
      <c r="X495" s="279"/>
      <c r="Y495" s="279"/>
      <c r="Z495" s="279"/>
      <c r="AA495" s="279"/>
      <c r="AB495" s="279"/>
      <c r="AC495" s="279"/>
      <c r="AD495" s="279"/>
      <c r="AE495" s="279"/>
      <c r="AF495" s="279"/>
      <c r="AG495" s="279"/>
      <c r="AH495" s="279"/>
      <c r="AI495" s="279"/>
      <c r="AJ495" s="279"/>
      <c r="AK495" s="279"/>
      <c r="AL495" s="279"/>
      <c r="AM495" s="279"/>
      <c r="AN495" s="279"/>
      <c r="AO495" s="279"/>
      <c r="AP495" s="279"/>
      <c r="AQ495" s="279"/>
      <c r="AR495" s="279"/>
      <c r="AS495" s="279"/>
      <c r="AT495" s="279"/>
      <c r="AU495" s="279"/>
      <c r="AV495" s="279"/>
      <c r="AW495" s="279"/>
      <c r="AX495" s="279"/>
      <c r="AY495" s="279"/>
      <c r="AZ495" s="279"/>
      <c r="BA495" s="279"/>
      <c r="BB495" s="279"/>
      <c r="BC495" s="279"/>
      <c r="BD495" s="279"/>
      <c r="BE495" s="279"/>
      <c r="BF495" s="279"/>
      <c r="BG495" s="279"/>
      <c r="BH495" s="279"/>
      <c r="BI495" s="280"/>
      <c r="BJ495" s="249"/>
      <c r="BK495" s="244"/>
    </row>
    <row r="496" spans="1:63" ht="27.75" customHeight="1">
      <c r="A496" s="239"/>
      <c r="B496" s="239"/>
      <c r="C496" s="249"/>
      <c r="D496" s="708" t="s">
        <v>1241</v>
      </c>
      <c r="E496" s="709"/>
      <c r="F496" s="709"/>
      <c r="G496" s="709"/>
      <c r="H496" s="709"/>
      <c r="I496" s="709"/>
      <c r="J496" s="709"/>
      <c r="K496" s="709"/>
      <c r="L496" s="709"/>
      <c r="M496" s="709" t="s">
        <v>1242</v>
      </c>
      <c r="N496" s="709"/>
      <c r="O496" s="709"/>
      <c r="P496" s="709"/>
      <c r="Q496" s="721" t="s">
        <v>1243</v>
      </c>
      <c r="R496" s="722"/>
      <c r="S496" s="722"/>
      <c r="T496" s="722"/>
      <c r="U496" s="722"/>
      <c r="V496" s="722"/>
      <c r="W496" s="722"/>
      <c r="X496" s="722"/>
      <c r="Y496" s="722"/>
      <c r="Z496" s="722"/>
      <c r="AA496" s="722"/>
      <c r="AB496" s="722"/>
      <c r="AC496" s="722"/>
      <c r="AD496" s="722"/>
      <c r="AE496" s="722"/>
      <c r="AF496" s="722"/>
      <c r="AG496" s="722"/>
      <c r="AH496" s="722"/>
      <c r="AI496" s="722"/>
      <c r="AJ496" s="722"/>
      <c r="AK496" s="722"/>
      <c r="AL496" s="722"/>
      <c r="AM496" s="722"/>
      <c r="AN496" s="722"/>
      <c r="AO496" s="722"/>
      <c r="AP496" s="722"/>
      <c r="AQ496" s="722"/>
      <c r="AR496" s="722"/>
      <c r="AS496" s="722"/>
      <c r="AT496" s="722"/>
      <c r="AU496" s="722"/>
      <c r="AV496" s="722"/>
      <c r="AW496" s="722"/>
      <c r="AX496" s="722"/>
      <c r="AY496" s="722"/>
      <c r="AZ496" s="722"/>
      <c r="BA496" s="722"/>
      <c r="BB496" s="722"/>
      <c r="BC496" s="722"/>
      <c r="BD496" s="722"/>
      <c r="BE496" s="722"/>
      <c r="BF496" s="722"/>
      <c r="BG496" s="722"/>
      <c r="BH496" s="722"/>
      <c r="BI496" s="281"/>
      <c r="BJ496" s="249"/>
      <c r="BK496" s="244"/>
    </row>
    <row r="497" spans="1:63" ht="16.5" customHeight="1">
      <c r="A497" s="239"/>
      <c r="B497" s="239"/>
      <c r="C497" s="249"/>
      <c r="D497" s="708"/>
      <c r="E497" s="709"/>
      <c r="F497" s="709"/>
      <c r="G497" s="709"/>
      <c r="H497" s="709"/>
      <c r="I497" s="709"/>
      <c r="J497" s="709"/>
      <c r="K497" s="709"/>
      <c r="L497" s="709"/>
      <c r="M497" s="709"/>
      <c r="N497" s="709"/>
      <c r="O497" s="709"/>
      <c r="P497" s="709"/>
      <c r="Q497" s="722"/>
      <c r="R497" s="722"/>
      <c r="S497" s="722"/>
      <c r="T497" s="722"/>
      <c r="U497" s="722"/>
      <c r="V497" s="722"/>
      <c r="W497" s="722"/>
      <c r="X497" s="722"/>
      <c r="Y497" s="722"/>
      <c r="Z497" s="722"/>
      <c r="AA497" s="722"/>
      <c r="AB497" s="722"/>
      <c r="AC497" s="722"/>
      <c r="AD497" s="722"/>
      <c r="AE497" s="722"/>
      <c r="AF497" s="722"/>
      <c r="AG497" s="722"/>
      <c r="AH497" s="722"/>
      <c r="AI497" s="722"/>
      <c r="AJ497" s="722"/>
      <c r="AK497" s="722"/>
      <c r="AL497" s="722"/>
      <c r="AM497" s="722"/>
      <c r="AN497" s="722"/>
      <c r="AO497" s="722"/>
      <c r="AP497" s="722"/>
      <c r="AQ497" s="722"/>
      <c r="AR497" s="722"/>
      <c r="AS497" s="722"/>
      <c r="AT497" s="722"/>
      <c r="AU497" s="722"/>
      <c r="AV497" s="722"/>
      <c r="AW497" s="722"/>
      <c r="AX497" s="722"/>
      <c r="AY497" s="722"/>
      <c r="AZ497" s="722"/>
      <c r="BA497" s="722"/>
      <c r="BB497" s="722"/>
      <c r="BC497" s="722"/>
      <c r="BD497" s="722"/>
      <c r="BE497" s="722"/>
      <c r="BF497" s="722"/>
      <c r="BG497" s="722"/>
      <c r="BH497" s="722"/>
      <c r="BI497" s="281"/>
      <c r="BJ497" s="249"/>
      <c r="BK497" s="249"/>
    </row>
    <row r="498" spans="1:63" ht="21" customHeight="1">
      <c r="A498" s="239"/>
      <c r="B498" s="239"/>
      <c r="C498" s="249"/>
      <c r="D498" s="282"/>
      <c r="E498" s="283"/>
      <c r="F498" s="283"/>
      <c r="G498" s="283"/>
      <c r="H498" s="283"/>
      <c r="I498" s="283"/>
      <c r="J498" s="283"/>
      <c r="K498" s="283"/>
      <c r="L498" s="283"/>
      <c r="M498" s="249"/>
      <c r="N498" s="249"/>
      <c r="O498" s="249"/>
      <c r="P498" s="249"/>
      <c r="Q498" s="249"/>
      <c r="R498" s="249"/>
      <c r="S498" s="249"/>
      <c r="T498" s="249"/>
      <c r="U498" s="249"/>
      <c r="V498" s="249"/>
      <c r="W498" s="249"/>
      <c r="X498" s="249"/>
      <c r="Y498" s="249"/>
      <c r="Z498" s="249"/>
      <c r="AA498" s="249"/>
      <c r="AB498" s="249"/>
      <c r="AC498" s="249"/>
      <c r="AD498" s="249"/>
      <c r="AE498" s="249"/>
      <c r="AF498" s="249"/>
      <c r="AG498" s="249"/>
      <c r="AH498" s="249"/>
      <c r="AI498" s="249"/>
      <c r="AJ498" s="249"/>
      <c r="AK498" s="249"/>
      <c r="AL498" s="249"/>
      <c r="AM498" s="249"/>
      <c r="AN498" s="249"/>
      <c r="AO498" s="249"/>
      <c r="AP498" s="249"/>
      <c r="AQ498" s="249"/>
      <c r="AR498" s="249"/>
      <c r="AS498" s="249"/>
      <c r="AT498" s="1"/>
      <c r="AU498" s="1"/>
      <c r="AV498" s="1"/>
      <c r="AW498" s="1"/>
      <c r="AX498" s="1"/>
      <c r="AY498" s="1"/>
      <c r="AZ498" s="249"/>
      <c r="BA498" s="249"/>
      <c r="BB498" s="249"/>
      <c r="BC498" s="249"/>
      <c r="BD498" s="249"/>
      <c r="BE498" s="249"/>
      <c r="BF498" s="249"/>
      <c r="BG498" s="249"/>
      <c r="BH498" s="249"/>
      <c r="BI498" s="284"/>
      <c r="BJ498" s="249"/>
      <c r="BK498" s="249"/>
    </row>
    <row r="499" spans="1:63" ht="21" customHeight="1">
      <c r="A499" s="239"/>
      <c r="B499" s="239"/>
      <c r="C499" s="249"/>
      <c r="D499" s="708" t="s">
        <v>1244</v>
      </c>
      <c r="E499" s="709"/>
      <c r="F499" s="709"/>
      <c r="G499" s="709"/>
      <c r="H499" s="709"/>
      <c r="I499" s="709"/>
      <c r="J499" s="709"/>
      <c r="K499" s="709"/>
      <c r="L499" s="709"/>
      <c r="M499" s="709" t="s">
        <v>1242</v>
      </c>
      <c r="N499" s="709"/>
      <c r="O499" s="709"/>
      <c r="P499" s="709"/>
      <c r="Q499" s="710">
        <f ca="1">WORKDAY(DATE(YEAR(TODAY()),5,31),1)</f>
        <v>46174</v>
      </c>
      <c r="R499" s="710"/>
      <c r="S499" s="710"/>
      <c r="T499" s="710"/>
      <c r="U499" s="710"/>
      <c r="V499" s="710"/>
      <c r="W499" s="710"/>
      <c r="X499" s="710"/>
      <c r="Y499" s="710"/>
      <c r="Z499" s="710"/>
      <c r="AA499" s="710"/>
      <c r="AB499" s="710"/>
      <c r="AC499" s="710"/>
      <c r="AD499" s="710"/>
      <c r="AE499" s="710"/>
      <c r="AF499" s="710"/>
      <c r="AG499" s="710"/>
      <c r="AH499" s="710"/>
      <c r="AI499" s="710"/>
      <c r="AJ499" s="710"/>
      <c r="AK499" s="711" t="str">
        <f ca="1">TEXT($Q$499,"(aaa)")</f>
        <v>(月)</v>
      </c>
      <c r="AL499" s="711"/>
      <c r="AM499" s="711"/>
      <c r="AN499" s="711"/>
      <c r="AO499" s="711"/>
      <c r="AP499" s="711"/>
      <c r="AQ499" s="712" t="s">
        <v>1245</v>
      </c>
      <c r="AR499" s="712"/>
      <c r="AS499" s="712"/>
      <c r="AT499" s="712"/>
      <c r="AU499" s="712"/>
      <c r="AV499" s="712"/>
      <c r="AW499" s="285"/>
      <c r="AX499" s="1"/>
      <c r="AY499" s="1"/>
      <c r="AZ499" s="1"/>
      <c r="BB499" s="1"/>
      <c r="BC499" s="1"/>
      <c r="BD499" s="1"/>
      <c r="BE499" s="1"/>
      <c r="BF499" s="1"/>
      <c r="BG499" s="1"/>
      <c r="BH499" s="1"/>
      <c r="BI499" s="286"/>
      <c r="BJ499" s="249"/>
      <c r="BK499" s="249"/>
    </row>
    <row r="500" spans="1:63" ht="21" customHeight="1">
      <c r="A500" s="239"/>
      <c r="B500" s="239"/>
      <c r="C500" s="249"/>
      <c r="D500" s="708"/>
      <c r="E500" s="709"/>
      <c r="F500" s="709"/>
      <c r="G500" s="709"/>
      <c r="H500" s="709"/>
      <c r="I500" s="709"/>
      <c r="J500" s="709"/>
      <c r="K500" s="709"/>
      <c r="L500" s="709"/>
      <c r="M500" s="709"/>
      <c r="N500" s="709"/>
      <c r="O500" s="709"/>
      <c r="P500" s="709"/>
      <c r="Q500" s="710"/>
      <c r="R500" s="710"/>
      <c r="S500" s="710"/>
      <c r="T500" s="710"/>
      <c r="U500" s="710"/>
      <c r="V500" s="710"/>
      <c r="W500" s="710"/>
      <c r="X500" s="710"/>
      <c r="Y500" s="710"/>
      <c r="Z500" s="710"/>
      <c r="AA500" s="710"/>
      <c r="AB500" s="710"/>
      <c r="AC500" s="710"/>
      <c r="AD500" s="710"/>
      <c r="AE500" s="710"/>
      <c r="AF500" s="710"/>
      <c r="AG500" s="710"/>
      <c r="AH500" s="710"/>
      <c r="AI500" s="710"/>
      <c r="AJ500" s="710"/>
      <c r="AK500" s="711"/>
      <c r="AL500" s="711"/>
      <c r="AM500" s="711"/>
      <c r="AN500" s="711"/>
      <c r="AO500" s="711"/>
      <c r="AP500" s="711"/>
      <c r="AQ500" s="712"/>
      <c r="AR500" s="712"/>
      <c r="AS500" s="712"/>
      <c r="AT500" s="712"/>
      <c r="AU500" s="712"/>
      <c r="AV500" s="712"/>
      <c r="AW500" s="285"/>
      <c r="AX500" s="1"/>
      <c r="AY500" s="1"/>
      <c r="AZ500" s="1"/>
      <c r="BB500" s="1"/>
      <c r="BC500" s="1"/>
      <c r="BD500" s="1"/>
      <c r="BE500" s="1"/>
      <c r="BF500" s="1"/>
      <c r="BG500" s="1"/>
      <c r="BH500" s="1"/>
      <c r="BI500" s="286"/>
      <c r="BJ500" s="249"/>
      <c r="BK500" s="249"/>
    </row>
    <row r="501" spans="1:63" ht="7.5" customHeight="1" thickBot="1">
      <c r="A501" s="239"/>
      <c r="B501" s="239"/>
      <c r="C501" s="249"/>
      <c r="D501" s="287"/>
      <c r="E501" s="288"/>
      <c r="F501" s="288"/>
      <c r="G501" s="288"/>
      <c r="H501" s="288"/>
      <c r="I501" s="288"/>
      <c r="J501" s="288"/>
      <c r="K501" s="288"/>
      <c r="L501" s="288"/>
      <c r="M501" s="288"/>
      <c r="N501" s="288"/>
      <c r="O501" s="288"/>
      <c r="P501" s="288"/>
      <c r="Q501" s="288"/>
      <c r="R501" s="288"/>
      <c r="S501" s="288"/>
      <c r="T501" s="288"/>
      <c r="U501" s="288"/>
      <c r="V501" s="288"/>
      <c r="W501" s="288"/>
      <c r="X501" s="288"/>
      <c r="Y501" s="288"/>
      <c r="Z501" s="288"/>
      <c r="AA501" s="288"/>
      <c r="AB501" s="288"/>
      <c r="AC501" s="288"/>
      <c r="AD501" s="288"/>
      <c r="AE501" s="288"/>
      <c r="AF501" s="288"/>
      <c r="AG501" s="288"/>
      <c r="AH501" s="288"/>
      <c r="AI501" s="288"/>
      <c r="AJ501" s="288"/>
      <c r="AK501" s="288"/>
      <c r="AL501" s="288"/>
      <c r="AM501" s="288"/>
      <c r="AN501" s="288"/>
      <c r="AO501" s="288"/>
      <c r="AP501" s="288"/>
      <c r="AQ501" s="288"/>
      <c r="AR501" s="288"/>
      <c r="AS501" s="288"/>
      <c r="AT501" s="288"/>
      <c r="AU501" s="288"/>
      <c r="AV501" s="288"/>
      <c r="AW501" s="288"/>
      <c r="AX501" s="288"/>
      <c r="AY501" s="288"/>
      <c r="AZ501" s="288"/>
      <c r="BA501" s="288"/>
      <c r="BB501" s="288"/>
      <c r="BC501" s="288"/>
      <c r="BD501" s="288"/>
      <c r="BE501" s="288"/>
      <c r="BF501" s="288"/>
      <c r="BG501" s="288"/>
      <c r="BH501" s="288"/>
      <c r="BI501" s="289"/>
      <c r="BJ501" s="249"/>
      <c r="BK501" s="249"/>
    </row>
    <row r="502" spans="1:63" ht="11.25" customHeight="1">
      <c r="A502" s="224"/>
      <c r="B502" s="224"/>
      <c r="C502" s="224"/>
      <c r="D502" s="224"/>
      <c r="E502" s="224"/>
      <c r="F502" s="224"/>
      <c r="G502" s="232"/>
      <c r="H502" s="232"/>
      <c r="I502" s="232"/>
      <c r="J502" s="232"/>
      <c r="K502" s="232"/>
      <c r="L502" s="232"/>
      <c r="M502" s="232"/>
      <c r="N502" s="232"/>
      <c r="O502" s="232"/>
      <c r="P502" s="232"/>
      <c r="Q502" s="232"/>
      <c r="R502" s="224"/>
      <c r="S502" s="224"/>
      <c r="T502" s="224"/>
      <c r="U502" s="224"/>
      <c r="V502" s="224"/>
      <c r="W502" s="224"/>
      <c r="X502" s="224"/>
      <c r="Y502" s="224"/>
      <c r="Z502" s="224"/>
      <c r="AA502" s="224"/>
      <c r="AB502" s="224"/>
      <c r="AC502" s="224"/>
      <c r="AD502" s="224"/>
      <c r="AE502" s="224"/>
      <c r="AF502" s="224"/>
      <c r="AG502" s="224"/>
      <c r="AH502" s="224"/>
      <c r="AI502" s="224"/>
      <c r="AJ502" s="224"/>
      <c r="AK502" s="224"/>
      <c r="AL502" s="224"/>
      <c r="AM502" s="224"/>
      <c r="AN502" s="224"/>
      <c r="AO502" s="224"/>
      <c r="AP502" s="224"/>
      <c r="AQ502" s="224"/>
      <c r="AR502" s="224"/>
      <c r="AS502" s="232"/>
      <c r="AT502" s="232"/>
      <c r="AU502" s="232"/>
      <c r="AV502" s="232"/>
      <c r="AW502" s="232"/>
      <c r="AX502" s="232"/>
      <c r="AY502" s="232"/>
      <c r="AZ502" s="232"/>
      <c r="BA502" s="232"/>
      <c r="BB502" s="232"/>
      <c r="BC502" s="232"/>
      <c r="BD502" s="232"/>
      <c r="BE502" s="232"/>
      <c r="BF502" s="232"/>
      <c r="BG502" s="232"/>
      <c r="BH502" s="232"/>
      <c r="BI502" s="232"/>
      <c r="BJ502" s="232"/>
      <c r="BK502" s="239"/>
    </row>
    <row r="503" spans="1:63" ht="24.6">
      <c r="A503" s="239"/>
      <c r="B503" s="250"/>
      <c r="C503" s="249"/>
      <c r="D503" s="249"/>
      <c r="E503" s="249"/>
      <c r="F503" s="249"/>
      <c r="G503" s="249"/>
      <c r="H503" s="249"/>
      <c r="I503" s="249"/>
      <c r="J503" s="249"/>
      <c r="K503" s="249"/>
      <c r="L503" s="249"/>
      <c r="M503" s="249"/>
      <c r="N503" s="249"/>
      <c r="O503" s="249"/>
      <c r="P503" s="249"/>
      <c r="Q503" s="249"/>
      <c r="R503" s="249"/>
      <c r="S503" s="249"/>
      <c r="T503" s="249"/>
      <c r="U503" s="249"/>
      <c r="V503" s="249"/>
      <c r="W503" s="249"/>
      <c r="X503" s="249"/>
      <c r="Y503" s="249"/>
      <c r="Z503" s="249"/>
      <c r="AA503" s="249"/>
      <c r="AB503" s="249"/>
      <c r="AC503" s="249"/>
      <c r="AD503" s="249"/>
      <c r="AE503" s="249"/>
      <c r="AF503" s="249"/>
      <c r="AG503" s="249"/>
      <c r="AH503" s="249"/>
      <c r="AI503" s="249"/>
      <c r="AJ503" s="249"/>
      <c r="AK503" s="249"/>
      <c r="AL503" s="249"/>
      <c r="AM503" s="249"/>
      <c r="AN503" s="249"/>
      <c r="AO503" s="249"/>
      <c r="AP503" s="249"/>
      <c r="AQ503" s="249"/>
      <c r="AR503" s="249"/>
      <c r="AS503" s="249"/>
      <c r="AT503" s="249"/>
      <c r="AU503" s="249"/>
      <c r="AV503" s="249"/>
      <c r="AW503" s="249"/>
      <c r="AX503" s="249"/>
      <c r="AY503" s="249"/>
      <c r="AZ503" s="249"/>
      <c r="BA503" s="249"/>
      <c r="BB503" s="249"/>
      <c r="BC503" s="249"/>
      <c r="BD503" s="249"/>
      <c r="BE503" s="249"/>
      <c r="BF503" s="249"/>
      <c r="BG503" s="249"/>
      <c r="BH503" s="249"/>
      <c r="BI503" s="249"/>
      <c r="BJ503" s="239"/>
    </row>
  </sheetData>
  <sheetProtection algorithmName="SHA-512" hashValue="/Ivyxfr1vj6FA//JZLlc4SGuSdJnqRibEu/41k0NalWUUeGWs2baSe6D94k2NOZ27+Ut61/YMlD4Pl5GbS438g==" saltValue="ub6oQf9BsIvo/X1KeTZT6A==" spinCount="100000" sheet="1" selectLockedCells="1" selectUnlockedCells="1"/>
  <mergeCells count="916">
    <mergeCell ref="AB204:AX204"/>
    <mergeCell ref="X267:AA267"/>
    <mergeCell ref="AB267:AX267"/>
    <mergeCell ref="X357:AA357"/>
    <mergeCell ref="AB357:AX357"/>
    <mergeCell ref="AF421:AN421"/>
    <mergeCell ref="AW421:BA421"/>
    <mergeCell ref="C420:Q422"/>
    <mergeCell ref="AS420:AU422"/>
    <mergeCell ref="AV413:AV415"/>
    <mergeCell ref="AW413:AW415"/>
    <mergeCell ref="AX413:AX415"/>
    <mergeCell ref="AY413:AY415"/>
    <mergeCell ref="AZ413:AZ415"/>
    <mergeCell ref="BA413:BA415"/>
    <mergeCell ref="C396:Q397"/>
    <mergeCell ref="AJ398:AK398"/>
    <mergeCell ref="AL398:AM398"/>
    <mergeCell ref="AO398:AP398"/>
    <mergeCell ref="AR398:AS398"/>
    <mergeCell ref="T399:Z399"/>
    <mergeCell ref="AA399:AS399"/>
    <mergeCell ref="AT399:AW401"/>
    <mergeCell ref="T400:Z401"/>
    <mergeCell ref="BB413:BB415"/>
    <mergeCell ref="T414:Z414"/>
    <mergeCell ref="C415:Q418"/>
    <mergeCell ref="T415:Z415"/>
    <mergeCell ref="T416:Z417"/>
    <mergeCell ref="AA416:AD416"/>
    <mergeCell ref="AE416:BB416"/>
    <mergeCell ref="AA417:AD417"/>
    <mergeCell ref="AE417:BB417"/>
    <mergeCell ref="T418:Z419"/>
    <mergeCell ref="AA418:AD418"/>
    <mergeCell ref="AE418:BB418"/>
    <mergeCell ref="AA419:AD419"/>
    <mergeCell ref="AE419:AO419"/>
    <mergeCell ref="AP419:AS419"/>
    <mergeCell ref="AT419:BB419"/>
    <mergeCell ref="C406:Q413"/>
    <mergeCell ref="T407:Z407"/>
    <mergeCell ref="AA407:AU407"/>
    <mergeCell ref="AV407:BB407"/>
    <mergeCell ref="T413:Z413"/>
    <mergeCell ref="AA413:AD415"/>
    <mergeCell ref="AE413:AU415"/>
    <mergeCell ref="BC407:BJ407"/>
    <mergeCell ref="AA408:AD409"/>
    <mergeCell ref="AE408:AU409"/>
    <mergeCell ref="BC408:BJ412"/>
    <mergeCell ref="T409:Z410"/>
    <mergeCell ref="AV409:AV412"/>
    <mergeCell ref="AW409:AW412"/>
    <mergeCell ref="AX409:AX412"/>
    <mergeCell ref="AY409:AY412"/>
    <mergeCell ref="AZ409:AZ412"/>
    <mergeCell ref="BA409:BA412"/>
    <mergeCell ref="BB409:BB412"/>
    <mergeCell ref="AA410:AD411"/>
    <mergeCell ref="AE410:AU411"/>
    <mergeCell ref="T411:Z411"/>
    <mergeCell ref="AA412:AD412"/>
    <mergeCell ref="AE412:AU412"/>
    <mergeCell ref="AA400:AS401"/>
    <mergeCell ref="C401:Q402"/>
    <mergeCell ref="T402:Z403"/>
    <mergeCell ref="AA402:BI403"/>
    <mergeCell ref="AL392:AM393"/>
    <mergeCell ref="AN392:AO393"/>
    <mergeCell ref="AP392:AQ393"/>
    <mergeCell ref="AR392:AS393"/>
    <mergeCell ref="AT392:AU393"/>
    <mergeCell ref="AV392:AW393"/>
    <mergeCell ref="AX392:AY393"/>
    <mergeCell ref="AZ392:BA393"/>
    <mergeCell ref="AC395:AZ396"/>
    <mergeCell ref="T392:U393"/>
    <mergeCell ref="V392:W393"/>
    <mergeCell ref="X392:Y393"/>
    <mergeCell ref="Z392:AA393"/>
    <mergeCell ref="AB392:AC393"/>
    <mergeCell ref="AD392:AE393"/>
    <mergeCell ref="AF392:AG393"/>
    <mergeCell ref="AH392:AI393"/>
    <mergeCell ref="AJ392:AK393"/>
    <mergeCell ref="B392:C393"/>
    <mergeCell ref="D392:E393"/>
    <mergeCell ref="F392:G393"/>
    <mergeCell ref="H392:I393"/>
    <mergeCell ref="J392:K393"/>
    <mergeCell ref="L392:M393"/>
    <mergeCell ref="N392:O393"/>
    <mergeCell ref="P392:Q393"/>
    <mergeCell ref="R392:S393"/>
    <mergeCell ref="B389:AK389"/>
    <mergeCell ref="AL389:BA390"/>
    <mergeCell ref="B390:M390"/>
    <mergeCell ref="N390:Y390"/>
    <mergeCell ref="Z390:AK390"/>
    <mergeCell ref="F391:G391"/>
    <mergeCell ref="L391:M391"/>
    <mergeCell ref="R391:S391"/>
    <mergeCell ref="X391:Y391"/>
    <mergeCell ref="AD391:AE391"/>
    <mergeCell ref="AJ391:AK391"/>
    <mergeCell ref="AT391:AU391"/>
    <mergeCell ref="AZ391:BA391"/>
    <mergeCell ref="B384:O385"/>
    <mergeCell ref="F386:G386"/>
    <mergeCell ref="J386:K386"/>
    <mergeCell ref="N386:O386"/>
    <mergeCell ref="B387:C388"/>
    <mergeCell ref="D387:E388"/>
    <mergeCell ref="F387:G388"/>
    <mergeCell ref="H387:I388"/>
    <mergeCell ref="J387:K388"/>
    <mergeCell ref="L387:M388"/>
    <mergeCell ref="N387:O388"/>
    <mergeCell ref="B378:C380"/>
    <mergeCell ref="D378:E380"/>
    <mergeCell ref="F378:M380"/>
    <mergeCell ref="N378:AM380"/>
    <mergeCell ref="B381:C383"/>
    <mergeCell ref="D381:E383"/>
    <mergeCell ref="F381:G383"/>
    <mergeCell ref="H381:I383"/>
    <mergeCell ref="J381:K383"/>
    <mergeCell ref="L381:M383"/>
    <mergeCell ref="N381:AM383"/>
    <mergeCell ref="B368:C369"/>
    <mergeCell ref="D368:E369"/>
    <mergeCell ref="F368:G369"/>
    <mergeCell ref="H368:I369"/>
    <mergeCell ref="J368:K369"/>
    <mergeCell ref="L368:M369"/>
    <mergeCell ref="N368:O369"/>
    <mergeCell ref="C371:BI375"/>
    <mergeCell ref="B376:H377"/>
    <mergeCell ref="AR361:AX365"/>
    <mergeCell ref="AY361:BJ365"/>
    <mergeCell ref="B363:AM365"/>
    <mergeCell ref="AN363:AN365"/>
    <mergeCell ref="AO363:AP365"/>
    <mergeCell ref="AQ363:AQ365"/>
    <mergeCell ref="B366:O366"/>
    <mergeCell ref="F367:G367"/>
    <mergeCell ref="J367:K367"/>
    <mergeCell ref="N367:O367"/>
    <mergeCell ref="B360:AQ360"/>
    <mergeCell ref="AR360:AX360"/>
    <mergeCell ref="AY360:BJ360"/>
    <mergeCell ref="B361:C362"/>
    <mergeCell ref="D361:E362"/>
    <mergeCell ref="F361:G362"/>
    <mergeCell ref="H361:I362"/>
    <mergeCell ref="J361:K362"/>
    <mergeCell ref="L361:M362"/>
    <mergeCell ref="N361:O362"/>
    <mergeCell ref="P361:Q362"/>
    <mergeCell ref="R361:S362"/>
    <mergeCell ref="T361:U362"/>
    <mergeCell ref="V361:W362"/>
    <mergeCell ref="X361:Y362"/>
    <mergeCell ref="Z361:AA362"/>
    <mergeCell ref="AB361:AC362"/>
    <mergeCell ref="AD361:AE362"/>
    <mergeCell ref="AF361:AG362"/>
    <mergeCell ref="AH361:AI362"/>
    <mergeCell ref="AJ361:AK362"/>
    <mergeCell ref="AL361:AM362"/>
    <mergeCell ref="AN361:AO362"/>
    <mergeCell ref="AP361:AQ362"/>
    <mergeCell ref="B356:M356"/>
    <mergeCell ref="N356:AX356"/>
    <mergeCell ref="AY356:BJ356"/>
    <mergeCell ref="B357:C359"/>
    <mergeCell ref="D357:E359"/>
    <mergeCell ref="F357:G359"/>
    <mergeCell ref="H357:I359"/>
    <mergeCell ref="J357:K359"/>
    <mergeCell ref="L357:M359"/>
    <mergeCell ref="N357:O357"/>
    <mergeCell ref="P357:R357"/>
    <mergeCell ref="T357:V357"/>
    <mergeCell ref="AY357:BJ359"/>
    <mergeCell ref="N358:AX359"/>
    <mergeCell ref="R346:AR348"/>
    <mergeCell ref="AX350:BI351"/>
    <mergeCell ref="B353:K353"/>
    <mergeCell ref="L353:AX353"/>
    <mergeCell ref="AY353:BJ353"/>
    <mergeCell ref="B354:C355"/>
    <mergeCell ref="D354:E355"/>
    <mergeCell ref="F354:G355"/>
    <mergeCell ref="H354:I355"/>
    <mergeCell ref="J354:K355"/>
    <mergeCell ref="L354:AX355"/>
    <mergeCell ref="AY354:BJ355"/>
    <mergeCell ref="C330:Q332"/>
    <mergeCell ref="AS330:AU332"/>
    <mergeCell ref="AZ336:BJ337"/>
    <mergeCell ref="R337:AT338"/>
    <mergeCell ref="B339:J340"/>
    <mergeCell ref="R339:AT340"/>
    <mergeCell ref="BF339:BJ340"/>
    <mergeCell ref="B342:K344"/>
    <mergeCell ref="P342:Q342"/>
    <mergeCell ref="T342:U342"/>
    <mergeCell ref="X342:Y342"/>
    <mergeCell ref="L343:M344"/>
    <mergeCell ref="N343:O344"/>
    <mergeCell ref="P343:Q344"/>
    <mergeCell ref="R343:S344"/>
    <mergeCell ref="T343:U344"/>
    <mergeCell ref="V343:W344"/>
    <mergeCell ref="X343:Y344"/>
    <mergeCell ref="AF331:AN331"/>
    <mergeCell ref="AW331:BA331"/>
    <mergeCell ref="T324:Z324"/>
    <mergeCell ref="C325:Q328"/>
    <mergeCell ref="T325:Z325"/>
    <mergeCell ref="T326:Z327"/>
    <mergeCell ref="AA326:AD326"/>
    <mergeCell ref="AE326:BB326"/>
    <mergeCell ref="AA327:AD327"/>
    <mergeCell ref="AE327:BB327"/>
    <mergeCell ref="T328:Z329"/>
    <mergeCell ref="AA328:AD328"/>
    <mergeCell ref="AE328:BB328"/>
    <mergeCell ref="AA329:AD329"/>
    <mergeCell ref="AE329:AO329"/>
    <mergeCell ref="AP329:AS329"/>
    <mergeCell ref="AT329:BB329"/>
    <mergeCell ref="AA323:AD325"/>
    <mergeCell ref="AE323:AU325"/>
    <mergeCell ref="AV323:AV325"/>
    <mergeCell ref="AW323:AW325"/>
    <mergeCell ref="AX323:AX325"/>
    <mergeCell ref="AY323:AY325"/>
    <mergeCell ref="AZ323:AZ325"/>
    <mergeCell ref="BA323:BA325"/>
    <mergeCell ref="BB323:BB325"/>
    <mergeCell ref="C316:Q323"/>
    <mergeCell ref="T317:Z317"/>
    <mergeCell ref="AA317:AU317"/>
    <mergeCell ref="AV317:BB317"/>
    <mergeCell ref="BC317:BJ317"/>
    <mergeCell ref="AA318:AD319"/>
    <mergeCell ref="AE318:AU319"/>
    <mergeCell ref="BC318:BJ322"/>
    <mergeCell ref="T319:Z320"/>
    <mergeCell ref="AV319:AV322"/>
    <mergeCell ref="AW319:AW322"/>
    <mergeCell ref="AX319:AX322"/>
    <mergeCell ref="AY319:AY322"/>
    <mergeCell ref="AZ319:AZ322"/>
    <mergeCell ref="BA319:BA322"/>
    <mergeCell ref="BB319:BB322"/>
    <mergeCell ref="AA320:AD321"/>
    <mergeCell ref="AE320:AU321"/>
    <mergeCell ref="T321:Z321"/>
    <mergeCell ref="AA322:AD322"/>
    <mergeCell ref="AE322:AU322"/>
    <mergeCell ref="T323:Z323"/>
    <mergeCell ref="C306:Q307"/>
    <mergeCell ref="AJ308:AK308"/>
    <mergeCell ref="AL308:AM308"/>
    <mergeCell ref="AO308:AP308"/>
    <mergeCell ref="AR308:AS308"/>
    <mergeCell ref="T309:Z309"/>
    <mergeCell ref="AA309:AS309"/>
    <mergeCell ref="AT309:AW311"/>
    <mergeCell ref="T310:Z311"/>
    <mergeCell ref="AA310:AS311"/>
    <mergeCell ref="C311:Q312"/>
    <mergeCell ref="T312:Z313"/>
    <mergeCell ref="AA312:BI313"/>
    <mergeCell ref="AL302:AM303"/>
    <mergeCell ref="AN302:AO303"/>
    <mergeCell ref="AP302:AQ303"/>
    <mergeCell ref="AR302:AS303"/>
    <mergeCell ref="AT302:AU303"/>
    <mergeCell ref="AV302:AW303"/>
    <mergeCell ref="AX302:AY303"/>
    <mergeCell ref="AZ302:BA303"/>
    <mergeCell ref="AC305:AZ306"/>
    <mergeCell ref="T302:U303"/>
    <mergeCell ref="V302:W303"/>
    <mergeCell ref="X302:Y303"/>
    <mergeCell ref="Z302:AA303"/>
    <mergeCell ref="AB302:AC303"/>
    <mergeCell ref="AD302:AE303"/>
    <mergeCell ref="AF302:AG303"/>
    <mergeCell ref="AH302:AI303"/>
    <mergeCell ref="AJ302:AK303"/>
    <mergeCell ref="B302:C303"/>
    <mergeCell ref="D302:E303"/>
    <mergeCell ref="F302:G303"/>
    <mergeCell ref="H302:I303"/>
    <mergeCell ref="J302:K303"/>
    <mergeCell ref="L302:M303"/>
    <mergeCell ref="N302:O303"/>
    <mergeCell ref="P302:Q303"/>
    <mergeCell ref="R302:S303"/>
    <mergeCell ref="B299:AK299"/>
    <mergeCell ref="AL299:BA300"/>
    <mergeCell ref="B300:M300"/>
    <mergeCell ref="N300:Y300"/>
    <mergeCell ref="Z300:AK300"/>
    <mergeCell ref="F301:G301"/>
    <mergeCell ref="L301:M301"/>
    <mergeCell ref="R301:S301"/>
    <mergeCell ref="X301:Y301"/>
    <mergeCell ref="AD301:AE301"/>
    <mergeCell ref="AJ301:AK301"/>
    <mergeCell ref="AT301:AU301"/>
    <mergeCell ref="AZ301:BA301"/>
    <mergeCell ref="B294:O295"/>
    <mergeCell ref="F296:G296"/>
    <mergeCell ref="J296:K296"/>
    <mergeCell ref="N296:O296"/>
    <mergeCell ref="B297:C298"/>
    <mergeCell ref="D297:E298"/>
    <mergeCell ref="F297:G298"/>
    <mergeCell ref="H297:I298"/>
    <mergeCell ref="J297:K298"/>
    <mergeCell ref="L297:M298"/>
    <mergeCell ref="N297:O298"/>
    <mergeCell ref="C281:BI285"/>
    <mergeCell ref="B286:H287"/>
    <mergeCell ref="B288:C290"/>
    <mergeCell ref="D288:E290"/>
    <mergeCell ref="F288:M290"/>
    <mergeCell ref="N288:AM290"/>
    <mergeCell ref="B291:C293"/>
    <mergeCell ref="D291:E293"/>
    <mergeCell ref="F291:G293"/>
    <mergeCell ref="H291:I293"/>
    <mergeCell ref="J291:K293"/>
    <mergeCell ref="L291:M293"/>
    <mergeCell ref="N291:AM293"/>
    <mergeCell ref="F277:G277"/>
    <mergeCell ref="J277:K277"/>
    <mergeCell ref="N277:O277"/>
    <mergeCell ref="B278:C279"/>
    <mergeCell ref="D278:E279"/>
    <mergeCell ref="F278:G279"/>
    <mergeCell ref="H278:I279"/>
    <mergeCell ref="J278:K279"/>
    <mergeCell ref="L278:M279"/>
    <mergeCell ref="N278:O279"/>
    <mergeCell ref="AN271:AO272"/>
    <mergeCell ref="AP271:AQ272"/>
    <mergeCell ref="AR271:AX275"/>
    <mergeCell ref="AY271:BJ275"/>
    <mergeCell ref="B273:AM275"/>
    <mergeCell ref="AN273:AN275"/>
    <mergeCell ref="AO273:AP275"/>
    <mergeCell ref="AQ273:AQ275"/>
    <mergeCell ref="B276:O276"/>
    <mergeCell ref="AY267:BJ269"/>
    <mergeCell ref="N268:AX269"/>
    <mergeCell ref="B270:AQ270"/>
    <mergeCell ref="AR270:AX270"/>
    <mergeCell ref="AY270:BJ270"/>
    <mergeCell ref="B271:C272"/>
    <mergeCell ref="D271:E272"/>
    <mergeCell ref="F271:G272"/>
    <mergeCell ref="H271:I272"/>
    <mergeCell ref="J271:K272"/>
    <mergeCell ref="L271:M272"/>
    <mergeCell ref="N271:O272"/>
    <mergeCell ref="P271:Q272"/>
    <mergeCell ref="R271:S272"/>
    <mergeCell ref="T271:U272"/>
    <mergeCell ref="V271:W272"/>
    <mergeCell ref="X271:Y272"/>
    <mergeCell ref="Z271:AA272"/>
    <mergeCell ref="AB271:AC272"/>
    <mergeCell ref="AD271:AE272"/>
    <mergeCell ref="AF271:AG272"/>
    <mergeCell ref="AH271:AI272"/>
    <mergeCell ref="AJ271:AK272"/>
    <mergeCell ref="AL271:AM272"/>
    <mergeCell ref="B267:C269"/>
    <mergeCell ref="D267:E269"/>
    <mergeCell ref="F267:G269"/>
    <mergeCell ref="H267:I269"/>
    <mergeCell ref="J267:K269"/>
    <mergeCell ref="L267:M269"/>
    <mergeCell ref="N267:O267"/>
    <mergeCell ref="P267:R267"/>
    <mergeCell ref="T267:V267"/>
    <mergeCell ref="B264:C265"/>
    <mergeCell ref="D264:E265"/>
    <mergeCell ref="F264:G265"/>
    <mergeCell ref="H264:I265"/>
    <mergeCell ref="J264:K265"/>
    <mergeCell ref="L264:AX265"/>
    <mergeCell ref="AY264:BJ265"/>
    <mergeCell ref="B266:M266"/>
    <mergeCell ref="N266:AX266"/>
    <mergeCell ref="AY266:BJ266"/>
    <mergeCell ref="R256:AR258"/>
    <mergeCell ref="AX260:BI261"/>
    <mergeCell ref="B263:K263"/>
    <mergeCell ref="L263:AX263"/>
    <mergeCell ref="AY263:BJ263"/>
    <mergeCell ref="T204:V204"/>
    <mergeCell ref="N205:AX206"/>
    <mergeCell ref="AZ246:BJ247"/>
    <mergeCell ref="R247:AT248"/>
    <mergeCell ref="B249:J250"/>
    <mergeCell ref="R249:AT250"/>
    <mergeCell ref="BF249:BJ250"/>
    <mergeCell ref="B252:K254"/>
    <mergeCell ref="P252:Q252"/>
    <mergeCell ref="T252:U252"/>
    <mergeCell ref="X252:Y252"/>
    <mergeCell ref="L253:M254"/>
    <mergeCell ref="N253:O254"/>
    <mergeCell ref="P253:Q254"/>
    <mergeCell ref="R253:S254"/>
    <mergeCell ref="T253:U254"/>
    <mergeCell ref="V253:W254"/>
    <mergeCell ref="X253:Y254"/>
    <mergeCell ref="AP240:AQ240"/>
    <mergeCell ref="AR240:AS240"/>
    <mergeCell ref="AT240:AU240"/>
    <mergeCell ref="AV240:AW240"/>
    <mergeCell ref="AX240:AY240"/>
    <mergeCell ref="AZ240:BA240"/>
    <mergeCell ref="BB238:BD239"/>
    <mergeCell ref="BB240:BD240"/>
    <mergeCell ref="BB241:BD243"/>
    <mergeCell ref="X240:Y240"/>
    <mergeCell ref="Z240:AA240"/>
    <mergeCell ref="AB240:AC240"/>
    <mergeCell ref="AD240:AE240"/>
    <mergeCell ref="AF240:AG240"/>
    <mergeCell ref="AH240:AI240"/>
    <mergeCell ref="AJ240:AK240"/>
    <mergeCell ref="AL240:AM240"/>
    <mergeCell ref="AN240:AO240"/>
    <mergeCell ref="AL242:AM243"/>
    <mergeCell ref="AN242:AO243"/>
    <mergeCell ref="AP242:AQ243"/>
    <mergeCell ref="AR242:AS243"/>
    <mergeCell ref="AT242:AU243"/>
    <mergeCell ref="AV242:AW243"/>
    <mergeCell ref="AX242:AY243"/>
    <mergeCell ref="N214:O214"/>
    <mergeCell ref="AL208:AM209"/>
    <mergeCell ref="AN208:AO209"/>
    <mergeCell ref="AP208:AQ209"/>
    <mergeCell ref="B210:AQ212"/>
    <mergeCell ref="T208:U209"/>
    <mergeCell ref="V208:W209"/>
    <mergeCell ref="X208:Y209"/>
    <mergeCell ref="Z208:AA209"/>
    <mergeCell ref="AB208:AC209"/>
    <mergeCell ref="AD208:AE209"/>
    <mergeCell ref="AF208:AG209"/>
    <mergeCell ref="AH208:AI209"/>
    <mergeCell ref="AJ208:AK209"/>
    <mergeCell ref="B208:C209"/>
    <mergeCell ref="D208:E209"/>
    <mergeCell ref="F208:G209"/>
    <mergeCell ref="H208:I209"/>
    <mergeCell ref="J208:K209"/>
    <mergeCell ref="L208:M209"/>
    <mergeCell ref="N208:O209"/>
    <mergeCell ref="P208:Q209"/>
    <mergeCell ref="R208:S209"/>
    <mergeCell ref="C219:BI221"/>
    <mergeCell ref="B228:C228"/>
    <mergeCell ref="D228:E228"/>
    <mergeCell ref="F228:G228"/>
    <mergeCell ref="H228:I228"/>
    <mergeCell ref="J228:K228"/>
    <mergeCell ref="L228:M228"/>
    <mergeCell ref="N225:AM228"/>
    <mergeCell ref="B223:H224"/>
    <mergeCell ref="B225:C227"/>
    <mergeCell ref="D225:E227"/>
    <mergeCell ref="F225:M227"/>
    <mergeCell ref="AX195:BI196"/>
    <mergeCell ref="B198:K198"/>
    <mergeCell ref="B195:D197"/>
    <mergeCell ref="E195:F195"/>
    <mergeCell ref="E196:F197"/>
    <mergeCell ref="G195:H195"/>
    <mergeCell ref="G196:H197"/>
    <mergeCell ref="I195:J195"/>
    <mergeCell ref="I196:J197"/>
    <mergeCell ref="K195:L195"/>
    <mergeCell ref="K196:L197"/>
    <mergeCell ref="D199:E199"/>
    <mergeCell ref="F199:G199"/>
    <mergeCell ref="H199:I199"/>
    <mergeCell ref="J199:K199"/>
    <mergeCell ref="L198:AX199"/>
    <mergeCell ref="B203:C203"/>
    <mergeCell ref="D203:E203"/>
    <mergeCell ref="F203:G203"/>
    <mergeCell ref="H203:I203"/>
    <mergeCell ref="J203:K203"/>
    <mergeCell ref="L203:M203"/>
    <mergeCell ref="AZ242:BA243"/>
    <mergeCell ref="T242:U243"/>
    <mergeCell ref="V242:W243"/>
    <mergeCell ref="X242:Y243"/>
    <mergeCell ref="Z242:AA243"/>
    <mergeCell ref="AB242:AC243"/>
    <mergeCell ref="AD242:AE243"/>
    <mergeCell ref="AF242:AG243"/>
    <mergeCell ref="AH242:AI243"/>
    <mergeCell ref="AJ242:AK243"/>
    <mergeCell ref="B242:C243"/>
    <mergeCell ref="D242:E243"/>
    <mergeCell ref="F242:G243"/>
    <mergeCell ref="H242:I243"/>
    <mergeCell ref="J242:K243"/>
    <mergeCell ref="L242:M243"/>
    <mergeCell ref="N242:O243"/>
    <mergeCell ref="P242:Q243"/>
    <mergeCell ref="R242:S243"/>
    <mergeCell ref="B238:AK238"/>
    <mergeCell ref="AL238:BA239"/>
    <mergeCell ref="B239:M239"/>
    <mergeCell ref="N239:Y239"/>
    <mergeCell ref="Z239:AK239"/>
    <mergeCell ref="F241:G241"/>
    <mergeCell ref="L241:M241"/>
    <mergeCell ref="R241:S241"/>
    <mergeCell ref="X241:Y241"/>
    <mergeCell ref="AD241:AE241"/>
    <mergeCell ref="AJ241:AK241"/>
    <mergeCell ref="AT241:AU241"/>
    <mergeCell ref="AZ241:BA241"/>
    <mergeCell ref="B240:C240"/>
    <mergeCell ref="D240:E240"/>
    <mergeCell ref="F240:G240"/>
    <mergeCell ref="H240:I240"/>
    <mergeCell ref="J240:K240"/>
    <mergeCell ref="L240:M240"/>
    <mergeCell ref="N240:O240"/>
    <mergeCell ref="P240:Q240"/>
    <mergeCell ref="R240:S240"/>
    <mergeCell ref="T240:U240"/>
    <mergeCell ref="V240:W240"/>
    <mergeCell ref="B232:O233"/>
    <mergeCell ref="F235:G235"/>
    <mergeCell ref="J235:K235"/>
    <mergeCell ref="N235:O235"/>
    <mergeCell ref="B236:C237"/>
    <mergeCell ref="D236:E237"/>
    <mergeCell ref="F236:G237"/>
    <mergeCell ref="H236:I237"/>
    <mergeCell ref="J236:K237"/>
    <mergeCell ref="L236:M237"/>
    <mergeCell ref="N236:O237"/>
    <mergeCell ref="B234:C234"/>
    <mergeCell ref="D234:E234"/>
    <mergeCell ref="F234:G234"/>
    <mergeCell ref="H234:I234"/>
    <mergeCell ref="J234:K234"/>
    <mergeCell ref="L234:M234"/>
    <mergeCell ref="N234:O234"/>
    <mergeCell ref="B229:C231"/>
    <mergeCell ref="D229:E231"/>
    <mergeCell ref="F229:G231"/>
    <mergeCell ref="H229:I231"/>
    <mergeCell ref="J229:K231"/>
    <mergeCell ref="L229:M231"/>
    <mergeCell ref="N229:AM231"/>
    <mergeCell ref="B213:O213"/>
    <mergeCell ref="F215:G215"/>
    <mergeCell ref="J215:K215"/>
    <mergeCell ref="N215:O215"/>
    <mergeCell ref="B216:C217"/>
    <mergeCell ref="D216:E217"/>
    <mergeCell ref="F216:G217"/>
    <mergeCell ref="H216:I217"/>
    <mergeCell ref="J216:K217"/>
    <mergeCell ref="L216:M217"/>
    <mergeCell ref="N216:O217"/>
    <mergeCell ref="B214:C214"/>
    <mergeCell ref="D214:E214"/>
    <mergeCell ref="F214:G214"/>
    <mergeCell ref="H214:I214"/>
    <mergeCell ref="J214:K214"/>
    <mergeCell ref="L214:M214"/>
    <mergeCell ref="B207:C207"/>
    <mergeCell ref="D207:E207"/>
    <mergeCell ref="B200:C201"/>
    <mergeCell ref="D200:E201"/>
    <mergeCell ref="F200:G201"/>
    <mergeCell ref="H200:I201"/>
    <mergeCell ref="J200:K201"/>
    <mergeCell ref="L200:AX201"/>
    <mergeCell ref="AY200:BJ201"/>
    <mergeCell ref="B202:M202"/>
    <mergeCell ref="B204:C206"/>
    <mergeCell ref="D204:E206"/>
    <mergeCell ref="F204:G206"/>
    <mergeCell ref="H204:I206"/>
    <mergeCell ref="J204:K206"/>
    <mergeCell ref="L204:M206"/>
    <mergeCell ref="AY202:BJ203"/>
    <mergeCell ref="N202:AX203"/>
    <mergeCell ref="AY204:BJ206"/>
    <mergeCell ref="F207:G207"/>
    <mergeCell ref="H207:AQ207"/>
    <mergeCell ref="N204:O204"/>
    <mergeCell ref="P204:R204"/>
    <mergeCell ref="X204:AA204"/>
    <mergeCell ref="AZ167:AZ169"/>
    <mergeCell ref="BA167:BA169"/>
    <mergeCell ref="BB167:BB169"/>
    <mergeCell ref="R192:AN193"/>
    <mergeCell ref="AY198:BJ199"/>
    <mergeCell ref="AZ182:BJ183"/>
    <mergeCell ref="R183:AT184"/>
    <mergeCell ref="B185:J186"/>
    <mergeCell ref="R185:AT186"/>
    <mergeCell ref="BF185:BJ186"/>
    <mergeCell ref="B188:K190"/>
    <mergeCell ref="P188:Q188"/>
    <mergeCell ref="T188:U188"/>
    <mergeCell ref="X188:Y188"/>
    <mergeCell ref="L189:M190"/>
    <mergeCell ref="N189:O190"/>
    <mergeCell ref="P189:Q190"/>
    <mergeCell ref="R189:S190"/>
    <mergeCell ref="T189:U190"/>
    <mergeCell ref="V189:W190"/>
    <mergeCell ref="X189:Y190"/>
    <mergeCell ref="M195:N195"/>
    <mergeCell ref="M196:N197"/>
    <mergeCell ref="B199:C199"/>
    <mergeCell ref="T175:Z176"/>
    <mergeCell ref="AA176:AD176"/>
    <mergeCell ref="AP176:AS176"/>
    <mergeCell ref="AT176:BB176"/>
    <mergeCell ref="AA175:AD175"/>
    <mergeCell ref="T158:Z159"/>
    <mergeCell ref="AA158:BI159"/>
    <mergeCell ref="AJ154:AK154"/>
    <mergeCell ref="AL154:AM154"/>
    <mergeCell ref="AO154:AP154"/>
    <mergeCell ref="AR154:AS154"/>
    <mergeCell ref="T155:Z155"/>
    <mergeCell ref="AA155:AS155"/>
    <mergeCell ref="AT155:AW157"/>
    <mergeCell ref="T156:Z157"/>
    <mergeCell ref="AA156:AS157"/>
    <mergeCell ref="T164:AR165"/>
    <mergeCell ref="AS164:BB164"/>
    <mergeCell ref="AS165:AU170"/>
    <mergeCell ref="U166:AQ170"/>
    <mergeCell ref="AV167:AV169"/>
    <mergeCell ref="AW167:AW169"/>
    <mergeCell ref="AX167:AX169"/>
    <mergeCell ref="AY167:AY169"/>
    <mergeCell ref="AC151:AZ152"/>
    <mergeCell ref="C67:Q68"/>
    <mergeCell ref="AZ92:BJ93"/>
    <mergeCell ref="BE82:BI82"/>
    <mergeCell ref="AA83:AD83"/>
    <mergeCell ref="AE83:BB83"/>
    <mergeCell ref="T84:Z85"/>
    <mergeCell ref="AA84:AD84"/>
    <mergeCell ref="AE84:BB84"/>
    <mergeCell ref="AA85:AD85"/>
    <mergeCell ref="AE85:AO85"/>
    <mergeCell ref="AP85:AS85"/>
    <mergeCell ref="AT85:BB85"/>
    <mergeCell ref="BI66:BI67"/>
    <mergeCell ref="AA68:BI69"/>
    <mergeCell ref="AA73:AU73"/>
    <mergeCell ref="AV73:BB73"/>
    <mergeCell ref="BC73:BJ73"/>
    <mergeCell ref="AE74:AU75"/>
    <mergeCell ref="BC74:BJ78"/>
    <mergeCell ref="T75:Z76"/>
    <mergeCell ref="AV75:AV78"/>
    <mergeCell ref="AW75:AW78"/>
    <mergeCell ref="AX75:AX78"/>
    <mergeCell ref="T66:Z67"/>
    <mergeCell ref="T68:Z69"/>
    <mergeCell ref="AY75:AY78"/>
    <mergeCell ref="AZ75:AZ78"/>
    <mergeCell ref="BA75:BA78"/>
    <mergeCell ref="BB75:BB78"/>
    <mergeCell ref="AE76:AU77"/>
    <mergeCell ref="T77:Z77"/>
    <mergeCell ref="AA78:AD78"/>
    <mergeCell ref="AE78:AU78"/>
    <mergeCell ref="T73:Z73"/>
    <mergeCell ref="AA74:AD75"/>
    <mergeCell ref="AA76:AD77"/>
    <mergeCell ref="AW64:AX64"/>
    <mergeCell ref="AY64:AZ64"/>
    <mergeCell ref="BB64:BC64"/>
    <mergeCell ref="BE64:BF64"/>
    <mergeCell ref="AA65:AS65"/>
    <mergeCell ref="AT65:AW67"/>
    <mergeCell ref="AX65:BI65"/>
    <mergeCell ref="AA66:AS67"/>
    <mergeCell ref="AX66:AX67"/>
    <mergeCell ref="AY66:AY67"/>
    <mergeCell ref="AZ66:AZ67"/>
    <mergeCell ref="BA66:BA67"/>
    <mergeCell ref="BB66:BB67"/>
    <mergeCell ref="BC66:BC67"/>
    <mergeCell ref="BD66:BD67"/>
    <mergeCell ref="BE66:BE67"/>
    <mergeCell ref="BF66:BF67"/>
    <mergeCell ref="BG66:BG67"/>
    <mergeCell ref="BH66:BH67"/>
    <mergeCell ref="AN29:AN31"/>
    <mergeCell ref="AQ29:AQ31"/>
    <mergeCell ref="AO29:AP31"/>
    <mergeCell ref="B29:AM31"/>
    <mergeCell ref="N34:O35"/>
    <mergeCell ref="L34:M35"/>
    <mergeCell ref="J34:K35"/>
    <mergeCell ref="H34:I35"/>
    <mergeCell ref="F34:G35"/>
    <mergeCell ref="D34:E35"/>
    <mergeCell ref="B34:C35"/>
    <mergeCell ref="AZ2:BJ3"/>
    <mergeCell ref="R3:AT4"/>
    <mergeCell ref="R5:AT6"/>
    <mergeCell ref="AX16:BI17"/>
    <mergeCell ref="B12:I12"/>
    <mergeCell ref="R12:AR14"/>
    <mergeCell ref="B13:E13"/>
    <mergeCell ref="F13:I13"/>
    <mergeCell ref="B14:E17"/>
    <mergeCell ref="F14:I17"/>
    <mergeCell ref="B5:J6"/>
    <mergeCell ref="BF5:BJ6"/>
    <mergeCell ref="B8:K10"/>
    <mergeCell ref="P8:Q8"/>
    <mergeCell ref="T8:U8"/>
    <mergeCell ref="X8:Y8"/>
    <mergeCell ref="P9:Q10"/>
    <mergeCell ref="N9:O10"/>
    <mergeCell ref="L9:M10"/>
    <mergeCell ref="X9:Y10"/>
    <mergeCell ref="V9:W10"/>
    <mergeCell ref="T9:U10"/>
    <mergeCell ref="R9:S10"/>
    <mergeCell ref="AY23:BJ25"/>
    <mergeCell ref="AY22:BJ22"/>
    <mergeCell ref="N22:AX22"/>
    <mergeCell ref="N23:O23"/>
    <mergeCell ref="P23:R23"/>
    <mergeCell ref="N24:AX25"/>
    <mergeCell ref="T23:V23"/>
    <mergeCell ref="B19:K19"/>
    <mergeCell ref="B20:C21"/>
    <mergeCell ref="D20:E21"/>
    <mergeCell ref="F20:G21"/>
    <mergeCell ref="H20:I21"/>
    <mergeCell ref="J20:K21"/>
    <mergeCell ref="AY20:BJ21"/>
    <mergeCell ref="AY19:BJ19"/>
    <mergeCell ref="L20:AX21"/>
    <mergeCell ref="L19:AX19"/>
    <mergeCell ref="X23:AA23"/>
    <mergeCell ref="AB23:AX23"/>
    <mergeCell ref="AF27:AG28"/>
    <mergeCell ref="AH27:AI28"/>
    <mergeCell ref="B22:M22"/>
    <mergeCell ref="B23:C25"/>
    <mergeCell ref="D23:E25"/>
    <mergeCell ref="F23:G25"/>
    <mergeCell ref="H23:I25"/>
    <mergeCell ref="J23:K25"/>
    <mergeCell ref="L23:M25"/>
    <mergeCell ref="AN27:AO28"/>
    <mergeCell ref="AP27:AQ28"/>
    <mergeCell ref="AR27:AX31"/>
    <mergeCell ref="AR26:AX26"/>
    <mergeCell ref="B26:AQ26"/>
    <mergeCell ref="AY26:BJ26"/>
    <mergeCell ref="AY27:BJ31"/>
    <mergeCell ref="X27:Y28"/>
    <mergeCell ref="Z27:AA28"/>
    <mergeCell ref="AJ27:AK28"/>
    <mergeCell ref="AL27:AM28"/>
    <mergeCell ref="L27:M28"/>
    <mergeCell ref="N27:O28"/>
    <mergeCell ref="P27:Q28"/>
    <mergeCell ref="R27:S28"/>
    <mergeCell ref="T27:U28"/>
    <mergeCell ref="V27:W28"/>
    <mergeCell ref="B27:C28"/>
    <mergeCell ref="D27:E28"/>
    <mergeCell ref="F27:G28"/>
    <mergeCell ref="H27:I28"/>
    <mergeCell ref="J27:K28"/>
    <mergeCell ref="AB27:AC28"/>
    <mergeCell ref="AD27:AE28"/>
    <mergeCell ref="B42:H43"/>
    <mergeCell ref="B44:C46"/>
    <mergeCell ref="D44:E46"/>
    <mergeCell ref="F44:M46"/>
    <mergeCell ref="N44:AM46"/>
    <mergeCell ref="B32:O32"/>
    <mergeCell ref="F33:G33"/>
    <mergeCell ref="J33:K33"/>
    <mergeCell ref="N33:O33"/>
    <mergeCell ref="C37:BI41"/>
    <mergeCell ref="N47:AM49"/>
    <mergeCell ref="B50:O51"/>
    <mergeCell ref="F52:G52"/>
    <mergeCell ref="J52:K52"/>
    <mergeCell ref="N52:O52"/>
    <mergeCell ref="B47:C49"/>
    <mergeCell ref="D47:E49"/>
    <mergeCell ref="F47:G49"/>
    <mergeCell ref="H47:I49"/>
    <mergeCell ref="J47:K49"/>
    <mergeCell ref="L47:M49"/>
    <mergeCell ref="B53:C54"/>
    <mergeCell ref="L53:M54"/>
    <mergeCell ref="J53:K54"/>
    <mergeCell ref="H53:I54"/>
    <mergeCell ref="F53:G54"/>
    <mergeCell ref="D53:E54"/>
    <mergeCell ref="N53:O54"/>
    <mergeCell ref="B55:AK55"/>
    <mergeCell ref="B56:M56"/>
    <mergeCell ref="N56:Y56"/>
    <mergeCell ref="Z56:AK56"/>
    <mergeCell ref="F57:G57"/>
    <mergeCell ref="L57:M57"/>
    <mergeCell ref="R57:S57"/>
    <mergeCell ref="X57:Y57"/>
    <mergeCell ref="AD57:AE57"/>
    <mergeCell ref="AL55:BA56"/>
    <mergeCell ref="AT57:AU57"/>
    <mergeCell ref="AZ57:BA57"/>
    <mergeCell ref="R58:S59"/>
    <mergeCell ref="T58:U59"/>
    <mergeCell ref="V58:W59"/>
    <mergeCell ref="X58:Y59"/>
    <mergeCell ref="AJ57:AK57"/>
    <mergeCell ref="AZ58:BA59"/>
    <mergeCell ref="B58:C59"/>
    <mergeCell ref="D58:E59"/>
    <mergeCell ref="F58:G59"/>
    <mergeCell ref="H58:I59"/>
    <mergeCell ref="J58:K59"/>
    <mergeCell ref="L58:M59"/>
    <mergeCell ref="AX58:AY59"/>
    <mergeCell ref="C62:Q63"/>
    <mergeCell ref="T65:Z65"/>
    <mergeCell ref="AL58:AM59"/>
    <mergeCell ref="AN58:AO59"/>
    <mergeCell ref="AP58:AQ59"/>
    <mergeCell ref="AR58:AS59"/>
    <mergeCell ref="AT58:AU59"/>
    <mergeCell ref="AV58:AW59"/>
    <mergeCell ref="Z58:AA59"/>
    <mergeCell ref="AB58:AC59"/>
    <mergeCell ref="AD58:AE59"/>
    <mergeCell ref="AF58:AG59"/>
    <mergeCell ref="AH58:AI59"/>
    <mergeCell ref="AJ58:AK59"/>
    <mergeCell ref="N58:O59"/>
    <mergeCell ref="P58:Q59"/>
    <mergeCell ref="AC61:AZ62"/>
    <mergeCell ref="BB79:BB81"/>
    <mergeCell ref="T80:Z80"/>
    <mergeCell ref="T81:Z81"/>
    <mergeCell ref="BE81:BI81"/>
    <mergeCell ref="C81:Q84"/>
    <mergeCell ref="T82:Z83"/>
    <mergeCell ref="AA82:AD82"/>
    <mergeCell ref="AE82:BB82"/>
    <mergeCell ref="AS86:AU88"/>
    <mergeCell ref="T79:Z79"/>
    <mergeCell ref="AA79:AD81"/>
    <mergeCell ref="AE79:AU81"/>
    <mergeCell ref="AV79:AV81"/>
    <mergeCell ref="AW79:AW81"/>
    <mergeCell ref="AX79:AX81"/>
    <mergeCell ref="AY79:AY81"/>
    <mergeCell ref="AZ79:AZ81"/>
    <mergeCell ref="BA79:BA81"/>
    <mergeCell ref="C72:Q79"/>
    <mergeCell ref="C86:Q88"/>
    <mergeCell ref="AW87:BA87"/>
    <mergeCell ref="AF87:AN87"/>
    <mergeCell ref="D499:L500"/>
    <mergeCell ref="M499:P500"/>
    <mergeCell ref="Q499:AJ500"/>
    <mergeCell ref="AK499:AP500"/>
    <mergeCell ref="AQ499:AV500"/>
    <mergeCell ref="O427:AY431"/>
    <mergeCell ref="J449:BI453"/>
    <mergeCell ref="J455:BI460"/>
    <mergeCell ref="J462:BI465"/>
    <mergeCell ref="J467:BI472"/>
    <mergeCell ref="J475:BI479"/>
    <mergeCell ref="J481:BI486"/>
    <mergeCell ref="J488:BI493"/>
    <mergeCell ref="D496:L497"/>
    <mergeCell ref="M496:P497"/>
    <mergeCell ref="Q496:BH497"/>
  </mergeCells>
  <phoneticPr fontId="2"/>
  <conditionalFormatting sqref="AP60:AU60 T62 B27:AQ28">
    <cfRule type="cellIs" dxfId="18" priority="23" stopIfTrue="1" operator="equal">
      <formula>0</formula>
    </cfRule>
  </conditionalFormatting>
  <conditionalFormatting sqref="AY27">
    <cfRule type="cellIs" dxfId="17" priority="20" stopIfTrue="1" operator="equal">
      <formula>0</formula>
    </cfRule>
  </conditionalFormatting>
  <conditionalFormatting sqref="B57:E57 N57:Q57 Z57:AC57">
    <cfRule type="cellIs" dxfId="16" priority="19" stopIfTrue="1" operator="equal">
      <formula>0</formula>
    </cfRule>
  </conditionalFormatting>
  <conditionalFormatting sqref="AP150:AU150 T152 B117:AQ118">
    <cfRule type="cellIs" dxfId="15" priority="18" stopIfTrue="1" operator="equal">
      <formula>0</formula>
    </cfRule>
  </conditionalFormatting>
  <conditionalFormatting sqref="AY117">
    <cfRule type="cellIs" dxfId="14" priority="17" stopIfTrue="1" operator="equal">
      <formula>0</formula>
    </cfRule>
  </conditionalFormatting>
  <conditionalFormatting sqref="B147:E147 N147:Q147 Z147:AC147">
    <cfRule type="cellIs" dxfId="13" priority="16" stopIfTrue="1" operator="equal">
      <formula>0</formula>
    </cfRule>
  </conditionalFormatting>
  <conditionalFormatting sqref="AP244:AU244">
    <cfRule type="cellIs" dxfId="12" priority="15" stopIfTrue="1" operator="equal">
      <formula>0</formula>
    </cfRule>
  </conditionalFormatting>
  <conditionalFormatting sqref="AY208">
    <cfRule type="cellIs" dxfId="11" priority="14" stopIfTrue="1" operator="equal">
      <formula>0</formula>
    </cfRule>
  </conditionalFormatting>
  <conditionalFormatting sqref="B241:E241 N241:Q241 Z241:AC241">
    <cfRule type="cellIs" dxfId="10" priority="13" stopIfTrue="1" operator="equal">
      <formula>0</formula>
    </cfRule>
  </conditionalFormatting>
  <conditionalFormatting sqref="AP304:AU304 T306">
    <cfRule type="cellIs" dxfId="9" priority="12" stopIfTrue="1" operator="equal">
      <formula>0</formula>
    </cfRule>
  </conditionalFormatting>
  <conditionalFormatting sqref="AY271">
    <cfRule type="cellIs" dxfId="8" priority="11" stopIfTrue="1" operator="equal">
      <formula>0</formula>
    </cfRule>
  </conditionalFormatting>
  <conditionalFormatting sqref="B301:E301 N301:Q301 Z301:AC301">
    <cfRule type="cellIs" dxfId="7" priority="10" stopIfTrue="1" operator="equal">
      <formula>0</formula>
    </cfRule>
  </conditionalFormatting>
  <conditionalFormatting sqref="AP394:AU394 T396">
    <cfRule type="cellIs" dxfId="6" priority="9" stopIfTrue="1" operator="equal">
      <formula>0</formula>
    </cfRule>
  </conditionalFormatting>
  <conditionalFormatting sqref="AY361">
    <cfRule type="cellIs" dxfId="5" priority="8" stopIfTrue="1" operator="equal">
      <formula>0</formula>
    </cfRule>
  </conditionalFormatting>
  <conditionalFormatting sqref="B391:E391 N391:Q391 Z391:AC391">
    <cfRule type="cellIs" dxfId="4" priority="7" stopIfTrue="1" operator="equal">
      <formula>0</formula>
    </cfRule>
  </conditionalFormatting>
  <printOptions horizontalCentered="1"/>
  <pageMargins left="0.19685039370078741" right="7.874015748031496E-2" top="0.35433070866141736" bottom="0.15748031496062992" header="0.31496062992125984" footer="0.31496062992125984"/>
  <pageSetup paperSize="9" scale="97" orientation="portrait" r:id="rId1"/>
  <rowBreaks count="5" manualBreakCount="5">
    <brk id="90" max="62" man="1"/>
    <brk id="180" max="62" man="1"/>
    <brk id="244" max="62" man="1"/>
    <brk id="334" max="62" man="1"/>
    <brk id="424" max="62"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446AC1D1-811E-49FC-AE2C-86F08E26D2F5}">
            <xm:f>NOT(入力画面!$H$34="")</xm:f>
            <x14:dxf>
              <fill>
                <patternFill>
                  <bgColor theme="0" tint="-4.9989318521683403E-2"/>
                </patternFill>
              </fill>
            </x14:dxf>
          </x14:cfRule>
          <xm:sqref>AW87:BA87</xm:sqref>
        </x14:conditionalFormatting>
        <x14:conditionalFormatting xmlns:xm="http://schemas.microsoft.com/office/excel/2006/main">
          <x14:cfRule type="expression" priority="5" id="{1C38454A-5039-4A2D-87DA-F76EB6CA3931}">
            <xm:f>NOT(入力画面!H$34="")</xm:f>
            <x14:dxf>
              <fill>
                <patternFill>
                  <bgColor theme="0" tint="-4.9989318521683403E-2"/>
                </patternFill>
              </fill>
            </x14:dxf>
          </x14:cfRule>
          <xm:sqref>AF421:AN421 AF331:AN331 AF87:AN87</xm:sqref>
        </x14:conditionalFormatting>
        <x14:conditionalFormatting xmlns:xm="http://schemas.microsoft.com/office/excel/2006/main">
          <x14:cfRule type="expression" priority="4" id="{6616427B-3455-4AB4-AF81-926A17110F14}">
            <xm:f>NOT(入力画面!$H$34="")</xm:f>
            <x14:dxf>
              <fill>
                <patternFill>
                  <bgColor theme="0" tint="-4.9989318521683403E-2"/>
                </patternFill>
              </fill>
            </x14:dxf>
          </x14:cfRule>
          <xm:sqref>AW331:BA331</xm:sqref>
        </x14:conditionalFormatting>
        <x14:conditionalFormatting xmlns:xm="http://schemas.microsoft.com/office/excel/2006/main">
          <x14:cfRule type="expression" priority="2" id="{2301C431-DD42-4803-8274-B78F4BC116E2}">
            <xm:f>NOT(入力画面!$H$34="")</xm:f>
            <x14:dxf>
              <fill>
                <patternFill>
                  <bgColor theme="0" tint="-4.9989318521683403E-2"/>
                </patternFill>
              </fill>
            </x14:dxf>
          </x14:cfRule>
          <xm:sqref>AW421:BA421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入力画面</vt:lpstr>
      <vt:lpstr>注意事項 </vt:lpstr>
      <vt:lpstr>コード検索</vt:lpstr>
      <vt:lpstr>年齢チェック</vt:lpstr>
      <vt:lpstr>積立開始日</vt:lpstr>
      <vt:lpstr>日付</vt:lpstr>
      <vt:lpstr>印刷用</vt:lpstr>
      <vt:lpstr>H</vt:lpstr>
      <vt:lpstr>印刷用!Print_Area</vt:lpstr>
      <vt:lpstr>'注意事項 '!Print_Area</vt:lpstr>
      <vt:lpstr>入力画面!Print_Area</vt:lpstr>
      <vt:lpstr>S</vt:lpstr>
      <vt:lpstr>日２８</vt:lpstr>
      <vt:lpstr>日２９</vt:lpstr>
      <vt:lpstr>日３０</vt:lpstr>
      <vt:lpstr>日３１</vt:lpstr>
      <vt:lpstr>年金財形金融機関</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竹中　咲優里</cp:lastModifiedBy>
  <cp:lastPrinted>2024-06-14T01:07:47Z</cp:lastPrinted>
  <dcterms:created xsi:type="dcterms:W3CDTF">2010-08-18T04:14:35Z</dcterms:created>
  <dcterms:modified xsi:type="dcterms:W3CDTF">2026-04-24T06:23:57Z</dcterms:modified>
</cp:coreProperties>
</file>