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filterPrivacy="1"/>
  <xr:revisionPtr revIDLastSave="0" documentId="13_ncr:1_{43594460-1FFB-4C69-BD80-161A2C31D78F}" xr6:coauthVersionLast="47" xr6:coauthVersionMax="47" xr10:uidLastSave="{00000000-0000-0000-0000-000000000000}"/>
  <workbookProtection workbookAlgorithmName="SHA-512" workbookHashValue="qI6639glGBMxXsY2baHgNTC1e/knCHfCAWrTctzyZFwU2DKSFGYUoufgxWVxiVBaL8ZVXI4eVyl6iLSsKXs6/g==" workbookSaltValue="/mGYW3CCnCjSu25MasG6wg==" workbookSpinCount="100000" lockStructure="1"/>
  <bookViews>
    <workbookView xWindow="-108" yWindow="-108" windowWidth="23256" windowHeight="14160" xr2:uid="{00000000-000D-0000-FFFF-FFFF00000000}"/>
  </bookViews>
  <sheets>
    <sheet name="入力画面" sheetId="10" r:id="rId1"/>
    <sheet name="注意事項" sheetId="14" r:id="rId2"/>
    <sheet name="コード検索" sheetId="8" r:id="rId3"/>
    <sheet name="日付" sheetId="15" state="hidden" r:id="rId4"/>
    <sheet name="年齢チェック" sheetId="12" r:id="rId5"/>
    <sheet name="印刷用" sheetId="7" r:id="rId6"/>
  </sheets>
  <definedNames>
    <definedName name="_xlnm._FilterDatabase" localSheetId="2" hidden="1">コード検索!$A$1:$J$1068</definedName>
    <definedName name="_xlnm.Print_Area" localSheetId="5">印刷用!$A$1:$CW$583</definedName>
    <definedName name="_xlnm.Print_Area" localSheetId="1">注意事項!$A$1:$S$63</definedName>
    <definedName name="_xlnm.Print_Area" localSheetId="0">入力画面!$A$1:$AD$2</definedName>
    <definedName name="ゆうちょ銀行受取開始日">入力画面!$O$120:$O$147</definedName>
    <definedName name="ゆうちょ銀行受取間隔">入力画面!$W$138:$W$143</definedName>
    <definedName name="ゆうちょ銀行受取期間">入力画面!$W$120:$W$135</definedName>
    <definedName name="ゆうちょ銀行受取方法">入力画面!$W$146:$W$147</definedName>
    <definedName name="ゆうちょ受取間隔">入力画面!$W$138:$W$143</definedName>
    <definedName name="ゆうちょ受取方法">入力画面!$W$146:$W$147</definedName>
    <definedName name="一般のみ">入力画面!$D$84</definedName>
    <definedName name="印変更事由">入力画面!$B$109:$B$111</definedName>
    <definedName name="改姓理由">入力画面!$B$109:$B$111</definedName>
    <definedName name="給与支給日">入力画面!$H$100</definedName>
    <definedName name="銀行・金庫・組合受取開始日">入力画面!$L$120:$L$147</definedName>
    <definedName name="銀行・金庫・組合受取間隔">入力画面!$T$138</definedName>
    <definedName name="銀行・金庫・組合受取期間">入力画面!$T$120:$T$135</definedName>
    <definedName name="銀行・金庫・組合受取方法">入力画面!$T$146</definedName>
    <definedName name="債券発行銀行受取開始日">入力画面!$M$120</definedName>
    <definedName name="債券発行銀行受取間隔">入力画面!$V$138:$V$139</definedName>
    <definedName name="債券発行銀行受取期間">入力画面!$U$120:$U$135</definedName>
    <definedName name="債券発行銀行受取方法">入力画面!$U$146:$U$147</definedName>
    <definedName name="昭和">日付!$A$4:$A$67</definedName>
    <definedName name="証券会社受取開始日">入力画面!$N$120</definedName>
    <definedName name="証券会社受取間隔">入力画面!$V$138</definedName>
    <definedName name="証券会社受取期間">入力画面!$V$120:$V$135</definedName>
    <definedName name="証券会社受取方法">入力画面!$V$146:$V$147</definedName>
    <definedName name="証券受取方法">入力画面!$V$146:$V$147</definedName>
    <definedName name="信託銀行受取開始日">入力画面!$K$120</definedName>
    <definedName name="信託銀行受取間隔">入力画面!$S$138</definedName>
    <definedName name="信託銀行受取期間">入力画面!$S$120:$S$135</definedName>
    <definedName name="信託銀行受取方法">入力画面!$S$146:$S$147</definedName>
    <definedName name="信託受取方法">入力画面!$S$146:$S$147</definedName>
    <definedName name="生保受取期間">入力画面!$Y$120:$Y$123</definedName>
    <definedName name="生命保険会社受取期間">入力画面!$Y$120:$Y$123</definedName>
    <definedName name="生命保険会社受取方法">入力画面!$Y$120:$Y$123</definedName>
    <definedName name="積立終了日指定なし">入力画面!$H$99:$K$99</definedName>
    <definedName name="全種別">入力画面!$B$84:$B$86</definedName>
    <definedName name="損害保険会社受取開始日">入力画面!$P$120:$P$147</definedName>
    <definedName name="損害保険会社受取間隔">入力画面!$X$138</definedName>
    <definedName name="損害保険会社受取期間">入力画面!$X$120:$X$123</definedName>
    <definedName name="損害保険会社受取方法">入力画面!$X$146:$X$147</definedName>
    <definedName name="日２８">日付!$G$5:$G$32</definedName>
    <definedName name="日２９">日付!$S$5:$S$33</definedName>
    <definedName name="日３０">日付!$I$5:$I$34</definedName>
    <definedName name="日３１">日付!$F$5:$F$35</definedName>
    <definedName name="平成">日付!$B$4:$B$34</definedName>
    <definedName name="末日">入力画面!$H$101</definedName>
    <definedName name="令和">日付!$C$4:$C$102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91" i="10" l="1"/>
  <c r="P91" i="10"/>
  <c r="N91" i="10"/>
  <c r="L91" i="10"/>
  <c r="J91" i="10"/>
  <c r="BG48" i="7" s="1"/>
  <c r="H91" i="10"/>
  <c r="F91" i="10"/>
  <c r="D91" i="10"/>
  <c r="B91" i="10"/>
  <c r="AE33" i="10" s="1"/>
  <c r="G78" i="10"/>
  <c r="E78" i="10"/>
  <c r="C78" i="10"/>
  <c r="G79" i="10" l="1"/>
  <c r="BO66" i="7"/>
  <c r="E79" i="10"/>
  <c r="BJ66" i="7"/>
  <c r="C79" i="10"/>
  <c r="BE66" i="7"/>
  <c r="F79" i="10"/>
  <c r="H79" i="10"/>
  <c r="D79" i="10"/>
  <c r="Z36" i="7"/>
  <c r="CQ45" i="7"/>
  <c r="CN45" i="7"/>
  <c r="CK45" i="7"/>
  <c r="CH45" i="7"/>
  <c r="CE45" i="7"/>
  <c r="CB45" i="7"/>
  <c r="BY45" i="7"/>
  <c r="CS82" i="7"/>
  <c r="CO82" i="7"/>
  <c r="CK82" i="7"/>
  <c r="CS80" i="7"/>
  <c r="CO80" i="7"/>
  <c r="CK80" i="7"/>
  <c r="CJ80" i="7"/>
  <c r="H23" i="10"/>
  <c r="AP163" i="7"/>
  <c r="H11" i="10"/>
  <c r="AE54" i="10"/>
  <c r="AE48" i="10"/>
  <c r="B117" i="10" l="1"/>
  <c r="I67" i="10"/>
  <c r="H99" i="10" l="1"/>
  <c r="H101" i="10"/>
  <c r="J99" i="10" s="1"/>
  <c r="Y98" i="10" a="1"/>
  <c r="Y98" i="10" l="1"/>
  <c r="X5" i="15" l="1"/>
  <c r="X4" i="15"/>
  <c r="W5" i="15"/>
  <c r="W4" i="15"/>
  <c r="V4" i="15"/>
  <c r="D94" i="10"/>
  <c r="E114" i="10" a="1"/>
  <c r="E117" i="10" a="1"/>
  <c r="E117" i="10" l="1"/>
  <c r="E114" i="10"/>
  <c r="B75" i="10"/>
  <c r="B114" i="10"/>
  <c r="V5" i="15" l="1"/>
  <c r="V3" i="15"/>
  <c r="U6" i="15" a="1"/>
  <c r="E75" i="10" a="1"/>
  <c r="U6" i="15" l="1"/>
  <c r="E75" i="10"/>
  <c r="BM28" i="7" l="1"/>
  <c r="BJ28" i="7"/>
  <c r="BG28" i="7"/>
  <c r="BD28" i="7"/>
  <c r="BA28" i="7"/>
  <c r="AX28" i="7"/>
  <c r="H104" i="10"/>
  <c r="J94" i="10"/>
  <c r="J95" i="10" s="1"/>
  <c r="D95" i="10"/>
  <c r="G95" i="10" s="1"/>
  <c r="M95" i="10" l="1"/>
  <c r="D96" i="10"/>
  <c r="X33" i="10" s="1"/>
  <c r="J96" i="10"/>
  <c r="G96" i="10" l="1"/>
  <c r="M96" i="10" s="1"/>
  <c r="AA33" i="10" s="1"/>
  <c r="B82" i="10" l="1"/>
  <c r="AG9" i="7" l="1"/>
  <c r="AA9" i="7"/>
  <c r="U9" i="7"/>
  <c r="AD9" i="7" l="1"/>
  <c r="BY162" i="7"/>
  <c r="X9" i="7"/>
  <c r="BT162" i="7"/>
  <c r="BO162" i="7"/>
  <c r="R9" i="7"/>
  <c r="O9" i="7"/>
  <c r="BM162" i="7"/>
  <c r="BC66" i="7"/>
  <c r="AE46" i="10"/>
  <c r="AE41" i="10"/>
  <c r="AE51" i="10" l="1"/>
  <c r="H105" i="10"/>
  <c r="H106" i="10" s="1"/>
  <c r="J106" i="10" s="1"/>
  <c r="F104" i="10"/>
  <c r="AE39" i="10" l="1"/>
  <c r="D175" i="10"/>
  <c r="D174" i="10"/>
  <c r="D172" i="10"/>
  <c r="D171" i="10"/>
  <c r="D170" i="10"/>
  <c r="D169" i="10"/>
  <c r="AV3" i="7" l="1"/>
  <c r="AN323" i="7" l="1"/>
  <c r="B221" i="7"/>
  <c r="BL82" i="7" l="1"/>
  <c r="AN82" i="7"/>
  <c r="BL80" i="7"/>
  <c r="AN80" i="7"/>
  <c r="AN70" i="7"/>
  <c r="AN67" i="7"/>
  <c r="AY38" i="7" l="1"/>
  <c r="AW230" i="7" s="1"/>
  <c r="AU28" i="7"/>
  <c r="AC22" i="7"/>
  <c r="V22" i="7"/>
  <c r="CD22" i="7"/>
  <c r="T23" i="7"/>
  <c r="CD19" i="7"/>
  <c r="W61" i="10" l="1"/>
  <c r="BH58" i="7" s="1"/>
  <c r="W60" i="10"/>
  <c r="K58" i="7" s="1"/>
  <c r="AA23" i="10" l="1"/>
  <c r="W23" i="10"/>
  <c r="N104" i="10" l="1"/>
  <c r="J104" i="10"/>
  <c r="R104" i="10" s="1"/>
  <c r="D59" i="10"/>
  <c r="AE43" i="10"/>
  <c r="M58" i="10"/>
  <c r="M63" i="10"/>
  <c r="D67" i="10"/>
  <c r="D66" i="10"/>
  <c r="D65" i="10"/>
  <c r="D64" i="10"/>
  <c r="D62" i="10"/>
  <c r="D60" i="10"/>
  <c r="D61" i="10"/>
  <c r="J229" i="7"/>
  <c r="F229" i="7"/>
  <c r="AL36" i="7"/>
  <c r="AN36" i="7"/>
  <c r="F36" i="7"/>
  <c r="H36" i="7"/>
  <c r="J36" i="7"/>
  <c r="AE36" i="10" l="1"/>
  <c r="B12" i="12"/>
  <c r="C12" i="12" s="1"/>
  <c r="B8" i="12"/>
  <c r="C8" i="12" s="1"/>
  <c r="C2" i="12"/>
  <c r="AN420" i="7" l="1"/>
  <c r="R229" i="7" l="1"/>
  <c r="N229" i="7"/>
  <c r="B283" i="7" l="1"/>
  <c r="B380" i="7"/>
  <c r="AP166" i="7"/>
  <c r="AN322" i="7" l="1"/>
  <c r="AN419" i="7"/>
  <c r="BU78" i="7"/>
  <c r="BR78" i="7"/>
  <c r="BO78" i="7"/>
  <c r="BU76" i="7"/>
  <c r="BU428" i="7" s="1"/>
  <c r="BR76" i="7"/>
  <c r="BR428" i="7" s="1"/>
  <c r="BO76" i="7"/>
  <c r="BO428" i="7" s="1"/>
  <c r="AW76" i="7"/>
  <c r="AT76" i="7"/>
  <c r="AQ76" i="7"/>
  <c r="X50" i="7"/>
  <c r="X402" i="7" s="1"/>
  <c r="V50" i="7"/>
  <c r="V402" i="7" s="1"/>
  <c r="T50" i="7"/>
  <c r="T402" i="7" s="1"/>
  <c r="H50" i="7"/>
  <c r="H402" i="7" s="1"/>
  <c r="F50" i="7"/>
  <c r="F402" i="7" s="1"/>
  <c r="D50" i="7"/>
  <c r="D402" i="7" s="1"/>
  <c r="BR333" i="7" l="1"/>
  <c r="BR430" i="7"/>
  <c r="BZ236" i="7"/>
  <c r="BY397" i="7"/>
  <c r="BY300" i="7"/>
  <c r="AQ331" i="7"/>
  <c r="AQ428" i="7"/>
  <c r="BU333" i="7"/>
  <c r="BU430" i="7"/>
  <c r="BC321" i="7"/>
  <c r="BC418" i="7"/>
  <c r="AT331" i="7"/>
  <c r="AT428" i="7"/>
  <c r="AW331" i="7"/>
  <c r="AW428" i="7"/>
  <c r="BO333" i="7"/>
  <c r="BO430" i="7"/>
  <c r="BX174" i="7"/>
  <c r="BO331" i="7"/>
  <c r="CD174" i="7"/>
  <c r="BU331" i="7"/>
  <c r="CA174" i="7"/>
  <c r="BR331" i="7"/>
  <c r="F242" i="7"/>
  <c r="F305" i="7"/>
  <c r="X242" i="7"/>
  <c r="X305" i="7"/>
  <c r="H242" i="7"/>
  <c r="H305" i="7"/>
  <c r="T242" i="7"/>
  <c r="T305" i="7"/>
  <c r="D242" i="7"/>
  <c r="D305" i="7"/>
  <c r="V242" i="7"/>
  <c r="V305" i="7"/>
  <c r="BX78" i="7" l="1"/>
  <c r="CA78" i="7"/>
  <c r="CD78" i="7"/>
  <c r="CG78" i="7"/>
  <c r="CG430" i="7" l="1"/>
  <c r="CG333" i="7"/>
  <c r="CD430" i="7"/>
  <c r="CD333" i="7"/>
  <c r="CA333" i="7"/>
  <c r="CA430" i="7"/>
  <c r="BX333" i="7"/>
  <c r="BX430" i="7"/>
  <c r="D177" i="10"/>
  <c r="W65" i="10" s="1"/>
  <c r="BH60" i="7" s="1"/>
  <c r="D176" i="10"/>
  <c r="W64" i="10"/>
  <c r="K60" i="7" s="1"/>
  <c r="BH315" i="7" l="1"/>
  <c r="BH412" i="7"/>
  <c r="K315" i="7"/>
  <c r="K412" i="7"/>
  <c r="W63" i="10"/>
  <c r="BH59" i="7" s="1"/>
  <c r="W62" i="10"/>
  <c r="K59" i="7" s="1"/>
  <c r="K411" i="7" l="1"/>
  <c r="BH411" i="7"/>
  <c r="BH410" i="7"/>
  <c r="BH314" i="7" l="1"/>
  <c r="K314" i="7"/>
  <c r="BG400" i="7"/>
  <c r="BG303" i="7"/>
  <c r="K313" i="7"/>
  <c r="K410" i="7"/>
  <c r="BH313" i="7"/>
  <c r="AV53" i="7"/>
  <c r="CF54" i="7"/>
  <c r="AV55" i="7"/>
  <c r="H53" i="7"/>
  <c r="H54" i="7"/>
  <c r="CP51" i="7"/>
  <c r="CJ51" i="7"/>
  <c r="H406" i="7" l="1"/>
  <c r="H309" i="7"/>
  <c r="CL236" i="7"/>
  <c r="CK397" i="7"/>
  <c r="CK300" i="7"/>
  <c r="H308" i="7"/>
  <c r="H405" i="7"/>
  <c r="CO236" i="7"/>
  <c r="CN300" i="7"/>
  <c r="CN397" i="7"/>
  <c r="AV310" i="7"/>
  <c r="AV407" i="7"/>
  <c r="CF236" i="7"/>
  <c r="CE300" i="7"/>
  <c r="CE397" i="7"/>
  <c r="CR236" i="7"/>
  <c r="CQ300" i="7"/>
  <c r="CQ397" i="7"/>
  <c r="AV405" i="7"/>
  <c r="AV308" i="7"/>
  <c r="CC236" i="7"/>
  <c r="CB300" i="7"/>
  <c r="CB397" i="7"/>
  <c r="CJ403" i="7"/>
  <c r="CJ306" i="7"/>
  <c r="CP403" i="7"/>
  <c r="CP306" i="7"/>
  <c r="CF309" i="7"/>
  <c r="CF406" i="7"/>
  <c r="CI236" i="7"/>
  <c r="CH397" i="7"/>
  <c r="CH300" i="7"/>
  <c r="CJ82" i="7"/>
  <c r="BE321" i="7" l="1"/>
  <c r="BE418" i="7"/>
  <c r="CJ432" i="7"/>
  <c r="CJ335" i="7"/>
  <c r="CJ337" i="7"/>
  <c r="CJ434" i="7"/>
  <c r="AN335" i="7"/>
  <c r="AN432" i="7"/>
  <c r="BJ321" i="7"/>
  <c r="BJ418" i="7"/>
  <c r="CK432" i="7"/>
  <c r="CK335" i="7"/>
  <c r="CK434" i="7"/>
  <c r="CK337" i="7"/>
  <c r="BL432" i="7"/>
  <c r="BL335" i="7"/>
  <c r="BO321" i="7"/>
  <c r="BO418" i="7"/>
  <c r="CO335" i="7"/>
  <c r="CO432" i="7"/>
  <c r="CO337" i="7"/>
  <c r="CO434" i="7"/>
  <c r="AN337" i="7"/>
  <c r="AN434" i="7"/>
  <c r="AN325" i="7"/>
  <c r="AN422" i="7"/>
  <c r="CS432" i="7"/>
  <c r="CS335" i="7"/>
  <c r="CS434" i="7"/>
  <c r="CS337" i="7"/>
  <c r="BL434" i="7"/>
  <c r="BL337" i="7"/>
  <c r="AR50" i="7"/>
  <c r="AR47" i="7"/>
  <c r="R361" i="7"/>
  <c r="AR399" i="7" l="1"/>
  <c r="AR302" i="7"/>
  <c r="AR402" i="7"/>
  <c r="AR305" i="7"/>
  <c r="R201" i="7"/>
  <c r="R264" i="7"/>
  <c r="BN38" i="7"/>
  <c r="BK38" i="7"/>
  <c r="BH38" i="7"/>
  <c r="BE38" i="7"/>
  <c r="AR26" i="7"/>
  <c r="AR378" i="7" s="1"/>
  <c r="AO26" i="7"/>
  <c r="AO378" i="7" s="1"/>
  <c r="AL26" i="7"/>
  <c r="AL378" i="7" s="1"/>
  <c r="AI26" i="7"/>
  <c r="AI378" i="7" s="1"/>
  <c r="AF26" i="7"/>
  <c r="AF378" i="7" s="1"/>
  <c r="AC26" i="7"/>
  <c r="AC378" i="7" s="1"/>
  <c r="Z26" i="7"/>
  <c r="Z378" i="7" s="1"/>
  <c r="W26" i="7"/>
  <c r="W378" i="7" s="1"/>
  <c r="T26" i="7"/>
  <c r="T378" i="7" s="1"/>
  <c r="Q26" i="7"/>
  <c r="Q378" i="7" s="1"/>
  <c r="N26" i="7"/>
  <c r="N378" i="7" s="1"/>
  <c r="K26" i="7"/>
  <c r="K378" i="7" s="1"/>
  <c r="H26" i="7"/>
  <c r="H378" i="7" s="1"/>
  <c r="E26" i="7"/>
  <c r="E378" i="7" s="1"/>
  <c r="B26" i="7"/>
  <c r="B378" i="7" s="1"/>
  <c r="T375" i="7"/>
  <c r="Q22" i="7"/>
  <c r="Q374" i="7" s="1"/>
  <c r="N22" i="7"/>
  <c r="N374" i="7" s="1"/>
  <c r="K22" i="7"/>
  <c r="K374" i="7" s="1"/>
  <c r="H22" i="7"/>
  <c r="H374" i="7" s="1"/>
  <c r="E22" i="7"/>
  <c r="E374" i="7" s="1"/>
  <c r="B22" i="7"/>
  <c r="B374" i="7" s="1"/>
  <c r="CD374" i="7"/>
  <c r="CD371" i="7"/>
  <c r="N19" i="7"/>
  <c r="N371" i="7" s="1"/>
  <c r="K19" i="7"/>
  <c r="K371" i="7" s="1"/>
  <c r="H19" i="7"/>
  <c r="H371" i="7" s="1"/>
  <c r="E19" i="7"/>
  <c r="E371" i="7" s="1"/>
  <c r="B19" i="7"/>
  <c r="B371" i="7" s="1"/>
  <c r="AG361" i="7"/>
  <c r="AD361" i="7"/>
  <c r="AA361" i="7"/>
  <c r="X361" i="7"/>
  <c r="U361" i="7"/>
  <c r="O361" i="7"/>
  <c r="AV355" i="7"/>
  <c r="AC277" i="7" l="1"/>
  <c r="AC374" i="7"/>
  <c r="BD221" i="7"/>
  <c r="BD283" i="7"/>
  <c r="BD380" i="7"/>
  <c r="AU221" i="7"/>
  <c r="AU380" i="7"/>
  <c r="AU283" i="7"/>
  <c r="BI230" i="7"/>
  <c r="BK293" i="7"/>
  <c r="BK390" i="7"/>
  <c r="V277" i="7"/>
  <c r="V374" i="7"/>
  <c r="BG221" i="7"/>
  <c r="BG380" i="7"/>
  <c r="BG283" i="7"/>
  <c r="AY293" i="7"/>
  <c r="AY390" i="7"/>
  <c r="BL230" i="7"/>
  <c r="BN293" i="7"/>
  <c r="BN390" i="7"/>
  <c r="AX221" i="7"/>
  <c r="AX283" i="7"/>
  <c r="AX380" i="7"/>
  <c r="BJ221" i="7"/>
  <c r="BJ283" i="7"/>
  <c r="BJ380" i="7"/>
  <c r="BC230" i="7"/>
  <c r="BE390" i="7"/>
  <c r="BE293" i="7"/>
  <c r="BA221" i="7"/>
  <c r="BA380" i="7"/>
  <c r="BA283" i="7"/>
  <c r="BM221" i="7"/>
  <c r="BM283" i="7"/>
  <c r="BM380" i="7"/>
  <c r="BF230" i="7"/>
  <c r="BH390" i="7"/>
  <c r="BH293" i="7"/>
  <c r="X201" i="7"/>
  <c r="X264" i="7"/>
  <c r="AV195" i="7"/>
  <c r="AV258" i="7"/>
  <c r="E212" i="7"/>
  <c r="E274" i="7"/>
  <c r="O201" i="7"/>
  <c r="O264" i="7"/>
  <c r="AD201" i="7"/>
  <c r="AD264" i="7"/>
  <c r="H212" i="7"/>
  <c r="H274" i="7"/>
  <c r="CA216" i="7"/>
  <c r="CD277" i="7"/>
  <c r="K216" i="7"/>
  <c r="K277" i="7"/>
  <c r="H219" i="7"/>
  <c r="H281" i="7"/>
  <c r="T219" i="7"/>
  <c r="T281" i="7"/>
  <c r="AF219" i="7"/>
  <c r="AF281" i="7"/>
  <c r="AR219" i="7"/>
  <c r="AR281" i="7"/>
  <c r="U201" i="7"/>
  <c r="U264" i="7"/>
  <c r="AG201" i="7"/>
  <c r="AG264" i="7"/>
  <c r="K212" i="7"/>
  <c r="K274" i="7"/>
  <c r="B216" i="7"/>
  <c r="B277" i="7"/>
  <c r="N216" i="7"/>
  <c r="N277" i="7"/>
  <c r="T216" i="7"/>
  <c r="T278" i="7"/>
  <c r="K219" i="7"/>
  <c r="K281" i="7"/>
  <c r="W219" i="7"/>
  <c r="W281" i="7"/>
  <c r="AI219" i="7"/>
  <c r="AI281" i="7"/>
  <c r="B212" i="7"/>
  <c r="B274" i="7"/>
  <c r="N212" i="7"/>
  <c r="N274" i="7"/>
  <c r="E216" i="7"/>
  <c r="E277" i="7"/>
  <c r="Q216" i="7"/>
  <c r="Q277" i="7"/>
  <c r="B219" i="7"/>
  <c r="B281" i="7"/>
  <c r="N219" i="7"/>
  <c r="N281" i="7"/>
  <c r="Z219" i="7"/>
  <c r="Z281" i="7"/>
  <c r="AL219" i="7"/>
  <c r="AL281" i="7"/>
  <c r="AA201" i="7"/>
  <c r="AA264" i="7"/>
  <c r="CA212" i="7"/>
  <c r="CD274" i="7"/>
  <c r="H216" i="7"/>
  <c r="H277" i="7"/>
  <c r="E219" i="7"/>
  <c r="E281" i="7"/>
  <c r="Q219" i="7"/>
  <c r="Q281" i="7"/>
  <c r="AC219" i="7"/>
  <c r="AC281" i="7"/>
  <c r="AO219" i="7"/>
  <c r="AO281" i="7"/>
  <c r="AH36" i="7"/>
  <c r="AD36" i="7"/>
  <c r="V36" i="7"/>
  <c r="R36" i="7"/>
  <c r="N36" i="7"/>
  <c r="J291" i="7" l="1"/>
  <c r="J388" i="7"/>
  <c r="Z291" i="7"/>
  <c r="Z388" i="7"/>
  <c r="AL291" i="7"/>
  <c r="AL388" i="7"/>
  <c r="N388" i="7"/>
  <c r="N291" i="7"/>
  <c r="AD388" i="7"/>
  <c r="AD291" i="7"/>
  <c r="H388" i="7"/>
  <c r="H291" i="7"/>
  <c r="R388" i="7"/>
  <c r="R291" i="7"/>
  <c r="AH388" i="7"/>
  <c r="AH291" i="7"/>
  <c r="F388" i="7"/>
  <c r="F291" i="7"/>
  <c r="V388" i="7"/>
  <c r="V291" i="7"/>
  <c r="AN291" i="7"/>
  <c r="AN388" i="7"/>
  <c r="BQ38" i="7"/>
  <c r="Q19" i="7"/>
  <c r="Q371" i="7" l="1"/>
  <c r="Q274" i="7" l="1"/>
  <c r="Q212" i="7"/>
  <c r="BO230" i="7"/>
  <c r="BQ390" i="7"/>
  <c r="BQ293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B75" authorId="0" shapeId="0" xr:uid="{4C528267-6305-4AAA-9B51-85AE111CC864}">
      <text>
        <r>
          <rPr>
            <sz val="9"/>
            <color indexed="81"/>
            <rFont val="MS P ゴシック"/>
            <family val="3"/>
            <charset val="128"/>
          </rPr>
          <t>元号をアルファベットから変換</t>
        </r>
      </text>
    </comment>
    <comment ref="E75" authorId="0" shapeId="0" xr:uid="{144577FD-C49C-43B7-B5E1-2FD3FE1A4DCA}">
      <text>
        <r>
          <rPr>
            <sz val="9"/>
            <color indexed="81"/>
            <rFont val="MS P ゴシック"/>
            <family val="3"/>
            <charset val="128"/>
          </rPr>
          <t>「入力画面」生年月日の「日」入力規則の数式
生年月日が令和の職員が存在する年（令和１８年）までは操作する必要はないと思います。</t>
        </r>
      </text>
    </comment>
    <comment ref="C78" authorId="0" shapeId="0" xr:uid="{0E425233-7B75-4C4C-8E93-31C5B7939358}">
      <text>
        <r>
          <rPr>
            <sz val="9"/>
            <color indexed="81"/>
            <rFont val="MS P ゴシック"/>
            <family val="3"/>
            <charset val="128"/>
          </rPr>
          <t>本日現在の「年」が自動で入ります。下段は１文字ごとに分けたもの。</t>
        </r>
      </text>
    </comment>
    <comment ref="E78" authorId="0" shapeId="0" xr:uid="{C459F46C-65DB-4F9C-86FA-1BC4D5E5EDB1}">
      <text>
        <r>
          <rPr>
            <sz val="9"/>
            <color indexed="81"/>
            <rFont val="MS P ゴシック"/>
            <family val="3"/>
            <charset val="128"/>
          </rPr>
          <t>本日現在の「月」が自動で入ります。下段は１文字ごとに分けたもの。</t>
        </r>
      </text>
    </comment>
    <comment ref="G78" authorId="0" shapeId="0" xr:uid="{E619771A-DC03-4C6F-AFB1-CB0E01C9FD41}">
      <text>
        <r>
          <rPr>
            <sz val="9"/>
            <color indexed="81"/>
            <rFont val="MS P ゴシック"/>
            <family val="3"/>
            <charset val="128"/>
          </rPr>
          <t>本日現在の「日」が自動で入ります。下段は１文字ごとに分けたもの。</t>
        </r>
      </text>
    </comment>
    <comment ref="B82" authorId="0" shapeId="0" xr:uid="{251C58C4-E6D7-419B-B851-3321DF8A6549}">
      <text>
        <r>
          <rPr>
            <sz val="9"/>
            <color indexed="81"/>
            <rFont val="MS P ゴシック"/>
            <family val="3"/>
            <charset val="128"/>
          </rPr>
          <t>金融機関コードから、「全種別」OR「一般のみ」を判別する数式（「一般のみ」は0102のみ）</t>
        </r>
      </text>
    </comment>
    <comment ref="B83" authorId="0" shapeId="0" xr:uid="{F966E9BF-9C11-4C68-9F40-8B779F1473BD}">
      <text>
        <r>
          <rPr>
            <sz val="9"/>
            <color indexed="81"/>
            <rFont val="MS P ゴシック"/>
            <family val="3"/>
            <charset val="128"/>
          </rPr>
          <t>この名前で定義しているものが下記のりスト。</t>
        </r>
      </text>
    </comment>
    <comment ref="D83" authorId="0" shapeId="0" xr:uid="{5A544F3D-66EE-4EA8-BDE8-F7A7689F501B}">
      <text>
        <r>
          <rPr>
            <sz val="9"/>
            <color indexed="81"/>
            <rFont val="MS P ゴシック"/>
            <family val="3"/>
            <charset val="128"/>
          </rPr>
          <t>この名前で定義しているものが下記のりスト。</t>
        </r>
      </text>
    </comment>
    <comment ref="Y98" authorId="0" shapeId="0" xr:uid="{37FEC861-1D5E-456D-96DF-1884F5F36514}">
      <text>
        <r>
          <rPr>
            <sz val="9"/>
            <color indexed="81"/>
            <rFont val="MS P ゴシック"/>
            <family val="3"/>
            <charset val="128"/>
          </rPr>
          <t>積立終了日</t>
        </r>
        <r>
          <rPr>
            <u/>
            <sz val="9"/>
            <color indexed="81"/>
            <rFont val="MS P ゴシック"/>
            <family val="3"/>
            <charset val="128"/>
          </rPr>
          <t>日付</t>
        </r>
        <r>
          <rPr>
            <sz val="9"/>
            <color indexed="81"/>
            <rFont val="MS P ゴシック"/>
            <family val="3"/>
            <charset val="128"/>
          </rPr>
          <t>入力規則（参考）</t>
        </r>
      </text>
    </comment>
    <comment ref="N103" authorId="0" shapeId="0" xr:uid="{EF16AF01-86BC-4E3F-87A7-6ED71B0F85E3}">
      <text>
        <r>
          <rPr>
            <sz val="9"/>
            <color indexed="81"/>
            <rFont val="MS P ゴシック"/>
            <family val="3"/>
            <charset val="128"/>
          </rPr>
          <t>①「貯蓄種類が"年金"」かつ②「契約金融機関が"生命保険会社"か"損害保険会社"」の場合のみ参照するセルを変えている（①かつ②の場合上限385万の為）</t>
        </r>
      </text>
    </comment>
    <comment ref="J104" authorId="0" shapeId="0" xr:uid="{77B07876-F6A7-4606-9AE4-E1268531AC01}">
      <text>
        <r>
          <rPr>
            <sz val="9"/>
            <color indexed="81"/>
            <rFont val="MS P ゴシック"/>
            <family val="3"/>
            <charset val="128"/>
          </rPr>
          <t>変更後の額が550万円超える場合エラー</t>
        </r>
      </text>
    </comment>
    <comment ref="N104" authorId="0" shapeId="0" xr:uid="{79E95EA9-5870-4369-81F3-D5C4AE3B905E}">
      <text>
        <r>
          <rPr>
            <sz val="9"/>
            <color indexed="81"/>
            <rFont val="MS P ゴシック"/>
            <family val="3"/>
            <charset val="128"/>
          </rPr>
          <t>変更後の額が385万円超える場合エラー</t>
        </r>
      </text>
    </comment>
    <comment ref="B108" authorId="0" shapeId="0" xr:uid="{C92FB381-36BF-4A04-B7A6-DA077B2EE2F5}">
      <text>
        <r>
          <rPr>
            <sz val="9"/>
            <color indexed="81"/>
            <rFont val="MS P ゴシック"/>
            <family val="3"/>
            <charset val="128"/>
          </rPr>
          <t>この名前で定義しているものが下記のりスト。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C1" authorId="0" shapeId="0" xr:uid="{55151B68-5D84-4EE4-8851-B2B75DE4D172}">
      <text>
        <r>
          <rPr>
            <b/>
            <sz val="14"/>
            <color indexed="81"/>
            <rFont val="MS P ゴシック"/>
            <family val="3"/>
            <charset val="128"/>
          </rPr>
          <t xml:space="preserve">検索方法
</t>
        </r>
        <r>
          <rPr>
            <b/>
            <sz val="11"/>
            <color indexed="81"/>
            <rFont val="MS P ゴシック"/>
            <family val="3"/>
            <charset val="128"/>
          </rPr>
          <t xml:space="preserve">
　</t>
        </r>
        <r>
          <rPr>
            <sz val="11"/>
            <color indexed="81"/>
            <rFont val="MS P ゴシック"/>
            <family val="3"/>
            <charset val="128"/>
          </rPr>
          <t>①　▼ボタンをクリック
　②　「検索」と表示された箇所に学校名を入力
　③　「ＯＫ」をクリック　</t>
        </r>
      </text>
    </comment>
    <comment ref="G1" authorId="0" shapeId="0" xr:uid="{2ACB7AA0-0A32-473B-A2A2-C0ED8EC53E94}">
      <text>
        <r>
          <rPr>
            <b/>
            <sz val="14"/>
            <color indexed="81"/>
            <rFont val="MS P ゴシック"/>
            <family val="3"/>
            <charset val="128"/>
          </rPr>
          <t>「金融機関コード」について</t>
        </r>
        <r>
          <rPr>
            <b/>
            <sz val="12"/>
            <color indexed="81"/>
            <rFont val="MS P ゴシック"/>
            <family val="3"/>
            <charset val="128"/>
          </rPr>
          <t xml:space="preserve">
</t>
        </r>
        <r>
          <rPr>
            <sz val="12"/>
            <color indexed="81"/>
            <rFont val="MS P ゴシック"/>
            <family val="3"/>
            <charset val="128"/>
          </rPr>
          <t>　大阪府財形独自で採番されたコードです。
　金融機関からの通知や通帳等に記載されている、
　</t>
        </r>
        <r>
          <rPr>
            <b/>
            <sz val="12"/>
            <color indexed="81"/>
            <rFont val="MS P ゴシック"/>
            <family val="3"/>
            <charset val="128"/>
          </rPr>
          <t>銀行コードとは異なります</t>
        </r>
        <r>
          <rPr>
            <sz val="12"/>
            <color indexed="81"/>
            <rFont val="MS P ゴシック"/>
            <family val="3"/>
            <charset val="128"/>
          </rPr>
          <t>。
　コード入力の際は、必ずこちらのコード一覧から
　ご確認ください。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V3" authorId="0" shapeId="0" xr:uid="{3B38BF1C-F161-4CC9-A264-B3E7877807D0}">
      <text>
        <r>
          <rPr>
            <sz val="9"/>
            <color indexed="81"/>
            <rFont val="MS P ゴシック"/>
            <family val="3"/>
            <charset val="128"/>
          </rPr>
          <t>うるう年かどうか判定する数式</t>
        </r>
      </text>
    </comment>
    <comment ref="U6" authorId="0" shapeId="0" xr:uid="{224421D1-5A5B-4688-9A5E-487003773C32}">
      <text>
        <r>
          <rPr>
            <sz val="9"/>
            <color indexed="81"/>
            <rFont val="MS P ゴシック"/>
            <family val="3"/>
            <charset val="128"/>
          </rPr>
          <t>「入力画面」生年月日の「日」入力規則の数式
生年月日が令和の職員が存在する年（令和１８年）までは操作する必要はないと思います。</t>
        </r>
      </text>
    </comment>
    <comment ref="V6" authorId="0" shapeId="0" xr:uid="{7812B25F-38EF-4E4E-8913-C9EFED720318}">
      <text>
        <r>
          <rPr>
            <sz val="9"/>
            <color indexed="81"/>
            <rFont val="MS P ゴシック"/>
            <family val="3"/>
            <charset val="128"/>
          </rPr>
          <t>(参考)うるう年の２月は1～29を選べるようにするための数式</t>
        </r>
      </text>
    </comment>
    <comment ref="W6" authorId="0" shapeId="0" xr:uid="{AD559E36-19C2-4FA3-9FE0-B726C00A4779}">
      <text>
        <r>
          <rPr>
            <sz val="9"/>
            <color indexed="81"/>
            <rFont val="MS P ゴシック"/>
            <family val="3"/>
            <charset val="128"/>
          </rPr>
          <t>(参考)月によって選べる日の範囲(28,30,31)を変えるための数式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CH2" authorId="0" shapeId="0" xr:uid="{306ECAA2-68E9-4850-BC30-F4D1716668F5}">
      <text>
        <r>
          <rPr>
            <b/>
            <sz val="28"/>
            <color indexed="81"/>
            <rFont val="MS P ゴシック"/>
            <family val="3"/>
            <charset val="128"/>
          </rPr>
          <t xml:space="preserve">入力内容が正しいかどうか、
</t>
        </r>
        <r>
          <rPr>
            <b/>
            <u/>
            <sz val="28"/>
            <color indexed="81"/>
            <rFont val="MS P ゴシック"/>
            <family val="3"/>
            <charset val="128"/>
          </rPr>
          <t>再度ご確認ください！</t>
        </r>
      </text>
    </comment>
    <comment ref="BP27" authorId="0" shapeId="0" xr:uid="{D63AA5DF-8622-4BC5-BCFC-3308A23D6CA3}">
      <text>
        <r>
          <rPr>
            <sz val="14"/>
            <color indexed="81"/>
            <rFont val="MS P ゴシック"/>
            <family val="3"/>
            <charset val="128"/>
          </rPr>
          <t xml:space="preserve">
</t>
        </r>
        <r>
          <rPr>
            <b/>
            <u/>
            <sz val="20"/>
            <color indexed="81"/>
            <rFont val="MS P ゴシック"/>
            <family val="3"/>
            <charset val="128"/>
          </rPr>
          <t>届出印</t>
        </r>
        <r>
          <rPr>
            <u/>
            <sz val="16"/>
            <color indexed="81"/>
            <rFont val="MS P ゴシック"/>
            <family val="3"/>
            <charset val="128"/>
          </rPr>
          <t>も忘れず押印してください！</t>
        </r>
      </text>
    </comment>
    <comment ref="B28" authorId="0" shapeId="0" xr:uid="{AF51E262-A9F5-48BD-90F7-98179DAA8B11}">
      <text>
        <r>
          <rPr>
            <sz val="18"/>
            <color indexed="81"/>
            <rFont val="MS P ゴシック"/>
            <family val="3"/>
            <charset val="128"/>
          </rPr>
          <t>　　</t>
        </r>
        <r>
          <rPr>
            <b/>
            <u/>
            <sz val="22"/>
            <color indexed="81"/>
            <rFont val="MS P ゴシック"/>
            <family val="3"/>
            <charset val="128"/>
          </rPr>
          <t>氏名自署欄</t>
        </r>
        <r>
          <rPr>
            <u/>
            <sz val="18"/>
            <color indexed="81"/>
            <rFont val="MS P ゴシック"/>
            <family val="3"/>
            <charset val="128"/>
          </rPr>
          <t xml:space="preserve">があります。
</t>
        </r>
        <r>
          <rPr>
            <sz val="18"/>
            <color indexed="81"/>
            <rFont val="MS P ゴシック"/>
            <family val="3"/>
            <charset val="128"/>
          </rPr>
          <t>　　</t>
        </r>
        <r>
          <rPr>
            <u/>
            <sz val="20"/>
            <color indexed="81"/>
            <rFont val="MS P ゴシック"/>
            <family val="3"/>
            <charset val="128"/>
          </rPr>
          <t>必ず自署してください！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<sst xmlns="http://schemas.openxmlformats.org/spreadsheetml/2006/main" count="3105" uniqueCount="1845">
  <si>
    <t>申　込区　分</t>
    <rPh sb="0" eb="1">
      <t>サル</t>
    </rPh>
    <rPh sb="2" eb="3">
      <t>コミ</t>
    </rPh>
    <rPh sb="3" eb="4">
      <t>ク</t>
    </rPh>
    <rPh sb="5" eb="6">
      <t>ブン</t>
    </rPh>
    <phoneticPr fontId="2"/>
  </si>
  <si>
    <t>貯蓄の種　類</t>
    <rPh sb="0" eb="2">
      <t>チョチク</t>
    </rPh>
    <rPh sb="3" eb="4">
      <t>タネ</t>
    </rPh>
    <rPh sb="5" eb="6">
      <t>タグイ</t>
    </rPh>
    <phoneticPr fontId="2"/>
  </si>
  <si>
    <t>届出印鑑</t>
    <rPh sb="0" eb="2">
      <t>トドケデ</t>
    </rPh>
    <rPh sb="2" eb="4">
      <t>インカン</t>
    </rPh>
    <phoneticPr fontId="2"/>
  </si>
  <si>
    <t>所属コード</t>
    <rPh sb="0" eb="2">
      <t>ショゾク</t>
    </rPh>
    <phoneticPr fontId="2"/>
  </si>
  <si>
    <t>金融機関</t>
    <rPh sb="0" eb="2">
      <t>キンユウ</t>
    </rPh>
    <rPh sb="2" eb="4">
      <t>キカン</t>
    </rPh>
    <phoneticPr fontId="2"/>
  </si>
  <si>
    <t>取扱印</t>
    <rPh sb="0" eb="2">
      <t>トリアツカイ</t>
    </rPh>
    <rPh sb="2" eb="3">
      <t>イン</t>
    </rPh>
    <phoneticPr fontId="2"/>
  </si>
  <si>
    <t>検　印</t>
    <rPh sb="0" eb="1">
      <t>ケン</t>
    </rPh>
    <rPh sb="2" eb="3">
      <t>イン</t>
    </rPh>
    <phoneticPr fontId="2"/>
  </si>
  <si>
    <t>申込年月日</t>
    <rPh sb="0" eb="2">
      <t>モウシコミ</t>
    </rPh>
    <rPh sb="2" eb="5">
      <t>ネンガッピ</t>
    </rPh>
    <phoneticPr fontId="2"/>
  </si>
  <si>
    <t>金融機関用</t>
    <rPh sb="0" eb="2">
      <t>キンユウ</t>
    </rPh>
    <rPh sb="2" eb="5">
      <t>キカンヨウ</t>
    </rPh>
    <phoneticPr fontId="2"/>
  </si>
  <si>
    <t>電算報告用</t>
    <rPh sb="0" eb="2">
      <t>デンサン</t>
    </rPh>
    <rPh sb="2" eb="5">
      <t>ホウコクヨウ</t>
    </rPh>
    <phoneticPr fontId="2"/>
  </si>
  <si>
    <t>千</t>
    <rPh sb="0" eb="1">
      <t>セン</t>
    </rPh>
    <phoneticPr fontId="5"/>
  </si>
  <si>
    <t>円</t>
    <rPh sb="0" eb="1">
      <t>エン</t>
    </rPh>
    <phoneticPr fontId="5"/>
  </si>
  <si>
    <t>GH022</t>
    <phoneticPr fontId="2"/>
  </si>
  <si>
    <t>※</t>
    <phoneticPr fontId="2"/>
  </si>
  <si>
    <t>変　更</t>
    <rPh sb="0" eb="1">
      <t>ヘン</t>
    </rPh>
    <rPh sb="2" eb="3">
      <t>サラ</t>
    </rPh>
    <phoneticPr fontId="2"/>
  </si>
  <si>
    <t>年</t>
    <rPh sb="0" eb="1">
      <t>ネン</t>
    </rPh>
    <phoneticPr fontId="5"/>
  </si>
  <si>
    <t>月</t>
    <rPh sb="0" eb="1">
      <t>ガツ</t>
    </rPh>
    <phoneticPr fontId="5"/>
  </si>
  <si>
    <t>日</t>
    <rPh sb="0" eb="1">
      <t>ニチ</t>
    </rPh>
    <phoneticPr fontId="5"/>
  </si>
  <si>
    <t>私は下記のとおり変更したいので申し込みます。</t>
    <rPh sb="0" eb="1">
      <t>ワタシ</t>
    </rPh>
    <rPh sb="2" eb="4">
      <t>カキ</t>
    </rPh>
    <rPh sb="8" eb="10">
      <t>ヘンコウ</t>
    </rPh>
    <rPh sb="15" eb="16">
      <t>モウ</t>
    </rPh>
    <rPh sb="17" eb="18">
      <t>コ</t>
    </rPh>
    <phoneticPr fontId="2"/>
  </si>
  <si>
    <t>変　　　更　　　項　　　目</t>
    <rPh sb="0" eb="1">
      <t>ヘン</t>
    </rPh>
    <rPh sb="4" eb="5">
      <t>サラ</t>
    </rPh>
    <rPh sb="8" eb="9">
      <t>コウ</t>
    </rPh>
    <rPh sb="12" eb="13">
      <t>メ</t>
    </rPh>
    <phoneticPr fontId="2"/>
  </si>
  <si>
    <t>年金財形の積立終了日</t>
    <rPh sb="0" eb="2">
      <t>ネンキン</t>
    </rPh>
    <rPh sb="2" eb="4">
      <t>ザイケイ</t>
    </rPh>
    <rPh sb="5" eb="7">
      <t>ツミタテ</t>
    </rPh>
    <rPh sb="7" eb="10">
      <t>シュウリョウビ</t>
    </rPh>
    <phoneticPr fontId="2"/>
  </si>
  <si>
    <t>届出印</t>
    <rPh sb="0" eb="2">
      <t>トドケデ</t>
    </rPh>
    <rPh sb="2" eb="3">
      <t>イン</t>
    </rPh>
    <phoneticPr fontId="2"/>
  </si>
  <si>
    <t>非課税
限度額</t>
    <rPh sb="0" eb="3">
      <t>ヒカゼイ</t>
    </rPh>
    <rPh sb="4" eb="6">
      <t>ゲンド</t>
    </rPh>
    <rPh sb="6" eb="7">
      <t>ガク</t>
    </rPh>
    <phoneticPr fontId="2"/>
  </si>
  <si>
    <t>月例給与</t>
    <rPh sb="0" eb="2">
      <t>ゲツレイ</t>
    </rPh>
    <rPh sb="2" eb="4">
      <t>キュウヨ</t>
    </rPh>
    <phoneticPr fontId="2"/>
  </si>
  <si>
    <t>期末勤勉手当（６月）</t>
    <rPh sb="0" eb="2">
      <t>キマツ</t>
    </rPh>
    <rPh sb="2" eb="4">
      <t>キンベン</t>
    </rPh>
    <rPh sb="4" eb="6">
      <t>テアテ</t>
    </rPh>
    <rPh sb="8" eb="9">
      <t>ツキ</t>
    </rPh>
    <phoneticPr fontId="2"/>
  </si>
  <si>
    <t>期末勤勉手当（１２月）</t>
    <rPh sb="0" eb="2">
      <t>キマツ</t>
    </rPh>
    <rPh sb="2" eb="4">
      <t>キンベン</t>
    </rPh>
    <rPh sb="4" eb="6">
      <t>テアテ</t>
    </rPh>
    <rPh sb="9" eb="10">
      <t>ツキ</t>
    </rPh>
    <phoneticPr fontId="2"/>
  </si>
  <si>
    <t>生　年　月　日</t>
    <rPh sb="0" eb="1">
      <t>ナマ</t>
    </rPh>
    <rPh sb="2" eb="3">
      <t>ネン</t>
    </rPh>
    <rPh sb="4" eb="5">
      <t>ガツ</t>
    </rPh>
    <rPh sb="6" eb="7">
      <t>ニチ</t>
    </rPh>
    <phoneticPr fontId="2"/>
  </si>
  <si>
    <t>職　員　番　号</t>
    <rPh sb="0" eb="1">
      <t>ショク</t>
    </rPh>
    <rPh sb="2" eb="3">
      <t>イン</t>
    </rPh>
    <rPh sb="4" eb="5">
      <t>バン</t>
    </rPh>
    <rPh sb="6" eb="7">
      <t>ゴウ</t>
    </rPh>
    <phoneticPr fontId="2"/>
  </si>
  <si>
    <t>変　　　　更　　　　前</t>
    <rPh sb="0" eb="1">
      <t>ヘン</t>
    </rPh>
    <rPh sb="5" eb="6">
      <t>サラ</t>
    </rPh>
    <rPh sb="10" eb="11">
      <t>マエ</t>
    </rPh>
    <phoneticPr fontId="2"/>
  </si>
  <si>
    <t>変　　　　更　　　　後</t>
    <rPh sb="0" eb="1">
      <t>ヘン</t>
    </rPh>
    <rPh sb="5" eb="6">
      <t>サラ</t>
    </rPh>
    <rPh sb="10" eb="11">
      <t>ゴ</t>
    </rPh>
    <phoneticPr fontId="2"/>
  </si>
  <si>
    <t>百</t>
    <rPh sb="0" eb="1">
      <t>ヒャク</t>
    </rPh>
    <phoneticPr fontId="2"/>
  </si>
  <si>
    <t>変更前</t>
    <rPh sb="0" eb="2">
      <t>ヘンコウ</t>
    </rPh>
    <rPh sb="2" eb="3">
      <t>マエ</t>
    </rPh>
    <phoneticPr fontId="2"/>
  </si>
  <si>
    <t>変更後</t>
    <rPh sb="0" eb="2">
      <t>ヘンコウ</t>
    </rPh>
    <rPh sb="2" eb="3">
      <t>ゴ</t>
    </rPh>
    <phoneticPr fontId="2"/>
  </si>
  <si>
    <t>所　　　　　　属　　　　　　名</t>
    <rPh sb="0" eb="1">
      <t>トコロ</t>
    </rPh>
    <rPh sb="7" eb="8">
      <t>ゾク</t>
    </rPh>
    <rPh sb="14" eb="15">
      <t>メイ</t>
    </rPh>
    <phoneticPr fontId="2"/>
  </si>
  <si>
    <t>自　　　　　宅　　　　　住　　　　　所</t>
    <rPh sb="0" eb="1">
      <t>ジ</t>
    </rPh>
    <rPh sb="6" eb="7">
      <t>タク</t>
    </rPh>
    <rPh sb="12" eb="13">
      <t>ジュウ</t>
    </rPh>
    <rPh sb="18" eb="19">
      <t>ショ</t>
    </rPh>
    <phoneticPr fontId="2"/>
  </si>
  <si>
    <t>電　話　番　号</t>
    <rPh sb="0" eb="1">
      <t>デン</t>
    </rPh>
    <rPh sb="2" eb="3">
      <t>ハナシ</t>
    </rPh>
    <rPh sb="4" eb="5">
      <t>バン</t>
    </rPh>
    <rPh sb="6" eb="7">
      <t>ゴウ</t>
    </rPh>
    <phoneticPr fontId="2"/>
  </si>
  <si>
    <t>変更事由
　ア　改姓による
　イ　都合による
　ウ　紛失による</t>
    <rPh sb="0" eb="2">
      <t>ヘンコウ</t>
    </rPh>
    <rPh sb="2" eb="4">
      <t>ジユウ</t>
    </rPh>
    <phoneticPr fontId="2"/>
  </si>
  <si>
    <t>新印鑑</t>
    <rPh sb="0" eb="1">
      <t>シン</t>
    </rPh>
    <rPh sb="1" eb="3">
      <t>インカン</t>
    </rPh>
    <phoneticPr fontId="2"/>
  </si>
  <si>
    <t>旧印鑑</t>
    <rPh sb="0" eb="1">
      <t>キュウ</t>
    </rPh>
    <rPh sb="1" eb="3">
      <t>インカン</t>
    </rPh>
    <phoneticPr fontId="2"/>
  </si>
  <si>
    <t>積立保険保険期間</t>
    <rPh sb="0" eb="2">
      <t>ツミタテ</t>
    </rPh>
    <rPh sb="2" eb="4">
      <t>ホケン</t>
    </rPh>
    <rPh sb="4" eb="6">
      <t>ホケン</t>
    </rPh>
    <rPh sb="6" eb="8">
      <t>キカン</t>
    </rPh>
    <phoneticPr fontId="2"/>
  </si>
  <si>
    <t>フリガナ</t>
    <phoneticPr fontId="2"/>
  </si>
  <si>
    <t>期日指定定期預金の財形年金貯蓄について、受取開始日を変更する場合は次のとおり取り扱ってください。</t>
    <rPh sb="0" eb="2">
      <t>キジツ</t>
    </rPh>
    <rPh sb="2" eb="4">
      <t>シテイ</t>
    </rPh>
    <rPh sb="4" eb="6">
      <t>テイキ</t>
    </rPh>
    <rPh sb="6" eb="8">
      <t>ヨキン</t>
    </rPh>
    <rPh sb="9" eb="11">
      <t>ザイケイ</t>
    </rPh>
    <rPh sb="11" eb="13">
      <t>ネンキン</t>
    </rPh>
    <rPh sb="13" eb="15">
      <t>チョチク</t>
    </rPh>
    <rPh sb="20" eb="22">
      <t>ウケトリ</t>
    </rPh>
    <rPh sb="22" eb="25">
      <t>カイシビ</t>
    </rPh>
    <rPh sb="26" eb="28">
      <t>ヘンコウ</t>
    </rPh>
    <rPh sb="30" eb="32">
      <t>バアイ</t>
    </rPh>
    <rPh sb="33" eb="34">
      <t>ツギ</t>
    </rPh>
    <rPh sb="38" eb="39">
      <t>ト</t>
    </rPh>
    <rPh sb="40" eb="41">
      <t>アツカ</t>
    </rPh>
    <phoneticPr fontId="2"/>
  </si>
  <si>
    <t>・</t>
    <phoneticPr fontId="2"/>
  </si>
  <si>
    <t>年金元金計算日を、変更後受取開始日の３ケ月前応答日に変更します。</t>
    <rPh sb="0" eb="2">
      <t>ネンキン</t>
    </rPh>
    <rPh sb="2" eb="4">
      <t>ガンキン</t>
    </rPh>
    <rPh sb="4" eb="6">
      <t>ケイサン</t>
    </rPh>
    <rPh sb="6" eb="7">
      <t>ビ</t>
    </rPh>
    <rPh sb="9" eb="11">
      <t>ヘンコウ</t>
    </rPh>
    <rPh sb="11" eb="12">
      <t>ゴ</t>
    </rPh>
    <rPh sb="12" eb="14">
      <t>ウケトリ</t>
    </rPh>
    <rPh sb="14" eb="17">
      <t>カイシビ</t>
    </rPh>
    <rPh sb="19" eb="21">
      <t>カゲツ</t>
    </rPh>
    <rPh sb="21" eb="22">
      <t>マエ</t>
    </rPh>
    <rPh sb="22" eb="24">
      <t>オウトウ</t>
    </rPh>
    <rPh sb="24" eb="25">
      <t>ビ</t>
    </rPh>
    <rPh sb="26" eb="28">
      <t>ヘンコウ</t>
    </rPh>
    <phoneticPr fontId="2"/>
  </si>
  <si>
    <t>変更日以降、特定日を変更後年金元金計算日の前１年ごとの応答日に変更します。これにより変更後特定日前に預入日の３年目応答日が到来する期日指定定期預金がある場合は、当該３年目応答日に継続手続を行ってください。</t>
    <rPh sb="0" eb="3">
      <t>ヘンコウビ</t>
    </rPh>
    <rPh sb="3" eb="5">
      <t>イコウ</t>
    </rPh>
    <rPh sb="6" eb="9">
      <t>トクテイビ</t>
    </rPh>
    <rPh sb="10" eb="12">
      <t>ヘンコウ</t>
    </rPh>
    <rPh sb="12" eb="13">
      <t>ゴ</t>
    </rPh>
    <rPh sb="13" eb="15">
      <t>ネンキン</t>
    </rPh>
    <rPh sb="15" eb="17">
      <t>ガンキン</t>
    </rPh>
    <rPh sb="17" eb="19">
      <t>ケイサン</t>
    </rPh>
    <rPh sb="19" eb="20">
      <t>ビ</t>
    </rPh>
    <rPh sb="21" eb="22">
      <t>マエ</t>
    </rPh>
    <rPh sb="23" eb="24">
      <t>ネン</t>
    </rPh>
    <rPh sb="27" eb="29">
      <t>オウトウ</t>
    </rPh>
    <rPh sb="29" eb="30">
      <t>ビ</t>
    </rPh>
    <rPh sb="31" eb="33">
      <t>ヘンコウ</t>
    </rPh>
    <rPh sb="42" eb="44">
      <t>ヘンコウ</t>
    </rPh>
    <rPh sb="44" eb="45">
      <t>ゴ</t>
    </rPh>
    <rPh sb="45" eb="47">
      <t>トクテイ</t>
    </rPh>
    <rPh sb="47" eb="48">
      <t>ニチ</t>
    </rPh>
    <rPh sb="48" eb="49">
      <t>マエ</t>
    </rPh>
    <rPh sb="50" eb="52">
      <t>アズケイレ</t>
    </rPh>
    <rPh sb="52" eb="53">
      <t>ビ</t>
    </rPh>
    <rPh sb="55" eb="57">
      <t>ネンメ</t>
    </rPh>
    <rPh sb="57" eb="59">
      <t>オウトウ</t>
    </rPh>
    <rPh sb="59" eb="60">
      <t>ビ</t>
    </rPh>
    <rPh sb="61" eb="63">
      <t>トウライ</t>
    </rPh>
    <rPh sb="65" eb="67">
      <t>キジツ</t>
    </rPh>
    <rPh sb="67" eb="69">
      <t>シテイ</t>
    </rPh>
    <rPh sb="69" eb="71">
      <t>テイキ</t>
    </rPh>
    <rPh sb="71" eb="73">
      <t>ヨキン</t>
    </rPh>
    <rPh sb="76" eb="78">
      <t>バアイ</t>
    </rPh>
    <rPh sb="80" eb="82">
      <t>トウガイ</t>
    </rPh>
    <rPh sb="83" eb="85">
      <t>ネンメ</t>
    </rPh>
    <rPh sb="85" eb="87">
      <t>オウトウ</t>
    </rPh>
    <rPh sb="87" eb="88">
      <t>ビ</t>
    </rPh>
    <rPh sb="89" eb="91">
      <t>ケイゾク</t>
    </rPh>
    <rPh sb="91" eb="93">
      <t>テツヅキ</t>
    </rPh>
    <rPh sb="94" eb="95">
      <t>オコナ</t>
    </rPh>
    <phoneticPr fontId="2"/>
  </si>
  <si>
    <t>所属受付印</t>
    <rPh sb="0" eb="2">
      <t>ショゾク</t>
    </rPh>
    <rPh sb="2" eb="5">
      <t>ウケツケイン</t>
    </rPh>
    <phoneticPr fontId="2"/>
  </si>
  <si>
    <t>注）所属の受付印のないものは変更できません。</t>
    <rPh sb="0" eb="1">
      <t>チュウ</t>
    </rPh>
    <rPh sb="2" eb="4">
      <t>ショゾク</t>
    </rPh>
    <rPh sb="5" eb="8">
      <t>ウケツケイン</t>
    </rPh>
    <rPh sb="14" eb="16">
      <t>ヘンコウ</t>
    </rPh>
    <phoneticPr fontId="2"/>
  </si>
  <si>
    <t>積立終了日</t>
    <rPh sb="0" eb="2">
      <t>ツミタテ</t>
    </rPh>
    <rPh sb="2" eb="5">
      <t>シュウリョウビ</t>
    </rPh>
    <phoneticPr fontId="2"/>
  </si>
  <si>
    <t>変更前非課税限度額</t>
    <rPh sb="0" eb="2">
      <t>ヘンコウ</t>
    </rPh>
    <rPh sb="2" eb="3">
      <t>マエ</t>
    </rPh>
    <rPh sb="3" eb="6">
      <t>ヒカゼイ</t>
    </rPh>
    <rPh sb="6" eb="8">
      <t>ゲンド</t>
    </rPh>
    <rPh sb="8" eb="9">
      <t>ガク</t>
    </rPh>
    <phoneticPr fontId="2"/>
  </si>
  <si>
    <t>変更後非課税限度額</t>
    <rPh sb="0" eb="2">
      <t>ヘンコウ</t>
    </rPh>
    <rPh sb="2" eb="3">
      <t>ゴ</t>
    </rPh>
    <rPh sb="3" eb="6">
      <t>ヒカゼイ</t>
    </rPh>
    <rPh sb="6" eb="8">
      <t>ゲンド</t>
    </rPh>
    <rPh sb="8" eb="9">
      <t>ガク</t>
    </rPh>
    <phoneticPr fontId="2"/>
  </si>
  <si>
    <t>DB更新区分</t>
    <rPh sb="2" eb="4">
      <t>コウシン</t>
    </rPh>
    <rPh sb="4" eb="6">
      <t>クブン</t>
    </rPh>
    <phoneticPr fontId="2"/>
  </si>
  <si>
    <t>処理区分</t>
    <rPh sb="0" eb="2">
      <t>ショリ</t>
    </rPh>
    <rPh sb="2" eb="4">
      <t>クブン</t>
    </rPh>
    <phoneticPr fontId="2"/>
  </si>
  <si>
    <t>氏名</t>
    <rPh sb="0" eb="1">
      <t>シ</t>
    </rPh>
    <rPh sb="1" eb="2">
      <t>メイ</t>
    </rPh>
    <phoneticPr fontId="2"/>
  </si>
  <si>
    <t>住所</t>
    <rPh sb="0" eb="2">
      <t>ジュウショ</t>
    </rPh>
    <phoneticPr fontId="2"/>
  </si>
  <si>
    <t>変　　　更　　　後</t>
    <rPh sb="0" eb="1">
      <t>ヘン</t>
    </rPh>
    <rPh sb="4" eb="5">
      <t>サラ</t>
    </rPh>
    <rPh sb="8" eb="9">
      <t>ゴ</t>
    </rPh>
    <phoneticPr fontId="2"/>
  </si>
  <si>
    <t>変　　　更　　　前</t>
    <rPh sb="0" eb="1">
      <t>ヘン</t>
    </rPh>
    <rPh sb="4" eb="5">
      <t>サラ</t>
    </rPh>
    <rPh sb="8" eb="9">
      <t>マエ</t>
    </rPh>
    <phoneticPr fontId="2"/>
  </si>
  <si>
    <t>限度額変更・異動</t>
    <rPh sb="0" eb="2">
      <t>ゲンド</t>
    </rPh>
    <rPh sb="2" eb="3">
      <t>ガク</t>
    </rPh>
    <rPh sb="3" eb="5">
      <t>ヘンコウ</t>
    </rPh>
    <rPh sb="6" eb="8">
      <t>イドウ</t>
    </rPh>
    <phoneticPr fontId="2"/>
  </si>
  <si>
    <t>申告書</t>
    <rPh sb="0" eb="3">
      <t>シンコクショ</t>
    </rPh>
    <phoneticPr fontId="2"/>
  </si>
  <si>
    <t>公社債投資信託・国債＋社債</t>
    <rPh sb="0" eb="3">
      <t>コウシャサイ</t>
    </rPh>
    <rPh sb="3" eb="5">
      <t>トウシ</t>
    </rPh>
    <rPh sb="5" eb="7">
      <t>シンタク</t>
    </rPh>
    <rPh sb="8" eb="10">
      <t>コクサイ</t>
    </rPh>
    <rPh sb="11" eb="13">
      <t>シャサイ</t>
    </rPh>
    <phoneticPr fontId="2"/>
  </si>
  <si>
    <t>フリガナ</t>
    <phoneticPr fontId="2"/>
  </si>
  <si>
    <t>氏　　名</t>
    <rPh sb="0" eb="1">
      <t>シ</t>
    </rPh>
    <rPh sb="3" eb="4">
      <t>メイ</t>
    </rPh>
    <phoneticPr fontId="2"/>
  </si>
  <si>
    <t>㊞</t>
    <phoneticPr fontId="2"/>
  </si>
  <si>
    <t>種別</t>
    <rPh sb="0" eb="2">
      <t>シュベツ</t>
    </rPh>
    <phoneticPr fontId="2"/>
  </si>
  <si>
    <t>住　　所</t>
    <rPh sb="0" eb="1">
      <t>ジュウ</t>
    </rPh>
    <rPh sb="3" eb="4">
      <t>ショ</t>
    </rPh>
    <phoneticPr fontId="2"/>
  </si>
  <si>
    <t>次のとおり申告します。</t>
    <rPh sb="0" eb="1">
      <t>ツギ</t>
    </rPh>
    <rPh sb="5" eb="7">
      <t>シンコク</t>
    </rPh>
    <phoneticPr fontId="2"/>
  </si>
  <si>
    <t>※欄に記載した事項は
事実と相違ありません。</t>
    <rPh sb="1" eb="2">
      <t>ラン</t>
    </rPh>
    <rPh sb="3" eb="5">
      <t>キサイ</t>
    </rPh>
    <rPh sb="7" eb="9">
      <t>ジコウ</t>
    </rPh>
    <rPh sb="11" eb="13">
      <t>ジジツ</t>
    </rPh>
    <rPh sb="14" eb="16">
      <t>ソウイ</t>
    </rPh>
    <phoneticPr fontId="2"/>
  </si>
  <si>
    <t>変更事項</t>
    <rPh sb="0" eb="2">
      <t>ヘンコウ</t>
    </rPh>
    <rPh sb="2" eb="4">
      <t>ジコウ</t>
    </rPh>
    <phoneticPr fontId="2"/>
  </si>
  <si>
    <t>氏名・店舗</t>
    <rPh sb="0" eb="2">
      <t>シメイ</t>
    </rPh>
    <rPh sb="3" eb="5">
      <t>テンポ</t>
    </rPh>
    <phoneticPr fontId="2"/>
  </si>
  <si>
    <t>住　　　所</t>
    <rPh sb="0" eb="1">
      <t>ジュウ</t>
    </rPh>
    <rPh sb="4" eb="5">
      <t>ショ</t>
    </rPh>
    <phoneticPr fontId="2"/>
  </si>
  <si>
    <t>勤務先</t>
    <rPh sb="0" eb="3">
      <t>キンムサキ</t>
    </rPh>
    <phoneticPr fontId="2"/>
  </si>
  <si>
    <t>所在地</t>
    <rPh sb="0" eb="3">
      <t>ショザイチ</t>
    </rPh>
    <phoneticPr fontId="2"/>
  </si>
  <si>
    <t>名称</t>
    <rPh sb="0" eb="2">
      <t>メイショウ</t>
    </rPh>
    <phoneticPr fontId="2"/>
  </si>
  <si>
    <t>支払者
賃金の</t>
    <rPh sb="0" eb="2">
      <t>シハライ</t>
    </rPh>
    <rPh sb="2" eb="3">
      <t>シャ</t>
    </rPh>
    <rPh sb="4" eb="6">
      <t>チンギン</t>
    </rPh>
    <phoneticPr fontId="2"/>
  </si>
  <si>
    <t>大阪市中央区大手前２丁目</t>
    <rPh sb="0" eb="3">
      <t>オオサカシ</t>
    </rPh>
    <rPh sb="3" eb="6">
      <t>チュウオウク</t>
    </rPh>
    <rPh sb="6" eb="9">
      <t>オオテマエ</t>
    </rPh>
    <rPh sb="10" eb="12">
      <t>チョウメ</t>
    </rPh>
    <phoneticPr fontId="2"/>
  </si>
  <si>
    <t>名　称</t>
    <rPh sb="0" eb="1">
      <t>ナ</t>
    </rPh>
    <rPh sb="2" eb="3">
      <t>ショウ</t>
    </rPh>
    <phoneticPr fontId="2"/>
  </si>
  <si>
    <t>受入機関の受理日付</t>
    <rPh sb="0" eb="2">
      <t>ウケイレ</t>
    </rPh>
    <rPh sb="2" eb="4">
      <t>キカン</t>
    </rPh>
    <rPh sb="5" eb="7">
      <t>ジュリ</t>
    </rPh>
    <rPh sb="7" eb="9">
      <t>ヒヅケ</t>
    </rPh>
    <phoneticPr fontId="2"/>
  </si>
  <si>
    <t>C#</t>
    <phoneticPr fontId="2"/>
  </si>
  <si>
    <t>M</t>
    <phoneticPr fontId="2"/>
  </si>
  <si>
    <t>氏　　　名　（フ リ ガ ナ）</t>
    <rPh sb="0" eb="1">
      <t>シ</t>
    </rPh>
    <rPh sb="4" eb="5">
      <t>ナ</t>
    </rPh>
    <phoneticPr fontId="2"/>
  </si>
  <si>
    <t>法人番号</t>
    <rPh sb="0" eb="2">
      <t>ホウジン</t>
    </rPh>
    <rPh sb="2" eb="4">
      <t>バンゴウ</t>
    </rPh>
    <phoneticPr fontId="2"/>
  </si>
  <si>
    <t>4000020270008</t>
    <phoneticPr fontId="2"/>
  </si>
  <si>
    <t>（所属受付印）</t>
    <rPh sb="1" eb="3">
      <t>ショゾク</t>
    </rPh>
    <rPh sb="3" eb="6">
      <t>ウケツケイン</t>
    </rPh>
    <phoneticPr fontId="2"/>
  </si>
  <si>
    <t>元号</t>
    <rPh sb="0" eb="2">
      <t>ゲンゴウ</t>
    </rPh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</si>
  <si>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</si>
  <si>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</si>
  <si>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日</t>
    <rPh sb="0" eb="1">
      <t>ヒ</t>
    </rPh>
    <phoneticPr fontId="2"/>
  </si>
  <si>
    <t>財産形成貯蓄（</t>
    <rPh sb="0" eb="2">
      <t>ザイサン</t>
    </rPh>
    <rPh sb="2" eb="4">
      <t>ケイセイ</t>
    </rPh>
    <rPh sb="4" eb="6">
      <t>チョチク</t>
    </rPh>
    <phoneticPr fontId="2"/>
  </si>
  <si>
    <t>）変更申込書</t>
    <rPh sb="1" eb="3">
      <t>ヘンコウ</t>
    </rPh>
    <rPh sb="3" eb="6">
      <t>モウシコミショ</t>
    </rPh>
    <phoneticPr fontId="2"/>
  </si>
  <si>
    <r>
      <rPr>
        <b/>
        <sz val="7.5"/>
        <rFont val="ＭＳ Ｐ明朝"/>
        <family val="1"/>
        <charset val="128"/>
      </rPr>
      <t>”お願い”</t>
    </r>
    <r>
      <rPr>
        <sz val="6"/>
        <rFont val="ＭＳ Ｐ明朝"/>
        <family val="1"/>
        <charset val="128"/>
      </rPr>
      <t>この申込書については取扱金融機関と十分相談のうえ、必要事項を記入・提出してください。</t>
    </r>
    <phoneticPr fontId="2"/>
  </si>
  <si>
    <t>〒</t>
    <phoneticPr fontId="2"/>
  </si>
  <si>
    <t>—</t>
    <phoneticPr fontId="2"/>
  </si>
  <si>
    <r>
      <t>法　人　番　号</t>
    </r>
    <r>
      <rPr>
        <sz val="10"/>
        <rFont val="ＭＳ Ｐ明朝"/>
        <family val="1"/>
        <charset val="128"/>
      </rPr>
      <t/>
    </r>
    <rPh sb="0" eb="1">
      <t>ホウ</t>
    </rPh>
    <rPh sb="2" eb="3">
      <t>ヒト</t>
    </rPh>
    <rPh sb="4" eb="5">
      <t>バン</t>
    </rPh>
    <rPh sb="6" eb="7">
      <t>ゴウ</t>
    </rPh>
    <phoneticPr fontId="2"/>
  </si>
  <si>
    <t>※印変更の場合は新印を押印</t>
    <rPh sb="1" eb="2">
      <t>イン</t>
    </rPh>
    <rPh sb="2" eb="4">
      <t>ヘンコウ</t>
    </rPh>
    <rPh sb="5" eb="7">
      <t>バアイ</t>
    </rPh>
    <rPh sb="8" eb="9">
      <t>シン</t>
    </rPh>
    <rPh sb="9" eb="10">
      <t>イン</t>
    </rPh>
    <rPh sb="11" eb="13">
      <t>オウイン</t>
    </rPh>
    <phoneticPr fontId="2"/>
  </si>
  <si>
    <t>契約先金融機関名（支店名不要）</t>
    <rPh sb="0" eb="2">
      <t>ケイヤク</t>
    </rPh>
    <rPh sb="2" eb="3">
      <t>サキ</t>
    </rPh>
    <rPh sb="3" eb="4">
      <t>キン</t>
    </rPh>
    <rPh sb="4" eb="5">
      <t>トオル</t>
    </rPh>
    <rPh sb="5" eb="6">
      <t>キ</t>
    </rPh>
    <rPh sb="6" eb="7">
      <t>カン</t>
    </rPh>
    <rPh sb="7" eb="8">
      <t>メイ</t>
    </rPh>
    <rPh sb="9" eb="12">
      <t>シテンメイ</t>
    </rPh>
    <rPh sb="12" eb="14">
      <t>フヨウ</t>
    </rPh>
    <phoneticPr fontId="2"/>
  </si>
  <si>
    <t>私は下記の変更項目について、申し込みます。</t>
    <rPh sb="0" eb="1">
      <t>ワタシ</t>
    </rPh>
    <rPh sb="2" eb="4">
      <t>カキ</t>
    </rPh>
    <rPh sb="5" eb="7">
      <t>ヘンコウ</t>
    </rPh>
    <rPh sb="7" eb="9">
      <t>コウモク</t>
    </rPh>
    <rPh sb="14" eb="15">
      <t>モウ</t>
    </rPh>
    <rPh sb="16" eb="17">
      <t>コ</t>
    </rPh>
    <phoneticPr fontId="2"/>
  </si>
  <si>
    <t>金 融 機 関
商品コード</t>
    <rPh sb="0" eb="1">
      <t>キン</t>
    </rPh>
    <rPh sb="2" eb="3">
      <t>トオル</t>
    </rPh>
    <rPh sb="4" eb="5">
      <t>キ</t>
    </rPh>
    <rPh sb="6" eb="7">
      <t>セキ</t>
    </rPh>
    <rPh sb="8" eb="10">
      <t>ショウヒン</t>
    </rPh>
    <phoneticPr fontId="2"/>
  </si>
  <si>
    <t>（変更後）</t>
    <rPh sb="1" eb="3">
      <t>ヘンコウ</t>
    </rPh>
    <rPh sb="3" eb="4">
      <t>ゴ</t>
    </rPh>
    <phoneticPr fontId="2"/>
  </si>
  <si>
    <t>元号</t>
    <rPh sb="0" eb="2">
      <t>ゲンゴウ</t>
    </rPh>
    <phoneticPr fontId="2"/>
  </si>
  <si>
    <t>期末勤勉手当（6月）</t>
    <rPh sb="0" eb="2">
      <t>キマツ</t>
    </rPh>
    <rPh sb="2" eb="4">
      <t>キンベン</t>
    </rPh>
    <rPh sb="4" eb="6">
      <t>テアテ</t>
    </rPh>
    <rPh sb="8" eb="9">
      <t>ツキ</t>
    </rPh>
    <phoneticPr fontId="2"/>
  </si>
  <si>
    <t>期末勤勉手当（12月）</t>
    <rPh sb="0" eb="2">
      <t>キマツ</t>
    </rPh>
    <rPh sb="2" eb="4">
      <t>キンベン</t>
    </rPh>
    <rPh sb="4" eb="6">
      <t>テアテ</t>
    </rPh>
    <rPh sb="9" eb="10">
      <t>ツキ</t>
    </rPh>
    <phoneticPr fontId="2"/>
  </si>
  <si>
    <t>3　　非課税限度額変更</t>
    <rPh sb="3" eb="4">
      <t>ヒ</t>
    </rPh>
    <rPh sb="4" eb="5">
      <t>カ</t>
    </rPh>
    <rPh sb="5" eb="6">
      <t>ゼイ</t>
    </rPh>
    <rPh sb="6" eb="7">
      <t>キリ</t>
    </rPh>
    <rPh sb="7" eb="8">
      <t>ド</t>
    </rPh>
    <rPh sb="8" eb="9">
      <t>ガク</t>
    </rPh>
    <rPh sb="9" eb="10">
      <t>ヘン</t>
    </rPh>
    <rPh sb="10" eb="11">
      <t>サラ</t>
    </rPh>
    <phoneticPr fontId="2"/>
  </si>
  <si>
    <t>4　積立の中断</t>
    <rPh sb="2" eb="4">
      <t>ツミタテ</t>
    </rPh>
    <rPh sb="5" eb="7">
      <t>チュウダン</t>
    </rPh>
    <phoneticPr fontId="2"/>
  </si>
  <si>
    <t>5　積立の再開</t>
    <rPh sb="2" eb="4">
      <t>ツミタテ</t>
    </rPh>
    <rPh sb="5" eb="7">
      <t>サイカイ</t>
    </rPh>
    <phoneticPr fontId="2"/>
  </si>
  <si>
    <t>1積立額</t>
    <rPh sb="1" eb="3">
      <t>ツミタテ</t>
    </rPh>
    <rPh sb="3" eb="4">
      <t>ガク</t>
    </rPh>
    <phoneticPr fontId="2"/>
  </si>
  <si>
    <t>（5年以上15年未満）</t>
    <rPh sb="2" eb="3">
      <t>ネン</t>
    </rPh>
    <rPh sb="3" eb="5">
      <t>イジョウ</t>
    </rPh>
    <rPh sb="7" eb="8">
      <t>ネン</t>
    </rPh>
    <rPh sb="8" eb="10">
      <t>ミマン</t>
    </rPh>
    <phoneticPr fontId="2"/>
  </si>
  <si>
    <t>変更前　（※変更後は上記氏名）</t>
    <rPh sb="0" eb="2">
      <t>ヘンコウ</t>
    </rPh>
    <rPh sb="2" eb="3">
      <t>マエ</t>
    </rPh>
    <rPh sb="6" eb="8">
      <t>ヘンコウ</t>
    </rPh>
    <rPh sb="8" eb="9">
      <t>ゴ</t>
    </rPh>
    <rPh sb="10" eb="12">
      <t>ジョウキ</t>
    </rPh>
    <rPh sb="12" eb="14">
      <t>シメイ</t>
    </rPh>
    <phoneticPr fontId="2"/>
  </si>
  <si>
    <t>変更前　（※変更後は上記住所）</t>
    <rPh sb="0" eb="2">
      <t>ヘンコウ</t>
    </rPh>
    <rPh sb="2" eb="3">
      <t>マエ</t>
    </rPh>
    <rPh sb="6" eb="8">
      <t>ヘンコウ</t>
    </rPh>
    <rPh sb="8" eb="9">
      <t>ゴ</t>
    </rPh>
    <rPh sb="10" eb="12">
      <t>ジョウキ</t>
    </rPh>
    <rPh sb="12" eb="14">
      <t>ジュウショ</t>
    </rPh>
    <phoneticPr fontId="2"/>
  </si>
  <si>
    <t>自　　　　宅　　　　住　　　　所　　※住所変更の場合は新住所</t>
    <rPh sb="0" eb="1">
      <t>ジ</t>
    </rPh>
    <rPh sb="5" eb="6">
      <t>タク</t>
    </rPh>
    <rPh sb="10" eb="11">
      <t>ジュウ</t>
    </rPh>
    <rPh sb="15" eb="16">
      <t>ショ</t>
    </rPh>
    <rPh sb="19" eb="21">
      <t>ジュウショ</t>
    </rPh>
    <rPh sb="21" eb="23">
      <t>ヘンコウ</t>
    </rPh>
    <rPh sb="24" eb="26">
      <t>バアイ</t>
    </rPh>
    <rPh sb="27" eb="30">
      <t>シンジュウショ</t>
    </rPh>
    <phoneticPr fontId="2"/>
  </si>
  <si>
    <r>
      <t>氏　名（フリガナ）　</t>
    </r>
    <r>
      <rPr>
        <sz val="8"/>
        <rFont val="ＭＳ ゴシック"/>
        <family val="3"/>
        <charset val="128"/>
      </rPr>
      <t>※氏名欄は自署（氏名変更の場合は新氏名）してください。</t>
    </r>
    <rPh sb="0" eb="1">
      <t>シ</t>
    </rPh>
    <rPh sb="2" eb="3">
      <t>ナ</t>
    </rPh>
    <rPh sb="11" eb="13">
      <t>シメイ</t>
    </rPh>
    <rPh sb="13" eb="14">
      <t>ラン</t>
    </rPh>
    <rPh sb="15" eb="17">
      <t>ジショ</t>
    </rPh>
    <phoneticPr fontId="2"/>
  </si>
  <si>
    <t>年</t>
    <rPh sb="0" eb="1">
      <t>ネン</t>
    </rPh>
    <phoneticPr fontId="2"/>
  </si>
  <si>
    <t>TEL：</t>
    <phoneticPr fontId="2"/>
  </si>
  <si>
    <t>10　年金財形申込事項の変更（※変更後の内容を記入）</t>
    <rPh sb="3" eb="5">
      <t>ネンキン</t>
    </rPh>
    <rPh sb="5" eb="7">
      <t>ザイケイ</t>
    </rPh>
    <rPh sb="7" eb="9">
      <t>モウシコミ</t>
    </rPh>
    <rPh sb="9" eb="11">
      <t>ジコウ</t>
    </rPh>
    <rPh sb="12" eb="14">
      <t>ヘンコウ</t>
    </rPh>
    <rPh sb="16" eb="18">
      <t>ヘンコウ</t>
    </rPh>
    <rPh sb="18" eb="19">
      <t>ゴ</t>
    </rPh>
    <rPh sb="20" eb="22">
      <t>ナイヨウ</t>
    </rPh>
    <rPh sb="23" eb="25">
      <t>キニュウ</t>
    </rPh>
    <phoneticPr fontId="2"/>
  </si>
  <si>
    <t>取扱金融機関</t>
    <rPh sb="0" eb="2">
      <t>トリアツカイ</t>
    </rPh>
    <rPh sb="2" eb="4">
      <t>キンユウ</t>
    </rPh>
    <rPh sb="4" eb="6">
      <t>キカン</t>
    </rPh>
    <phoneticPr fontId="2"/>
  </si>
  <si>
    <t>受取開始日</t>
    <rPh sb="0" eb="2">
      <t>ウケトリ</t>
    </rPh>
    <rPh sb="2" eb="5">
      <t>カイシビ</t>
    </rPh>
    <phoneticPr fontId="2"/>
  </si>
  <si>
    <t>受取間隔</t>
    <rPh sb="0" eb="2">
      <t>ウケトリ</t>
    </rPh>
    <rPh sb="2" eb="4">
      <t>カンカク</t>
    </rPh>
    <phoneticPr fontId="2"/>
  </si>
  <si>
    <t>貯蓄の種類</t>
    <rPh sb="0" eb="2">
      <t>チョチク</t>
    </rPh>
    <rPh sb="3" eb="5">
      <t>シュルイ</t>
    </rPh>
    <phoneticPr fontId="2"/>
  </si>
  <si>
    <t>受取期間</t>
    <rPh sb="0" eb="2">
      <t>ウケトリ</t>
    </rPh>
    <rPh sb="2" eb="4">
      <t>キカン</t>
    </rPh>
    <phoneticPr fontId="2"/>
  </si>
  <si>
    <t>受取方法</t>
    <rPh sb="0" eb="2">
      <t>ウケトリ</t>
    </rPh>
    <rPh sb="2" eb="4">
      <t>ホウホウ</t>
    </rPh>
    <phoneticPr fontId="2"/>
  </si>
  <si>
    <t>個人</t>
    <rPh sb="0" eb="2">
      <t>コジン</t>
    </rPh>
    <phoneticPr fontId="2"/>
  </si>
  <si>
    <t>番号</t>
    <rPh sb="0" eb="2">
      <t>バンゴウ</t>
    </rPh>
    <phoneticPr fontId="2"/>
  </si>
  <si>
    <t>預貯金・合同運用信託・有価証券</t>
    <phoneticPr fontId="2"/>
  </si>
  <si>
    <t>生命保険の保険料・損害保険の保険料</t>
    <rPh sb="2" eb="4">
      <t>ホケン</t>
    </rPh>
    <rPh sb="5" eb="8">
      <t>ホケンリョウ</t>
    </rPh>
    <phoneticPr fontId="2"/>
  </si>
  <si>
    <t>勤務先の
長 の 印</t>
    <rPh sb="0" eb="3">
      <t>キンムサキ</t>
    </rPh>
    <rPh sb="5" eb="6">
      <t>チョウ</t>
    </rPh>
    <rPh sb="9" eb="10">
      <t>イン</t>
    </rPh>
    <phoneticPr fontId="2"/>
  </si>
  <si>
    <t>（公 印）</t>
    <rPh sb="1" eb="2">
      <t>コウ</t>
    </rPh>
    <rPh sb="3" eb="4">
      <t>イン</t>
    </rPh>
    <phoneticPr fontId="2"/>
  </si>
  <si>
    <t>　　　　　　年　　月　　日</t>
    <rPh sb="6" eb="7">
      <t>ネン</t>
    </rPh>
    <rPh sb="9" eb="10">
      <t>ガツ</t>
    </rPh>
    <rPh sb="12" eb="13">
      <t>ニチ</t>
    </rPh>
    <phoneticPr fontId="2"/>
  </si>
  <si>
    <t>※すでに他の店舗等で非課税扱いの申告を</t>
    <rPh sb="4" eb="5">
      <t>タ</t>
    </rPh>
    <rPh sb="6" eb="8">
      <t>テンポ</t>
    </rPh>
    <rPh sb="8" eb="9">
      <t>トウ</t>
    </rPh>
    <rPh sb="10" eb="13">
      <t>ヒカゼイ</t>
    </rPh>
    <rPh sb="13" eb="14">
      <t>アツカ</t>
    </rPh>
    <rPh sb="16" eb="18">
      <t>シンコク</t>
    </rPh>
    <phoneticPr fontId="2"/>
  </si>
  <si>
    <t>　している最高限度額の合計額</t>
    <rPh sb="5" eb="7">
      <t>サイコウ</t>
    </rPh>
    <rPh sb="7" eb="9">
      <t>ゲンド</t>
    </rPh>
    <rPh sb="9" eb="10">
      <t>ガク</t>
    </rPh>
    <rPh sb="11" eb="13">
      <t>ゴウケイ</t>
    </rPh>
    <rPh sb="13" eb="14">
      <t>ガク</t>
    </rPh>
    <phoneticPr fontId="2"/>
  </si>
  <si>
    <t>最高限度額</t>
    <rPh sb="0" eb="2">
      <t>サイコウ</t>
    </rPh>
    <rPh sb="2" eb="4">
      <t>ゲンド</t>
    </rPh>
    <rPh sb="4" eb="5">
      <t>ガク</t>
    </rPh>
    <phoneticPr fontId="2"/>
  </si>
  <si>
    <t>異動の生じた日</t>
    <rPh sb="0" eb="2">
      <t>イドウ</t>
    </rPh>
    <rPh sb="3" eb="4">
      <t>ショウ</t>
    </rPh>
    <rPh sb="6" eb="7">
      <t>ヒ</t>
    </rPh>
    <phoneticPr fontId="2"/>
  </si>
  <si>
    <t>個人番号</t>
    <rPh sb="0" eb="2">
      <t>コジン</t>
    </rPh>
    <rPh sb="2" eb="4">
      <t>バンゴウ</t>
    </rPh>
    <phoneticPr fontId="2"/>
  </si>
  <si>
    <t>　　年　　月　　日　</t>
    <rPh sb="2" eb="3">
      <t>ネン</t>
    </rPh>
    <rPh sb="5" eb="6">
      <t>ガツ</t>
    </rPh>
    <rPh sb="8" eb="9">
      <t>ニチ</t>
    </rPh>
    <phoneticPr fontId="2"/>
  </si>
  <si>
    <t>【注意事項】</t>
    <rPh sb="1" eb="3">
      <t>チュウイ</t>
    </rPh>
    <rPh sb="3" eb="5">
      <t>ジコウ</t>
    </rPh>
    <phoneticPr fontId="2"/>
  </si>
  <si>
    <t>財形貯蓄契約内容は、契約金融機関等からの通知等を参照するか、契約金融機関等に直接お問い合わせください。</t>
    <rPh sb="0" eb="2">
      <t>ザイケイ</t>
    </rPh>
    <rPh sb="2" eb="4">
      <t>チョチク</t>
    </rPh>
    <rPh sb="4" eb="6">
      <t>ケイヤク</t>
    </rPh>
    <rPh sb="6" eb="8">
      <t>ナイヨウ</t>
    </rPh>
    <rPh sb="10" eb="12">
      <t>ケイヤク</t>
    </rPh>
    <rPh sb="12" eb="14">
      <t>キンユウ</t>
    </rPh>
    <rPh sb="14" eb="16">
      <t>キカン</t>
    </rPh>
    <rPh sb="16" eb="17">
      <t>ナド</t>
    </rPh>
    <rPh sb="20" eb="22">
      <t>ツウチ</t>
    </rPh>
    <rPh sb="22" eb="23">
      <t>ナド</t>
    </rPh>
    <rPh sb="24" eb="26">
      <t>サンショウ</t>
    </rPh>
    <rPh sb="30" eb="32">
      <t>ケイヤク</t>
    </rPh>
    <rPh sb="32" eb="34">
      <t>キンユウ</t>
    </rPh>
    <rPh sb="34" eb="36">
      <t>キカン</t>
    </rPh>
    <rPh sb="36" eb="37">
      <t>トウ</t>
    </rPh>
    <rPh sb="38" eb="40">
      <t>チョクセツ</t>
    </rPh>
    <rPh sb="41" eb="42">
      <t>ト</t>
    </rPh>
    <rPh sb="43" eb="44">
      <t>ア</t>
    </rPh>
    <phoneticPr fontId="2"/>
  </si>
  <si>
    <t>申込書は「手続方法と商品案内」掲載の「記入例」と照合のうえ、不備のない状態で提出してください。</t>
    <rPh sb="0" eb="3">
      <t>モウシコミショ</t>
    </rPh>
    <rPh sb="5" eb="7">
      <t>テツヅキ</t>
    </rPh>
    <rPh sb="7" eb="9">
      <t>ホウホウ</t>
    </rPh>
    <rPh sb="10" eb="12">
      <t>ショウヒン</t>
    </rPh>
    <rPh sb="12" eb="14">
      <t>アンナイ</t>
    </rPh>
    <rPh sb="15" eb="17">
      <t>ケイサイ</t>
    </rPh>
    <rPh sb="19" eb="21">
      <t>キニュウ</t>
    </rPh>
    <rPh sb="21" eb="22">
      <t>レイ</t>
    </rPh>
    <rPh sb="24" eb="26">
      <t>ショウゴウ</t>
    </rPh>
    <rPh sb="30" eb="32">
      <t>フビ</t>
    </rPh>
    <rPh sb="35" eb="37">
      <t>ジョウタイ</t>
    </rPh>
    <rPh sb="38" eb="40">
      <t>テイシュツ</t>
    </rPh>
    <phoneticPr fontId="2"/>
  </si>
  <si>
    <t>訂正箇所は二重線で抹消のうえ、届出印を訂正印として押印してください。</t>
    <rPh sb="0" eb="2">
      <t>テイセイ</t>
    </rPh>
    <rPh sb="2" eb="4">
      <t>カショ</t>
    </rPh>
    <rPh sb="5" eb="8">
      <t>ニジュウセン</t>
    </rPh>
    <rPh sb="9" eb="11">
      <t>マッショウ</t>
    </rPh>
    <rPh sb="15" eb="18">
      <t>トドケデイン</t>
    </rPh>
    <rPh sb="19" eb="21">
      <t>テイセイ</t>
    </rPh>
    <rPh sb="21" eb="22">
      <t>イン</t>
    </rPh>
    <rPh sb="25" eb="27">
      <t>オウイン</t>
    </rPh>
    <phoneticPr fontId="2"/>
  </si>
  <si>
    <t>「金融機関用」氏名欄は必ず自署してください。</t>
    <rPh sb="1" eb="3">
      <t>キンユウ</t>
    </rPh>
    <rPh sb="3" eb="6">
      <t>キカンヨウ</t>
    </rPh>
    <rPh sb="7" eb="9">
      <t>シメイ</t>
    </rPh>
    <rPh sb="9" eb="10">
      <t>ラン</t>
    </rPh>
    <rPh sb="11" eb="12">
      <t>カナラ</t>
    </rPh>
    <rPh sb="13" eb="15">
      <t>ジショ</t>
    </rPh>
    <phoneticPr fontId="2"/>
  </si>
  <si>
    <t>№</t>
    <phoneticPr fontId="2"/>
  </si>
  <si>
    <t>所属CD</t>
  </si>
  <si>
    <t>所属名</t>
    <rPh sb="0" eb="2">
      <t>ショゾク</t>
    </rPh>
    <rPh sb="2" eb="3">
      <t>メイ</t>
    </rPh>
    <phoneticPr fontId="2"/>
  </si>
  <si>
    <t>業態</t>
    <rPh sb="0" eb="2">
      <t>ギョウタイ</t>
    </rPh>
    <phoneticPr fontId="2"/>
  </si>
  <si>
    <t>金融CD</t>
    <rPh sb="0" eb="2">
      <t>キンユウ</t>
    </rPh>
    <phoneticPr fontId="2"/>
  </si>
  <si>
    <t>金融機関名</t>
    <rPh sb="0" eb="2">
      <t>キンユウ</t>
    </rPh>
    <rPh sb="2" eb="4">
      <t>キカン</t>
    </rPh>
    <rPh sb="4" eb="5">
      <t>メイ</t>
    </rPh>
    <phoneticPr fontId="2"/>
  </si>
  <si>
    <t>備　考</t>
    <rPh sb="0" eb="1">
      <t>ビ</t>
    </rPh>
    <rPh sb="2" eb="3">
      <t>コウ</t>
    </rPh>
    <phoneticPr fontId="2"/>
  </si>
  <si>
    <t>都市銀行</t>
    <rPh sb="0" eb="2">
      <t>トシ</t>
    </rPh>
    <rPh sb="2" eb="4">
      <t>ギンコウ</t>
    </rPh>
    <phoneticPr fontId="2"/>
  </si>
  <si>
    <t>0101</t>
    <phoneticPr fontId="2"/>
  </si>
  <si>
    <t>りそな銀行</t>
    <rPh sb="3" eb="5">
      <t>ギンコウ</t>
    </rPh>
    <phoneticPr fontId="2"/>
  </si>
  <si>
    <t>旧大和銀行。金銭信託、一般・住宅・年金財形</t>
    <rPh sb="0" eb="1">
      <t>キュウ</t>
    </rPh>
    <rPh sb="1" eb="3">
      <t>ダイワ</t>
    </rPh>
    <rPh sb="3" eb="5">
      <t>ギンコウ</t>
    </rPh>
    <rPh sb="6" eb="8">
      <t>キンセン</t>
    </rPh>
    <rPh sb="8" eb="10">
      <t>シンタク</t>
    </rPh>
    <rPh sb="11" eb="13">
      <t>イッパン</t>
    </rPh>
    <rPh sb="14" eb="16">
      <t>ジュウタク</t>
    </rPh>
    <rPh sb="17" eb="19">
      <t>ネンキン</t>
    </rPh>
    <rPh sb="19" eb="21">
      <t>ザイケイ</t>
    </rPh>
    <phoneticPr fontId="2"/>
  </si>
  <si>
    <t>岸和田市立城内小学校</t>
  </si>
  <si>
    <t>0102</t>
    <phoneticPr fontId="2"/>
  </si>
  <si>
    <t>岸和田市立浜小学校</t>
  </si>
  <si>
    <t>0201</t>
    <phoneticPr fontId="2"/>
  </si>
  <si>
    <t>みずほ銀行</t>
    <rPh sb="3" eb="5">
      <t>ギンコウ</t>
    </rPh>
    <phoneticPr fontId="2"/>
  </si>
  <si>
    <t>旧第一勧業銀行</t>
    <phoneticPr fontId="2"/>
  </si>
  <si>
    <t>岸和田市立朝陽小学校</t>
  </si>
  <si>
    <t>0203</t>
    <phoneticPr fontId="2"/>
  </si>
  <si>
    <t>旧富士銀行</t>
    <phoneticPr fontId="2"/>
  </si>
  <si>
    <t>岸和田市立東光小学校</t>
  </si>
  <si>
    <t>0204</t>
    <phoneticPr fontId="2"/>
  </si>
  <si>
    <t>三菱ＵＦＪ銀行</t>
    <rPh sb="0" eb="2">
      <t>ミツビシ</t>
    </rPh>
    <rPh sb="5" eb="7">
      <t>ギンコウ</t>
    </rPh>
    <phoneticPr fontId="2"/>
  </si>
  <si>
    <t>旧東京三菱銀行</t>
    <phoneticPr fontId="2"/>
  </si>
  <si>
    <t>岸和田市立旭小学校</t>
  </si>
  <si>
    <t>0206</t>
    <phoneticPr fontId="2"/>
  </si>
  <si>
    <t>旧ＵFJ銀行</t>
    <phoneticPr fontId="2"/>
  </si>
  <si>
    <t>岸和田市立修斉小学校</t>
  </si>
  <si>
    <t>0207</t>
    <phoneticPr fontId="2"/>
  </si>
  <si>
    <t>三井住友銀行</t>
    <rPh sb="0" eb="2">
      <t>ミツイ</t>
    </rPh>
    <rPh sb="2" eb="4">
      <t>スミトモ</t>
    </rPh>
    <rPh sb="4" eb="6">
      <t>ギンコウ</t>
    </rPh>
    <phoneticPr fontId="2"/>
  </si>
  <si>
    <t>旧住友銀行</t>
    <phoneticPr fontId="2"/>
  </si>
  <si>
    <t>岸和田市立東葛城小学校</t>
  </si>
  <si>
    <t>地方銀行</t>
    <rPh sb="0" eb="2">
      <t>チホウ</t>
    </rPh>
    <rPh sb="2" eb="4">
      <t>ギンコウ</t>
    </rPh>
    <phoneticPr fontId="2"/>
  </si>
  <si>
    <t>0303</t>
    <phoneticPr fontId="2"/>
  </si>
  <si>
    <t>京都銀行</t>
    <rPh sb="0" eb="2">
      <t>キョウト</t>
    </rPh>
    <rPh sb="2" eb="4">
      <t>ギンコウ</t>
    </rPh>
    <phoneticPr fontId="2"/>
  </si>
  <si>
    <t>岸和田市立春木小学校</t>
  </si>
  <si>
    <t>0304</t>
    <phoneticPr fontId="2"/>
  </si>
  <si>
    <t>関西みらい銀行</t>
    <rPh sb="0" eb="2">
      <t>カンサイ</t>
    </rPh>
    <rPh sb="5" eb="7">
      <t>ギンコウ</t>
    </rPh>
    <phoneticPr fontId="2"/>
  </si>
  <si>
    <t>旧近畿大阪銀行</t>
    <phoneticPr fontId="2"/>
  </si>
  <si>
    <t>岸和田市立大芝小学校</t>
  </si>
  <si>
    <t>0306</t>
  </si>
  <si>
    <t>池田泉州銀行</t>
    <rPh sb="0" eb="2">
      <t>イケダ</t>
    </rPh>
    <rPh sb="2" eb="4">
      <t>センシュウ</t>
    </rPh>
    <rPh sb="4" eb="6">
      <t>ギンコウ</t>
    </rPh>
    <phoneticPr fontId="2"/>
  </si>
  <si>
    <t>岸和田市立新条小学校</t>
  </si>
  <si>
    <t>0307</t>
  </si>
  <si>
    <t>南都銀行</t>
    <rPh sb="0" eb="2">
      <t>ナント</t>
    </rPh>
    <rPh sb="2" eb="4">
      <t>ギンコウ</t>
    </rPh>
    <phoneticPr fontId="2"/>
  </si>
  <si>
    <t>岸和田市立八木小学校</t>
  </si>
  <si>
    <t>0308</t>
  </si>
  <si>
    <t>紀陽銀行</t>
    <rPh sb="0" eb="2">
      <t>キヨウ</t>
    </rPh>
    <rPh sb="2" eb="4">
      <t>ギンコウ</t>
    </rPh>
    <phoneticPr fontId="2"/>
  </si>
  <si>
    <t>岸和田市立光明小学校</t>
  </si>
  <si>
    <t>0309</t>
    <phoneticPr fontId="2"/>
  </si>
  <si>
    <t>旧関西アーバン銀行</t>
    <phoneticPr fontId="2"/>
  </si>
  <si>
    <t>岸和田市立常盤小学校</t>
  </si>
  <si>
    <t>0411</t>
    <phoneticPr fontId="2"/>
  </si>
  <si>
    <t>みなと銀行</t>
    <rPh sb="3" eb="5">
      <t>ギンコウ</t>
    </rPh>
    <phoneticPr fontId="2"/>
  </si>
  <si>
    <t>岸和田市立山直北小学校</t>
  </si>
  <si>
    <t>信用組合</t>
    <rPh sb="0" eb="2">
      <t>シンヨウ</t>
    </rPh>
    <rPh sb="2" eb="4">
      <t>クミアイ</t>
    </rPh>
    <phoneticPr fontId="2"/>
  </si>
  <si>
    <t>0501</t>
    <phoneticPr fontId="2"/>
  </si>
  <si>
    <t>大阪信用金庫</t>
    <rPh sb="0" eb="2">
      <t>オオサカ</t>
    </rPh>
    <rPh sb="2" eb="4">
      <t>シンヨウ</t>
    </rPh>
    <rPh sb="4" eb="6">
      <t>キンコ</t>
    </rPh>
    <phoneticPr fontId="2"/>
  </si>
  <si>
    <t>岸和田市立山直南小学校</t>
  </si>
  <si>
    <t>0503</t>
    <phoneticPr fontId="2"/>
  </si>
  <si>
    <t>大阪シティ信用金庫</t>
    <rPh sb="0" eb="2">
      <t>オオサカ</t>
    </rPh>
    <rPh sb="5" eb="7">
      <t>シンヨウ</t>
    </rPh>
    <rPh sb="7" eb="9">
      <t>キンコ</t>
    </rPh>
    <phoneticPr fontId="2"/>
  </si>
  <si>
    <t>岸和田市立山滝小学校</t>
  </si>
  <si>
    <t>0507</t>
    <phoneticPr fontId="2"/>
  </si>
  <si>
    <t>北おおさか信用金庫</t>
    <rPh sb="0" eb="1">
      <t>キタ</t>
    </rPh>
    <rPh sb="5" eb="7">
      <t>シンヨウ</t>
    </rPh>
    <rPh sb="7" eb="9">
      <t>キンコ</t>
    </rPh>
    <phoneticPr fontId="2"/>
  </si>
  <si>
    <t>岸和田市立八木南小学校</t>
  </si>
  <si>
    <t>0513</t>
    <phoneticPr fontId="2"/>
  </si>
  <si>
    <t>尼崎信用金庫</t>
    <rPh sb="0" eb="2">
      <t>アマガサキ</t>
    </rPh>
    <rPh sb="2" eb="4">
      <t>シンヨウ</t>
    </rPh>
    <rPh sb="4" eb="6">
      <t>キンコ</t>
    </rPh>
    <phoneticPr fontId="2"/>
  </si>
  <si>
    <t>岸和田市立城東小学校</t>
  </si>
  <si>
    <t>農協</t>
    <rPh sb="0" eb="2">
      <t>ノウキョウ</t>
    </rPh>
    <phoneticPr fontId="2"/>
  </si>
  <si>
    <t>0701</t>
    <phoneticPr fontId="2"/>
  </si>
  <si>
    <t>府信用農業協同組合連合会</t>
    <rPh sb="0" eb="1">
      <t>フ</t>
    </rPh>
    <rPh sb="1" eb="3">
      <t>シンヨウ</t>
    </rPh>
    <rPh sb="3" eb="5">
      <t>ノウギョウ</t>
    </rPh>
    <rPh sb="5" eb="7">
      <t>キョウドウ</t>
    </rPh>
    <rPh sb="7" eb="9">
      <t>クミアイ</t>
    </rPh>
    <rPh sb="9" eb="11">
      <t>レンゴウ</t>
    </rPh>
    <rPh sb="11" eb="12">
      <t>カイ</t>
    </rPh>
    <phoneticPr fontId="2"/>
  </si>
  <si>
    <t>岸和田市立八木北小学校</t>
  </si>
  <si>
    <t>労金</t>
    <rPh sb="0" eb="2">
      <t>ロウキン</t>
    </rPh>
    <phoneticPr fontId="2"/>
  </si>
  <si>
    <t>0801</t>
    <phoneticPr fontId="2"/>
  </si>
  <si>
    <t>近畿労働金庫</t>
    <rPh sb="0" eb="2">
      <t>キンキ</t>
    </rPh>
    <rPh sb="2" eb="4">
      <t>ロウドウ</t>
    </rPh>
    <rPh sb="4" eb="6">
      <t>キンコ</t>
    </rPh>
    <phoneticPr fontId="2"/>
  </si>
  <si>
    <t>岸和田市立天神山小学校</t>
  </si>
  <si>
    <t>信託銀行</t>
    <rPh sb="0" eb="2">
      <t>シンタク</t>
    </rPh>
    <rPh sb="2" eb="4">
      <t>ギンコウ</t>
    </rPh>
    <phoneticPr fontId="2"/>
  </si>
  <si>
    <t>0902</t>
    <phoneticPr fontId="2"/>
  </si>
  <si>
    <t>三菱ＵＦＪ信託銀行</t>
    <rPh sb="0" eb="2">
      <t>ミツビシ</t>
    </rPh>
    <rPh sb="5" eb="7">
      <t>シンタク</t>
    </rPh>
    <rPh sb="7" eb="9">
      <t>ギンコウ</t>
    </rPh>
    <phoneticPr fontId="2"/>
  </si>
  <si>
    <t>岸和田市立太田小学校</t>
  </si>
  <si>
    <t>0903</t>
    <phoneticPr fontId="2"/>
  </si>
  <si>
    <t>みずほ信託銀行</t>
    <rPh sb="3" eb="5">
      <t>シンタク</t>
    </rPh>
    <rPh sb="5" eb="7">
      <t>ギンコウ</t>
    </rPh>
    <phoneticPr fontId="2"/>
  </si>
  <si>
    <t>岸和田市立岸城中学校</t>
  </si>
  <si>
    <t>0905</t>
    <phoneticPr fontId="2"/>
  </si>
  <si>
    <t>三井住友信託銀行</t>
    <rPh sb="0" eb="2">
      <t>ミツイ</t>
    </rPh>
    <rPh sb="2" eb="4">
      <t>スミトモ</t>
    </rPh>
    <rPh sb="4" eb="6">
      <t>シンタク</t>
    </rPh>
    <rPh sb="6" eb="8">
      <t>ギンコウ</t>
    </rPh>
    <phoneticPr fontId="2"/>
  </si>
  <si>
    <t>旧中央三井信託銀行</t>
    <phoneticPr fontId="2"/>
  </si>
  <si>
    <t>岸和田市立光陽中学校</t>
  </si>
  <si>
    <t>0907</t>
    <phoneticPr fontId="2"/>
  </si>
  <si>
    <t>旧住友信託銀行</t>
    <phoneticPr fontId="2"/>
  </si>
  <si>
    <t>岸和田市立葛城中学校</t>
  </si>
  <si>
    <t>債券発行銀行</t>
    <rPh sb="0" eb="2">
      <t>サイケン</t>
    </rPh>
    <rPh sb="2" eb="4">
      <t>ハッコウ</t>
    </rPh>
    <rPh sb="4" eb="6">
      <t>ギンコウ</t>
    </rPh>
    <phoneticPr fontId="2"/>
  </si>
  <si>
    <t>1001</t>
    <phoneticPr fontId="2"/>
  </si>
  <si>
    <t>旧日本興業銀行</t>
    <phoneticPr fontId="2"/>
  </si>
  <si>
    <t>岸和田市立久米田中学校</t>
  </si>
  <si>
    <t>1002</t>
    <phoneticPr fontId="2"/>
  </si>
  <si>
    <t>岸和田市立春木中学校</t>
  </si>
  <si>
    <t>岸和田市立山滝中学校</t>
  </si>
  <si>
    <t>証券会社</t>
    <rPh sb="0" eb="2">
      <t>ショウケン</t>
    </rPh>
    <rPh sb="2" eb="4">
      <t>カイシャ</t>
    </rPh>
    <phoneticPr fontId="2"/>
  </si>
  <si>
    <t>1101</t>
    <phoneticPr fontId="2"/>
  </si>
  <si>
    <t>野村證券</t>
    <rPh sb="0" eb="2">
      <t>ノムラ</t>
    </rPh>
    <rPh sb="2" eb="4">
      <t>ショウケン</t>
    </rPh>
    <phoneticPr fontId="2"/>
  </si>
  <si>
    <t>岸和田市立山直中学校</t>
  </si>
  <si>
    <t>1102</t>
    <phoneticPr fontId="2"/>
  </si>
  <si>
    <t>SMBC日興証券</t>
    <rPh sb="4" eb="6">
      <t>ニッコウ</t>
    </rPh>
    <rPh sb="6" eb="8">
      <t>ショウケン</t>
    </rPh>
    <phoneticPr fontId="2"/>
  </si>
  <si>
    <t>岸和田市立北中学校</t>
  </si>
  <si>
    <t>1104</t>
    <phoneticPr fontId="2"/>
  </si>
  <si>
    <t>大和証券</t>
    <rPh sb="0" eb="2">
      <t>ダイワ</t>
    </rPh>
    <rPh sb="2" eb="4">
      <t>ショウケン</t>
    </rPh>
    <phoneticPr fontId="2"/>
  </si>
  <si>
    <t>岸和田市立桜台中学校</t>
  </si>
  <si>
    <t>1105</t>
    <phoneticPr fontId="2"/>
  </si>
  <si>
    <t>みずほ証券</t>
    <rPh sb="3" eb="5">
      <t>ショウケン</t>
    </rPh>
    <phoneticPr fontId="2"/>
  </si>
  <si>
    <t>岸和田市立野村中学校</t>
  </si>
  <si>
    <t>1109</t>
    <phoneticPr fontId="2"/>
  </si>
  <si>
    <t>岡三証券</t>
    <rPh sb="0" eb="2">
      <t>オカサン</t>
    </rPh>
    <rPh sb="2" eb="4">
      <t>ショウケン</t>
    </rPh>
    <phoneticPr fontId="2"/>
  </si>
  <si>
    <t>岸和田市立土生中学校</t>
  </si>
  <si>
    <t>1110</t>
    <phoneticPr fontId="2"/>
  </si>
  <si>
    <t>岩井コスモ証券</t>
    <rPh sb="0" eb="2">
      <t>イワイ</t>
    </rPh>
    <rPh sb="5" eb="7">
      <t>ショウケン</t>
    </rPh>
    <phoneticPr fontId="2"/>
  </si>
  <si>
    <t>岸和田市立産業高等学校</t>
  </si>
  <si>
    <t>生命保険</t>
    <rPh sb="0" eb="2">
      <t>セイメイ</t>
    </rPh>
    <rPh sb="2" eb="4">
      <t>ホケン</t>
    </rPh>
    <phoneticPr fontId="2"/>
  </si>
  <si>
    <t>1201</t>
    <phoneticPr fontId="2"/>
  </si>
  <si>
    <t>日本生命保険</t>
    <rPh sb="0" eb="2">
      <t>ニホン</t>
    </rPh>
    <rPh sb="2" eb="4">
      <t>セイメイ</t>
    </rPh>
    <rPh sb="4" eb="6">
      <t>ホケン</t>
    </rPh>
    <phoneticPr fontId="2"/>
  </si>
  <si>
    <t>豊中市立克明小学校</t>
  </si>
  <si>
    <t>1204</t>
    <phoneticPr fontId="2"/>
  </si>
  <si>
    <t>ジブラルタ生命保険</t>
    <rPh sb="5" eb="9">
      <t>セイメイホケン</t>
    </rPh>
    <phoneticPr fontId="2"/>
  </si>
  <si>
    <t>旧AIGエジソン生命保険</t>
    <phoneticPr fontId="2"/>
  </si>
  <si>
    <t>豊中市立桜塚小学校</t>
  </si>
  <si>
    <t>1206</t>
    <phoneticPr fontId="2"/>
  </si>
  <si>
    <t>旧エイアイジー・スター生命保険</t>
    <phoneticPr fontId="2"/>
  </si>
  <si>
    <t>豊中市立大池小学校</t>
  </si>
  <si>
    <t>1207</t>
    <phoneticPr fontId="2"/>
  </si>
  <si>
    <t>第一生命保険</t>
    <rPh sb="0" eb="2">
      <t>ダイイチ</t>
    </rPh>
    <rPh sb="2" eb="4">
      <t>セイメイ</t>
    </rPh>
    <rPh sb="4" eb="6">
      <t>ホケン</t>
    </rPh>
    <phoneticPr fontId="2"/>
  </si>
  <si>
    <t>豊中市立螢池小学校</t>
  </si>
  <si>
    <t>1210</t>
    <phoneticPr fontId="2"/>
  </si>
  <si>
    <t>富国生命保険</t>
    <rPh sb="0" eb="2">
      <t>フコク</t>
    </rPh>
    <rPh sb="2" eb="4">
      <t>セイメイ</t>
    </rPh>
    <rPh sb="4" eb="6">
      <t>ホケン</t>
    </rPh>
    <phoneticPr fontId="2"/>
  </si>
  <si>
    <t>豊中市立桜井谷小学校</t>
  </si>
  <si>
    <t>1211</t>
    <phoneticPr fontId="2"/>
  </si>
  <si>
    <t>朝日生命保険</t>
    <rPh sb="0" eb="2">
      <t>アサヒ</t>
    </rPh>
    <rPh sb="2" eb="4">
      <t>セイメイ</t>
    </rPh>
    <rPh sb="4" eb="6">
      <t>ホケン</t>
    </rPh>
    <phoneticPr fontId="2"/>
  </si>
  <si>
    <t>豊中市立熊野田小学校</t>
  </si>
  <si>
    <t>1212</t>
    <phoneticPr fontId="2"/>
  </si>
  <si>
    <t>明治安田生命保険</t>
    <rPh sb="0" eb="2">
      <t>メイジ</t>
    </rPh>
    <rPh sb="2" eb="4">
      <t>ヤスダ</t>
    </rPh>
    <rPh sb="4" eb="6">
      <t>セイメイ</t>
    </rPh>
    <rPh sb="6" eb="8">
      <t>ホケン</t>
    </rPh>
    <phoneticPr fontId="2"/>
  </si>
  <si>
    <t>豊中市立中豊島小学校</t>
  </si>
  <si>
    <t>1213</t>
    <phoneticPr fontId="2"/>
  </si>
  <si>
    <t>大樹生命保険</t>
    <rPh sb="0" eb="2">
      <t>ダイジュ</t>
    </rPh>
    <rPh sb="2" eb="4">
      <t>セイメイ</t>
    </rPh>
    <rPh sb="4" eb="6">
      <t>ホケン</t>
    </rPh>
    <phoneticPr fontId="2"/>
  </si>
  <si>
    <t>豊中市立豊島小学校</t>
  </si>
  <si>
    <t>1214</t>
    <phoneticPr fontId="2"/>
  </si>
  <si>
    <t>住友生命保険</t>
    <rPh sb="0" eb="2">
      <t>スミトモ</t>
    </rPh>
    <rPh sb="2" eb="4">
      <t>セイメイ</t>
    </rPh>
    <rPh sb="4" eb="6">
      <t>ホケン</t>
    </rPh>
    <phoneticPr fontId="2"/>
  </si>
  <si>
    <t>豊中市立原田小学校</t>
  </si>
  <si>
    <t>ゆうちょ</t>
    <phoneticPr fontId="2"/>
  </si>
  <si>
    <t>1301</t>
    <phoneticPr fontId="2"/>
  </si>
  <si>
    <t>ゆうちょ銀行</t>
    <rPh sb="4" eb="6">
      <t>ギンコウ</t>
    </rPh>
    <phoneticPr fontId="2"/>
  </si>
  <si>
    <t>豊中市立小曾根小学校</t>
  </si>
  <si>
    <t>損害保険会社</t>
    <rPh sb="0" eb="2">
      <t>ソンガイ</t>
    </rPh>
    <rPh sb="2" eb="4">
      <t>ホケン</t>
    </rPh>
    <rPh sb="4" eb="6">
      <t>カイシャ</t>
    </rPh>
    <phoneticPr fontId="2"/>
  </si>
  <si>
    <t>1405</t>
    <phoneticPr fontId="2"/>
  </si>
  <si>
    <t>三井住友海上火災保険</t>
    <phoneticPr fontId="2"/>
  </si>
  <si>
    <t>豊中市立豊南小学校</t>
  </si>
  <si>
    <t>1407</t>
    <phoneticPr fontId="2"/>
  </si>
  <si>
    <t>あいおいニッセイ同和損害保険</t>
    <phoneticPr fontId="2"/>
  </si>
  <si>
    <t>豊中市立上野小学校</t>
  </si>
  <si>
    <t>1409</t>
    <phoneticPr fontId="2"/>
  </si>
  <si>
    <t>東京海上日動火災保険</t>
    <phoneticPr fontId="2"/>
  </si>
  <si>
    <t>豊中市立南桜塚小学校</t>
  </si>
  <si>
    <t>1415</t>
    <phoneticPr fontId="2"/>
  </si>
  <si>
    <t>損害保険ジャパン</t>
    <phoneticPr fontId="2"/>
  </si>
  <si>
    <t>旧日本興亜損害保険</t>
    <phoneticPr fontId="2"/>
  </si>
  <si>
    <t>豊中市立新田小学校</t>
  </si>
  <si>
    <t>1416</t>
    <phoneticPr fontId="2"/>
  </si>
  <si>
    <t>AIG損害保険</t>
    <phoneticPr fontId="2"/>
  </si>
  <si>
    <t>旧富士火災海上保険</t>
    <phoneticPr fontId="2"/>
  </si>
  <si>
    <t>1417</t>
    <phoneticPr fontId="2"/>
  </si>
  <si>
    <t>旧損害保険ジャパン</t>
    <phoneticPr fontId="2"/>
  </si>
  <si>
    <t>豊中市立庄内南小学校</t>
  </si>
  <si>
    <t>豊中市立庄内西小学校</t>
  </si>
  <si>
    <t>豊中市立北丘小学校</t>
  </si>
  <si>
    <t>豊中市立東丘小学校</t>
  </si>
  <si>
    <t>豊中市立東豊中小学校</t>
  </si>
  <si>
    <t>豊中市立西丘小学校</t>
  </si>
  <si>
    <t>豊中市立豊島西小学校</t>
  </si>
  <si>
    <t>豊中市立高川小学校</t>
  </si>
  <si>
    <t>豊中市立刀根山小学校</t>
  </si>
  <si>
    <t>豊中市立南丘小学校</t>
  </si>
  <si>
    <t>豊中市立豊島北小学校</t>
  </si>
  <si>
    <t>豊中市立泉丘小学校</t>
  </si>
  <si>
    <t>豊中市立少路小学校</t>
  </si>
  <si>
    <t>豊中市立野畑小学校</t>
  </si>
  <si>
    <t>豊中市立東豊台小学校</t>
  </si>
  <si>
    <t>豊中市立箕輪小学校</t>
  </si>
  <si>
    <t>豊中市立北条小学校</t>
  </si>
  <si>
    <t>豊中市立寺内小学校</t>
  </si>
  <si>
    <t>豊中市立緑地小学校</t>
  </si>
  <si>
    <t>豊中市立桜井谷東小学校</t>
  </si>
  <si>
    <t>豊中市立東泉丘小学校</t>
  </si>
  <si>
    <t>豊中市立北緑丘小学校</t>
  </si>
  <si>
    <t>豊中市立新田南小学校</t>
  </si>
  <si>
    <t>豊中市立第一中学校</t>
  </si>
  <si>
    <t>豊中市立第二中学校</t>
  </si>
  <si>
    <t>豊中市立第三中学校</t>
  </si>
  <si>
    <t>豊中市立第四中学校</t>
  </si>
  <si>
    <t>豊中市立第五中学校</t>
  </si>
  <si>
    <t>豊中市立第七中学校</t>
  </si>
  <si>
    <t>豊中市立第八中学校</t>
  </si>
  <si>
    <t>豊中市立第九中学校</t>
  </si>
  <si>
    <t>豊中市立第十一中学校</t>
  </si>
  <si>
    <t>豊中市立第十三中学校</t>
  </si>
  <si>
    <t>豊中市立第十四中学校</t>
  </si>
  <si>
    <t>豊中市立第十五中学校</t>
  </si>
  <si>
    <t>豊中市立第十六中学校</t>
  </si>
  <si>
    <t>豊中市立第十七中学校</t>
  </si>
  <si>
    <t>豊中市立第十八中学校</t>
  </si>
  <si>
    <t>池田市立池田小学校</t>
  </si>
  <si>
    <t>池田市立秦野小学校</t>
  </si>
  <si>
    <t>池田市立北豊島小学校</t>
  </si>
  <si>
    <t>池田市立呉服小学校</t>
  </si>
  <si>
    <t>池田市立石橋小学校</t>
  </si>
  <si>
    <t>池田市立五月丘小学校</t>
  </si>
  <si>
    <t>池田市立石橋南小学校</t>
  </si>
  <si>
    <t>池田市立緑丘小学校</t>
  </si>
  <si>
    <t>池田市立神田小学校</t>
  </si>
  <si>
    <t>池田市立池田中学校</t>
  </si>
  <si>
    <t>池田市立渋谷中学校</t>
  </si>
  <si>
    <t>池田市立北豊島中学校</t>
  </si>
  <si>
    <t>池田市立石橋中学校</t>
  </si>
  <si>
    <t>吹田市立吹田第一小学校</t>
  </si>
  <si>
    <t>吹田市立吹田東小学校</t>
  </si>
  <si>
    <t>吹田市立千里第二小学校</t>
  </si>
  <si>
    <t>吹田市立岸部第一小学校</t>
  </si>
  <si>
    <t>吹田市立豊津第一小学校</t>
  </si>
  <si>
    <t>吹田市立山手小学校</t>
  </si>
  <si>
    <t>吹田市立山田第一小学校</t>
  </si>
  <si>
    <t>吹田市立山田第二小学校</t>
  </si>
  <si>
    <t>吹田市立佐竹台小学校</t>
  </si>
  <si>
    <t>吹田市立津雲台小学校</t>
  </si>
  <si>
    <t>吹田市立古江台小学校</t>
  </si>
  <si>
    <t>吹田市立藤白台小学校</t>
  </si>
  <si>
    <t>吹田市立青山台小学校</t>
  </si>
  <si>
    <t>吹田市立桃山台小学校</t>
  </si>
  <si>
    <t>吹田市立千里たけみ小学校</t>
  </si>
  <si>
    <t>吹田市立千里第三小学校</t>
  </si>
  <si>
    <t>吹田市立吹田南小学校</t>
  </si>
  <si>
    <t>吹田市立吹田第六小学校</t>
  </si>
  <si>
    <t>吹田市立岸部第二小学校</t>
  </si>
  <si>
    <t>吹田市立南山田小学校</t>
  </si>
  <si>
    <t>吹田市立江坂大池小学校</t>
  </si>
  <si>
    <t>吹田市立千里新田小学校</t>
  </si>
  <si>
    <t>吹田市立西山田小学校</t>
  </si>
  <si>
    <t>吹田市立北山田小学校</t>
  </si>
  <si>
    <t>吹田市立片山小学校</t>
  </si>
  <si>
    <t>吹田市立東山田小学校</t>
  </si>
  <si>
    <t>吹田市立東佐井寺小学校</t>
  </si>
  <si>
    <t>吹田市立佐井寺小学校</t>
  </si>
  <si>
    <t>吹田市立第一中学校</t>
  </si>
  <si>
    <t>吹田市立第二中学校</t>
  </si>
  <si>
    <t>吹田市立片山中学校</t>
  </si>
  <si>
    <t>吹田市立山田中学校</t>
  </si>
  <si>
    <t>吹田市立第五中学校</t>
  </si>
  <si>
    <t>吹田市立高野台中学校</t>
  </si>
  <si>
    <t>吹田市立青山台中学校</t>
  </si>
  <si>
    <t>吹田市立竹見台中学校</t>
  </si>
  <si>
    <t>吹田市立第六中学校</t>
  </si>
  <si>
    <t>吹田市立古江台中学校</t>
  </si>
  <si>
    <t>吹田市立豊津西中学校</t>
  </si>
  <si>
    <t>吹田市立千里丘中学校</t>
  </si>
  <si>
    <t>吹田市立西山田中学校</t>
  </si>
  <si>
    <t>吹田市立南千里中学校</t>
  </si>
  <si>
    <t>吹田市立豊津中学校</t>
  </si>
  <si>
    <t>吹田市立佐井寺中学校</t>
  </si>
  <si>
    <t>吹田市立山田東中学校</t>
  </si>
  <si>
    <t>泉大津市立戎小学校</t>
  </si>
  <si>
    <t>泉大津市立旭小学校</t>
  </si>
  <si>
    <t>泉大津市立穴師小学校</t>
  </si>
  <si>
    <t>泉大津市立浜小学校</t>
  </si>
  <si>
    <t>泉大津市立条東小学校</t>
  </si>
  <si>
    <t>泉大津市立条南小学校</t>
  </si>
  <si>
    <t>泉大津市立楠小学校</t>
  </si>
  <si>
    <t>泉大津市立東陽中学校</t>
  </si>
  <si>
    <t>泉大津市立誠風中学校</t>
  </si>
  <si>
    <t>泉大津市立小津中学校</t>
  </si>
  <si>
    <t>高槻市立高槻小学校</t>
  </si>
  <si>
    <t>高槻市立桃園小学校</t>
  </si>
  <si>
    <t>高槻市立芥川小学校</t>
  </si>
  <si>
    <t>高槻市立磐手小学校</t>
  </si>
  <si>
    <t>高槻市立清水小学校</t>
  </si>
  <si>
    <t>高槻市立如是小学校</t>
  </si>
  <si>
    <t>高槻市立阿武野小学校</t>
  </si>
  <si>
    <t>高槻市立五領小学校</t>
  </si>
  <si>
    <t>高槻市立三箇牧小学校</t>
  </si>
  <si>
    <t>高槻市立川西小学校</t>
  </si>
  <si>
    <t>高槻市立富田小学校</t>
  </si>
  <si>
    <t>高槻市立樫田小学校</t>
  </si>
  <si>
    <t>高槻市立大冠小学校</t>
  </si>
  <si>
    <t>高槻市立南大冠小学校</t>
  </si>
  <si>
    <t>高槻市立北大冠小学校</t>
  </si>
  <si>
    <t>高槻市立桜台小学校</t>
  </si>
  <si>
    <t>高槻市立芝生小学校</t>
  </si>
  <si>
    <t>高槻市立玉川小学校</t>
  </si>
  <si>
    <t>高槻市立西大冠小学校</t>
  </si>
  <si>
    <t>高槻市立日吉台小学校</t>
  </si>
  <si>
    <t>高槻市立上牧小学校</t>
  </si>
  <si>
    <t>高槻市立津之江小学校</t>
  </si>
  <si>
    <t>高槻市立冠小学校</t>
  </si>
  <si>
    <t>高槻市立赤大路小学校</t>
  </si>
  <si>
    <t>高槻市立柱本小学校</t>
  </si>
  <si>
    <t>高槻市立郡家小学校</t>
  </si>
  <si>
    <t>高槻市立寿栄小学校</t>
  </si>
  <si>
    <t>高槻市立五百住小学校</t>
  </si>
  <si>
    <t>高槻市立土室小学校</t>
  </si>
  <si>
    <t>高槻市立竹の内小学校</t>
  </si>
  <si>
    <t>高槻市立安岡寺小学校</t>
  </si>
  <si>
    <t>高槻市立若松小学校</t>
  </si>
  <si>
    <t>高槻市立丸橋小学校</t>
  </si>
  <si>
    <t>高槻市立松原小学校</t>
  </si>
  <si>
    <t>高槻市立奥坂小学校</t>
  </si>
  <si>
    <t>高槻市立南平台小学校</t>
  </si>
  <si>
    <t>高槻市立北日吉台小学校</t>
  </si>
  <si>
    <t>高槻市立第一中学校</t>
  </si>
  <si>
    <t>高槻市立第二中学校</t>
  </si>
  <si>
    <t>高槻市立第三中学校</t>
  </si>
  <si>
    <t>高槻市立第四中学校</t>
  </si>
  <si>
    <t>高槻市立第六中学校</t>
  </si>
  <si>
    <t>高槻市立第七中学校</t>
  </si>
  <si>
    <t>高槻市立第八中学校</t>
  </si>
  <si>
    <t>高槻市立第九中学校</t>
  </si>
  <si>
    <t>高槻市立第十中学校</t>
  </si>
  <si>
    <t>高槻市立柳川中学校</t>
  </si>
  <si>
    <t>高槻市立阿武野中学校</t>
  </si>
  <si>
    <t>高槻市立五領中学校</t>
  </si>
  <si>
    <t>高槻市立城南中学校</t>
  </si>
  <si>
    <t>高槻市立川西中学校</t>
  </si>
  <si>
    <t>高槻市立如是中学校</t>
  </si>
  <si>
    <t>高槻市立冠中学校</t>
  </si>
  <si>
    <t>高槻市立芝谷中学校</t>
  </si>
  <si>
    <t>高槻市立阿武山中学校</t>
  </si>
  <si>
    <t>貝塚市立東小学校</t>
  </si>
  <si>
    <t>貝塚市立津田小学校</t>
  </si>
  <si>
    <t>貝塚市立西小学校</t>
  </si>
  <si>
    <t>貝塚市立南小学校</t>
  </si>
  <si>
    <t>貝塚市立北小学校</t>
  </si>
  <si>
    <t>貝塚市立木島小学校</t>
  </si>
  <si>
    <t>貝塚市立葛城小学校</t>
  </si>
  <si>
    <t>貝塚市立中央小学校</t>
  </si>
  <si>
    <t>貝塚市立永寿小学校</t>
  </si>
  <si>
    <t>貝塚市立第一中学校</t>
  </si>
  <si>
    <t>貝塚市立第二中学校</t>
  </si>
  <si>
    <t>貝塚市立第三中学校</t>
  </si>
  <si>
    <t>貝塚市立第四中学校</t>
  </si>
  <si>
    <t>守口市立守口小学校</t>
  </si>
  <si>
    <t>守口市立寺方南小学校</t>
  </si>
  <si>
    <t>守口市立さくら小学校</t>
  </si>
  <si>
    <t>守口市立庭窪小学校</t>
  </si>
  <si>
    <t>守口市立八雲小学校</t>
  </si>
  <si>
    <t>守口市立錦小学校</t>
  </si>
  <si>
    <t>守口市立金田小学校</t>
  </si>
  <si>
    <t>守口市立梶小学校</t>
  </si>
  <si>
    <t>守口市立藤田小学校</t>
  </si>
  <si>
    <t>守口市立八雲東小学校</t>
  </si>
  <si>
    <t>守口市立佐太小学校</t>
  </si>
  <si>
    <t>守口市立第一中学校</t>
  </si>
  <si>
    <t>守口市立庭窪中学校</t>
  </si>
  <si>
    <t>守口市立八雲中学校</t>
  </si>
  <si>
    <t>守口市立梶中学校</t>
  </si>
  <si>
    <t>守口市立大久保中学校</t>
  </si>
  <si>
    <t>守口市立錦中学校</t>
  </si>
  <si>
    <t>枚方市立枚方小学校</t>
  </si>
  <si>
    <t>枚方市立枚方第二小学校</t>
  </si>
  <si>
    <t>枚方市立香里小学校</t>
  </si>
  <si>
    <t>枚方市立五常小学校</t>
  </si>
  <si>
    <t>枚方市立開成小学校</t>
  </si>
  <si>
    <t>枚方市立桜丘小学校</t>
  </si>
  <si>
    <t>枚方市立山田小学校</t>
  </si>
  <si>
    <t>枚方市立明倫小学校</t>
  </si>
  <si>
    <t>枚方市立殿山第一小学校</t>
  </si>
  <si>
    <t>枚方市立殿山第二小学校</t>
  </si>
  <si>
    <t>枚方市立樟葉小学校</t>
  </si>
  <si>
    <t>枚方市立津田小学校</t>
  </si>
  <si>
    <t>枚方市立氷室小学校</t>
  </si>
  <si>
    <t>枚方市立春日小学校</t>
  </si>
  <si>
    <t>枚方市立山之上小学校</t>
  </si>
  <si>
    <t>枚方市立交北小学校</t>
  </si>
  <si>
    <t>枚方市立香陽小学校</t>
  </si>
  <si>
    <t>枚方市立招提小学校</t>
  </si>
  <si>
    <t>枚方市立中宮小学校</t>
  </si>
  <si>
    <t>枚方市立小倉小学校</t>
  </si>
  <si>
    <t>枚方市立樟葉南小学校</t>
  </si>
  <si>
    <t>枚方市立磯島小学校</t>
  </si>
  <si>
    <t>枚方市立樟葉西小学校</t>
  </si>
  <si>
    <t>枚方市立田口山小学校</t>
  </si>
  <si>
    <t>枚方市立西牧野小学校</t>
  </si>
  <si>
    <t>枚方市立川越小学校</t>
  </si>
  <si>
    <t>枚方市立桜丘北小学校</t>
  </si>
  <si>
    <t>枚方市立樟葉北小学校</t>
  </si>
  <si>
    <t>枚方市立津田南小学校</t>
  </si>
  <si>
    <t>枚方市立船橋小学校</t>
  </si>
  <si>
    <t>枚方市立菅原東小学校</t>
  </si>
  <si>
    <t>枚方市立山田東小学校</t>
  </si>
  <si>
    <t>枚方市立藤阪小学校</t>
  </si>
  <si>
    <t>枚方市立平野小学校</t>
  </si>
  <si>
    <t>枚方市立東香里小学校</t>
  </si>
  <si>
    <t>枚方市立長尾小学校</t>
  </si>
  <si>
    <t>枚方市立伊加賀小学校</t>
  </si>
  <si>
    <t>枚方市立西長尾小学校</t>
  </si>
  <si>
    <t>枚方市立第一中学校</t>
  </si>
  <si>
    <t>枚方市立第二中学校</t>
  </si>
  <si>
    <t>枚方市立第三中学校</t>
  </si>
  <si>
    <t>枚方市立第四中学校</t>
  </si>
  <si>
    <t>枚方市立津田中学校</t>
  </si>
  <si>
    <t>枚方市立枚方中学校</t>
  </si>
  <si>
    <t>枚方市立中宮中学校</t>
  </si>
  <si>
    <t>枚方市立招提中学校</t>
  </si>
  <si>
    <t>枚方市立楠葉中学校</t>
  </si>
  <si>
    <t>枚方市立東香里中学校</t>
  </si>
  <si>
    <t>枚方市立楠葉西中学校</t>
  </si>
  <si>
    <t>枚方市立長尾中学校</t>
  </si>
  <si>
    <t>枚方市立杉中学校</t>
  </si>
  <si>
    <t>枚方市立山田中学校</t>
  </si>
  <si>
    <t>枚方市立渚西中学校</t>
  </si>
  <si>
    <t>枚方市立桜丘中学校</t>
  </si>
  <si>
    <t>枚方市立招提北中学校</t>
  </si>
  <si>
    <t>枚方市立長尾西中学校</t>
  </si>
  <si>
    <t>茨木市立春日小学校</t>
  </si>
  <si>
    <t>茨木市立三島小学校</t>
  </si>
  <si>
    <t>茨木市立玉櫛小学校</t>
  </si>
  <si>
    <t>茨木市立春日丘小学校</t>
  </si>
  <si>
    <t>茨木市立大池小学校</t>
  </si>
  <si>
    <t>茨木市立中条小学校</t>
  </si>
  <si>
    <t>茨木市立安威小学校</t>
  </si>
  <si>
    <t>茨木市立玉島小学校</t>
  </si>
  <si>
    <t>茨木市立福井小学校</t>
  </si>
  <si>
    <t>茨木市立清溪小学校</t>
  </si>
  <si>
    <t>茨木市立忍頂寺小学校</t>
  </si>
  <si>
    <t>茨木市立豊川小学校</t>
  </si>
  <si>
    <t>茨木市立中津小学校</t>
  </si>
  <si>
    <t>茨木市立東小学校</t>
  </si>
  <si>
    <t>茨木市立水尾小学校</t>
  </si>
  <si>
    <t>茨木市立太田小学校</t>
  </si>
  <si>
    <t>茨木市立天王小学校</t>
  </si>
  <si>
    <t>茨木市立葦原小学校</t>
  </si>
  <si>
    <t>茨木市立郡小学校</t>
  </si>
  <si>
    <t>茨木市立庄栄小学校</t>
  </si>
  <si>
    <t>茨木市立沢池小学校</t>
  </si>
  <si>
    <t>茨木市立畑田小学校</t>
  </si>
  <si>
    <t>茨木市立山手台小学校</t>
  </si>
  <si>
    <t>茨木市立耳原小学校</t>
  </si>
  <si>
    <t>茨木市立穂積小学校</t>
  </si>
  <si>
    <t>茨木市立白川小学校</t>
  </si>
  <si>
    <t>茨木市立東奈良小学校</t>
  </si>
  <si>
    <t>茨木市立西小学校</t>
  </si>
  <si>
    <t>茨木市立西河原小学校</t>
  </si>
  <si>
    <t>茨木市立西中学校</t>
  </si>
  <si>
    <t>茨木市立東中学校</t>
  </si>
  <si>
    <t>茨木市立養精中学校</t>
  </si>
  <si>
    <t>茨木市立豊川中学校</t>
  </si>
  <si>
    <t>茨木市立三島中学校</t>
  </si>
  <si>
    <t>茨木市立北中学校</t>
  </si>
  <si>
    <t>茨木市立東雲中学校</t>
  </si>
  <si>
    <t>茨木市立天王中学校</t>
  </si>
  <si>
    <t>茨木市立西陵中学校</t>
  </si>
  <si>
    <t>茨木市立平田中学校</t>
  </si>
  <si>
    <t>茨木市立北陵中学校</t>
  </si>
  <si>
    <t>茨木市立太田中学校</t>
  </si>
  <si>
    <t>八尾市立八尾小学校</t>
  </si>
  <si>
    <t>八尾市立山本小学校</t>
  </si>
  <si>
    <t>八尾市立用和小学校</t>
  </si>
  <si>
    <t>八尾市立久宝寺小学校</t>
  </si>
  <si>
    <t>八尾市立龍華小学校</t>
  </si>
  <si>
    <t>八尾市立大正小学校</t>
  </si>
  <si>
    <t>八尾市立桂小学校</t>
  </si>
  <si>
    <t>八尾市立安中小学校</t>
  </si>
  <si>
    <t>八尾市立竹渕小学校</t>
  </si>
  <si>
    <t>八尾市立南高安小学校</t>
  </si>
  <si>
    <t>八尾市立曙川小学校</t>
  </si>
  <si>
    <t>八尾市立北山本小学校</t>
  </si>
  <si>
    <t>八尾市立南山本小学校</t>
  </si>
  <si>
    <t>八尾市立高美小学校</t>
  </si>
  <si>
    <t>八尾市立長池小学校</t>
  </si>
  <si>
    <t>八尾市立東山本小学校</t>
  </si>
  <si>
    <t>八尾市立永畑小学校</t>
  </si>
  <si>
    <t>八尾市立刑部小学校</t>
  </si>
  <si>
    <t>八尾市立西山本小学校</t>
  </si>
  <si>
    <t>八尾市立高美南小学校</t>
  </si>
  <si>
    <t>八尾市立高安西小学校</t>
  </si>
  <si>
    <t>八尾市立曙川東小学校</t>
  </si>
  <si>
    <t>八尾市立亀井小学校</t>
  </si>
  <si>
    <t>八尾市立上之島小学校</t>
  </si>
  <si>
    <t>八尾市立大正北小学校</t>
  </si>
  <si>
    <t>八尾市立八尾中学校</t>
  </si>
  <si>
    <t>八尾市立久宝寺中学校</t>
  </si>
  <si>
    <t>八尾市立龍華中学校</t>
  </si>
  <si>
    <t>八尾市立大正中学校</t>
  </si>
  <si>
    <t>八尾市立成法中学校</t>
  </si>
  <si>
    <t>八尾市立南高安中学校</t>
  </si>
  <si>
    <t>八尾市立曙川中学校</t>
  </si>
  <si>
    <t>八尾市立志紀中学校</t>
  </si>
  <si>
    <t>八尾市立上之島中学校</t>
  </si>
  <si>
    <t>八尾市立桂中学校</t>
  </si>
  <si>
    <t>八尾市立高美中学校</t>
  </si>
  <si>
    <t>八尾市立曙川南中学校</t>
  </si>
  <si>
    <t>八尾市立東中学校</t>
  </si>
  <si>
    <t>八尾市立亀井中学校</t>
  </si>
  <si>
    <t>泉佐野市立第一小学校</t>
  </si>
  <si>
    <t>泉佐野市立第二小学校</t>
  </si>
  <si>
    <t>泉佐野市立第三小学校</t>
  </si>
  <si>
    <t>泉佐野市立日新小学校</t>
  </si>
  <si>
    <t>泉佐野市立北中小学校</t>
  </si>
  <si>
    <t>泉佐野市立長坂小学校</t>
  </si>
  <si>
    <t>泉佐野市立日根野小学校</t>
  </si>
  <si>
    <t>泉佐野市立大木小学校</t>
  </si>
  <si>
    <t>泉佐野市立上之郷小学校</t>
  </si>
  <si>
    <t>泉佐野市立長南小学校</t>
  </si>
  <si>
    <t>泉佐野市立末広小学校</t>
  </si>
  <si>
    <t>泉佐野市立佐野台小学校</t>
  </si>
  <si>
    <t>泉佐野市立中央小学校</t>
  </si>
  <si>
    <t>泉佐野市立新池中学校</t>
  </si>
  <si>
    <t>泉佐野市立第三中学校</t>
  </si>
  <si>
    <t>泉佐野市立日根野中学校</t>
  </si>
  <si>
    <t>泉佐野市立長南中学校</t>
  </si>
  <si>
    <t>富田林市立富田林小学校</t>
  </si>
  <si>
    <t>富田林市立新堂小学校</t>
  </si>
  <si>
    <t>富田林市立喜志小学校</t>
  </si>
  <si>
    <t>富田林市立大伴小学校</t>
  </si>
  <si>
    <t>富田林市立彼方小学校</t>
  </si>
  <si>
    <t>富田林市立錦郡小学校</t>
  </si>
  <si>
    <t>富田林市立川西小学校</t>
  </si>
  <si>
    <t>富田林市立寺池台小学校</t>
  </si>
  <si>
    <t>富田林市立東条小学校</t>
  </si>
  <si>
    <t>富田林市立高辺台小学校</t>
  </si>
  <si>
    <t>富田林市立久野喜台小学校</t>
  </si>
  <si>
    <t>富田林市立伏山台小学校</t>
  </si>
  <si>
    <t>富田林市立喜志西小学校</t>
  </si>
  <si>
    <t>富田林市立藤沢台小学校</t>
  </si>
  <si>
    <t>富田林市立小金台小学校</t>
  </si>
  <si>
    <t>富田林市立向陽台小学校</t>
  </si>
  <si>
    <t>富田林市立第一中学校</t>
  </si>
  <si>
    <t>富田林市立第二中学校</t>
  </si>
  <si>
    <t>富田林市立第三中学校</t>
  </si>
  <si>
    <t>富田林市立金剛中学校</t>
  </si>
  <si>
    <t>富田林市立葛城中学校</t>
  </si>
  <si>
    <t>富田林市立喜志中学校</t>
  </si>
  <si>
    <t>富田林市立藤陽中学校</t>
  </si>
  <si>
    <t>富田林市立明治池中学校</t>
  </si>
  <si>
    <t>寝屋川市立東小学校</t>
  </si>
  <si>
    <t>寝屋川市立西小学校</t>
  </si>
  <si>
    <t>寝屋川市立南小学校</t>
  </si>
  <si>
    <t>寝屋川市立第五小学校</t>
  </si>
  <si>
    <t>寝屋川市立成美小学校</t>
  </si>
  <si>
    <t>寝屋川市立池田小学校</t>
  </si>
  <si>
    <t>寝屋川市立中央小学校</t>
  </si>
  <si>
    <t>寝屋川市立啓明小学校</t>
  </si>
  <si>
    <t>寝屋川市立三井小学校</t>
  </si>
  <si>
    <t>寝屋川市立木屋小学校</t>
  </si>
  <si>
    <t>寝屋川市立木田小学校</t>
  </si>
  <si>
    <t>寝屋川市立神田小学校</t>
  </si>
  <si>
    <t>寝屋川市立田井小学校</t>
  </si>
  <si>
    <t>寝屋川市立桜小学校</t>
  </si>
  <si>
    <t>寝屋川市立点野小学校</t>
  </si>
  <si>
    <t>寝屋川市立国松緑丘小学校</t>
  </si>
  <si>
    <t>寝屋川市立楠根小学校</t>
  </si>
  <si>
    <t>寝屋川市立宇谷小学校</t>
  </si>
  <si>
    <t>寝屋川市立石津小学校</t>
  </si>
  <si>
    <t>寝屋川市立第一中学校</t>
  </si>
  <si>
    <t>寝屋川市立第二中学校</t>
  </si>
  <si>
    <t>寝屋川市立第三中学校</t>
  </si>
  <si>
    <t>寝屋川市立第五中学校</t>
  </si>
  <si>
    <t>寝屋川市立第六中学校</t>
  </si>
  <si>
    <t>寝屋川市立第七中学校</t>
  </si>
  <si>
    <t>寝屋川市立第八中学校</t>
  </si>
  <si>
    <t>寝屋川市立第九中学校</t>
  </si>
  <si>
    <t>寝屋川市立第十中学校</t>
  </si>
  <si>
    <t>寝屋川市立友呂岐中学校</t>
  </si>
  <si>
    <t>寝屋川市立中木田中学校</t>
  </si>
  <si>
    <t>河内長野市立千代田小学校</t>
  </si>
  <si>
    <t>河内長野市立長野小学校</t>
  </si>
  <si>
    <t>河内長野市立小山田小学校</t>
  </si>
  <si>
    <t>河内長野市立天野小学校</t>
  </si>
  <si>
    <t>河内長野市立高向小学校</t>
  </si>
  <si>
    <t>河内長野市立三日市小学校</t>
  </si>
  <si>
    <t>河内長野市立加賀田小学校</t>
  </si>
  <si>
    <t>河内長野市立天見小学校</t>
  </si>
  <si>
    <t>河内長野市立楠小学校</t>
  </si>
  <si>
    <t>河内長野市立川上小学校</t>
  </si>
  <si>
    <t>河内長野市立美加の台小学校</t>
  </si>
  <si>
    <t>河内長野市立長野中学校</t>
  </si>
  <si>
    <t>河内長野市立西中学校</t>
  </si>
  <si>
    <t>河内長野市立東中学校</t>
  </si>
  <si>
    <t>河内長野市立加賀田中学校</t>
  </si>
  <si>
    <t>河内長野市立南花台中学校</t>
  </si>
  <si>
    <t>和泉市立国府小学校</t>
  </si>
  <si>
    <t>和泉市立伯太小学校</t>
  </si>
  <si>
    <t>和泉市立芦部小学校</t>
  </si>
  <si>
    <t>和泉市立北池田小学校</t>
  </si>
  <si>
    <t>和泉市立南池田小学校</t>
  </si>
  <si>
    <t>和泉市立北松尾小学校</t>
  </si>
  <si>
    <t>和泉市立南松尾はつが野学園（前期）</t>
  </si>
  <si>
    <t>和泉市立幸小学校</t>
  </si>
  <si>
    <t>和泉市立信太小学校</t>
  </si>
  <si>
    <t>和泉市立黒鳥小学校</t>
  </si>
  <si>
    <t>和泉市立緑ケ丘小学校</t>
  </si>
  <si>
    <t>和泉市立鶴山台北小学校</t>
  </si>
  <si>
    <t>和泉市立和気小学校</t>
  </si>
  <si>
    <t>和泉市立光明台南小学校</t>
  </si>
  <si>
    <t>和泉市立池上小学校</t>
  </si>
  <si>
    <t>和泉市立光明台北小学校</t>
  </si>
  <si>
    <t>和泉市立いぶき野小学校</t>
  </si>
  <si>
    <t>和泉市立和泉中学校</t>
  </si>
  <si>
    <t>和泉市立石尾中学校</t>
  </si>
  <si>
    <t>和泉市立南松尾はつが野学園（後期）</t>
  </si>
  <si>
    <t>和泉市立富秋中学校</t>
  </si>
  <si>
    <t>和泉市立信太中学校</t>
  </si>
  <si>
    <t>和泉市立郷荘中学校</t>
  </si>
  <si>
    <t>和泉市立光明台中学校</t>
  </si>
  <si>
    <t>和泉市立南池田中学校</t>
  </si>
  <si>
    <t>和泉市立北池田中学校</t>
  </si>
  <si>
    <t>島本町立第一小学校</t>
  </si>
  <si>
    <t>島本町立第二小学校</t>
  </si>
  <si>
    <t>島本町立第三小学校</t>
  </si>
  <si>
    <t>島本町立第四小学校</t>
  </si>
  <si>
    <t>島本町立第一中学校</t>
  </si>
  <si>
    <t>摂津市立味舌小学校</t>
  </si>
  <si>
    <t>摂津市立千里丘小学校</t>
  </si>
  <si>
    <t>摂津市立味生小学校</t>
  </si>
  <si>
    <t>摂津市立別府小学校</t>
  </si>
  <si>
    <t>摂津市立三宅柳田小学校</t>
  </si>
  <si>
    <t>摂津市立鳥飼西小学校</t>
  </si>
  <si>
    <t>摂津市立鳥飼北小学校</t>
  </si>
  <si>
    <t>摂津市立鳥飼東小学校</t>
  </si>
  <si>
    <t>摂津市立第一中学校</t>
  </si>
  <si>
    <t>摂津市立第二中学校</t>
  </si>
  <si>
    <t>摂津市立第三中学校</t>
  </si>
  <si>
    <t>摂津市立第四中学校</t>
  </si>
  <si>
    <t>摂津市立第五中学校</t>
  </si>
  <si>
    <t>箕面市立箕面小学校</t>
  </si>
  <si>
    <t>箕面市立南小学校</t>
  </si>
  <si>
    <t>箕面市立北小学校</t>
  </si>
  <si>
    <t>箕面市立萱野小学校</t>
  </si>
  <si>
    <t>箕面市立止々呂美小学校</t>
  </si>
  <si>
    <t>箕面市立西小学校</t>
  </si>
  <si>
    <t>箕面市立東小学校</t>
  </si>
  <si>
    <t>箕面市立西南小学校</t>
  </si>
  <si>
    <t>箕面市立萱野東小学校</t>
  </si>
  <si>
    <t>箕面市立豊川北小学校</t>
  </si>
  <si>
    <t>箕面市立中小学校</t>
  </si>
  <si>
    <t>箕面市立豊川南小学校</t>
  </si>
  <si>
    <t>箕面市立萱野北小学校</t>
  </si>
  <si>
    <t>箕面市立第一中学校</t>
  </si>
  <si>
    <t>箕面市立第二中学校</t>
  </si>
  <si>
    <t>箕面市立止々呂美中学校</t>
  </si>
  <si>
    <t>箕面市立第三中学校</t>
  </si>
  <si>
    <t>箕面市立第四中学校</t>
  </si>
  <si>
    <t>箕面市立第五中学校</t>
  </si>
  <si>
    <t>箕面市立第六中学校</t>
  </si>
  <si>
    <t>箕面市立彩都の丘中学校</t>
  </si>
  <si>
    <t>豊能町立東能勢小学校</t>
  </si>
  <si>
    <t>豊能町立吉川小学校</t>
  </si>
  <si>
    <t>豊能町立光風台小学校</t>
  </si>
  <si>
    <t>豊能町立東ときわ台小学校</t>
  </si>
  <si>
    <t>豊能町立東能勢中学校</t>
  </si>
  <si>
    <t>豊能町立吉川中学校</t>
  </si>
  <si>
    <t>高石市立取石小学校</t>
  </si>
  <si>
    <t>高石市立高石小学校</t>
  </si>
  <si>
    <t>高石市立羽衣小学校</t>
  </si>
  <si>
    <t>高石市立高陽小学校</t>
  </si>
  <si>
    <t>高石市立東羽衣小学校</t>
  </si>
  <si>
    <t>高石市立清高小学校</t>
  </si>
  <si>
    <t>高石市立加茂小学校</t>
  </si>
  <si>
    <t>高石市立高石中学校</t>
  </si>
  <si>
    <t>高石市立高南中学校</t>
  </si>
  <si>
    <t>高石市立取石中学校</t>
  </si>
  <si>
    <t>忠岡町立忠岡小学校</t>
  </si>
  <si>
    <t>忠岡町立東忠岡小学校</t>
  </si>
  <si>
    <t>忠岡町立忠岡中学校</t>
  </si>
  <si>
    <t>熊取町立中央小学校</t>
  </si>
  <si>
    <t>熊取町立西小学校</t>
  </si>
  <si>
    <t>熊取町立南小学校</t>
  </si>
  <si>
    <t>熊取町立北小学校</t>
  </si>
  <si>
    <t>熊取町立東小学校</t>
  </si>
  <si>
    <t>熊取町立熊取中学校</t>
  </si>
  <si>
    <t>熊取町立熊取北中学校</t>
  </si>
  <si>
    <t>熊取町立熊取南中学校</t>
  </si>
  <si>
    <t>田尻町立小学校</t>
  </si>
  <si>
    <t>田尻町立中学校</t>
  </si>
  <si>
    <t>泉南市立新家小学校</t>
  </si>
  <si>
    <t>泉南市立信達小学校</t>
  </si>
  <si>
    <t>泉南市立東小学校</t>
  </si>
  <si>
    <t>泉南市立西信達小学校</t>
  </si>
  <si>
    <t>泉南市立樽井小学校</t>
  </si>
  <si>
    <t>泉南市立雄信小学校</t>
  </si>
  <si>
    <t>泉南市立一丘小学校</t>
  </si>
  <si>
    <t>泉南市立砂川小学校</t>
  </si>
  <si>
    <t>泉南市立新家東小学校</t>
  </si>
  <si>
    <t>泉南市立泉南中学校</t>
  </si>
  <si>
    <t>泉南市立一丘中学校</t>
  </si>
  <si>
    <t>泉南市立信達中学校</t>
  </si>
  <si>
    <t>阪南市立西鳥取小学校</t>
  </si>
  <si>
    <t>阪南市立下荘小学校</t>
  </si>
  <si>
    <t>阪南市立東鳥取小学校</t>
  </si>
  <si>
    <t>阪南市立舞小学校</t>
  </si>
  <si>
    <t>阪南市立朝日小学校</t>
  </si>
  <si>
    <t>阪南市立上荘小学校</t>
  </si>
  <si>
    <t>阪南市立桃の木台小学校</t>
  </si>
  <si>
    <t>阪南市立鳥取中学校</t>
  </si>
  <si>
    <t>阪南市立貝掛中学校</t>
  </si>
  <si>
    <t>阪南市立鳥取東中学校</t>
  </si>
  <si>
    <t>阪南市立飯の峯中学校</t>
  </si>
  <si>
    <t>岬町立淡輪小学校</t>
  </si>
  <si>
    <t>岬町立深日小学校</t>
  </si>
  <si>
    <t>岬町立多奈川小学校</t>
  </si>
  <si>
    <t>岬町立岬中学校</t>
  </si>
  <si>
    <t>羽曳野市立駒ヶ谷小学校</t>
  </si>
  <si>
    <t>羽曳野市立西浦小学校</t>
  </si>
  <si>
    <t>羽曳野市立はびきの埴生学園（前期）</t>
  </si>
  <si>
    <t>羽曳野市立丹比小学校</t>
  </si>
  <si>
    <t>羽曳野市立高鷲小学校</t>
  </si>
  <si>
    <t>羽曳野市立羽曳が丘小学校</t>
  </si>
  <si>
    <t>羽曳野市立白鳥小学校</t>
  </si>
  <si>
    <t>羽曳野市立古市南小学校</t>
  </si>
  <si>
    <t>羽曳野市立恵我之荘小学校</t>
  </si>
  <si>
    <t>羽曳野市立埴生南小学校</t>
  </si>
  <si>
    <t>羽曳野市立高鷲北小学校</t>
  </si>
  <si>
    <t>羽曳野市立西浦東小学校</t>
  </si>
  <si>
    <t>羽曳野市立誉田中学校</t>
  </si>
  <si>
    <t>羽曳野市立高鷲中学校</t>
  </si>
  <si>
    <t>羽曳野市立はびきの埴生学園（後期）</t>
  </si>
  <si>
    <t>羽曳野市立峰塚中学校</t>
  </si>
  <si>
    <t>羽曳野市立高鷲南中学校</t>
  </si>
  <si>
    <t>羽曳野市立河原城中学校</t>
  </si>
  <si>
    <t>太子町立磯長小学校</t>
  </si>
  <si>
    <t>太子町立山田小学校</t>
  </si>
  <si>
    <t>太子町立中学校</t>
  </si>
  <si>
    <t>河南町立中学校</t>
  </si>
  <si>
    <t>大阪狭山市立東小学校</t>
  </si>
  <si>
    <t>大阪狭山市立西小学校</t>
  </si>
  <si>
    <t>大阪狭山市立南第一小学校</t>
  </si>
  <si>
    <t>大阪狭山市立南第二小学校</t>
  </si>
  <si>
    <t>大阪狭山市立北小学校</t>
  </si>
  <si>
    <t>大阪狭山市立南第三小学校</t>
  </si>
  <si>
    <t>大阪狭山市立第七小学校</t>
  </si>
  <si>
    <t>大阪狭山市立狭山中学校</t>
  </si>
  <si>
    <t>大阪狭山市立南中学校</t>
  </si>
  <si>
    <t>大阪狭山市立第三中学校</t>
  </si>
  <si>
    <t>藤井寺市立藤井寺小学校</t>
  </si>
  <si>
    <t>藤井寺市立藤井寺南小学校</t>
  </si>
  <si>
    <t>藤井寺市立道明寺小学校</t>
  </si>
  <si>
    <t>藤井寺市立道明寺東小学校</t>
  </si>
  <si>
    <t>藤井寺市立藤井寺西小学校</t>
  </si>
  <si>
    <t>藤井寺市立道明寺南小学校</t>
  </si>
  <si>
    <t>藤井寺市立藤井寺北小学校</t>
  </si>
  <si>
    <t>藤井寺市立藤井寺中学校</t>
  </si>
  <si>
    <t>藤井寺市立道明寺中学校</t>
  </si>
  <si>
    <t>藤井寺市立第三中学校</t>
  </si>
  <si>
    <t>千早赤阪村立赤阪小学校</t>
  </si>
  <si>
    <t>千早赤阪村立千早小吹台小学校</t>
  </si>
  <si>
    <t>千早赤阪村立中学校</t>
  </si>
  <si>
    <t>松原市立松原小学校</t>
  </si>
  <si>
    <t>松原市立松原南小学校</t>
  </si>
  <si>
    <t>松原市立松原北小学校</t>
  </si>
  <si>
    <t>松原市立天美小学校</t>
  </si>
  <si>
    <t>松原市立布忍小学校</t>
  </si>
  <si>
    <t>松原市立恵我小学校</t>
  </si>
  <si>
    <t>松原市立三宅小学校</t>
  </si>
  <si>
    <t>松原市立天美南小学校</t>
  </si>
  <si>
    <t>松原市立天美西小学校</t>
  </si>
  <si>
    <t>松原市立松原西小学校</t>
  </si>
  <si>
    <t>松原市立中央小学校</t>
  </si>
  <si>
    <t>松原市立天美北小学校</t>
  </si>
  <si>
    <t>松原市立河合小学校</t>
  </si>
  <si>
    <t>松原市立恵我南小学校</t>
  </si>
  <si>
    <t>松原市立松原中学校</t>
  </si>
  <si>
    <t>松原市立松原第二中学校</t>
  </si>
  <si>
    <t>松原市立松原第三中学校</t>
  </si>
  <si>
    <t>松原市立松原第四中学校</t>
  </si>
  <si>
    <t>松原市立松原第五中学校</t>
  </si>
  <si>
    <t>松原市立松原第六中学校</t>
  </si>
  <si>
    <t>松原市立松原第七中学校</t>
  </si>
  <si>
    <t>東大阪市立荒川小学校</t>
  </si>
  <si>
    <t>東大阪市立長堂小学校</t>
  </si>
  <si>
    <t>東大阪市立高井田東小学校</t>
  </si>
  <si>
    <t>東大阪市立森河内小学校</t>
  </si>
  <si>
    <t>東大阪市立布施小学校</t>
  </si>
  <si>
    <t>東大阪市立高井田西小学校</t>
  </si>
  <si>
    <t>東大阪市立楠根小学校</t>
  </si>
  <si>
    <t>東大阪市立意岐部小学校</t>
  </si>
  <si>
    <t>東大阪市立小阪小学校</t>
  </si>
  <si>
    <t>東大阪市立上小阪小学校</t>
  </si>
  <si>
    <t>東大阪市立弥刀小学校</t>
  </si>
  <si>
    <t>東大阪市立長瀬北小学校</t>
  </si>
  <si>
    <t>東大阪市立長瀬東小学校</t>
  </si>
  <si>
    <t>東大阪市立八戸の里小学校</t>
  </si>
  <si>
    <t>東大阪市立長瀬南小学校</t>
  </si>
  <si>
    <t>東大阪市立北宮小学校</t>
  </si>
  <si>
    <t>東大阪市立弥栄小学校</t>
  </si>
  <si>
    <t>東大阪市立玉美小学校</t>
  </si>
  <si>
    <t>東大阪市立若江小学校</t>
  </si>
  <si>
    <t>東大阪市立英田北小学校</t>
  </si>
  <si>
    <t>東大阪市立花園小学校</t>
  </si>
  <si>
    <t>東大阪市立縄手小学校</t>
  </si>
  <si>
    <t>東大阪市立縄手北小学校</t>
  </si>
  <si>
    <t>東大阪市立枚岡東小学校</t>
  </si>
  <si>
    <t>東大阪市立枚岡西小学校</t>
  </si>
  <si>
    <t>東大阪市立石切小学校</t>
  </si>
  <si>
    <t>東大阪市立孔舎衙小学校</t>
  </si>
  <si>
    <t>東大阪市立弥刀東小学校</t>
  </si>
  <si>
    <t>東大阪市立長瀬西小学校</t>
  </si>
  <si>
    <t>東大阪市立楠根東小学校</t>
  </si>
  <si>
    <t>東大阪市立柏田小学校</t>
  </si>
  <si>
    <t>東大阪市立鴻池東小学校</t>
  </si>
  <si>
    <t>東大阪市立西堤小学校</t>
  </si>
  <si>
    <t>東大阪市立上四条小学校</t>
  </si>
  <si>
    <t>東大阪市立玉串小学校</t>
  </si>
  <si>
    <t>東大阪市立岩田西小学校</t>
  </si>
  <si>
    <t>東大阪市立英田南小学校</t>
  </si>
  <si>
    <t>東大阪市立意岐部東小学校</t>
  </si>
  <si>
    <t>東大阪市立縄手東小学校</t>
  </si>
  <si>
    <t>東大阪市立長栄中学校</t>
  </si>
  <si>
    <t>東大阪市立新喜多中学校</t>
  </si>
  <si>
    <t>東大阪市立金岡中学校</t>
  </si>
  <si>
    <t>東大阪市立上小阪中学校</t>
  </si>
  <si>
    <t>東大阪市立意岐部中学校</t>
  </si>
  <si>
    <t>東大阪市立高井田中学校</t>
  </si>
  <si>
    <t>東大阪市立小阪中学校</t>
  </si>
  <si>
    <t>東大阪市立長瀬中学校</t>
  </si>
  <si>
    <t>東大阪市立盾津中学校</t>
  </si>
  <si>
    <t>東大阪市立玉川中学校</t>
  </si>
  <si>
    <t>東大阪市立英田中学校</t>
  </si>
  <si>
    <t>東大阪市立花園中学校</t>
  </si>
  <si>
    <t>東大阪市立縄手中学校</t>
  </si>
  <si>
    <t>東大阪市立枚岡中学校</t>
  </si>
  <si>
    <t>東大阪市立石切中学校</t>
  </si>
  <si>
    <t>東大阪市立弥刀中学校</t>
  </si>
  <si>
    <t>東大阪市立柏田中学校</t>
  </si>
  <si>
    <t>東大阪市立縄手北中学校</t>
  </si>
  <si>
    <t>東大阪市立盾津東中学校</t>
  </si>
  <si>
    <t>東大阪市立若江中学校</t>
  </si>
  <si>
    <t>東大阪市立孔舎衙中学校</t>
  </si>
  <si>
    <t>東大阪市立日新高等学校</t>
  </si>
  <si>
    <t>東大阪市立八戸の里東小学校</t>
  </si>
  <si>
    <t>東大阪市立花園北小学校</t>
  </si>
  <si>
    <t>東大阪市立孔舎衙東小学校</t>
  </si>
  <si>
    <t>東大阪市立石切東小学校</t>
  </si>
  <si>
    <t>東大阪市立藤戸小学校</t>
  </si>
  <si>
    <t>柏原市立柏原小学校</t>
  </si>
  <si>
    <t>柏原市立柏原東小学校</t>
  </si>
  <si>
    <t>柏原市立堅下小学校</t>
  </si>
  <si>
    <t>柏原市立堅上小学校</t>
  </si>
  <si>
    <t>柏原市立国分小学校</t>
  </si>
  <si>
    <t>柏原市立堅下北小学校</t>
  </si>
  <si>
    <t>柏原市立堅下南小学校</t>
  </si>
  <si>
    <t>柏原市立旭ヶ丘小学校</t>
  </si>
  <si>
    <t>柏原市立柏原中学校</t>
  </si>
  <si>
    <t>柏原市立堅上中学校</t>
  </si>
  <si>
    <t>柏原市立国分中学校</t>
  </si>
  <si>
    <t>柏原市立堅下北中学校</t>
  </si>
  <si>
    <t>柏原市立堅下南中学校</t>
  </si>
  <si>
    <t>大東市立四条小学校</t>
  </si>
  <si>
    <t>大東市立住道南小学校</t>
  </si>
  <si>
    <t>大東市立住道北小学校</t>
  </si>
  <si>
    <t>大東市立南郷小学校</t>
  </si>
  <si>
    <t>大東市立深野小学校</t>
  </si>
  <si>
    <t>大東市立氷野小学校</t>
  </si>
  <si>
    <t>大東市立北条小学校</t>
  </si>
  <si>
    <t>大東市立泉小学校</t>
  </si>
  <si>
    <t>大東市立諸福小学校</t>
  </si>
  <si>
    <t>大東市立灰塚小学校</t>
  </si>
  <si>
    <t>大東市立三箇小学校</t>
  </si>
  <si>
    <t>大東市立四条中学校</t>
  </si>
  <si>
    <t>大東市立住道中学校</t>
  </si>
  <si>
    <t>大東市立南郷中学校</t>
  </si>
  <si>
    <t>大東市立北条中学校</t>
  </si>
  <si>
    <t>大東市立谷川中学校</t>
  </si>
  <si>
    <t>大東市立諸福中学校</t>
  </si>
  <si>
    <t>大東市立大東中学校</t>
  </si>
  <si>
    <t>門真市立門真小学校</t>
  </si>
  <si>
    <t>門真市立大和田小学校</t>
  </si>
  <si>
    <t>門真市立四宮小学校</t>
  </si>
  <si>
    <t>門真市立二島小学校</t>
  </si>
  <si>
    <t>門真市立古川橋小学校</t>
  </si>
  <si>
    <t>門真市立門真みらい小学校</t>
  </si>
  <si>
    <t>門真市立沖小学校</t>
  </si>
  <si>
    <t>門真市立上野口小学校</t>
  </si>
  <si>
    <t>門真市立速見小学校</t>
  </si>
  <si>
    <t>門真市立北巣本小学校</t>
  </si>
  <si>
    <t>門真市立五月田小学校</t>
  </si>
  <si>
    <t>門真市立東小学校</t>
  </si>
  <si>
    <t>門真市立第二中学校</t>
  </si>
  <si>
    <t>門真市立第三中学校</t>
  </si>
  <si>
    <t>門真市立第四中学校</t>
  </si>
  <si>
    <t>門真市立第五中学校</t>
  </si>
  <si>
    <t>門真市立第七中学校</t>
  </si>
  <si>
    <t>交野市立星田小学校</t>
  </si>
  <si>
    <t>交野市立郡津小学校</t>
  </si>
  <si>
    <t>交野市立岩船小学校</t>
  </si>
  <si>
    <t>交野市立倉治小学校</t>
  </si>
  <si>
    <t>交野市立妙見坂小学校</t>
  </si>
  <si>
    <t>交野市立旭小学校</t>
  </si>
  <si>
    <t>交野市立藤が尾小学校</t>
  </si>
  <si>
    <t>交野市立私市小学校</t>
  </si>
  <si>
    <t>交野市立第三中学校</t>
  </si>
  <si>
    <t>交野市立第四中学校</t>
  </si>
  <si>
    <t>四條畷市立田原小学校</t>
  </si>
  <si>
    <t>四條畷市立四條畷小学校</t>
  </si>
  <si>
    <t>四條畷市立四條畷南小学校</t>
  </si>
  <si>
    <t>四條畷市立くすのき小学校</t>
  </si>
  <si>
    <t>四條畷市立忍ヶ丘小学校</t>
  </si>
  <si>
    <t>四條畷市立岡部小学校</t>
  </si>
  <si>
    <t>四條畷市立四條畷中学校</t>
  </si>
  <si>
    <t>四條畷市立四條畷西中学校</t>
  </si>
  <si>
    <t>四條畷市立田原中学校</t>
  </si>
  <si>
    <t>茨木市立彩都西小学校</t>
  </si>
  <si>
    <t>茨木市立彩都西中学校</t>
  </si>
  <si>
    <t>貝塚市立東山小学校</t>
  </si>
  <si>
    <t>羽曳野市立高鷲南小学校</t>
  </si>
  <si>
    <t>高槻市立真上小学校</t>
  </si>
  <si>
    <t>箕面市立彩都の丘小学校</t>
  </si>
  <si>
    <t>河南町立近つ飛鳥小学校</t>
  </si>
  <si>
    <t>泉南市立鳴滝小学校</t>
  </si>
  <si>
    <t>門真市立門真はすはな中学校</t>
  </si>
  <si>
    <t>柏原市立桜坂小学校</t>
  </si>
  <si>
    <t>河内長野市立南花台小学校</t>
  </si>
  <si>
    <t>豊中市立第十二中学校</t>
  </si>
  <si>
    <t>吹田市立吹田第二小学校</t>
  </si>
  <si>
    <t>吹田市立千里第一小学校</t>
  </si>
  <si>
    <t>豊中市立千成小学校</t>
  </si>
  <si>
    <t>泉大津市立上條小学校</t>
  </si>
  <si>
    <t>池田市立ほそごう学園（前期）</t>
  </si>
  <si>
    <t>池田市立ほそごう学園（後期）</t>
  </si>
  <si>
    <t>吹田市立千里丘北小学校</t>
  </si>
  <si>
    <t>守口市立樟風中学校</t>
  </si>
  <si>
    <t>東大阪市立大蓮小学校</t>
  </si>
  <si>
    <t>柏原市立玉手小学校</t>
  </si>
  <si>
    <t>守口市立よつば小学校</t>
  </si>
  <si>
    <t>守口市立さつき学園（前期）</t>
  </si>
  <si>
    <t>守口市立さつき学園（後期）</t>
  </si>
  <si>
    <t>東大阪市立桜橋小学校</t>
  </si>
  <si>
    <t>東大阪市立布施中学校</t>
  </si>
  <si>
    <t>高槻市立北清水小学校</t>
  </si>
  <si>
    <t>岸和田市立大宮小学校</t>
  </si>
  <si>
    <t>柏原市立桜坂中学校</t>
  </si>
  <si>
    <t>寝屋川市立堀溝小学校</t>
  </si>
  <si>
    <t>岸和田市立城北小学校</t>
  </si>
  <si>
    <t>泉南市立西信達中学校</t>
  </si>
  <si>
    <t>河内長野市立千代田中学校</t>
  </si>
  <si>
    <t>吹田市立吹田第三小学校</t>
  </si>
  <si>
    <t>吹田市立高野台小学校</t>
  </si>
  <si>
    <t>吹田市立豊津第二小学校</t>
  </si>
  <si>
    <t>吹田市立第三中学校</t>
  </si>
  <si>
    <t>高槻市立柳川小学校</t>
  </si>
  <si>
    <t>茨木市立郡山小学校</t>
  </si>
  <si>
    <t>茨木市立南中学校</t>
  </si>
  <si>
    <t>島本町立第二中学校</t>
  </si>
  <si>
    <t>摂津市立鳥飼小学校</t>
  </si>
  <si>
    <t>和泉市立青葉はつが野小学校</t>
  </si>
  <si>
    <t>泉佐野市立佐野中学校</t>
  </si>
  <si>
    <t>河内長野市立石仏小学校</t>
  </si>
  <si>
    <t>河内長野市立美加の台中学校</t>
  </si>
  <si>
    <t>羽曳野市立古市小学校</t>
  </si>
  <si>
    <t>松原市立松原東小学校</t>
  </si>
  <si>
    <t>八尾市立志紀小学校</t>
  </si>
  <si>
    <t>八尾市立美園小学校</t>
  </si>
  <si>
    <t>東大阪市立玉川小学校</t>
  </si>
  <si>
    <t>東大阪市立加納小学校</t>
  </si>
  <si>
    <t>東大阪市立楠根中学校</t>
  </si>
  <si>
    <t>柏原市立玉手中学校</t>
  </si>
  <si>
    <t>枚方市立菅原小学校</t>
  </si>
  <si>
    <t>枚方市立牧野小学校</t>
  </si>
  <si>
    <t>寝屋川市立北小学校</t>
  </si>
  <si>
    <t>寝屋川市立和光小学校</t>
  </si>
  <si>
    <t>大東市立四条北小学校</t>
  </si>
  <si>
    <t>大東市立深野中学校</t>
  </si>
  <si>
    <t>交野市立第二中学校</t>
  </si>
  <si>
    <t>高槻市立阿武山小学校</t>
  </si>
  <si>
    <t>和泉市立鶴山台南小学校</t>
  </si>
  <si>
    <t>摂津市立摂津小学校</t>
  </si>
  <si>
    <t>東大阪市立義務教育学校池島学園（前期）</t>
  </si>
  <si>
    <t>東大阪市立義務教育学校池島学園（後期）</t>
  </si>
  <si>
    <t>八尾市立高安小中学校（前期）</t>
  </si>
  <si>
    <t>八尾市立高安小中学校（後期）</t>
  </si>
  <si>
    <t>河南町立かなん桜小学校</t>
  </si>
  <si>
    <t>阪南市立尾崎小学校</t>
  </si>
  <si>
    <t>東大阪市立成和小学校</t>
  </si>
  <si>
    <t>茨木市立茨木小学校</t>
  </si>
  <si>
    <t>入力項目</t>
    <rPh sb="0" eb="2">
      <t>ニュウリョク</t>
    </rPh>
    <rPh sb="2" eb="4">
      <t>コウモク</t>
    </rPh>
    <phoneticPr fontId="2"/>
  </si>
  <si>
    <t>入力欄</t>
    <rPh sb="0" eb="2">
      <t>ニュウリョク</t>
    </rPh>
    <rPh sb="2" eb="3">
      <t>ラン</t>
    </rPh>
    <phoneticPr fontId="2"/>
  </si>
  <si>
    <t>備　　考</t>
    <rPh sb="0" eb="1">
      <t>ビ</t>
    </rPh>
    <rPh sb="3" eb="4">
      <t>コウ</t>
    </rPh>
    <phoneticPr fontId="2"/>
  </si>
  <si>
    <t>R</t>
    <phoneticPr fontId="2"/>
  </si>
  <si>
    <t>所属電話番号</t>
    <rPh sb="0" eb="2">
      <t>ショゾク</t>
    </rPh>
    <rPh sb="2" eb="4">
      <t>デンワ</t>
    </rPh>
    <rPh sb="4" eb="6">
      <t>バンゴウ</t>
    </rPh>
    <phoneticPr fontId="2"/>
  </si>
  <si>
    <t>職員番号（6桁）</t>
    <rPh sb="0" eb="2">
      <t>ショクイン</t>
    </rPh>
    <rPh sb="2" eb="4">
      <t>バンゴウ</t>
    </rPh>
    <rPh sb="6" eb="7">
      <t>ケタ</t>
    </rPh>
    <phoneticPr fontId="2"/>
  </si>
  <si>
    <t>自宅郵便番号</t>
    <rPh sb="0" eb="2">
      <t>ジタク</t>
    </rPh>
    <rPh sb="2" eb="6">
      <t>ユウビンバンゴウ</t>
    </rPh>
    <phoneticPr fontId="2"/>
  </si>
  <si>
    <t>-</t>
    <phoneticPr fontId="2"/>
  </si>
  <si>
    <t>自宅住所</t>
    <rPh sb="0" eb="2">
      <t>ジタク</t>
    </rPh>
    <rPh sb="2" eb="4">
      <t>ジュウショ</t>
    </rPh>
    <phoneticPr fontId="2"/>
  </si>
  <si>
    <t>氏名（漢字）</t>
    <rPh sb="0" eb="2">
      <t>シメイ</t>
    </rPh>
    <rPh sb="3" eb="5">
      <t>カンジ</t>
    </rPh>
    <phoneticPr fontId="2"/>
  </si>
  <si>
    <t>届出印</t>
    <rPh sb="0" eb="3">
      <t>トドケデイン</t>
    </rPh>
    <phoneticPr fontId="2"/>
  </si>
  <si>
    <t>年金財形</t>
    <rPh sb="0" eb="2">
      <t>ネンキン</t>
    </rPh>
    <rPh sb="2" eb="4">
      <t>ザイケイ</t>
    </rPh>
    <phoneticPr fontId="2"/>
  </si>
  <si>
    <t>非課税</t>
    <rPh sb="0" eb="3">
      <t>ヒカゼイ</t>
    </rPh>
    <phoneticPr fontId="2"/>
  </si>
  <si>
    <t>限度額</t>
    <rPh sb="0" eb="2">
      <t>ゲンド</t>
    </rPh>
    <rPh sb="2" eb="3">
      <t>ガク</t>
    </rPh>
    <phoneticPr fontId="2"/>
  </si>
  <si>
    <t>積立の</t>
    <rPh sb="0" eb="2">
      <t>ツミタテ</t>
    </rPh>
    <phoneticPr fontId="2"/>
  </si>
  <si>
    <t>中断</t>
    <rPh sb="0" eb="2">
      <t>チュウダン</t>
    </rPh>
    <phoneticPr fontId="2"/>
  </si>
  <si>
    <t>再開</t>
    <rPh sb="0" eb="2">
      <t>サイカイ</t>
    </rPh>
    <phoneticPr fontId="2"/>
  </si>
  <si>
    <t>保険期間</t>
    <rPh sb="0" eb="2">
      <t>ホケン</t>
    </rPh>
    <rPh sb="2" eb="4">
      <t>キカン</t>
    </rPh>
    <phoneticPr fontId="2"/>
  </si>
  <si>
    <t>氏名</t>
    <rPh sb="0" eb="2">
      <t>シメイ</t>
    </rPh>
    <phoneticPr fontId="2"/>
  </si>
  <si>
    <t>申込事項</t>
    <rPh sb="0" eb="2">
      <t>モウシコ</t>
    </rPh>
    <rPh sb="2" eb="4">
      <t>ジコウ</t>
    </rPh>
    <phoneticPr fontId="2"/>
  </si>
  <si>
    <t>（生保）積立</t>
    <rPh sb="1" eb="3">
      <t>セイホ</t>
    </rPh>
    <rPh sb="4" eb="6">
      <t>ツミタテ</t>
    </rPh>
    <phoneticPr fontId="2"/>
  </si>
  <si>
    <t>変更前の額</t>
    <rPh sb="0" eb="2">
      <t>ヘンコウ</t>
    </rPh>
    <rPh sb="2" eb="3">
      <t>マエ</t>
    </rPh>
    <rPh sb="4" eb="5">
      <t>ガク</t>
    </rPh>
    <phoneticPr fontId="2"/>
  </si>
  <si>
    <t>変更後の額</t>
    <rPh sb="0" eb="2">
      <t>ヘンコウ</t>
    </rPh>
    <rPh sb="2" eb="3">
      <t>ゴ</t>
    </rPh>
    <rPh sb="4" eb="5">
      <t>ガク</t>
    </rPh>
    <phoneticPr fontId="2"/>
  </si>
  <si>
    <t>税務署長　殿</t>
    <rPh sb="0" eb="2">
      <t>ゼイム</t>
    </rPh>
    <rPh sb="2" eb="4">
      <t>ショチョウ</t>
    </rPh>
    <rPh sb="5" eb="6">
      <t>トノ</t>
    </rPh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</si>
  <si>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</si>
  <si>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</si>
  <si>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日</t>
    <rPh sb="0" eb="1">
      <t>ヒ</t>
    </rPh>
    <phoneticPr fontId="2"/>
  </si>
  <si>
    <t>㊞</t>
    <phoneticPr fontId="2"/>
  </si>
  <si>
    <t>銀行・金庫・組合</t>
    <rPh sb="0" eb="2">
      <t>ギンコウ</t>
    </rPh>
    <rPh sb="3" eb="5">
      <t>キンコ</t>
    </rPh>
    <rPh sb="6" eb="8">
      <t>クミアイ</t>
    </rPh>
    <phoneticPr fontId="2"/>
  </si>
  <si>
    <t>生命保険会社</t>
    <rPh sb="0" eb="2">
      <t>セイメイ</t>
    </rPh>
    <rPh sb="2" eb="4">
      <t>ホケン</t>
    </rPh>
    <rPh sb="4" eb="6">
      <t>カイシャ</t>
    </rPh>
    <phoneticPr fontId="2"/>
  </si>
  <si>
    <t>㈱ゆうちょ銀行</t>
    <rPh sb="5" eb="7">
      <t>ギンコウ</t>
    </rPh>
    <phoneticPr fontId="2"/>
  </si>
  <si>
    <t>傷害保険会社</t>
    <rPh sb="0" eb="2">
      <t>ショウガイ</t>
    </rPh>
    <rPh sb="2" eb="4">
      <t>ホケン</t>
    </rPh>
    <rPh sb="4" eb="6">
      <t>カイシャ</t>
    </rPh>
    <phoneticPr fontId="2"/>
  </si>
  <si>
    <t>金銭信託</t>
    <rPh sb="0" eb="2">
      <t>キンセン</t>
    </rPh>
    <rPh sb="2" eb="4">
      <t>シンタク</t>
    </rPh>
    <phoneticPr fontId="2"/>
  </si>
  <si>
    <t>期日指定定期預金</t>
    <rPh sb="0" eb="2">
      <t>キジツ</t>
    </rPh>
    <rPh sb="2" eb="4">
      <t>シテイ</t>
    </rPh>
    <rPh sb="4" eb="6">
      <t>テイキ</t>
    </rPh>
    <rPh sb="6" eb="8">
      <t>ヨキン</t>
    </rPh>
    <phoneticPr fontId="2"/>
  </si>
  <si>
    <t>金銭信託・貸付信託</t>
    <rPh sb="0" eb="2">
      <t>キンセン</t>
    </rPh>
    <rPh sb="2" eb="4">
      <t>シンタク</t>
    </rPh>
    <rPh sb="5" eb="7">
      <t>カシツケ</t>
    </rPh>
    <rPh sb="7" eb="9">
      <t>シンタク</t>
    </rPh>
    <phoneticPr fontId="2"/>
  </si>
  <si>
    <t>利付金融債</t>
    <rPh sb="0" eb="1">
      <t>リ</t>
    </rPh>
    <rPh sb="1" eb="2">
      <t>ツ</t>
    </rPh>
    <rPh sb="2" eb="5">
      <t>キンユウサイ</t>
    </rPh>
    <phoneticPr fontId="2"/>
  </si>
  <si>
    <t>積立保険</t>
    <rPh sb="0" eb="2">
      <t>ツミタテ</t>
    </rPh>
    <rPh sb="2" eb="4">
      <t>ホケン</t>
    </rPh>
    <phoneticPr fontId="2"/>
  </si>
  <si>
    <t>定額貯金</t>
    <rPh sb="0" eb="2">
      <t>テイガク</t>
    </rPh>
    <rPh sb="2" eb="4">
      <t>チョキン</t>
    </rPh>
    <phoneticPr fontId="2"/>
  </si>
  <si>
    <t>（一方の額）</t>
    <rPh sb="1" eb="3">
      <t>イッポウ</t>
    </rPh>
    <rPh sb="4" eb="5">
      <t>ガク</t>
    </rPh>
    <phoneticPr fontId="2"/>
  </si>
  <si>
    <t>0201</t>
    <phoneticPr fontId="2"/>
  </si>
  <si>
    <t>0203</t>
    <phoneticPr fontId="2"/>
  </si>
  <si>
    <t>0204</t>
    <phoneticPr fontId="2"/>
  </si>
  <si>
    <t>0206</t>
    <phoneticPr fontId="2"/>
  </si>
  <si>
    <t>0207</t>
    <phoneticPr fontId="2"/>
  </si>
  <si>
    <t>0303</t>
    <phoneticPr fontId="2"/>
  </si>
  <si>
    <t>0304</t>
    <phoneticPr fontId="2"/>
  </si>
  <si>
    <t>0306</t>
    <phoneticPr fontId="2"/>
  </si>
  <si>
    <t>0307</t>
    <phoneticPr fontId="2"/>
  </si>
  <si>
    <t>0308</t>
    <phoneticPr fontId="2"/>
  </si>
  <si>
    <t>0309</t>
    <phoneticPr fontId="2"/>
  </si>
  <si>
    <t>0411</t>
    <phoneticPr fontId="2"/>
  </si>
  <si>
    <t>0501</t>
    <phoneticPr fontId="2"/>
  </si>
  <si>
    <t>0503</t>
    <phoneticPr fontId="2"/>
  </si>
  <si>
    <t>0507</t>
    <phoneticPr fontId="2"/>
  </si>
  <si>
    <t>0513</t>
    <phoneticPr fontId="2"/>
  </si>
  <si>
    <t>0701</t>
    <phoneticPr fontId="2"/>
  </si>
  <si>
    <t>0801</t>
    <phoneticPr fontId="2"/>
  </si>
  <si>
    <t>0902</t>
    <phoneticPr fontId="2"/>
  </si>
  <si>
    <t>0903</t>
    <phoneticPr fontId="2"/>
  </si>
  <si>
    <t>0905</t>
    <phoneticPr fontId="2"/>
  </si>
  <si>
    <t>0907</t>
    <phoneticPr fontId="2"/>
  </si>
  <si>
    <t>1001</t>
    <phoneticPr fontId="2"/>
  </si>
  <si>
    <t>1002</t>
    <phoneticPr fontId="2"/>
  </si>
  <si>
    <t>1005</t>
    <phoneticPr fontId="2"/>
  </si>
  <si>
    <t>1101</t>
    <phoneticPr fontId="2"/>
  </si>
  <si>
    <t>1102</t>
    <phoneticPr fontId="2"/>
  </si>
  <si>
    <t>1104</t>
    <phoneticPr fontId="2"/>
  </si>
  <si>
    <t>1105</t>
    <phoneticPr fontId="2"/>
  </si>
  <si>
    <t>1109</t>
    <phoneticPr fontId="2"/>
  </si>
  <si>
    <t>1110</t>
    <phoneticPr fontId="2"/>
  </si>
  <si>
    <t>1201</t>
    <phoneticPr fontId="2"/>
  </si>
  <si>
    <t>1204</t>
    <phoneticPr fontId="2"/>
  </si>
  <si>
    <t>1206</t>
    <phoneticPr fontId="2"/>
  </si>
  <si>
    <t>1207</t>
    <phoneticPr fontId="2"/>
  </si>
  <si>
    <t>1210</t>
    <phoneticPr fontId="2"/>
  </si>
  <si>
    <t>1211</t>
    <phoneticPr fontId="2"/>
  </si>
  <si>
    <t>1212</t>
    <phoneticPr fontId="2"/>
  </si>
  <si>
    <t>1213</t>
    <phoneticPr fontId="2"/>
  </si>
  <si>
    <t>1214</t>
    <phoneticPr fontId="2"/>
  </si>
  <si>
    <t>1301</t>
    <phoneticPr fontId="2"/>
  </si>
  <si>
    <t>1405</t>
    <phoneticPr fontId="2"/>
  </si>
  <si>
    <t>1407</t>
    <phoneticPr fontId="2"/>
  </si>
  <si>
    <t>1409</t>
    <phoneticPr fontId="2"/>
  </si>
  <si>
    <t>1415</t>
    <phoneticPr fontId="2"/>
  </si>
  <si>
    <t>1416</t>
  </si>
  <si>
    <t>1417</t>
  </si>
  <si>
    <t>傷害保険</t>
    <rPh sb="0" eb="2">
      <t>ショウガイ</t>
    </rPh>
    <rPh sb="2" eb="4">
      <t>ホケン</t>
    </rPh>
    <phoneticPr fontId="2"/>
  </si>
  <si>
    <r>
      <t>旧大和銀行。期日指定定期預金、</t>
    </r>
    <r>
      <rPr>
        <b/>
        <sz val="11"/>
        <color rgb="FFFF0000"/>
        <rFont val="ＭＳ Ｐゴシック"/>
        <family val="3"/>
        <charset val="128"/>
      </rPr>
      <t>一般財形契約のみ</t>
    </r>
    <rPh sb="0" eb="1">
      <t>キュウ</t>
    </rPh>
    <rPh sb="1" eb="3">
      <t>ダイワ</t>
    </rPh>
    <rPh sb="3" eb="5">
      <t>ギンコウ</t>
    </rPh>
    <rPh sb="6" eb="8">
      <t>キジツ</t>
    </rPh>
    <rPh sb="8" eb="10">
      <t>シテイ</t>
    </rPh>
    <rPh sb="10" eb="12">
      <t>テイキ</t>
    </rPh>
    <rPh sb="12" eb="14">
      <t>ヨキン</t>
    </rPh>
    <rPh sb="15" eb="17">
      <t>イッパン</t>
    </rPh>
    <rPh sb="17" eb="19">
      <t>ザイケイ</t>
    </rPh>
    <rPh sb="19" eb="21">
      <t>ケイヤク</t>
    </rPh>
    <phoneticPr fontId="2"/>
  </si>
  <si>
    <t>日</t>
    <rPh sb="0" eb="1">
      <t>ヒ</t>
    </rPh>
    <phoneticPr fontId="2"/>
  </si>
  <si>
    <t>月</t>
    <rPh sb="0" eb="1">
      <t>ガツ</t>
    </rPh>
    <phoneticPr fontId="2"/>
  </si>
  <si>
    <t>年</t>
    <rPh sb="0" eb="1">
      <t>ネン</t>
    </rPh>
    <phoneticPr fontId="2"/>
  </si>
  <si>
    <t>R</t>
    <phoneticPr fontId="2"/>
  </si>
  <si>
    <t>受取開始日より</t>
    <rPh sb="0" eb="2">
      <t>ウケトリ</t>
    </rPh>
    <rPh sb="2" eb="5">
      <t>カイシビ</t>
    </rPh>
    <phoneticPr fontId="2"/>
  </si>
  <si>
    <t>年間</t>
    <rPh sb="0" eb="2">
      <t>ネンカン</t>
    </rPh>
    <phoneticPr fontId="2"/>
  </si>
  <si>
    <t>逓増方式</t>
    <rPh sb="0" eb="2">
      <t>テイゾウ</t>
    </rPh>
    <rPh sb="2" eb="4">
      <t>ホウシキ</t>
    </rPh>
    <phoneticPr fontId="2"/>
  </si>
  <si>
    <t>満</t>
    <rPh sb="0" eb="1">
      <t>マン</t>
    </rPh>
    <phoneticPr fontId="2"/>
  </si>
  <si>
    <t>歳以降の積立開始応答日より</t>
    <rPh sb="0" eb="1">
      <t>サイ</t>
    </rPh>
    <rPh sb="1" eb="3">
      <t>イコウ</t>
    </rPh>
    <rPh sb="4" eb="6">
      <t>ツミタテ</t>
    </rPh>
    <rPh sb="6" eb="8">
      <t>カイシ</t>
    </rPh>
    <rPh sb="8" eb="10">
      <t>オウトウ</t>
    </rPh>
    <rPh sb="10" eb="11">
      <t>ビ</t>
    </rPh>
    <phoneticPr fontId="2"/>
  </si>
  <si>
    <t>年1回</t>
    <phoneticPr fontId="2"/>
  </si>
  <si>
    <t>生年月日</t>
    <rPh sb="0" eb="2">
      <t>セイネン</t>
    </rPh>
    <rPh sb="2" eb="4">
      <t>ガッピ</t>
    </rPh>
    <phoneticPr fontId="2"/>
  </si>
  <si>
    <t>60歳になる年月日</t>
    <rPh sb="2" eb="3">
      <t>サイ</t>
    </rPh>
    <rPh sb="6" eb="9">
      <t>ネンガッピ</t>
    </rPh>
    <phoneticPr fontId="2"/>
  </si>
  <si>
    <t>55歳になる年月日</t>
    <rPh sb="2" eb="3">
      <t>サイ</t>
    </rPh>
    <rPh sb="6" eb="9">
      <t>ネンガッピ</t>
    </rPh>
    <phoneticPr fontId="2"/>
  </si>
  <si>
    <t>（入力例：1988/3/3）</t>
    <rPh sb="1" eb="3">
      <t>ニュウリョク</t>
    </rPh>
    <rPh sb="3" eb="4">
      <t>レイ</t>
    </rPh>
    <phoneticPr fontId="2"/>
  </si>
  <si>
    <t>受取開始日</t>
    <rPh sb="0" eb="2">
      <t>ウケトリ</t>
    </rPh>
    <rPh sb="2" eb="5">
      <t>カイシビ</t>
    </rPh>
    <phoneticPr fontId="2"/>
  </si>
  <si>
    <t>受取期間</t>
    <rPh sb="0" eb="2">
      <t>ウケトリ</t>
    </rPh>
    <rPh sb="2" eb="4">
      <t>キカン</t>
    </rPh>
    <phoneticPr fontId="2"/>
  </si>
  <si>
    <t>受取間隔</t>
    <rPh sb="0" eb="2">
      <t>ウケトリ</t>
    </rPh>
    <rPh sb="2" eb="4">
      <t>カンカク</t>
    </rPh>
    <phoneticPr fontId="2"/>
  </si>
  <si>
    <t>受取方法</t>
    <rPh sb="0" eb="2">
      <t>ウケトリ</t>
    </rPh>
    <rPh sb="2" eb="4">
      <t>ホウホウ</t>
    </rPh>
    <phoneticPr fontId="2"/>
  </si>
  <si>
    <t>千</t>
    <rPh sb="0" eb="1">
      <t>セン</t>
    </rPh>
    <phoneticPr fontId="2"/>
  </si>
  <si>
    <t>万</t>
    <rPh sb="0" eb="1">
      <t>マン</t>
    </rPh>
    <phoneticPr fontId="2"/>
  </si>
  <si>
    <t>百万</t>
    <rPh sb="0" eb="1">
      <t>ヒャク</t>
    </rPh>
    <rPh sb="1" eb="2">
      <t>マン</t>
    </rPh>
    <phoneticPr fontId="2"/>
  </si>
  <si>
    <t>円</t>
    <rPh sb="0" eb="1">
      <t>エン</t>
    </rPh>
    <phoneticPr fontId="2"/>
  </si>
  <si>
    <t>0, 0 0 0</t>
    <phoneticPr fontId="2"/>
  </si>
  <si>
    <t>十万</t>
    <rPh sb="0" eb="2">
      <t>ジュウマン</t>
    </rPh>
    <phoneticPr fontId="2"/>
  </si>
  <si>
    <t>財産形成非課税住宅貯蓄</t>
    <rPh sb="0" eb="2">
      <t>ザイサン</t>
    </rPh>
    <rPh sb="2" eb="4">
      <t>ケイセイ</t>
    </rPh>
    <rPh sb="4" eb="7">
      <t>ヒカゼイ</t>
    </rPh>
    <rPh sb="7" eb="9">
      <t>ジュウタク</t>
    </rPh>
    <rPh sb="9" eb="11">
      <t>チョチク</t>
    </rPh>
    <phoneticPr fontId="2"/>
  </si>
  <si>
    <t>財産形成非課税年金貯蓄</t>
    <phoneticPr fontId="2"/>
  </si>
  <si>
    <t>勤務先異動・廃止</t>
    <rPh sb="0" eb="3">
      <t>キンムサキ</t>
    </rPh>
    <rPh sb="3" eb="5">
      <t>イドウ</t>
    </rPh>
    <rPh sb="6" eb="8">
      <t>ハイシ</t>
    </rPh>
    <phoneticPr fontId="2"/>
  </si>
  <si>
    <t>受入機関の営業所等　殿</t>
    <rPh sb="0" eb="2">
      <t>ウケイレ</t>
    </rPh>
    <rPh sb="2" eb="4">
      <t>キカン</t>
    </rPh>
    <rPh sb="5" eb="8">
      <t>エイギョウショ</t>
    </rPh>
    <rPh sb="8" eb="9">
      <t>ナド</t>
    </rPh>
    <rPh sb="10" eb="11">
      <t>トノ</t>
    </rPh>
    <phoneticPr fontId="2"/>
  </si>
  <si>
    <t>※最高限度額の変更の場合のみ、ご提出ください。</t>
    <rPh sb="1" eb="3">
      <t>サイコウ</t>
    </rPh>
    <rPh sb="3" eb="5">
      <t>ゲンド</t>
    </rPh>
    <rPh sb="5" eb="6">
      <t>ガク</t>
    </rPh>
    <rPh sb="7" eb="9">
      <t>ヘンコウ</t>
    </rPh>
    <rPh sb="10" eb="12">
      <t>バアイ</t>
    </rPh>
    <rPh sb="16" eb="18">
      <t>テイシュツ</t>
    </rPh>
    <phoneticPr fontId="2"/>
  </si>
  <si>
    <t>金　　　　　　額</t>
    <rPh sb="0" eb="1">
      <t>キン</t>
    </rPh>
    <rPh sb="7" eb="8">
      <t>ガク</t>
    </rPh>
    <phoneticPr fontId="2"/>
  </si>
  <si>
    <t>円</t>
    <rPh sb="0" eb="1">
      <t>エン</t>
    </rPh>
    <phoneticPr fontId="2"/>
  </si>
  <si>
    <t>千</t>
    <rPh sb="0" eb="1">
      <t>セン</t>
    </rPh>
    <phoneticPr fontId="2"/>
  </si>
  <si>
    <t>百万</t>
    <rPh sb="0" eb="2">
      <t>ヒャクマン</t>
    </rPh>
    <phoneticPr fontId="2"/>
  </si>
  <si>
    <t>種　　　　　別</t>
    <rPh sb="0" eb="1">
      <t>シュ</t>
    </rPh>
    <rPh sb="6" eb="7">
      <t>ベツ</t>
    </rPh>
    <phoneticPr fontId="2"/>
  </si>
  <si>
    <t>大　阪　府</t>
    <rPh sb="0" eb="1">
      <t>ダイ</t>
    </rPh>
    <rPh sb="2" eb="3">
      <t>ハン</t>
    </rPh>
    <rPh sb="4" eb="5">
      <t>フ</t>
    </rPh>
    <phoneticPr fontId="2"/>
  </si>
  <si>
    <t>勤務先</t>
    <rPh sb="0" eb="3">
      <t>キンムサキ</t>
    </rPh>
    <phoneticPr fontId="2"/>
  </si>
  <si>
    <t>所在地</t>
    <rPh sb="0" eb="3">
      <t>ショザイチ</t>
    </rPh>
    <phoneticPr fontId="2"/>
  </si>
  <si>
    <t>名　称</t>
    <rPh sb="0" eb="1">
      <t>メイ</t>
    </rPh>
    <rPh sb="2" eb="3">
      <t>ショウ</t>
    </rPh>
    <phoneticPr fontId="2"/>
  </si>
  <si>
    <t>適用を受けたいので、この旨申し込みます。</t>
    <rPh sb="0" eb="2">
      <t>テキヨウ</t>
    </rPh>
    <rPh sb="3" eb="4">
      <t>ウ</t>
    </rPh>
    <rPh sb="12" eb="13">
      <t>ムネ</t>
    </rPh>
    <rPh sb="13" eb="14">
      <t>モウ</t>
    </rPh>
    <rPh sb="15" eb="16">
      <t>コ</t>
    </rPh>
    <phoneticPr fontId="2"/>
  </si>
  <si>
    <t>上記の金額の</t>
    <rPh sb="0" eb="2">
      <t>ジョウキ</t>
    </rPh>
    <rPh sb="3" eb="5">
      <t>キンガク</t>
    </rPh>
    <phoneticPr fontId="2"/>
  </si>
  <si>
    <t>財産形成住宅貯蓄につき租税特別措置法第4条の2第1項</t>
    <rPh sb="0" eb="2">
      <t>ザイサン</t>
    </rPh>
    <rPh sb="2" eb="4">
      <t>ケイセイ</t>
    </rPh>
    <rPh sb="4" eb="6">
      <t>ジュウタク</t>
    </rPh>
    <rPh sb="6" eb="8">
      <t>チョチク</t>
    </rPh>
    <rPh sb="11" eb="13">
      <t>ソゼイ</t>
    </rPh>
    <rPh sb="13" eb="15">
      <t>トクベツ</t>
    </rPh>
    <rPh sb="15" eb="18">
      <t>ソチホウ</t>
    </rPh>
    <rPh sb="18" eb="19">
      <t>ダイ</t>
    </rPh>
    <rPh sb="20" eb="21">
      <t>ジョウ</t>
    </rPh>
    <rPh sb="23" eb="24">
      <t>ダイ</t>
    </rPh>
    <rPh sb="25" eb="26">
      <t>コウ</t>
    </rPh>
    <phoneticPr fontId="2"/>
  </si>
  <si>
    <t>財産形成年金貯蓄につき租税特別措置法第4条の3第1項</t>
    <rPh sb="0" eb="2">
      <t>ザイサン</t>
    </rPh>
    <rPh sb="2" eb="4">
      <t>ケイセイ</t>
    </rPh>
    <rPh sb="4" eb="6">
      <t>ネンキン</t>
    </rPh>
    <rPh sb="6" eb="8">
      <t>チョチク</t>
    </rPh>
    <rPh sb="11" eb="13">
      <t>ソゼイ</t>
    </rPh>
    <rPh sb="13" eb="15">
      <t>トクベツ</t>
    </rPh>
    <rPh sb="15" eb="18">
      <t>ソチホウ</t>
    </rPh>
    <rPh sb="18" eb="19">
      <t>ダイ</t>
    </rPh>
    <rPh sb="20" eb="21">
      <t>ジョウ</t>
    </rPh>
    <rPh sb="23" eb="24">
      <t>ダイ</t>
    </rPh>
    <rPh sb="25" eb="26">
      <t>コウ</t>
    </rPh>
    <phoneticPr fontId="2"/>
  </si>
  <si>
    <t>の規定の</t>
    <rPh sb="1" eb="3">
      <t>キテイ</t>
    </rPh>
    <phoneticPr fontId="2"/>
  </si>
  <si>
    <t>G</t>
    <phoneticPr fontId="2"/>
  </si>
  <si>
    <t>H</t>
    <phoneticPr fontId="2"/>
  </si>
  <si>
    <t>元号</t>
    <rPh sb="0" eb="2">
      <t>ゲンゴウ</t>
    </rPh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</si>
  <si>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</si>
  <si>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</si>
  <si>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日</t>
    <rPh sb="0" eb="1">
      <t>ヒ</t>
    </rPh>
    <phoneticPr fontId="2"/>
  </si>
  <si>
    <t>（変更を希望する変更項目に「1」を記入し、番号に対応する変更内容欄を記入してください。）</t>
    <rPh sb="1" eb="3">
      <t>ヘンコウ</t>
    </rPh>
    <rPh sb="4" eb="6">
      <t>キボウ</t>
    </rPh>
    <rPh sb="8" eb="10">
      <t>ヘンコウ</t>
    </rPh>
    <rPh sb="10" eb="12">
      <t>コウモク</t>
    </rPh>
    <rPh sb="17" eb="19">
      <t>キニュウ</t>
    </rPh>
    <rPh sb="21" eb="23">
      <t>バンゴウ</t>
    </rPh>
    <rPh sb="24" eb="26">
      <t>タイオウ</t>
    </rPh>
    <rPh sb="28" eb="30">
      <t>ヘンコウ</t>
    </rPh>
    <rPh sb="30" eb="32">
      <t>ナイヨウ</t>
    </rPh>
    <rPh sb="32" eb="33">
      <t>ラン</t>
    </rPh>
    <rPh sb="34" eb="36">
      <t>キニュウ</t>
    </rPh>
    <phoneticPr fontId="2"/>
  </si>
  <si>
    <t>商品コード</t>
    <rPh sb="0" eb="2">
      <t>ショウヒン</t>
    </rPh>
    <phoneticPr fontId="2"/>
  </si>
  <si>
    <t>申込</t>
    <rPh sb="0" eb="2">
      <t>モウシコ</t>
    </rPh>
    <phoneticPr fontId="2"/>
  </si>
  <si>
    <t>区分</t>
    <rPh sb="0" eb="2">
      <t>クブン</t>
    </rPh>
    <phoneticPr fontId="2"/>
  </si>
  <si>
    <t>貯蓄</t>
    <rPh sb="0" eb="2">
      <t>チョチク</t>
    </rPh>
    <phoneticPr fontId="2"/>
  </si>
  <si>
    <t>種類</t>
    <rPh sb="0" eb="2">
      <t>シュルイ</t>
    </rPh>
    <phoneticPr fontId="2"/>
  </si>
  <si>
    <t>所　属　控</t>
    <rPh sb="0" eb="1">
      <t>ショ</t>
    </rPh>
    <rPh sb="2" eb="3">
      <t>ゾク</t>
    </rPh>
    <rPh sb="4" eb="5">
      <t>ヒカ</t>
    </rPh>
    <phoneticPr fontId="2"/>
  </si>
  <si>
    <t>本　人　用</t>
    <rPh sb="0" eb="1">
      <t>ホン</t>
    </rPh>
    <rPh sb="2" eb="3">
      <t>ヒト</t>
    </rPh>
    <rPh sb="4" eb="5">
      <t>ヨウ</t>
    </rPh>
    <phoneticPr fontId="2"/>
  </si>
  <si>
    <t>定額貯金（措規3の11①一又は措規3の2四）、定期預金（措規3の11①二又は措規3の2五）、指定金銭信託（措規3の11①四又は措規3の2六）、指定金銭信託及び貸付信託（措規3の11①五）、国債プラス社債又は公社債投資信託（措規3の11①六又は措規3の2七）、金融債（措規3の11①八又は措規3の2八）、生命保険契約（措規3の11①九又は措規3の2九）、損害保険契約（措規3の11①九又は措規3の2九）</t>
    <rPh sb="0" eb="2">
      <t>テイガク</t>
    </rPh>
    <rPh sb="2" eb="4">
      <t>チョキン</t>
    </rPh>
    <rPh sb="5" eb="6">
      <t>ソ</t>
    </rPh>
    <rPh sb="6" eb="7">
      <t>ノリ</t>
    </rPh>
    <rPh sb="12" eb="13">
      <t>イチ</t>
    </rPh>
    <rPh sb="13" eb="14">
      <t>マタ</t>
    </rPh>
    <rPh sb="15" eb="16">
      <t>ソ</t>
    </rPh>
    <rPh sb="16" eb="17">
      <t>ノリ</t>
    </rPh>
    <rPh sb="20" eb="21">
      <t>ヨン</t>
    </rPh>
    <rPh sb="23" eb="25">
      <t>テイキ</t>
    </rPh>
    <rPh sb="25" eb="27">
      <t>ヨキン</t>
    </rPh>
    <rPh sb="28" eb="29">
      <t>ソ</t>
    </rPh>
    <rPh sb="29" eb="30">
      <t>ノリ</t>
    </rPh>
    <rPh sb="35" eb="36">
      <t>ニ</t>
    </rPh>
    <rPh sb="36" eb="37">
      <t>マタ</t>
    </rPh>
    <rPh sb="38" eb="39">
      <t>ソ</t>
    </rPh>
    <rPh sb="39" eb="40">
      <t>ノリ</t>
    </rPh>
    <rPh sb="43" eb="44">
      <t>イ</t>
    </rPh>
    <rPh sb="46" eb="48">
      <t>シテイ</t>
    </rPh>
    <rPh sb="48" eb="50">
      <t>キンセン</t>
    </rPh>
    <rPh sb="50" eb="52">
      <t>シンタク</t>
    </rPh>
    <rPh sb="60" eb="61">
      <t>ヨン</t>
    </rPh>
    <rPh sb="68" eb="69">
      <t>ロク</t>
    </rPh>
    <rPh sb="71" eb="73">
      <t>シテイ</t>
    </rPh>
    <rPh sb="73" eb="75">
      <t>キンセン</t>
    </rPh>
    <rPh sb="75" eb="77">
      <t>シンタク</t>
    </rPh>
    <rPh sb="77" eb="78">
      <t>オヨ</t>
    </rPh>
    <rPh sb="79" eb="81">
      <t>カシツケ</t>
    </rPh>
    <rPh sb="81" eb="83">
      <t>シンタク</t>
    </rPh>
    <rPh sb="91" eb="92">
      <t>ゴ</t>
    </rPh>
    <rPh sb="94" eb="96">
      <t>コクサイ</t>
    </rPh>
    <rPh sb="99" eb="101">
      <t>シャサイ</t>
    </rPh>
    <rPh sb="101" eb="102">
      <t>マタ</t>
    </rPh>
    <rPh sb="103" eb="106">
      <t>コウシャサイ</t>
    </rPh>
    <rPh sb="106" eb="108">
      <t>トウシ</t>
    </rPh>
    <rPh sb="108" eb="110">
      <t>シンタク</t>
    </rPh>
    <rPh sb="118" eb="119">
      <t>ロク</t>
    </rPh>
    <rPh sb="126" eb="127">
      <t>ナナ</t>
    </rPh>
    <rPh sb="129" eb="132">
      <t>キンユウサイ</t>
    </rPh>
    <rPh sb="140" eb="141">
      <t>ハチ</t>
    </rPh>
    <rPh sb="148" eb="149">
      <t>ハチ</t>
    </rPh>
    <rPh sb="151" eb="153">
      <t>セイメイ</t>
    </rPh>
    <rPh sb="153" eb="155">
      <t>ホケン</t>
    </rPh>
    <rPh sb="155" eb="157">
      <t>ケイヤク</t>
    </rPh>
    <rPh sb="165" eb="166">
      <t>ク</t>
    </rPh>
    <rPh sb="173" eb="174">
      <t>ク</t>
    </rPh>
    <rPh sb="176" eb="178">
      <t>ソンガイ</t>
    </rPh>
    <rPh sb="178" eb="180">
      <t>ホケン</t>
    </rPh>
    <rPh sb="180" eb="182">
      <t>ケイヤク</t>
    </rPh>
    <rPh sb="190" eb="191">
      <t>ク</t>
    </rPh>
    <rPh sb="198" eb="199">
      <t>ク</t>
    </rPh>
    <phoneticPr fontId="2"/>
  </si>
  <si>
    <t>↑所属控、本人用にも押印してください。</t>
    <rPh sb="1" eb="3">
      <t>ショゾク</t>
    </rPh>
    <rPh sb="3" eb="4">
      <t>ヒカエ</t>
    </rPh>
    <rPh sb="5" eb="7">
      <t>ホンニン</t>
    </rPh>
    <rPh sb="7" eb="8">
      <t>ヨウ</t>
    </rPh>
    <rPh sb="10" eb="12">
      <t>オウイン</t>
    </rPh>
    <phoneticPr fontId="2"/>
  </si>
  <si>
    <t>①</t>
    <phoneticPr fontId="2"/>
  </si>
  <si>
    <t>②</t>
    <phoneticPr fontId="2"/>
  </si>
  <si>
    <t>③</t>
    <phoneticPr fontId="2"/>
  </si>
  <si>
    <t>④</t>
    <phoneticPr fontId="2"/>
  </si>
  <si>
    <t>（兼控除預入変更依頼書）</t>
    <rPh sb="6" eb="8">
      <t>ヘンコウ</t>
    </rPh>
    <phoneticPr fontId="2"/>
  </si>
  <si>
    <t>改姓による</t>
    <rPh sb="0" eb="2">
      <t>カイセイ</t>
    </rPh>
    <phoneticPr fontId="2"/>
  </si>
  <si>
    <t>都合による</t>
    <rPh sb="0" eb="2">
      <t>ツゴウ</t>
    </rPh>
    <phoneticPr fontId="2"/>
  </si>
  <si>
    <t>紛失による</t>
    <rPh sb="0" eb="2">
      <t>フンシツ</t>
    </rPh>
    <phoneticPr fontId="2"/>
  </si>
  <si>
    <t>定額方式</t>
    <rPh sb="0" eb="2">
      <t>テイガク</t>
    </rPh>
    <rPh sb="2" eb="4">
      <t>ホウシキ</t>
    </rPh>
    <phoneticPr fontId="2"/>
  </si>
  <si>
    <t>逓増方式（年5%定率）</t>
    <rPh sb="0" eb="2">
      <t>テイゾウ</t>
    </rPh>
    <rPh sb="2" eb="4">
      <t>ホウシキ</t>
    </rPh>
    <rPh sb="5" eb="6">
      <t>ネン</t>
    </rPh>
    <rPh sb="8" eb="10">
      <t>テイリツ</t>
    </rPh>
    <phoneticPr fontId="2"/>
  </si>
  <si>
    <t>逓増方式（3年毎に　　　　千円増額）</t>
    <rPh sb="0" eb="2">
      <t>テイゾウ</t>
    </rPh>
    <rPh sb="2" eb="4">
      <t>ホウシキ</t>
    </rPh>
    <rPh sb="6" eb="7">
      <t>ネン</t>
    </rPh>
    <rPh sb="7" eb="8">
      <t>マイ</t>
    </rPh>
    <rPh sb="13" eb="15">
      <t>センエン</t>
    </rPh>
    <rPh sb="15" eb="17">
      <t>ゾウガク</t>
    </rPh>
    <phoneticPr fontId="2"/>
  </si>
  <si>
    <t>西　暦</t>
    <rPh sb="0" eb="1">
      <t>ニシ</t>
    </rPh>
    <rPh sb="2" eb="3">
      <t>コヨミ</t>
    </rPh>
    <phoneticPr fontId="2"/>
  </si>
  <si>
    <t>和　暦</t>
    <rPh sb="0" eb="1">
      <t>ワ</t>
    </rPh>
    <rPh sb="2" eb="3">
      <t>コヨミ</t>
    </rPh>
    <phoneticPr fontId="2"/>
  </si>
  <si>
    <t>◆受取開始日（60歳以降の日付で設定）</t>
    <rPh sb="1" eb="3">
      <t>ウケトリ</t>
    </rPh>
    <rPh sb="3" eb="6">
      <t>カイシビ</t>
    </rPh>
    <rPh sb="9" eb="10">
      <t>サイ</t>
    </rPh>
    <rPh sb="10" eb="12">
      <t>イコウ</t>
    </rPh>
    <rPh sb="13" eb="15">
      <t>ヒヅケ</t>
    </rPh>
    <rPh sb="16" eb="18">
      <t>セッテイ</t>
    </rPh>
    <phoneticPr fontId="2"/>
  </si>
  <si>
    <t>◆積立終了日（55歳以降の日付で設定）</t>
    <rPh sb="1" eb="3">
      <t>ツミタテ</t>
    </rPh>
    <rPh sb="3" eb="6">
      <t>シュウリョウビ</t>
    </rPh>
    <rPh sb="9" eb="10">
      <t>サイ</t>
    </rPh>
    <rPh sb="10" eb="12">
      <t>イコウ</t>
    </rPh>
    <rPh sb="13" eb="15">
      <t>ヒヅケ</t>
    </rPh>
    <rPh sb="16" eb="18">
      <t>セッテイ</t>
    </rPh>
    <phoneticPr fontId="2"/>
  </si>
  <si>
    <t>所 属 コ ー ド</t>
    <rPh sb="0" eb="1">
      <t>ショ</t>
    </rPh>
    <rPh sb="2" eb="3">
      <t>ゾク</t>
    </rPh>
    <phoneticPr fontId="2"/>
  </si>
  <si>
    <r>
      <t>氏　名（フリガナ）　</t>
    </r>
    <r>
      <rPr>
        <sz val="8"/>
        <rFont val="ＭＳ Ｐ明朝"/>
        <family val="1"/>
        <charset val="128"/>
      </rPr>
      <t>※氏名変更の場合は新氏名</t>
    </r>
    <rPh sb="0" eb="1">
      <t>シ</t>
    </rPh>
    <rPh sb="2" eb="3">
      <t>ナ</t>
    </rPh>
    <phoneticPr fontId="2"/>
  </si>
  <si>
    <t>〈変更内容〉</t>
    <rPh sb="1" eb="3">
      <t>ヘンコウ</t>
    </rPh>
    <rPh sb="3" eb="5">
      <t>ナイヨウ</t>
    </rPh>
    <phoneticPr fontId="2"/>
  </si>
  <si>
    <t>入力</t>
    <rPh sb="0" eb="2">
      <t>ニュウリョク</t>
    </rPh>
    <phoneticPr fontId="2"/>
  </si>
  <si>
    <t>印刷</t>
    <rPh sb="0" eb="2">
      <t>インサツ</t>
    </rPh>
    <phoneticPr fontId="2"/>
  </si>
  <si>
    <t>署名・押印</t>
    <rPh sb="0" eb="2">
      <t>ショメイ</t>
    </rPh>
    <rPh sb="3" eb="5">
      <t>オウイン</t>
    </rPh>
    <phoneticPr fontId="2"/>
  </si>
  <si>
    <t>信託銀行</t>
    <rPh sb="0" eb="2">
      <t>シンタク</t>
    </rPh>
    <rPh sb="2" eb="4">
      <t>ギンコウ</t>
    </rPh>
    <phoneticPr fontId="2"/>
  </si>
  <si>
    <t>〈参考〉</t>
    <rPh sb="1" eb="3">
      <t>サンコウ</t>
    </rPh>
    <phoneticPr fontId="2"/>
  </si>
  <si>
    <t>銀行・金庫・組合</t>
    <phoneticPr fontId="2"/>
  </si>
  <si>
    <t>債券発行銀行</t>
    <phoneticPr fontId="2"/>
  </si>
  <si>
    <t>証券会社</t>
    <rPh sb="0" eb="2">
      <t>ショウケン</t>
    </rPh>
    <rPh sb="2" eb="4">
      <t>カイシャ</t>
    </rPh>
    <phoneticPr fontId="2"/>
  </si>
  <si>
    <t>生命保険会社</t>
    <rPh sb="0" eb="2">
      <t>セイメイ</t>
    </rPh>
    <rPh sb="2" eb="4">
      <t>ホケン</t>
    </rPh>
    <rPh sb="4" eb="6">
      <t>カイシャ</t>
    </rPh>
    <phoneticPr fontId="2"/>
  </si>
  <si>
    <t>ゆうちょ銀行</t>
    <rPh sb="4" eb="6">
      <t>ギンコウ</t>
    </rPh>
    <phoneticPr fontId="2"/>
  </si>
  <si>
    <t>損害保険会社</t>
    <rPh sb="0" eb="2">
      <t>ソンガイ</t>
    </rPh>
    <rPh sb="2" eb="4">
      <t>ホケン</t>
    </rPh>
    <rPh sb="4" eb="6">
      <t>カイシャ</t>
    </rPh>
    <phoneticPr fontId="2"/>
  </si>
  <si>
    <t>旧第一勧業銀行</t>
  </si>
  <si>
    <t>旧富士銀行</t>
  </si>
  <si>
    <t>旧東京三菱銀行</t>
  </si>
  <si>
    <t>旧ＵFJ銀行</t>
  </si>
  <si>
    <t>旧住友銀行</t>
  </si>
  <si>
    <t>旧近畿大阪銀行</t>
  </si>
  <si>
    <t>旧関西アーバン銀行</t>
  </si>
  <si>
    <t>旧中央三井信託銀行</t>
  </si>
  <si>
    <t>旧住友信託銀行</t>
  </si>
  <si>
    <t>旧日本興業銀行</t>
  </si>
  <si>
    <t>旧AIGエジソン生命保険</t>
  </si>
  <si>
    <t>旧エイアイジー・スター生命保険</t>
  </si>
  <si>
    <t>旧日本興亜損害保険</t>
  </si>
  <si>
    <t>旧富士火災海上保険</t>
  </si>
  <si>
    <t>旧損害保険ジャパン</t>
  </si>
  <si>
    <t>旧大和銀行</t>
    <rPh sb="0" eb="1">
      <t>キュウ</t>
    </rPh>
    <rPh sb="1" eb="3">
      <t>ダイワ</t>
    </rPh>
    <rPh sb="3" eb="5">
      <t>ギンコウ</t>
    </rPh>
    <phoneticPr fontId="2"/>
  </si>
  <si>
    <t xml:space="preserve"> </t>
    <phoneticPr fontId="2"/>
  </si>
  <si>
    <t>銀行・金庫・組合</t>
    <rPh sb="0" eb="2">
      <t>ギンコウ</t>
    </rPh>
    <rPh sb="3" eb="5">
      <t>キンコ</t>
    </rPh>
    <rPh sb="6" eb="8">
      <t>クミアイ</t>
    </rPh>
    <phoneticPr fontId="2"/>
  </si>
  <si>
    <t>受取開始日</t>
    <rPh sb="0" eb="2">
      <t>ウケトリ</t>
    </rPh>
    <rPh sb="2" eb="4">
      <t>カイシ</t>
    </rPh>
    <rPh sb="4" eb="5">
      <t>ヒ</t>
    </rPh>
    <phoneticPr fontId="2"/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</si>
  <si>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</si>
  <si>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</si>
  <si>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</si>
  <si>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</si>
  <si>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</si>
  <si>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</si>
  <si>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</si>
  <si>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</si>
  <si>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</si>
  <si>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</si>
  <si>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</si>
  <si>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</si>
  <si>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</si>
  <si>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</si>
  <si>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</si>
  <si>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</si>
  <si>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</si>
  <si>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</si>
  <si>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</si>
  <si>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</si>
  <si>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</si>
  <si>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</si>
  <si>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</si>
  <si>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</si>
  <si>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</si>
  <si>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</si>
  <si>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</si>
  <si>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</si>
  <si>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</si>
  <si>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</si>
  <si>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</si>
  <si>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</si>
  <si>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</si>
  <si>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</si>
  <si>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損保</t>
    <rPh sb="0" eb="2">
      <t>ソンポ</t>
    </rPh>
    <phoneticPr fontId="2"/>
  </si>
  <si>
    <t>ゆうちょ</t>
    <phoneticPr fontId="2"/>
  </si>
  <si>
    <t>証券</t>
    <rPh sb="0" eb="2">
      <t>ショウケン</t>
    </rPh>
    <phoneticPr fontId="2"/>
  </si>
  <si>
    <t>債券</t>
    <rPh sb="0" eb="2">
      <t>サイケン</t>
    </rPh>
    <phoneticPr fontId="2"/>
  </si>
  <si>
    <t>信託</t>
    <rPh sb="0" eb="2">
      <t>シンタク</t>
    </rPh>
    <phoneticPr fontId="2"/>
  </si>
  <si>
    <t>受取間隔</t>
    <rPh sb="0" eb="2">
      <t>ウケトリ</t>
    </rPh>
    <rPh sb="2" eb="4">
      <t>カンカク</t>
    </rPh>
    <phoneticPr fontId="2"/>
  </si>
  <si>
    <t>3か月毎</t>
    <rPh sb="2" eb="3">
      <t>ゲツ</t>
    </rPh>
    <rPh sb="3" eb="4">
      <t>マイ</t>
    </rPh>
    <phoneticPr fontId="2"/>
  </si>
  <si>
    <t>毎月</t>
    <rPh sb="0" eb="2">
      <t>マイツキ</t>
    </rPh>
    <phoneticPr fontId="2"/>
  </si>
  <si>
    <t>年1回</t>
    <rPh sb="0" eb="1">
      <t>ネン</t>
    </rPh>
    <rPh sb="2" eb="3">
      <t>カイ</t>
    </rPh>
    <phoneticPr fontId="2"/>
  </si>
  <si>
    <t>年2回</t>
    <rPh sb="0" eb="1">
      <t>ネン</t>
    </rPh>
    <rPh sb="2" eb="3">
      <t>カイ</t>
    </rPh>
    <phoneticPr fontId="2"/>
  </si>
  <si>
    <t>年3回</t>
    <rPh sb="0" eb="1">
      <t>ネン</t>
    </rPh>
    <rPh sb="2" eb="3">
      <t>カイ</t>
    </rPh>
    <phoneticPr fontId="2"/>
  </si>
  <si>
    <t>年4回</t>
    <rPh sb="0" eb="1">
      <t>ネン</t>
    </rPh>
    <rPh sb="2" eb="3">
      <t>カイ</t>
    </rPh>
    <phoneticPr fontId="2"/>
  </si>
  <si>
    <t>年6回</t>
    <rPh sb="0" eb="1">
      <t>ネン</t>
    </rPh>
    <rPh sb="2" eb="3">
      <t>カイ</t>
    </rPh>
    <phoneticPr fontId="2"/>
  </si>
  <si>
    <t>年12回</t>
    <rPh sb="0" eb="1">
      <t>ネン</t>
    </rPh>
    <rPh sb="3" eb="4">
      <t>カイ</t>
    </rPh>
    <phoneticPr fontId="2"/>
  </si>
  <si>
    <t>逓増方式</t>
    <rPh sb="0" eb="2">
      <t>テイゾウ</t>
    </rPh>
    <rPh sb="2" eb="4">
      <t>ホウシキ</t>
    </rPh>
    <phoneticPr fontId="2"/>
  </si>
  <si>
    <t>受取方法</t>
    <rPh sb="0" eb="2">
      <t>ウケトリ</t>
    </rPh>
    <rPh sb="2" eb="4">
      <t>ホウホウ</t>
    </rPh>
    <phoneticPr fontId="2"/>
  </si>
  <si>
    <t>金融機関区分：</t>
    <rPh sb="0" eb="2">
      <t>キンユウ</t>
    </rPh>
    <rPh sb="2" eb="4">
      <t>キカン</t>
    </rPh>
    <rPh sb="4" eb="6">
      <t>クブン</t>
    </rPh>
    <phoneticPr fontId="2"/>
  </si>
  <si>
    <t>取扱金融機関：</t>
    <rPh sb="0" eb="2">
      <t>トリアツカイ</t>
    </rPh>
    <rPh sb="2" eb="4">
      <t>キンユウ</t>
    </rPh>
    <rPh sb="4" eb="6">
      <t>キカン</t>
    </rPh>
    <phoneticPr fontId="2"/>
  </si>
  <si>
    <t>貯蓄の種類：</t>
    <rPh sb="0" eb="2">
      <t>チョチク</t>
    </rPh>
    <rPh sb="3" eb="5">
      <t>シュルイ</t>
    </rPh>
    <phoneticPr fontId="2"/>
  </si>
  <si>
    <t>受取開始日：</t>
    <rPh sb="0" eb="2">
      <t>ウケトリ</t>
    </rPh>
    <rPh sb="2" eb="5">
      <t>カイシビ</t>
    </rPh>
    <phoneticPr fontId="2"/>
  </si>
  <si>
    <t>受取期間：</t>
    <rPh sb="0" eb="2">
      <t>ウケトリ</t>
    </rPh>
    <rPh sb="2" eb="4">
      <t>キカン</t>
    </rPh>
    <phoneticPr fontId="2"/>
  </si>
  <si>
    <t>受取間隔：</t>
    <rPh sb="0" eb="2">
      <t>ウケトリ</t>
    </rPh>
    <rPh sb="2" eb="4">
      <t>カンカク</t>
    </rPh>
    <phoneticPr fontId="2"/>
  </si>
  <si>
    <t>受取方法：</t>
    <rPh sb="0" eb="2">
      <t>ウケトリ</t>
    </rPh>
    <rPh sb="2" eb="4">
      <t>ホウホウ</t>
    </rPh>
    <phoneticPr fontId="2"/>
  </si>
  <si>
    <t>⇒</t>
  </si>
  <si>
    <t>生命保険会社はこちらに入力！</t>
    <rPh sb="0" eb="2">
      <t>セイメイ</t>
    </rPh>
    <rPh sb="2" eb="4">
      <t>ホケン</t>
    </rPh>
    <rPh sb="4" eb="6">
      <t>カイシャ</t>
    </rPh>
    <rPh sb="11" eb="13">
      <t>ニュウリョク</t>
    </rPh>
    <phoneticPr fontId="2"/>
  </si>
  <si>
    <t>変更後の内容</t>
    <rPh sb="0" eb="2">
      <t>ヘンコウ</t>
    </rPh>
    <rPh sb="2" eb="3">
      <t>ゴ</t>
    </rPh>
    <rPh sb="4" eb="6">
      <t>ナイヨウ</t>
    </rPh>
    <phoneticPr fontId="2"/>
  </si>
  <si>
    <t>生保以外</t>
    <rPh sb="0" eb="2">
      <t>セイホ</t>
    </rPh>
    <rPh sb="2" eb="4">
      <t>イガイ</t>
    </rPh>
    <phoneticPr fontId="2"/>
  </si>
  <si>
    <t>生保</t>
    <rPh sb="0" eb="2">
      <t>セイホ</t>
    </rPh>
    <phoneticPr fontId="2"/>
  </si>
  <si>
    <t>6年</t>
    <rPh sb="1" eb="2">
      <t>ネン</t>
    </rPh>
    <phoneticPr fontId="2"/>
  </si>
  <si>
    <t>10年</t>
    <rPh sb="2" eb="3">
      <t>ネン</t>
    </rPh>
    <phoneticPr fontId="2"/>
  </si>
  <si>
    <t>15年</t>
    <rPh sb="2" eb="3">
      <t>ネン</t>
    </rPh>
    <phoneticPr fontId="2"/>
  </si>
  <si>
    <t>終身</t>
    <rPh sb="0" eb="2">
      <t>シュウシン</t>
    </rPh>
    <phoneticPr fontId="2"/>
  </si>
  <si>
    <t>年金財形
積立終了日</t>
    <rPh sb="0" eb="2">
      <t>ネンキン</t>
    </rPh>
    <rPh sb="2" eb="4">
      <t>ザイケイ</t>
    </rPh>
    <rPh sb="5" eb="7">
      <t>ツミタテ</t>
    </rPh>
    <rPh sb="7" eb="10">
      <t>シュウリョウビ</t>
    </rPh>
    <phoneticPr fontId="2"/>
  </si>
  <si>
    <t>一般</t>
    <rPh sb="0" eb="2">
      <t>イッパン</t>
    </rPh>
    <phoneticPr fontId="2"/>
  </si>
  <si>
    <t>住宅</t>
    <rPh sb="0" eb="2">
      <t>ジュウタク</t>
    </rPh>
    <phoneticPr fontId="2"/>
  </si>
  <si>
    <t>年金</t>
    <rPh sb="0" eb="2">
      <t>ネンキン</t>
    </rPh>
    <phoneticPr fontId="2"/>
  </si>
  <si>
    <t>変更項目</t>
    <rPh sb="0" eb="2">
      <t>ヘンコウ</t>
    </rPh>
    <rPh sb="2" eb="4">
      <t>コウモク</t>
    </rPh>
    <phoneticPr fontId="2"/>
  </si>
  <si>
    <t>注）所属の受付印のないものは変更できません。
　　電算報告用、所属控、本人用にも押印してください。</t>
    <rPh sb="14" eb="16">
      <t>ヘンコウ</t>
    </rPh>
    <phoneticPr fontId="2"/>
  </si>
  <si>
    <t>変更前</t>
    <rPh sb="0" eb="2">
      <t>ヘンコウ</t>
    </rPh>
    <rPh sb="2" eb="3">
      <t>マエ</t>
    </rPh>
    <phoneticPr fontId="2"/>
  </si>
  <si>
    <t>変更後</t>
    <rPh sb="0" eb="2">
      <t>ヘンコウ</t>
    </rPh>
    <rPh sb="2" eb="3">
      <t>ゴ</t>
    </rPh>
    <phoneticPr fontId="2"/>
  </si>
  <si>
    <t>岸和田市立中央小学校</t>
  </si>
  <si>
    <t>枚方市立蹉跎小学校</t>
  </si>
  <si>
    <t>枚方市立蹉跎西小学校</t>
  </si>
  <si>
    <t>枚方市立蹉跎東小学校</t>
  </si>
  <si>
    <t>枚方市立禁野小学校</t>
  </si>
  <si>
    <t>枚方市立蹉跎中学校</t>
  </si>
  <si>
    <t>豊能郡能勢町立能勢ささゆり学園（前期）</t>
  </si>
  <si>
    <t>豊能郡能勢町立能勢ささゆり学園（後期）</t>
  </si>
  <si>
    <t>③変更項目</t>
    <rPh sb="1" eb="3">
      <t>ヘンコウ</t>
    </rPh>
    <rPh sb="3" eb="5">
      <t>コウモク</t>
    </rPh>
    <phoneticPr fontId="2"/>
  </si>
  <si>
    <t>④変更内容</t>
    <rPh sb="1" eb="3">
      <t>ヘンコウ</t>
    </rPh>
    <rPh sb="3" eb="5">
      <t>ナイヨウ</t>
    </rPh>
    <phoneticPr fontId="2"/>
  </si>
  <si>
    <t>《注意事項》</t>
    <rPh sb="1" eb="3">
      <t>チュウイ</t>
    </rPh>
    <rPh sb="3" eb="5">
      <t>ジコウ</t>
    </rPh>
    <phoneticPr fontId="2"/>
  </si>
  <si>
    <t>　</t>
    <phoneticPr fontId="2"/>
  </si>
  <si>
    <r>
      <t>財形貯蓄の契約内容を、</t>
    </r>
    <r>
      <rPr>
        <b/>
        <sz val="22"/>
        <rFont val="Meiryo UI"/>
        <family val="3"/>
        <charset val="128"/>
      </rPr>
      <t>所属控</t>
    </r>
    <r>
      <rPr>
        <sz val="22"/>
        <rFont val="Meiryo UI"/>
        <family val="3"/>
        <charset val="128"/>
      </rPr>
      <t>や</t>
    </r>
    <r>
      <rPr>
        <b/>
        <sz val="22"/>
        <rFont val="Meiryo UI"/>
        <family val="3"/>
        <charset val="128"/>
      </rPr>
      <t>残高通知書</t>
    </r>
    <r>
      <rPr>
        <sz val="22"/>
        <rFont val="Meiryo UI"/>
        <family val="3"/>
        <charset val="128"/>
      </rPr>
      <t>で
確認し、正確に入力しましたか。</t>
    </r>
    <rPh sb="0" eb="4">
      <t>ザイケイチョチク</t>
    </rPh>
    <rPh sb="5" eb="9">
      <t>ケイヤクナイヨウ</t>
    </rPh>
    <rPh sb="11" eb="13">
      <t>ショゾク</t>
    </rPh>
    <rPh sb="13" eb="14">
      <t>ヒカ</t>
    </rPh>
    <rPh sb="15" eb="17">
      <t>ザンダカ</t>
    </rPh>
    <rPh sb="17" eb="20">
      <t>ツウチショ</t>
    </rPh>
    <rPh sb="22" eb="24">
      <t>カクニン</t>
    </rPh>
    <rPh sb="26" eb="28">
      <t>セイカク</t>
    </rPh>
    <rPh sb="29" eb="31">
      <t>ニュウリョク</t>
    </rPh>
    <phoneticPr fontId="2"/>
  </si>
  <si>
    <r>
      <rPr>
        <b/>
        <sz val="22"/>
        <rFont val="Meiryo UI"/>
        <family val="3"/>
        <charset val="128"/>
      </rPr>
      <t>所属受付印</t>
    </r>
    <r>
      <rPr>
        <sz val="22"/>
        <rFont val="Meiryo UI"/>
        <family val="3"/>
        <charset val="128"/>
      </rPr>
      <t>はありますか。</t>
    </r>
    <rPh sb="0" eb="2">
      <t>ショゾク</t>
    </rPh>
    <rPh sb="2" eb="5">
      <t>ウケツケイン</t>
    </rPh>
    <phoneticPr fontId="2"/>
  </si>
  <si>
    <t>提出前チェックシート</t>
    <rPh sb="0" eb="3">
      <t>テイシュツマエ</t>
    </rPh>
    <phoneticPr fontId="2"/>
  </si>
  <si>
    <t>※ 契約により内容が決められている項目は、変更できません。</t>
    <rPh sb="2" eb="4">
      <t>ケイヤク</t>
    </rPh>
    <rPh sb="7" eb="9">
      <t>ナイヨウ</t>
    </rPh>
    <rPh sb="10" eb="11">
      <t>キ</t>
    </rPh>
    <rPh sb="17" eb="19">
      <t>コウモク</t>
    </rPh>
    <phoneticPr fontId="2"/>
  </si>
  <si>
    <t>提出</t>
    <rPh sb="0" eb="2">
      <t>テイシュツ</t>
    </rPh>
    <phoneticPr fontId="2"/>
  </si>
  <si>
    <t>改姓または都合による改印時は、新、旧両印鑑の押印が必要</t>
    <rPh sb="0" eb="2">
      <t>カイセイ</t>
    </rPh>
    <rPh sb="5" eb="7">
      <t>ツゴウ</t>
    </rPh>
    <rPh sb="10" eb="12">
      <t>カイイン</t>
    </rPh>
    <rPh sb="12" eb="13">
      <t>ジ</t>
    </rPh>
    <rPh sb="15" eb="16">
      <t>シン</t>
    </rPh>
    <rPh sb="17" eb="18">
      <t>キュウ</t>
    </rPh>
    <rPh sb="18" eb="21">
      <t>リョウインカン</t>
    </rPh>
    <rPh sb="22" eb="24">
      <t>オウイン</t>
    </rPh>
    <rPh sb="25" eb="27">
      <t>ヒツヨウ</t>
    </rPh>
    <phoneticPr fontId="2"/>
  </si>
  <si>
    <t>（変更前・後）</t>
    <rPh sb="1" eb="3">
      <t>ヘンコウ</t>
    </rPh>
    <rPh sb="3" eb="4">
      <t>マエ</t>
    </rPh>
    <rPh sb="5" eb="6">
      <t>ゴ</t>
    </rPh>
    <phoneticPr fontId="2"/>
  </si>
  <si>
    <t>印刷された用紙に署名のうえ、届出印を押印してください。</t>
    <rPh sb="0" eb="2">
      <t>インサツ</t>
    </rPh>
    <rPh sb="5" eb="7">
      <t>ヨウシ</t>
    </rPh>
    <rPh sb="8" eb="10">
      <t>ショメイ</t>
    </rPh>
    <rPh sb="14" eb="17">
      <t>トドケデイン</t>
    </rPh>
    <rPh sb="18" eb="20">
      <t>オウイン</t>
    </rPh>
    <phoneticPr fontId="2"/>
  </si>
  <si>
    <t>シート左端の</t>
    <rPh sb="3" eb="4">
      <t>ヒダリ</t>
    </rPh>
    <rPh sb="4" eb="5">
      <t>ハシ</t>
    </rPh>
    <phoneticPr fontId="2"/>
  </si>
  <si>
    <t>シート右端の</t>
    <rPh sb="3" eb="4">
      <t>ミギ</t>
    </rPh>
    <rPh sb="4" eb="5">
      <t>ハタ</t>
    </rPh>
    <phoneticPr fontId="2"/>
  </si>
  <si>
    <t>「コード検索シート」</t>
    <phoneticPr fontId="2"/>
  </si>
  <si>
    <t>でご確認ください。</t>
    <phoneticPr fontId="2"/>
  </si>
  <si>
    <t>氏名（フリガナ）</t>
    <rPh sb="0" eb="2">
      <t>シメイ</t>
    </rPh>
    <phoneticPr fontId="2"/>
  </si>
  <si>
    <t>金融機関コード</t>
    <rPh sb="0" eb="2">
      <t>キンユウ</t>
    </rPh>
    <rPh sb="2" eb="4">
      <t>キカン</t>
    </rPh>
    <phoneticPr fontId="2"/>
  </si>
  <si>
    <t>契約金融機関</t>
    <rPh sb="0" eb="2">
      <t>ケイヤク</t>
    </rPh>
    <rPh sb="2" eb="4">
      <t>キンユウ</t>
    </rPh>
    <rPh sb="4" eb="6">
      <t>キカン</t>
    </rPh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</si>
  <si>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</si>
  <si>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</si>
  <si>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日</t>
    <rPh sb="0" eb="1">
      <t>ヒ</t>
    </rPh>
    <phoneticPr fontId="2"/>
  </si>
  <si>
    <t>旧氏名フリガナ</t>
    <rPh sb="0" eb="3">
      <t>キュウシメイ</t>
    </rPh>
    <phoneticPr fontId="2"/>
  </si>
  <si>
    <t>旧氏名漢字</t>
    <rPh sb="0" eb="3">
      <t>キュウシメイ</t>
    </rPh>
    <rPh sb="3" eb="5">
      <t>カンジ</t>
    </rPh>
    <phoneticPr fontId="2"/>
  </si>
  <si>
    <t>改姓日</t>
    <rPh sb="0" eb="2">
      <t>カイセイ</t>
    </rPh>
    <rPh sb="2" eb="3">
      <t>ヒ</t>
    </rPh>
    <phoneticPr fontId="2"/>
  </si>
  <si>
    <t>旧住所フリガナ</t>
    <rPh sb="0" eb="3">
      <t>キュウジュウショ</t>
    </rPh>
    <phoneticPr fontId="2"/>
  </si>
  <si>
    <t>旧住所漢字</t>
    <rPh sb="0" eb="3">
      <t>キュウジュウショ</t>
    </rPh>
    <rPh sb="3" eb="5">
      <t>カンジ</t>
    </rPh>
    <phoneticPr fontId="2"/>
  </si>
  <si>
    <t>旧住所電話番号</t>
    <rPh sb="0" eb="3">
      <t>キュウジュウショ</t>
    </rPh>
    <rPh sb="3" eb="5">
      <t>デンワ</t>
    </rPh>
    <rPh sb="5" eb="7">
      <t>バンゴウ</t>
    </rPh>
    <phoneticPr fontId="2"/>
  </si>
  <si>
    <t>転居日</t>
    <rPh sb="0" eb="2">
      <t>テンキョ</t>
    </rPh>
    <rPh sb="2" eb="3">
      <t>ビ</t>
    </rPh>
    <phoneticPr fontId="2"/>
  </si>
  <si>
    <r>
      <t>入力欄</t>
    </r>
    <r>
      <rPr>
        <b/>
        <sz val="11"/>
        <color rgb="FFFF0000"/>
        <rFont val="Meiryo UI"/>
        <family val="3"/>
        <charset val="128"/>
      </rPr>
      <t>A</t>
    </r>
    <rPh sb="0" eb="2">
      <t>ニュウリョク</t>
    </rPh>
    <rPh sb="2" eb="3">
      <t>ラン</t>
    </rPh>
    <phoneticPr fontId="2"/>
  </si>
  <si>
    <r>
      <t>生命保険会社</t>
    </r>
    <r>
      <rPr>
        <b/>
        <sz val="11"/>
        <color rgb="FFFF0000"/>
        <rFont val="Meiryo UI"/>
        <family val="3"/>
        <charset val="128"/>
      </rPr>
      <t>以外</t>
    </r>
    <r>
      <rPr>
        <sz val="11"/>
        <rFont val="Meiryo UI"/>
        <family val="3"/>
        <charset val="128"/>
      </rPr>
      <t>はこちらに入力！</t>
    </r>
    <rPh sb="0" eb="2">
      <t>セイメイ</t>
    </rPh>
    <rPh sb="2" eb="4">
      <t>ホケン</t>
    </rPh>
    <rPh sb="4" eb="6">
      <t>カイシャ</t>
    </rPh>
    <rPh sb="6" eb="8">
      <t>イガイ</t>
    </rPh>
    <rPh sb="13" eb="15">
      <t>ニュウリョク</t>
    </rPh>
    <phoneticPr fontId="2"/>
  </si>
  <si>
    <r>
      <t>入力欄</t>
    </r>
    <r>
      <rPr>
        <b/>
        <sz val="11"/>
        <color rgb="FFFF0000"/>
        <rFont val="Meiryo UI"/>
        <family val="3"/>
        <charset val="128"/>
      </rPr>
      <t>B</t>
    </r>
    <rPh sb="0" eb="2">
      <t>ニュウリョク</t>
    </rPh>
    <rPh sb="2" eb="3">
      <t>ラン</t>
    </rPh>
    <phoneticPr fontId="2"/>
  </si>
  <si>
    <t>申込年月日</t>
    <rPh sb="0" eb="5">
      <t>モウシコミネンガッピ</t>
    </rPh>
    <phoneticPr fontId="2"/>
  </si>
  <si>
    <t>積立保険期間</t>
    <rPh sb="0" eb="2">
      <t>ツミタテ</t>
    </rPh>
    <rPh sb="2" eb="4">
      <t>ホケン</t>
    </rPh>
    <rPh sb="4" eb="6">
      <t>キカン</t>
    </rPh>
    <phoneticPr fontId="2"/>
  </si>
  <si>
    <r>
      <t xml:space="preserve">生命保険会社、損害保険会社の商品に限る。
</t>
    </r>
    <r>
      <rPr>
        <b/>
        <sz val="11"/>
        <rFont val="Meiryo UI"/>
        <family val="3"/>
        <charset val="128"/>
      </rPr>
      <t>5年以上15年未満で指定</t>
    </r>
    <rPh sb="0" eb="2">
      <t>セイメイ</t>
    </rPh>
    <rPh sb="2" eb="4">
      <t>ホケン</t>
    </rPh>
    <rPh sb="4" eb="6">
      <t>カイシャ</t>
    </rPh>
    <rPh sb="7" eb="9">
      <t>ソンガイ</t>
    </rPh>
    <rPh sb="9" eb="11">
      <t>ホケン</t>
    </rPh>
    <rPh sb="11" eb="13">
      <t>カイシャ</t>
    </rPh>
    <rPh sb="14" eb="16">
      <t>ショウヒン</t>
    </rPh>
    <rPh sb="17" eb="18">
      <t>カギ</t>
    </rPh>
    <rPh sb="22" eb="23">
      <t>ネン</t>
    </rPh>
    <rPh sb="23" eb="25">
      <t>イジョウ</t>
    </rPh>
    <rPh sb="27" eb="28">
      <t>ネン</t>
    </rPh>
    <rPh sb="28" eb="30">
      <t>ミマン</t>
    </rPh>
    <rPh sb="31" eb="33">
      <t>シテイ</t>
    </rPh>
    <phoneticPr fontId="2"/>
  </si>
  <si>
    <t>和暦</t>
    <rPh sb="0" eb="2">
      <t>ワレキ</t>
    </rPh>
    <phoneticPr fontId="2"/>
  </si>
  <si>
    <t>S</t>
    <phoneticPr fontId="2"/>
  </si>
  <si>
    <t>01</t>
    <phoneticPr fontId="2"/>
  </si>
  <si>
    <t>02</t>
    <phoneticPr fontId="2"/>
  </si>
  <si>
    <t>03</t>
  </si>
  <si>
    <t>04</t>
  </si>
  <si>
    <t>05</t>
  </si>
  <si>
    <t>06</t>
  </si>
  <si>
    <t>07</t>
  </si>
  <si>
    <t>08</t>
  </si>
  <si>
    <t>09</t>
  </si>
  <si>
    <t>昭和</t>
    <rPh sb="0" eb="2">
      <t>ショウワ</t>
    </rPh>
    <phoneticPr fontId="2"/>
  </si>
  <si>
    <t>01</t>
  </si>
  <si>
    <t>平成</t>
    <rPh sb="0" eb="2">
      <t>ヘイセイ</t>
    </rPh>
    <phoneticPr fontId="2"/>
  </si>
  <si>
    <t>02</t>
  </si>
  <si>
    <t>令和</t>
    <rPh sb="0" eb="2">
      <t>レイワ</t>
    </rPh>
    <phoneticPr fontId="2"/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</si>
  <si>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</si>
  <si>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</si>
  <si>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</si>
  <si>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</si>
  <si>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</si>
  <si>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</si>
  <si>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</si>
  <si>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</si>
  <si>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</si>
  <si>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</si>
  <si>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</si>
  <si>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</si>
  <si>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</si>
  <si>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</si>
  <si>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</si>
  <si>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</si>
  <si>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</si>
  <si>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</si>
  <si>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</si>
  <si>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</si>
  <si>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</si>
  <si>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</si>
  <si>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</si>
  <si>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</si>
  <si>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</si>
  <si>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</si>
  <si>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</si>
  <si>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</si>
  <si>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</si>
  <si>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</si>
  <si>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</si>
  <si>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</si>
  <si>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</si>
  <si>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</si>
  <si>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</si>
  <si>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</si>
  <si>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</si>
  <si>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</si>
  <si>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</si>
  <si>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</si>
  <si>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</si>
  <si>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</si>
  <si>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</si>
  <si>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</si>
  <si>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</si>
  <si>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</si>
  <si>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</si>
  <si>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</si>
  <si>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</si>
  <si>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</si>
  <si>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</si>
  <si>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</si>
  <si>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</si>
  <si>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</si>
  <si>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</si>
  <si>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</si>
  <si>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</si>
  <si>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</si>
  <si>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</si>
  <si>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貯蓄種類</t>
    <rPh sb="0" eb="2">
      <t>チョチク</t>
    </rPh>
    <rPh sb="2" eb="4">
      <t>シュルイ</t>
    </rPh>
    <phoneticPr fontId="2"/>
  </si>
  <si>
    <t>貯蓄種類判定</t>
    <rPh sb="0" eb="4">
      <t>チョチクシュルイ</t>
    </rPh>
    <rPh sb="4" eb="6">
      <t>ハンテイ</t>
    </rPh>
    <phoneticPr fontId="2"/>
  </si>
  <si>
    <t>全種別</t>
    <rPh sb="0" eb="3">
      <t>ゼンシュベツ</t>
    </rPh>
    <phoneticPr fontId="2"/>
  </si>
  <si>
    <t>一般のみ</t>
    <rPh sb="0" eb="2">
      <t>イッパン</t>
    </rPh>
    <phoneticPr fontId="2"/>
  </si>
  <si>
    <t>※住宅・年金商品無</t>
    <rPh sb="1" eb="3">
      <t>ジュウタク</t>
    </rPh>
    <rPh sb="4" eb="6">
      <t>ネンキン</t>
    </rPh>
    <rPh sb="6" eb="8">
      <t>ショウヒン</t>
    </rPh>
    <rPh sb="8" eb="9">
      <t>ナシ</t>
    </rPh>
    <phoneticPr fontId="2"/>
  </si>
  <si>
    <t>年金財形積立終了日</t>
    <rPh sb="0" eb="9">
      <t>ネンキンザイケイツミタテシュウリョウビ</t>
    </rPh>
    <phoneticPr fontId="2"/>
  </si>
  <si>
    <t>生年月日</t>
    <rPh sb="0" eb="4">
      <t>セイネンガッピ</t>
    </rPh>
    <phoneticPr fontId="2"/>
  </si>
  <si>
    <t>55歳になる日</t>
    <rPh sb="2" eb="3">
      <t>サイ</t>
    </rPh>
    <rPh sb="6" eb="7">
      <t>ヒ</t>
    </rPh>
    <phoneticPr fontId="2"/>
  </si>
  <si>
    <t>55歳以上か判定</t>
    <rPh sb="2" eb="5">
      <t>サイイジョウ</t>
    </rPh>
    <rPh sb="6" eb="8">
      <t>ハンテイ</t>
    </rPh>
    <phoneticPr fontId="2"/>
  </si>
  <si>
    <t>積立終了日時点の年齢は</t>
    <phoneticPr fontId="2"/>
  </si>
  <si>
    <t>歳</t>
    <rPh sb="0" eb="1">
      <t>サイ</t>
    </rPh>
    <phoneticPr fontId="2"/>
  </si>
  <si>
    <t>エラー
（55歳に達していません）</t>
    <phoneticPr fontId="2"/>
  </si>
  <si>
    <t>→</t>
    <phoneticPr fontId="2"/>
  </si>
  <si>
    <t>公印の箇所</t>
    <rPh sb="0" eb="2">
      <t>コウイン</t>
    </rPh>
    <rPh sb="3" eb="5">
      <t>カショ</t>
    </rPh>
    <phoneticPr fontId="2"/>
  </si>
  <si>
    <r>
      <t>学校長の公印</t>
    </r>
    <r>
      <rPr>
        <b/>
        <sz val="14"/>
        <rFont val="Meiryo UI"/>
        <family val="3"/>
        <charset val="128"/>
      </rPr>
      <t>が必要です！！</t>
    </r>
    <phoneticPr fontId="2"/>
  </si>
  <si>
    <t>印変更</t>
    <rPh sb="0" eb="3">
      <t>インヘンコウ</t>
    </rPh>
    <phoneticPr fontId="2"/>
  </si>
  <si>
    <t>印変更事由</t>
    <rPh sb="0" eb="3">
      <t>インヘンコウ</t>
    </rPh>
    <rPh sb="3" eb="5">
      <t>ジユウ</t>
    </rPh>
    <phoneticPr fontId="2"/>
  </si>
  <si>
    <t>IF(OR(AND($H$19="H",$K$19="02",日付!V4="うるう年"),AND($H$19="S",$K$19="02",日付!V3="うるう年")),INDIRECT("日２９")</t>
    <phoneticPr fontId="2"/>
  </si>
  <si>
    <t>IF($K$19="02",INDIRECT("日２８"),IF(OR($K$19="04",$K$19="06",$K$19="09",$K$19="11"),INDIRECT("日３０"),INDIRECT("日３１"))))</t>
    <phoneticPr fontId="2"/>
  </si>
  <si>
    <t>②契約内容</t>
    <rPh sb="1" eb="3">
      <t>ケイヤク</t>
    </rPh>
    <rPh sb="3" eb="5">
      <t>ナイヨウ</t>
    </rPh>
    <phoneticPr fontId="2"/>
  </si>
  <si>
    <t>「日」入力規則</t>
    <rPh sb="1" eb="2">
      <t>ヒ</t>
    </rPh>
    <rPh sb="3" eb="7">
      <t>ニュウリョクキソク</t>
    </rPh>
    <phoneticPr fontId="2"/>
  </si>
  <si>
    <t>届出印変更事由</t>
    <rPh sb="0" eb="3">
      <t>トドケデイン</t>
    </rPh>
    <rPh sb="3" eb="5">
      <t>ヘンコウ</t>
    </rPh>
    <rPh sb="5" eb="7">
      <t>ジユウ</t>
    </rPh>
    <phoneticPr fontId="2"/>
  </si>
  <si>
    <t>改姓日</t>
    <rPh sb="0" eb="3">
      <t>カイセイヒ</t>
    </rPh>
    <phoneticPr fontId="2"/>
  </si>
  <si>
    <t>転居日</t>
    <rPh sb="0" eb="3">
      <t>テンキョビ</t>
    </rPh>
    <phoneticPr fontId="2"/>
  </si>
  <si>
    <t>給与支給日</t>
    <rPh sb="0" eb="5">
      <t>キュウヨシキュウビ</t>
    </rPh>
    <phoneticPr fontId="2"/>
  </si>
  <si>
    <t>末日</t>
    <rPh sb="0" eb="2">
      <t>マツジツ</t>
    </rPh>
    <phoneticPr fontId="2"/>
  </si>
  <si>
    <t>0304</t>
  </si>
  <si>
    <t>1109</t>
  </si>
  <si>
    <t>1212</t>
  </si>
  <si>
    <t>1301</t>
  </si>
  <si>
    <t>5</t>
  </si>
  <si>
    <t>6</t>
  </si>
  <si>
    <r>
      <rPr>
        <b/>
        <sz val="10"/>
        <rFont val="Meiryo UI"/>
        <family val="3"/>
        <charset val="128"/>
      </rPr>
      <t>住宅財形・年金財形のみ入力要</t>
    </r>
    <r>
      <rPr>
        <sz val="10"/>
        <rFont val="Meiryo UI"/>
        <family val="3"/>
        <charset val="128"/>
      </rPr>
      <t xml:space="preserve">
</t>
    </r>
    <r>
      <rPr>
        <u/>
        <sz val="10"/>
        <rFont val="Meiryo UI"/>
        <family val="3"/>
        <charset val="128"/>
      </rPr>
      <t>左（元号）から順に</t>
    </r>
    <r>
      <rPr>
        <sz val="10"/>
        <rFont val="Meiryo UI"/>
        <family val="3"/>
        <charset val="128"/>
      </rPr>
      <t>、それぞれプルダウンから選択してください。</t>
    </r>
    <rPh sb="0" eb="4">
      <t>ジュウタクザイケイ</t>
    </rPh>
    <rPh sb="5" eb="9">
      <t>ネンキンザイケイ</t>
    </rPh>
    <rPh sb="11" eb="14">
      <t>ニュウリョクヨウ</t>
    </rPh>
    <phoneticPr fontId="2"/>
  </si>
  <si>
    <r>
      <t>住宅財形・年金財形のみ入力要</t>
    </r>
    <r>
      <rPr>
        <sz val="10"/>
        <rFont val="Meiryo UI"/>
        <family val="3"/>
        <charset val="128"/>
      </rPr>
      <t xml:space="preserve">
</t>
    </r>
    <r>
      <rPr>
        <u/>
        <sz val="10"/>
        <rFont val="Meiryo UI"/>
        <family val="3"/>
        <charset val="128"/>
      </rPr>
      <t>左（元号）から順に</t>
    </r>
    <r>
      <rPr>
        <sz val="10"/>
        <rFont val="Meiryo UI"/>
        <family val="3"/>
        <charset val="128"/>
      </rPr>
      <t>、それぞれプルダウンから選択してください。</t>
    </r>
    <rPh sb="0" eb="4">
      <t>ジュウタクザイケイ</t>
    </rPh>
    <rPh sb="5" eb="9">
      <t>ネンキンザイケイ</t>
    </rPh>
    <rPh sb="11" eb="14">
      <t>ニュウリョクヨウ</t>
    </rPh>
    <phoneticPr fontId="2"/>
  </si>
  <si>
    <r>
      <t>変更</t>
    </r>
    <r>
      <rPr>
        <b/>
        <sz val="10"/>
        <color rgb="FFFF0000"/>
        <rFont val="Meiryo UI"/>
        <family val="3"/>
        <charset val="128"/>
      </rPr>
      <t>前</t>
    </r>
    <r>
      <rPr>
        <sz val="10"/>
        <rFont val="Meiryo UI"/>
        <family val="3"/>
        <charset val="128"/>
      </rPr>
      <t>の自宅電話番号（携帯も可）を入力</t>
    </r>
    <rPh sb="0" eb="2">
      <t>ヘンコウ</t>
    </rPh>
    <rPh sb="2" eb="3">
      <t>マエ</t>
    </rPh>
    <rPh sb="4" eb="6">
      <t>ジタク</t>
    </rPh>
    <rPh sb="6" eb="8">
      <t>デンワ</t>
    </rPh>
    <rPh sb="8" eb="10">
      <t>バンゴウ</t>
    </rPh>
    <rPh sb="17" eb="19">
      <t>ニュウリョク</t>
    </rPh>
    <phoneticPr fontId="2"/>
  </si>
  <si>
    <t>《申込の流れ》</t>
    <rPh sb="1" eb="3">
      <t>モウシコミ</t>
    </rPh>
    <rPh sb="4" eb="5">
      <t>ナガ</t>
    </rPh>
    <phoneticPr fontId="2"/>
  </si>
  <si>
    <t>を選択し、</t>
    <rPh sb="1" eb="3">
      <t>センタク</t>
    </rPh>
    <phoneticPr fontId="2"/>
  </si>
  <si>
    <t>入力に関して</t>
    <phoneticPr fontId="2"/>
  </si>
  <si>
    <t>◆</t>
    <phoneticPr fontId="2"/>
  </si>
  <si>
    <t>ご自身の財形契約内容については、残高通知書等を参照、もしくは金融機関へ直接ご確認ください。</t>
    <phoneticPr fontId="2"/>
  </si>
  <si>
    <t>印刷に関して</t>
    <rPh sb="0" eb="2">
      <t>インサツ</t>
    </rPh>
    <rPh sb="3" eb="4">
      <t>カン</t>
    </rPh>
    <phoneticPr fontId="2"/>
  </si>
  <si>
    <t>提出に関して</t>
    <rPh sb="0" eb="2">
      <t>テイシュツ</t>
    </rPh>
    <rPh sb="3" eb="4">
      <t>カン</t>
    </rPh>
    <phoneticPr fontId="2"/>
  </si>
  <si>
    <t>所属受付印の押印が必要です！</t>
    <rPh sb="9" eb="11">
      <t>ヒツヨウ</t>
    </rPh>
    <phoneticPr fontId="2"/>
  </si>
  <si>
    <t>「所属控」・「本人用」は控えとなりますので、福利課への提出は不要です。</t>
    <rPh sb="1" eb="3">
      <t>ショゾク</t>
    </rPh>
    <rPh sb="3" eb="4">
      <t>ヒカ</t>
    </rPh>
    <rPh sb="7" eb="9">
      <t>ホンニン</t>
    </rPh>
    <rPh sb="9" eb="10">
      <t>ヨウ</t>
    </rPh>
    <rPh sb="12" eb="13">
      <t>ヒカ</t>
    </rPh>
    <rPh sb="22" eb="24">
      <t>フクリ</t>
    </rPh>
    <rPh sb="24" eb="25">
      <t>カ</t>
    </rPh>
    <rPh sb="27" eb="29">
      <t>テイシュツ</t>
    </rPh>
    <rPh sb="30" eb="32">
      <t>フヨウ</t>
    </rPh>
    <phoneticPr fontId="2"/>
  </si>
  <si>
    <t>【提出先】</t>
    <rPh sb="1" eb="3">
      <t>テイシュツ</t>
    </rPh>
    <rPh sb="3" eb="4">
      <t>サキ</t>
    </rPh>
    <phoneticPr fontId="2"/>
  </si>
  <si>
    <t>・・・</t>
    <phoneticPr fontId="2"/>
  </si>
  <si>
    <t>大阪府教育庁教職員室福利課 健康・福祉グループ</t>
    <phoneticPr fontId="2"/>
  </si>
  <si>
    <t>【提出物】</t>
    <rPh sb="1" eb="3">
      <t>テイシュツ</t>
    </rPh>
    <rPh sb="3" eb="4">
      <t>ブツ</t>
    </rPh>
    <phoneticPr fontId="2"/>
  </si>
  <si>
    <t>【提出期限】</t>
    <rPh sb="1" eb="3">
      <t>テイシュツ</t>
    </rPh>
    <rPh sb="3" eb="5">
      <t>キゲン</t>
    </rPh>
    <phoneticPr fontId="2"/>
  </si>
  <si>
    <t>毎月25日（12月のみ15日）</t>
    <phoneticPr fontId="2"/>
  </si>
  <si>
    <t>上記期限までに、不備の無い状態で提出された申請のみ、翌月給与に反映されます。</t>
    <rPh sb="0" eb="2">
      <t>ジョウキ</t>
    </rPh>
    <rPh sb="2" eb="4">
      <t>キゲン</t>
    </rPh>
    <rPh sb="8" eb="10">
      <t>フビ</t>
    </rPh>
    <rPh sb="11" eb="12">
      <t>ナ</t>
    </rPh>
    <rPh sb="13" eb="15">
      <t>ジョウタイ</t>
    </rPh>
    <rPh sb="16" eb="18">
      <t>テイシュツ</t>
    </rPh>
    <rPh sb="21" eb="23">
      <t>シンセイ</t>
    </rPh>
    <rPh sb="26" eb="28">
      <t>ヨクゲツ</t>
    </rPh>
    <rPh sb="28" eb="30">
      <t>キュウヨ</t>
    </rPh>
    <rPh sb="31" eb="33">
      <t>ハンエイ</t>
    </rPh>
    <phoneticPr fontId="2"/>
  </si>
  <si>
    <t>不備のある書類は所属校へ返却します。</t>
    <rPh sb="0" eb="2">
      <t>フビ</t>
    </rPh>
    <rPh sb="5" eb="7">
      <t>ショルイ</t>
    </rPh>
    <rPh sb="8" eb="10">
      <t>ショゾク</t>
    </rPh>
    <rPh sb="10" eb="11">
      <t>コウ</t>
    </rPh>
    <rPh sb="12" eb="14">
      <t>ヘンキャク</t>
    </rPh>
    <phoneticPr fontId="2"/>
  </si>
  <si>
    <t>上記期限までに再提出がない場合、翌月給与には反映されません。</t>
    <phoneticPr fontId="2"/>
  </si>
  <si>
    <t>各金融機関へ引渡し後、金融機関の審査にて不備が確認された場合も、</t>
    <rPh sb="9" eb="10">
      <t>アト</t>
    </rPh>
    <phoneticPr fontId="2"/>
  </si>
  <si>
    <t>不備返却のうえ再提出が必要となります。</t>
    <phoneticPr fontId="2"/>
  </si>
  <si>
    <t>【変更申込書　入力シート】</t>
    <rPh sb="1" eb="3">
      <t>ヘンコウ</t>
    </rPh>
    <rPh sb="3" eb="6">
      <t>モウシコミショ</t>
    </rPh>
    <rPh sb="7" eb="9">
      <t>ニュウリョク</t>
    </rPh>
    <phoneticPr fontId="2"/>
  </si>
  <si>
    <t>＊</t>
    <phoneticPr fontId="2"/>
  </si>
  <si>
    <r>
      <rPr>
        <sz val="16"/>
        <rFont val="Meiryo UI"/>
        <family val="3"/>
        <charset val="128"/>
      </rPr>
      <t xml:space="preserve">財形貯蓄の </t>
    </r>
    <r>
      <rPr>
        <b/>
        <sz val="16"/>
        <rFont val="Meiryo UI"/>
        <family val="3"/>
        <charset val="128"/>
      </rPr>
      <t xml:space="preserve">契約内容を </t>
    </r>
    <r>
      <rPr>
        <b/>
        <sz val="16"/>
        <color rgb="FFFF0000"/>
        <rFont val="Meiryo UI"/>
        <family val="3"/>
        <charset val="128"/>
      </rPr>
      <t>変更</t>
    </r>
    <r>
      <rPr>
        <b/>
        <sz val="16"/>
        <rFont val="Meiryo UI"/>
        <family val="3"/>
        <charset val="128"/>
      </rPr>
      <t xml:space="preserve"> する</t>
    </r>
    <r>
      <rPr>
        <sz val="16"/>
        <rFont val="Meiryo UI"/>
        <family val="3"/>
        <charset val="128"/>
      </rPr>
      <t>ための申請書類を作成します。</t>
    </r>
    <rPh sb="0" eb="4">
      <t>ザイケイチョチク</t>
    </rPh>
    <rPh sb="6" eb="10">
      <t>ケイヤクナイヨウ</t>
    </rPh>
    <rPh sb="12" eb="14">
      <t>ヘンコウ</t>
    </rPh>
    <rPh sb="20" eb="22">
      <t>シンセイ</t>
    </rPh>
    <rPh sb="22" eb="24">
      <t>ショルイ</t>
    </rPh>
    <rPh sb="25" eb="27">
      <t>サクセイ</t>
    </rPh>
    <phoneticPr fontId="2"/>
  </si>
  <si>
    <t>改姓日
元号</t>
    <rPh sb="0" eb="2">
      <t>カイセイ</t>
    </rPh>
    <rPh sb="2" eb="3">
      <t>ヒ</t>
    </rPh>
    <rPh sb="4" eb="6">
      <t>ゲンゴウ</t>
    </rPh>
    <phoneticPr fontId="2"/>
  </si>
  <si>
    <t>異動日
元号</t>
    <rPh sb="0" eb="2">
      <t>イドウ</t>
    </rPh>
    <rPh sb="2" eb="3">
      <t>ヒ</t>
    </rPh>
    <rPh sb="4" eb="6">
      <t>ゲンゴウ</t>
    </rPh>
    <phoneticPr fontId="2"/>
  </si>
  <si>
    <t>エラー</t>
    <phoneticPr fontId="2"/>
  </si>
  <si>
    <t>　中断と再開は
　同時に選択できません。</t>
    <phoneticPr fontId="2"/>
  </si>
  <si>
    <t>①基本情報</t>
    <rPh sb="1" eb="3">
      <t>キホン</t>
    </rPh>
    <rPh sb="3" eb="5">
      <t>ジョウホウ</t>
    </rPh>
    <phoneticPr fontId="2"/>
  </si>
  <si>
    <t>正しい所属コードを入力すると、自動で反映します。</t>
    <rPh sb="0" eb="1">
      <t>タダ</t>
    </rPh>
    <phoneticPr fontId="2"/>
  </si>
  <si>
    <t>変　更　申　込　書</t>
    <rPh sb="0" eb="1">
      <t>ヘン</t>
    </rPh>
    <rPh sb="2" eb="3">
      <t>サラ</t>
    </rPh>
    <rPh sb="4" eb="5">
      <t>サル</t>
    </rPh>
    <rPh sb="6" eb="7">
      <t>コ</t>
    </rPh>
    <rPh sb="8" eb="9">
      <t>ショ</t>
    </rPh>
    <phoneticPr fontId="2"/>
  </si>
  <si>
    <t>→</t>
  </si>
  <si>
    <r>
      <t>「</t>
    </r>
    <r>
      <rPr>
        <b/>
        <sz val="12"/>
        <rFont val="Meiryo UI"/>
        <family val="3"/>
        <charset val="128"/>
      </rPr>
      <t>金融機関用</t>
    </r>
    <r>
      <rPr>
        <sz val="12"/>
        <rFont val="Meiryo UI"/>
        <family val="3"/>
        <charset val="128"/>
      </rPr>
      <t>」・「</t>
    </r>
    <r>
      <rPr>
        <b/>
        <sz val="12"/>
        <rFont val="Meiryo UI"/>
        <family val="3"/>
        <charset val="128"/>
      </rPr>
      <t>電算報告用</t>
    </r>
    <r>
      <rPr>
        <sz val="12"/>
        <rFont val="Meiryo UI"/>
        <family val="3"/>
        <charset val="128"/>
      </rPr>
      <t>」を福利課へ提出してください。</t>
    </r>
    <phoneticPr fontId="2"/>
  </si>
  <si>
    <t>所属受付印を押印し、</t>
    <rPh sb="0" eb="2">
      <t>ショゾク</t>
    </rPh>
    <rPh sb="2" eb="4">
      <t>ウケツケ</t>
    </rPh>
    <rPh sb="4" eb="5">
      <t>イン</t>
    </rPh>
    <rPh sb="6" eb="8">
      <t>オウイン</t>
    </rPh>
    <phoneticPr fontId="2"/>
  </si>
  <si>
    <t>複数財形加入の場合は、財形種別ごとに書類作成が必要となります。</t>
    <phoneticPr fontId="2"/>
  </si>
  <si>
    <t>印・氏名・住所変更について、</t>
    <phoneticPr fontId="2"/>
  </si>
  <si>
    <r>
      <rPr>
        <sz val="12"/>
        <color rgb="FFFF0000"/>
        <rFont val="Meiryo UI"/>
        <family val="3"/>
        <charset val="128"/>
      </rPr>
      <t>「片面印刷」「縦方向」「A4」</t>
    </r>
    <r>
      <rPr>
        <sz val="12"/>
        <rFont val="Meiryo UI"/>
        <family val="3"/>
        <charset val="128"/>
      </rPr>
      <t>であることを確認のうえ印刷してください。※印刷ミス等の場合受付不可。</t>
    </r>
    <rPh sb="1" eb="3">
      <t>カタメン</t>
    </rPh>
    <rPh sb="3" eb="5">
      <t>インサツ</t>
    </rPh>
    <rPh sb="7" eb="10">
      <t>タテホウコウ</t>
    </rPh>
    <rPh sb="21" eb="23">
      <t>カクニン</t>
    </rPh>
    <rPh sb="26" eb="28">
      <t>インサツ</t>
    </rPh>
    <phoneticPr fontId="2"/>
  </si>
  <si>
    <t>計6枚印刷されます。「金融機関用」×2、「電算報告用」「所属控」「本人用」「提出前チェックシート」</t>
    <rPh sb="0" eb="1">
      <t>ケイ</t>
    </rPh>
    <rPh sb="2" eb="3">
      <t>マイ</t>
    </rPh>
    <rPh sb="3" eb="5">
      <t>インサツ</t>
    </rPh>
    <rPh sb="11" eb="13">
      <t>キンユウ</t>
    </rPh>
    <rPh sb="13" eb="16">
      <t>キカンヨウ</t>
    </rPh>
    <rPh sb="21" eb="23">
      <t>デンサン</t>
    </rPh>
    <rPh sb="23" eb="26">
      <t>ホウコクヨウ</t>
    </rPh>
    <rPh sb="28" eb="30">
      <t>ショゾク</t>
    </rPh>
    <rPh sb="30" eb="31">
      <t>ヒカ</t>
    </rPh>
    <rPh sb="33" eb="35">
      <t>ホンニン</t>
    </rPh>
    <rPh sb="35" eb="36">
      <t>ヨウ</t>
    </rPh>
    <rPh sb="38" eb="40">
      <t>テイシュツ</t>
    </rPh>
    <rPh sb="40" eb="41">
      <t>マエ</t>
    </rPh>
    <phoneticPr fontId="2"/>
  </si>
  <si>
    <r>
      <rPr>
        <sz val="12"/>
        <color rgb="FFFF0000"/>
        <rFont val="Meiryo UI"/>
        <family val="3"/>
        <charset val="128"/>
      </rPr>
      <t>「金融機関用」（1、2枚目いずれも）のみ、ご本人の</t>
    </r>
    <r>
      <rPr>
        <b/>
        <sz val="12"/>
        <color rgb="FFFF0000"/>
        <rFont val="Meiryo UI"/>
        <family val="3"/>
        <charset val="128"/>
      </rPr>
      <t>署名</t>
    </r>
    <r>
      <rPr>
        <sz val="12"/>
        <color rgb="FFFF0000"/>
        <rFont val="Meiryo UI"/>
        <family val="3"/>
        <charset val="128"/>
      </rPr>
      <t>が必要です！</t>
    </r>
    <r>
      <rPr>
        <sz val="12"/>
        <rFont val="Meiryo UI"/>
        <family val="3"/>
        <charset val="128"/>
      </rPr>
      <t>（自動印字されません）</t>
    </r>
    <rPh sb="28" eb="30">
      <t>ヒツヨウ</t>
    </rPh>
    <phoneticPr fontId="2"/>
  </si>
  <si>
    <r>
      <t>※</t>
    </r>
    <r>
      <rPr>
        <b/>
        <sz val="12"/>
        <color rgb="FFFF0000"/>
        <rFont val="Meiryo UI"/>
        <family val="3"/>
        <charset val="128"/>
      </rPr>
      <t>住宅・年金財形の「非課税限度額変更」「氏名変更」「住所変更」の場合は、</t>
    </r>
    <rPh sb="1" eb="3">
      <t>ジュウタク</t>
    </rPh>
    <rPh sb="4" eb="6">
      <t>ネンキン</t>
    </rPh>
    <rPh sb="6" eb="8">
      <t>ザイケイ</t>
    </rPh>
    <phoneticPr fontId="2"/>
  </si>
  <si>
    <t>「金融機関用」「電算報告用」「所属控」「本人用」の計４枚。学校事務担当者様にて押印ください。</t>
    <rPh sb="25" eb="26">
      <t>ケイ</t>
    </rPh>
    <rPh sb="27" eb="28">
      <t>マイ</t>
    </rPh>
    <rPh sb="29" eb="31">
      <t>ガッコウ</t>
    </rPh>
    <rPh sb="39" eb="41">
      <t>オウイン</t>
    </rPh>
    <phoneticPr fontId="2"/>
  </si>
  <si>
    <r>
      <t>訂正は、</t>
    </r>
    <r>
      <rPr>
        <b/>
        <sz val="12"/>
        <rFont val="Meiryo UI"/>
        <family val="3"/>
        <charset val="128"/>
      </rPr>
      <t>【訂正箇所を二重線抹消、届出印を訂正印として押印】</t>
    </r>
    <r>
      <rPr>
        <sz val="12"/>
        <rFont val="Meiryo UI"/>
        <family val="3"/>
        <charset val="128"/>
      </rPr>
      <t>してください。※小型訂正印不可。</t>
    </r>
    <rPh sb="0" eb="2">
      <t>テイセイ</t>
    </rPh>
    <rPh sb="5" eb="7">
      <t>テイセイ</t>
    </rPh>
    <rPh sb="7" eb="9">
      <t>カショ</t>
    </rPh>
    <rPh sb="10" eb="13">
      <t>ニジュウセン</t>
    </rPh>
    <rPh sb="13" eb="15">
      <t>マッショウ</t>
    </rPh>
    <rPh sb="16" eb="19">
      <t>トドケデイン</t>
    </rPh>
    <rPh sb="20" eb="22">
      <t>テイセイ</t>
    </rPh>
    <rPh sb="22" eb="23">
      <t>イン</t>
    </rPh>
    <rPh sb="26" eb="28">
      <t>オウイン</t>
    </rPh>
    <rPh sb="37" eb="39">
      <t>コガタ</t>
    </rPh>
    <rPh sb="39" eb="41">
      <t>テイセイ</t>
    </rPh>
    <rPh sb="41" eb="42">
      <t>イン</t>
    </rPh>
    <rPh sb="42" eb="44">
      <t>フカ</t>
    </rPh>
    <phoneticPr fontId="2"/>
  </si>
  <si>
    <t>署名・押印を忘れずお願いします。</t>
    <phoneticPr fontId="2"/>
  </si>
  <si>
    <t>「金融機関用」2枚目は、「非課税限度額変更」のみ提出が必要です。</t>
    <phoneticPr fontId="2"/>
  </si>
  <si>
    <t>「金融機関用」に学校長の公印が必要となる場合※があります</t>
    <phoneticPr fontId="2"/>
  </si>
  <si>
    <t>※住宅・年金財形両方に加入の方が「非課税限度額変更」申請をする場合</t>
  </si>
  <si>
    <t>「金融機関用」×２枚 +  「電算報告用」（計３枚）</t>
    <rPh sb="9" eb="10">
      <t>マイ</t>
    </rPh>
    <phoneticPr fontId="2"/>
  </si>
  <si>
    <t>入力必須</t>
    <rPh sb="0" eb="2">
      <t>ニュウリョク</t>
    </rPh>
    <rPh sb="2" eb="4">
      <t>ヒッス</t>
    </rPh>
    <phoneticPr fontId="2"/>
  </si>
  <si>
    <r>
      <t>入力内容が正しく反映されているか確認のうえ、</t>
    </r>
    <r>
      <rPr>
        <b/>
        <sz val="12"/>
        <rFont val="Meiryo UI"/>
        <family val="3"/>
        <charset val="128"/>
      </rPr>
      <t>A4片面印刷</t>
    </r>
    <r>
      <rPr>
        <sz val="12"/>
        <rFont val="Meiryo UI"/>
        <family val="3"/>
        <charset val="128"/>
      </rPr>
      <t>してください。</t>
    </r>
    <phoneticPr fontId="2"/>
  </si>
  <si>
    <r>
      <t>「入力必須」と記載のある項目は、必ずすべて入力してください。</t>
    </r>
    <r>
      <rPr>
        <sz val="12"/>
        <color rgb="FFFF0000"/>
        <rFont val="Meiryo UI"/>
        <family val="3"/>
        <charset val="128"/>
      </rPr>
      <t>※入力もれ等があると不備となります。</t>
    </r>
    <rPh sb="1" eb="5">
      <t>ニュウリョクヒッス</t>
    </rPh>
    <rPh sb="7" eb="9">
      <t>キサイ</t>
    </rPh>
    <rPh sb="12" eb="14">
      <t>コウモク</t>
    </rPh>
    <rPh sb="16" eb="17">
      <t>カナラ</t>
    </rPh>
    <rPh sb="21" eb="23">
      <t>ニュウリョク</t>
    </rPh>
    <phoneticPr fontId="2"/>
  </si>
  <si>
    <r>
      <t>　 用紙右下の「</t>
    </r>
    <r>
      <rPr>
        <sz val="12"/>
        <color rgb="FFFF0000"/>
        <rFont val="Meiryo UI"/>
        <family val="3"/>
        <charset val="128"/>
      </rPr>
      <t>申告書」</t>
    </r>
    <r>
      <rPr>
        <sz val="12"/>
        <rFont val="Meiryo UI"/>
        <family val="3"/>
        <charset val="128"/>
      </rPr>
      <t>の氏名欄も</t>
    </r>
    <r>
      <rPr>
        <sz val="12"/>
        <color rgb="FFFF0000"/>
        <rFont val="Meiryo UI"/>
        <family val="3"/>
        <charset val="128"/>
      </rPr>
      <t>署名が必要</t>
    </r>
    <r>
      <rPr>
        <sz val="12"/>
        <rFont val="Meiryo UI"/>
        <family val="3"/>
        <charset val="128"/>
      </rPr>
      <t>です。</t>
    </r>
    <phoneticPr fontId="2"/>
  </si>
  <si>
    <r>
      <rPr>
        <b/>
        <sz val="12"/>
        <color rgb="FFFF0000"/>
        <rFont val="Meiryo UI"/>
        <family val="3"/>
        <charset val="128"/>
      </rPr>
      <t>届出印の押印が必要です！</t>
    </r>
    <r>
      <rPr>
        <sz val="12"/>
        <rFont val="Meiryo UI"/>
        <family val="3"/>
        <charset val="128"/>
      </rPr>
      <t>「金融機関用」「所属控」「本人用」の計３枚</t>
    </r>
    <rPh sb="0" eb="3">
      <t>トドケデイン</t>
    </rPh>
    <rPh sb="4" eb="6">
      <t>オウイン</t>
    </rPh>
    <rPh sb="7" eb="9">
      <t>ヒツヨウ</t>
    </rPh>
    <rPh sb="30" eb="31">
      <t>ケイ</t>
    </rPh>
    <rPh sb="32" eb="33">
      <t>マイ</t>
    </rPh>
    <phoneticPr fontId="2"/>
  </si>
  <si>
    <t>SBI新生銀行</t>
    <rPh sb="3" eb="5">
      <t>シンセイ</t>
    </rPh>
    <rPh sb="5" eb="7">
      <t>ギンコウ</t>
    </rPh>
    <phoneticPr fontId="2"/>
  </si>
  <si>
    <r>
      <rPr>
        <b/>
        <sz val="22"/>
        <rFont val="Meiryo UI"/>
        <family val="3"/>
        <charset val="128"/>
      </rPr>
      <t>氏名自署</t>
    </r>
    <r>
      <rPr>
        <sz val="22"/>
        <rFont val="Meiryo UI"/>
        <family val="3"/>
        <charset val="128"/>
      </rPr>
      <t>していますか。</t>
    </r>
    <rPh sb="0" eb="2">
      <t>シメイ</t>
    </rPh>
    <rPh sb="2" eb="4">
      <t>ジショ</t>
    </rPh>
    <phoneticPr fontId="2"/>
  </si>
  <si>
    <r>
      <rPr>
        <b/>
        <sz val="22"/>
        <rFont val="Meiryo UI"/>
        <family val="3"/>
        <charset val="128"/>
      </rPr>
      <t>届出印</t>
    </r>
    <r>
      <rPr>
        <sz val="22"/>
        <rFont val="Meiryo UI"/>
        <family val="3"/>
        <charset val="128"/>
      </rPr>
      <t>を押印していますか。</t>
    </r>
    <rPh sb="0" eb="3">
      <t>トドケデイン</t>
    </rPh>
    <rPh sb="4" eb="6">
      <t>オウイン</t>
    </rPh>
    <phoneticPr fontId="2"/>
  </si>
  <si>
    <r>
      <rPr>
        <b/>
        <sz val="22"/>
        <rFont val="Meiryo UI"/>
        <family val="3"/>
        <charset val="128"/>
      </rPr>
      <t>A４</t>
    </r>
    <r>
      <rPr>
        <sz val="22"/>
        <rFont val="Meiryo UI"/>
        <family val="3"/>
        <charset val="128"/>
      </rPr>
      <t>用紙の</t>
    </r>
    <r>
      <rPr>
        <b/>
        <sz val="22"/>
        <rFont val="Meiryo UI"/>
        <family val="3"/>
        <charset val="128"/>
      </rPr>
      <t>片面印刷</t>
    </r>
    <r>
      <rPr>
        <sz val="22"/>
        <rFont val="Meiryo UI"/>
        <family val="3"/>
        <charset val="128"/>
      </rPr>
      <t>ですか。</t>
    </r>
    <r>
      <rPr>
        <b/>
        <sz val="22"/>
        <rFont val="Meiryo UI"/>
        <family val="3"/>
        <charset val="128"/>
      </rPr>
      <t>印刷ズレ</t>
    </r>
    <r>
      <rPr>
        <sz val="22"/>
        <rFont val="Meiryo UI"/>
        <family val="3"/>
        <charset val="128"/>
      </rPr>
      <t>はありませんか。</t>
    </r>
    <rPh sb="5" eb="7">
      <t>カタメン</t>
    </rPh>
    <rPh sb="7" eb="9">
      <t>インサツ</t>
    </rPh>
    <phoneticPr fontId="2"/>
  </si>
  <si>
    <r>
      <rPr>
        <b/>
        <sz val="22"/>
        <rFont val="Meiryo UI"/>
        <family val="3"/>
        <charset val="128"/>
      </rPr>
      <t>「金融機関用」「電算報告用」</t>
    </r>
    <r>
      <rPr>
        <sz val="22"/>
        <rFont val="Meiryo UI"/>
        <family val="3"/>
        <charset val="128"/>
      </rPr>
      <t xml:space="preserve">のみの提出ですか。
</t>
    </r>
    <r>
      <rPr>
        <sz val="12"/>
        <rFont val="Meiryo UI"/>
        <family val="3"/>
        <charset val="128"/>
      </rPr>
      <t>＊「所属控」「本人用」は控えのため提出は不要です。</t>
    </r>
    <rPh sb="1" eb="6">
      <t>キンユウキカンヨウ</t>
    </rPh>
    <rPh sb="8" eb="10">
      <t>デンサン</t>
    </rPh>
    <rPh sb="10" eb="12">
      <t>ホウコク</t>
    </rPh>
    <rPh sb="12" eb="13">
      <t>ヨウ</t>
    </rPh>
    <rPh sb="17" eb="19">
      <t>テイシュツ</t>
    </rPh>
    <rPh sb="26" eb="28">
      <t>ショゾク</t>
    </rPh>
    <rPh sb="28" eb="29">
      <t>ヒカ</t>
    </rPh>
    <rPh sb="31" eb="34">
      <t>ホンニンヨウ</t>
    </rPh>
    <rPh sb="36" eb="37">
      <t>ヒカ</t>
    </rPh>
    <rPh sb="41" eb="43">
      <t>テイシュツ</t>
    </rPh>
    <rPh sb="44" eb="46">
      <t>フヨウ</t>
    </rPh>
    <phoneticPr fontId="2"/>
  </si>
  <si>
    <t>受入機関の営業所等</t>
    <rPh sb="0" eb="2">
      <t>ウケイレ</t>
    </rPh>
    <rPh sb="2" eb="4">
      <t>キカン</t>
    </rPh>
    <rPh sb="5" eb="8">
      <t>エイギョウショ</t>
    </rPh>
    <rPh sb="8" eb="9">
      <t>トウ</t>
    </rPh>
    <phoneticPr fontId="2"/>
  </si>
  <si>
    <r>
      <rPr>
        <sz val="11"/>
        <rFont val="Meiryo UI"/>
        <family val="3"/>
        <charset val="128"/>
      </rPr>
      <t xml:space="preserve">    </t>
    </r>
    <r>
      <rPr>
        <sz val="16"/>
        <rFont val="Meiryo UI"/>
        <family val="3"/>
        <charset val="128"/>
      </rPr>
      <t>提 出 先 ：大阪府教育庁教職員室福利課　健康・福祉グループ</t>
    </r>
    <r>
      <rPr>
        <sz val="18"/>
        <rFont val="Meiryo UI"/>
        <family val="3"/>
        <charset val="128"/>
      </rPr>
      <t xml:space="preserve">
</t>
    </r>
    <r>
      <rPr>
        <sz val="12"/>
        <rFont val="Meiryo UI"/>
        <family val="3"/>
        <charset val="128"/>
      </rPr>
      <t xml:space="preserve">　　　　　　     　  （郵送の場合：〒540-8571　大阪市中央区大手前２丁目　大阪府庁別館３階）
  </t>
    </r>
    <r>
      <rPr>
        <sz val="16"/>
        <rFont val="Meiryo UI"/>
        <family val="3"/>
        <charset val="128"/>
      </rPr>
      <t>提出期限：</t>
    </r>
    <r>
      <rPr>
        <sz val="18"/>
        <rFont val="Meiryo UI"/>
        <family val="3"/>
        <charset val="128"/>
      </rPr>
      <t>毎月25日（12月のみ15日）</t>
    </r>
    <r>
      <rPr>
        <sz val="16"/>
        <rFont val="Meiryo UI"/>
        <family val="3"/>
        <charset val="128"/>
      </rPr>
      <t xml:space="preserve"> </t>
    </r>
    <r>
      <rPr>
        <sz val="11"/>
        <rFont val="Meiryo UI"/>
        <family val="3"/>
        <charset val="128"/>
      </rPr>
      <t>※土日にあたる場合は前後します。</t>
    </r>
    <r>
      <rPr>
        <sz val="16"/>
        <rFont val="Meiryo UI"/>
        <family val="3"/>
        <charset val="128"/>
      </rPr>
      <t xml:space="preserve">
</t>
    </r>
    <r>
      <rPr>
        <sz val="12"/>
        <rFont val="Meiryo UI"/>
        <family val="3"/>
        <charset val="128"/>
      </rPr>
      <t>　　　　　　　　　     ※ 翌月第３営業日に 福利課より 一括して金融機関へ提出します。</t>
    </r>
    <rPh sb="8" eb="9">
      <t>サキ</t>
    </rPh>
    <rPh sb="11" eb="14">
      <t>オオサカフ</t>
    </rPh>
    <rPh sb="14" eb="17">
      <t>キョウイクチョウ</t>
    </rPh>
    <rPh sb="17" eb="21">
      <t>キョウショクインシツ</t>
    </rPh>
    <rPh sb="21" eb="24">
      <t>フクリカ</t>
    </rPh>
    <rPh sb="25" eb="27">
      <t>ケンコウ</t>
    </rPh>
    <rPh sb="28" eb="30">
      <t>フクシ</t>
    </rPh>
    <rPh sb="50" eb="52">
      <t>ユウソウ</t>
    </rPh>
    <rPh sb="53" eb="55">
      <t>バアイ</t>
    </rPh>
    <rPh sb="66" eb="69">
      <t>オオサカシ</t>
    </rPh>
    <rPh sb="69" eb="72">
      <t>チュウオウク</t>
    </rPh>
    <rPh sb="72" eb="75">
      <t>オオテマエ</t>
    </rPh>
    <rPh sb="76" eb="78">
      <t>チョウメ</t>
    </rPh>
    <rPh sb="79" eb="83">
      <t>オオサカフチョウ</t>
    </rPh>
    <rPh sb="83" eb="85">
      <t>ベッカン</t>
    </rPh>
    <rPh sb="86" eb="87">
      <t>カイ</t>
    </rPh>
    <rPh sb="92" eb="94">
      <t>テイシュツ</t>
    </rPh>
    <rPh sb="94" eb="96">
      <t>キゲン</t>
    </rPh>
    <rPh sb="97" eb="99">
      <t>マイツキ</t>
    </rPh>
    <rPh sb="101" eb="102">
      <t>ニチ</t>
    </rPh>
    <rPh sb="105" eb="106">
      <t>ガツ</t>
    </rPh>
    <rPh sb="110" eb="111">
      <t>ニチ</t>
    </rPh>
    <rPh sb="114" eb="116">
      <t>ドニチ</t>
    </rPh>
    <rPh sb="120" eb="122">
      <t>バアイ</t>
    </rPh>
    <rPh sb="123" eb="125">
      <t>ゼンゴ</t>
    </rPh>
    <rPh sb="146" eb="148">
      <t>ヨクゲツ</t>
    </rPh>
    <rPh sb="148" eb="149">
      <t>ダイ</t>
    </rPh>
    <rPh sb="150" eb="153">
      <t>エイギョウビ</t>
    </rPh>
    <rPh sb="155" eb="158">
      <t>フクリカ</t>
    </rPh>
    <rPh sb="161" eb="163">
      <t>イッカツ</t>
    </rPh>
    <rPh sb="165" eb="169">
      <t>キンユウキカン</t>
    </rPh>
    <rPh sb="170" eb="172">
      <t>テイシュツ</t>
    </rPh>
    <phoneticPr fontId="2"/>
  </si>
  <si>
    <r>
      <rPr>
        <b/>
        <sz val="20"/>
        <rFont val="Meiryo UI"/>
        <family val="3"/>
        <charset val="128"/>
      </rPr>
      <t>申込内容（金融機関コード等）</t>
    </r>
    <r>
      <rPr>
        <sz val="20"/>
        <rFont val="Meiryo UI"/>
        <family val="3"/>
        <charset val="128"/>
      </rPr>
      <t>はすべて入力しましたか。</t>
    </r>
    <r>
      <rPr>
        <b/>
        <sz val="22"/>
        <rFont val="Meiryo UI"/>
        <family val="3"/>
        <charset val="128"/>
      </rPr>
      <t xml:space="preserve">
</t>
    </r>
    <r>
      <rPr>
        <sz val="20"/>
        <rFont val="Meiryo UI"/>
        <family val="3"/>
        <charset val="128"/>
      </rPr>
      <t>内容に誤りはありませんか。</t>
    </r>
    <rPh sb="0" eb="2">
      <t>モウシコミ</t>
    </rPh>
    <rPh sb="2" eb="4">
      <t>ナイヨウ</t>
    </rPh>
    <rPh sb="5" eb="9">
      <t>キンユウキカン</t>
    </rPh>
    <rPh sb="12" eb="13">
      <t>ナド</t>
    </rPh>
    <rPh sb="18" eb="20">
      <t>ニュウリョク</t>
    </rPh>
    <rPh sb="27" eb="29">
      <t>ナイヨウ</t>
    </rPh>
    <rPh sb="30" eb="31">
      <t>アヤマ</t>
    </rPh>
    <phoneticPr fontId="2"/>
  </si>
  <si>
    <t>申込年月日自動反映用</t>
    <rPh sb="0" eb="2">
      <t>モウシコミ</t>
    </rPh>
    <rPh sb="2" eb="5">
      <t>ネンガッピ</t>
    </rPh>
    <rPh sb="5" eb="9">
      <t>ジドウハンエイ</t>
    </rPh>
    <rPh sb="9" eb="10">
      <t>ヨウ</t>
    </rPh>
    <phoneticPr fontId="2"/>
  </si>
  <si>
    <t>※このシートは印刷用ではありません！</t>
    <phoneticPr fontId="2"/>
  </si>
  <si>
    <r>
      <t>すべて</t>
    </r>
    <r>
      <rPr>
        <b/>
        <sz val="16"/>
        <rFont val="Meiryo UI"/>
        <family val="3"/>
        <charset val="128"/>
      </rPr>
      <t>上から入力</t>
    </r>
    <r>
      <rPr>
        <sz val="16"/>
        <rFont val="Meiryo UI"/>
        <family val="3"/>
        <charset val="128"/>
      </rPr>
      <t>してください。</t>
    </r>
    <rPh sb="3" eb="4">
      <t>ウエ</t>
    </rPh>
    <rPh sb="6" eb="8">
      <t>ニュウリョク</t>
    </rPh>
    <phoneticPr fontId="2"/>
  </si>
  <si>
    <r>
      <t>入力後、</t>
    </r>
    <r>
      <rPr>
        <b/>
        <u val="double"/>
        <sz val="16"/>
        <color rgb="FFFF0000"/>
        <rFont val="Meiryo UI"/>
        <family val="3"/>
        <charset val="128"/>
      </rPr>
      <t>印刷用シート</t>
    </r>
    <r>
      <rPr>
        <sz val="16"/>
        <rFont val="Meiryo UI"/>
        <family val="3"/>
        <charset val="128"/>
      </rPr>
      <t xml:space="preserve"> にて印刷してください。（A4 片面印刷 計 6 枚）</t>
    </r>
    <rPh sb="0" eb="3">
      <t>ニュウリョクゴ</t>
    </rPh>
    <rPh sb="4" eb="7">
      <t>インサツヨウ</t>
    </rPh>
    <rPh sb="13" eb="15">
      <t>インサツ</t>
    </rPh>
    <rPh sb="26" eb="28">
      <t>カタメン</t>
    </rPh>
    <rPh sb="28" eb="30">
      <t>インサツ</t>
    </rPh>
    <rPh sb="31" eb="32">
      <t>ケイ</t>
    </rPh>
    <rPh sb="35" eb="36">
      <t>マイ</t>
    </rPh>
    <phoneticPr fontId="2"/>
  </si>
  <si>
    <t>(生保)積立</t>
    <rPh sb="1" eb="3">
      <t>セイホ</t>
    </rPh>
    <rPh sb="4" eb="6">
      <t>ツミタテ</t>
    </rPh>
    <phoneticPr fontId="2"/>
  </si>
  <si>
    <t>非課税限度額を廃止する場合、「変更後の額」の欄全て「0」を入力</t>
    <phoneticPr fontId="2"/>
  </si>
  <si>
    <r>
      <t>変更</t>
    </r>
    <r>
      <rPr>
        <b/>
        <sz val="10"/>
        <color rgb="FFFF0000"/>
        <rFont val="Meiryo UI"/>
        <family val="3"/>
        <charset val="128"/>
      </rPr>
      <t>前</t>
    </r>
    <r>
      <rPr>
        <sz val="10"/>
        <rFont val="Meiryo UI"/>
        <family val="3"/>
        <charset val="128"/>
      </rPr>
      <t>の氏名を入力
入力例：（フリガナ）【ｵｵｻｶ　ﾀﾛｳ】・（漢字）【大阪　太郎】
※現行の届出印が旧姓の場合、「届出印変更」も必要です。</t>
    </r>
    <rPh sb="0" eb="2">
      <t>ヘンコウ</t>
    </rPh>
    <rPh sb="2" eb="3">
      <t>マエ</t>
    </rPh>
    <rPh sb="4" eb="6">
      <t>シメイ</t>
    </rPh>
    <rPh sb="7" eb="9">
      <t>ニュウリョク</t>
    </rPh>
    <rPh sb="10" eb="12">
      <t>ニュウリョク</t>
    </rPh>
    <rPh sb="12" eb="13">
      <t>レイ</t>
    </rPh>
    <rPh sb="32" eb="34">
      <t>カンジ</t>
    </rPh>
    <rPh sb="36" eb="38">
      <t>オオサカ</t>
    </rPh>
    <rPh sb="39" eb="41">
      <t>タロウ</t>
    </rPh>
    <rPh sb="44" eb="46">
      <t>ゲンコウ</t>
    </rPh>
    <rPh sb="47" eb="50">
      <t>トドケデイン</t>
    </rPh>
    <rPh sb="51" eb="53">
      <t>キュウセイ</t>
    </rPh>
    <rPh sb="54" eb="56">
      <t>バアイ</t>
    </rPh>
    <rPh sb="58" eb="61">
      <t>トドケデイン</t>
    </rPh>
    <rPh sb="61" eb="63">
      <t>ヘンコウ</t>
    </rPh>
    <rPh sb="65" eb="67">
      <t>ヒツヨウ</t>
    </rPh>
    <phoneticPr fontId="2"/>
  </si>
  <si>
    <r>
      <t>変更</t>
    </r>
    <r>
      <rPr>
        <b/>
        <sz val="10"/>
        <color rgb="FFFF0000"/>
        <rFont val="Meiryo UI"/>
        <family val="3"/>
        <charset val="128"/>
      </rPr>
      <t>前</t>
    </r>
    <r>
      <rPr>
        <sz val="10"/>
        <rFont val="Meiryo UI"/>
        <family val="3"/>
        <charset val="128"/>
      </rPr>
      <t>の住所を入力
（財形貯蓄で金融機関に届け出ている住所）</t>
    </r>
    <rPh sb="0" eb="2">
      <t>ヘンコウ</t>
    </rPh>
    <rPh sb="2" eb="3">
      <t>マエ</t>
    </rPh>
    <rPh sb="4" eb="6">
      <t>ジュウショ</t>
    </rPh>
    <rPh sb="7" eb="9">
      <t>ニュウリョク</t>
    </rPh>
    <rPh sb="11" eb="13">
      <t>ザイケイ</t>
    </rPh>
    <rPh sb="13" eb="15">
      <t>チョチク</t>
    </rPh>
    <rPh sb="16" eb="20">
      <t>キンユウキカン</t>
    </rPh>
    <rPh sb="21" eb="22">
      <t>トド</t>
    </rPh>
    <rPh sb="23" eb="24">
      <t>デ</t>
    </rPh>
    <rPh sb="27" eb="29">
      <t>ジュウショ</t>
    </rPh>
    <phoneticPr fontId="2"/>
  </si>
  <si>
    <t>住所変更の場合は、
新しい住所を入力</t>
    <phoneticPr fontId="2"/>
  </si>
  <si>
    <t>氏名変更の場合は、
新しい氏名を入力</t>
    <rPh sb="16" eb="18">
      <t>ニュウリョク</t>
    </rPh>
    <phoneticPr fontId="2"/>
  </si>
  <si>
    <t>生年月日
元号</t>
    <rPh sb="0" eb="2">
      <t>セイネン</t>
    </rPh>
    <rPh sb="2" eb="4">
      <t>ガッピ</t>
    </rPh>
    <rPh sb="5" eb="7">
      <t>ゲンゴウ</t>
    </rPh>
    <phoneticPr fontId="2"/>
  </si>
  <si>
    <t>積立終了日の「日付」規則</t>
    <rPh sb="0" eb="5">
      <t>ツミタテシュウリョウビ</t>
    </rPh>
    <rPh sb="7" eb="8">
      <t>ヒ</t>
    </rPh>
    <rPh sb="8" eb="9">
      <t>ツ</t>
    </rPh>
    <rPh sb="10" eb="12">
      <t>キソク</t>
    </rPh>
    <phoneticPr fontId="2"/>
  </si>
  <si>
    <t>積立終了日指定なし</t>
    <rPh sb="0" eb="5">
      <t>ツミタテシュウリョウビ</t>
    </rPh>
    <rPh sb="5" eb="7">
      <t>シテイ</t>
    </rPh>
    <phoneticPr fontId="2"/>
  </si>
  <si>
    <t>R5現在の積立終了日指定</t>
    <rPh sb="2" eb="4">
      <t>ゲンザイ</t>
    </rPh>
    <rPh sb="5" eb="10">
      <t>ツミタテシュウリョウビ</t>
    </rPh>
    <rPh sb="10" eb="12">
      <t>シテイ</t>
    </rPh>
    <phoneticPr fontId="2"/>
  </si>
  <si>
    <t>生保・損保の年金以外</t>
    <rPh sb="6" eb="8">
      <t>ネンキン</t>
    </rPh>
    <phoneticPr fontId="2"/>
  </si>
  <si>
    <t>生保・損保の年金</t>
    <rPh sb="6" eb="8">
      <t>ネンキン</t>
    </rPh>
    <phoneticPr fontId="2"/>
  </si>
  <si>
    <t>住宅・年金財形
限度額合計</t>
    <rPh sb="0" eb="2">
      <t>ジュウタク</t>
    </rPh>
    <rPh sb="3" eb="5">
      <t>ネンキン</t>
    </rPh>
    <rPh sb="5" eb="7">
      <t>ザイケイ</t>
    </rPh>
    <rPh sb="8" eb="10">
      <t>ゲンド</t>
    </rPh>
    <rPh sb="10" eb="11">
      <t>ガク</t>
    </rPh>
    <rPh sb="11" eb="13">
      <t>ゴウケイ</t>
    </rPh>
    <phoneticPr fontId="2"/>
  </si>
  <si>
    <t>もう一方の限度額</t>
    <rPh sb="2" eb="4">
      <t>イッポウ</t>
    </rPh>
    <rPh sb="5" eb="7">
      <t>ゲンド</t>
    </rPh>
    <rPh sb="7" eb="8">
      <t>ガク</t>
    </rPh>
    <phoneticPr fontId="2"/>
  </si>
  <si>
    <r>
      <t>　住宅財形・年金財形の
　</t>
    </r>
    <r>
      <rPr>
        <b/>
        <u/>
        <sz val="9"/>
        <color theme="0"/>
        <rFont val="Meiryo UI"/>
        <family val="3"/>
        <charset val="128"/>
      </rPr>
      <t>両方に加入の方のみ</t>
    </r>
    <r>
      <rPr>
        <b/>
        <sz val="9"/>
        <color theme="0"/>
        <rFont val="Meiryo UI"/>
        <family val="3"/>
        <charset val="128"/>
      </rPr>
      <t>入力必須です。</t>
    </r>
    <rPh sb="22" eb="24">
      <t>ニュウリョク</t>
    </rPh>
    <rPh sb="24" eb="26">
      <t>ヒッス</t>
    </rPh>
    <phoneticPr fontId="2"/>
  </si>
  <si>
    <t>年金財形申込事項内容</t>
    <phoneticPr fontId="2"/>
  </si>
  <si>
    <t>生保</t>
    <rPh sb="0" eb="2">
      <t>セイホホ</t>
    </rPh>
    <phoneticPr fontId="2"/>
  </si>
  <si>
    <r>
      <rPr>
        <sz val="12"/>
        <rFont val="Meiryo UI"/>
        <family val="3"/>
        <charset val="128"/>
      </rPr>
      <t>なお、</t>
    </r>
    <r>
      <rPr>
        <b/>
        <sz val="12"/>
        <color rgb="FFFF0000"/>
        <rFont val="Meiryo UI"/>
        <family val="3"/>
        <charset val="128"/>
      </rPr>
      <t>「4.積立の中断」</t>
    </r>
    <r>
      <rPr>
        <sz val="12"/>
        <rFont val="Meiryo UI"/>
        <family val="3"/>
        <charset val="128"/>
      </rPr>
      <t>及び</t>
    </r>
    <r>
      <rPr>
        <b/>
        <sz val="12"/>
        <color rgb="FFFF0000"/>
        <rFont val="Meiryo UI"/>
        <family val="3"/>
        <charset val="128"/>
      </rPr>
      <t>「5.積立の再開」</t>
    </r>
    <r>
      <rPr>
        <sz val="12"/>
        <rFont val="Meiryo UI"/>
        <family val="3"/>
        <charset val="128"/>
      </rPr>
      <t>については、以下</t>
    </r>
    <r>
      <rPr>
        <b/>
        <sz val="12"/>
        <color rgb="FFFF0000"/>
        <rFont val="Meiryo UI"/>
        <family val="3"/>
        <charset val="128"/>
      </rPr>
      <t>④変更内容の入力は不要です</t>
    </r>
    <r>
      <rPr>
        <sz val="12"/>
        <rFont val="Meiryo UI"/>
        <family val="3"/>
        <charset val="128"/>
      </rPr>
      <t>。</t>
    </r>
    <rPh sb="6" eb="8">
      <t>ツミタテ</t>
    </rPh>
    <rPh sb="9" eb="11">
      <t>チュウダン</t>
    </rPh>
    <rPh sb="12" eb="13">
      <t>オヨ</t>
    </rPh>
    <rPh sb="17" eb="19">
      <t>ツミタテ</t>
    </rPh>
    <rPh sb="20" eb="22">
      <t>サイカイ</t>
    </rPh>
    <rPh sb="29" eb="31">
      <t>イカ</t>
    </rPh>
    <rPh sb="32" eb="36">
      <t>ヘンコウナイヨウ</t>
    </rPh>
    <rPh sb="37" eb="39">
      <t>ニュウリョク</t>
    </rPh>
    <rPh sb="40" eb="42">
      <t>フヨウ</t>
    </rPh>
    <phoneticPr fontId="2"/>
  </si>
  <si>
    <r>
      <t>③ 変更項目</t>
    </r>
    <r>
      <rPr>
        <b/>
        <sz val="12"/>
        <rFont val="Meiryo UI"/>
        <family val="3"/>
        <charset val="128"/>
      </rPr>
      <t>についての</t>
    </r>
    <r>
      <rPr>
        <b/>
        <sz val="12"/>
        <color rgb="FFFF0000"/>
        <rFont val="Meiryo UI"/>
        <family val="3"/>
        <charset val="128"/>
      </rPr>
      <t>変更内容</t>
    </r>
    <r>
      <rPr>
        <b/>
        <sz val="12"/>
        <rFont val="Meiryo UI"/>
        <family val="3"/>
        <charset val="128"/>
      </rPr>
      <t>を</t>
    </r>
    <r>
      <rPr>
        <b/>
        <sz val="12"/>
        <color rgb="FFFF0000"/>
        <rFont val="Meiryo UI"/>
        <family val="3"/>
        <charset val="128"/>
      </rPr>
      <t>入力してください。</t>
    </r>
    <r>
      <rPr>
        <sz val="12"/>
        <rFont val="Meiryo UI"/>
        <family val="3"/>
        <charset val="128"/>
      </rPr>
      <t>入力が必要な項目については、右側に</t>
    </r>
    <r>
      <rPr>
        <b/>
        <sz val="12"/>
        <color rgb="FFFF0000"/>
        <rFont val="Meiryo UI"/>
        <family val="3"/>
        <charset val="128"/>
      </rPr>
      <t>「入力必須」</t>
    </r>
    <r>
      <rPr>
        <sz val="12"/>
        <rFont val="Meiryo UI"/>
        <family val="3"/>
        <charset val="128"/>
      </rPr>
      <t>と表示されます。</t>
    </r>
    <rPh sb="2" eb="4">
      <t>ヘンコウ</t>
    </rPh>
    <rPh sb="4" eb="6">
      <t>コウモク</t>
    </rPh>
    <rPh sb="11" eb="13">
      <t>ヘンコウ</t>
    </rPh>
    <rPh sb="13" eb="15">
      <t>ナイヨウ</t>
    </rPh>
    <rPh sb="16" eb="18">
      <t>ニュウリョク</t>
    </rPh>
    <rPh sb="25" eb="27">
      <t>ニュウリョク</t>
    </rPh>
    <rPh sb="28" eb="30">
      <t>ヒツヨウ</t>
    </rPh>
    <rPh sb="31" eb="33">
      <t>コウモク</t>
    </rPh>
    <rPh sb="39" eb="41">
      <t>ミギガワ</t>
    </rPh>
    <rPh sb="43" eb="45">
      <t>ニュウリョク</t>
    </rPh>
    <rPh sb="45" eb="47">
      <t>ヒッス</t>
    </rPh>
    <rPh sb="49" eb="51">
      <t>ヒョウジ</t>
    </rPh>
    <phoneticPr fontId="2"/>
  </si>
  <si>
    <r>
      <t>電話番号</t>
    </r>
    <r>
      <rPr>
        <sz val="8"/>
        <rFont val="Meiryo UI"/>
        <family val="3"/>
        <charset val="128"/>
      </rPr>
      <t>（自宅または携帯）</t>
    </r>
    <rPh sb="0" eb="2">
      <t>デンワ</t>
    </rPh>
    <rPh sb="2" eb="4">
      <t>バンゴウ</t>
    </rPh>
    <rPh sb="5" eb="7">
      <t>ジタク</t>
    </rPh>
    <rPh sb="10" eb="12">
      <t>ケイタイ</t>
    </rPh>
    <phoneticPr fontId="2"/>
  </si>
  <si>
    <r>
      <t xml:space="preserve">住　所
</t>
    </r>
    <r>
      <rPr>
        <sz val="11"/>
        <rFont val="Meiryo UI"/>
        <family val="3"/>
        <charset val="128"/>
      </rPr>
      <t>（</t>
    </r>
    <r>
      <rPr>
        <b/>
        <sz val="11"/>
        <color rgb="FFFF0000"/>
        <rFont val="Meiryo UI"/>
        <family val="3"/>
        <charset val="128"/>
      </rPr>
      <t>旧</t>
    </r>
    <r>
      <rPr>
        <sz val="11"/>
        <rFont val="Meiryo UI"/>
        <family val="3"/>
        <charset val="128"/>
      </rPr>
      <t>住所）</t>
    </r>
    <rPh sb="0" eb="1">
      <t>ジュウ</t>
    </rPh>
    <rPh sb="2" eb="3">
      <t>ショ</t>
    </rPh>
    <rPh sb="5" eb="6">
      <t>キュウ</t>
    </rPh>
    <rPh sb="6" eb="8">
      <t>ジュウショ</t>
    </rPh>
    <phoneticPr fontId="2"/>
  </si>
  <si>
    <r>
      <t>年金財形申込事項</t>
    </r>
    <r>
      <rPr>
        <sz val="12"/>
        <color rgb="FFFF0000"/>
        <rFont val="Meiryo UI"/>
        <family val="3"/>
        <charset val="128"/>
      </rPr>
      <t>（※生命保険会社のみ</t>
    </r>
    <r>
      <rPr>
        <b/>
        <sz val="12"/>
        <color rgb="FFFF0000"/>
        <rFont val="Meiryo UI"/>
        <family val="3"/>
        <charset val="128"/>
      </rPr>
      <t>入力欄B</t>
    </r>
    <r>
      <rPr>
        <sz val="12"/>
        <color rgb="FFFF0000"/>
        <rFont val="Meiryo UI"/>
        <family val="3"/>
        <charset val="128"/>
      </rPr>
      <t>に入力。それ以外は</t>
    </r>
    <r>
      <rPr>
        <b/>
        <sz val="12"/>
        <color rgb="FFFF0000"/>
        <rFont val="Meiryo UI"/>
        <family val="3"/>
        <charset val="128"/>
      </rPr>
      <t>入力欄A</t>
    </r>
    <r>
      <rPr>
        <sz val="12"/>
        <color rgb="FFFF0000"/>
        <rFont val="Meiryo UI"/>
        <family val="3"/>
        <charset val="128"/>
      </rPr>
      <t>に入力）</t>
    </r>
    <rPh sb="0" eb="2">
      <t>ネンキン</t>
    </rPh>
    <rPh sb="2" eb="4">
      <t>ザイケイ</t>
    </rPh>
    <rPh sb="4" eb="6">
      <t>モウシコミ</t>
    </rPh>
    <rPh sb="6" eb="8">
      <t>ジコウ</t>
    </rPh>
    <rPh sb="10" eb="12">
      <t>セイメイ</t>
    </rPh>
    <rPh sb="12" eb="14">
      <t>ホケン</t>
    </rPh>
    <rPh sb="14" eb="16">
      <t>カイシャ</t>
    </rPh>
    <rPh sb="18" eb="20">
      <t>ニュウリョク</t>
    </rPh>
    <rPh sb="20" eb="21">
      <t>ラン</t>
    </rPh>
    <rPh sb="23" eb="25">
      <t>ニュウリョク</t>
    </rPh>
    <rPh sb="28" eb="30">
      <t>イガイ</t>
    </rPh>
    <rPh sb="31" eb="33">
      <t>ニュウリョク</t>
    </rPh>
    <rPh sb="33" eb="34">
      <t>ラン</t>
    </rPh>
    <rPh sb="36" eb="38">
      <t>ニュウリョク</t>
    </rPh>
    <phoneticPr fontId="2"/>
  </si>
  <si>
    <t>取扱
金融機関</t>
    <rPh sb="0" eb="2">
      <t>トリアツカイ</t>
    </rPh>
    <rPh sb="3" eb="5">
      <t>キンユウ</t>
    </rPh>
    <rPh sb="5" eb="7">
      <t>キカン</t>
    </rPh>
    <phoneticPr fontId="2"/>
  </si>
  <si>
    <r>
      <rPr>
        <sz val="12"/>
        <rFont val="Meiryo UI"/>
        <family val="3"/>
        <charset val="128"/>
      </rPr>
      <t>氏　名</t>
    </r>
    <r>
      <rPr>
        <sz val="11"/>
        <rFont val="Meiryo UI"/>
        <family val="3"/>
        <charset val="128"/>
      </rPr>
      <t xml:space="preserve">
（</t>
    </r>
    <r>
      <rPr>
        <b/>
        <sz val="11"/>
        <color rgb="FFFF0000"/>
        <rFont val="Meiryo UI"/>
        <family val="3"/>
        <charset val="128"/>
      </rPr>
      <t>旧</t>
    </r>
    <r>
      <rPr>
        <sz val="11"/>
        <rFont val="Meiryo UI"/>
        <family val="3"/>
        <charset val="128"/>
      </rPr>
      <t>氏名）</t>
    </r>
    <rPh sb="0" eb="1">
      <t>シ</t>
    </rPh>
    <rPh sb="2" eb="3">
      <t>ナ</t>
    </rPh>
    <rPh sb="5" eb="6">
      <t>キュウ</t>
    </rPh>
    <rPh sb="6" eb="8">
      <t>シメイ</t>
    </rPh>
    <phoneticPr fontId="2"/>
  </si>
  <si>
    <r>
      <t>本様式で</t>
    </r>
    <r>
      <rPr>
        <b/>
        <sz val="9"/>
        <color rgb="FFFF0000"/>
        <rFont val="Meiryo UI"/>
        <family val="3"/>
        <charset val="128"/>
      </rPr>
      <t>「積立額変更」は
できません。</t>
    </r>
    <rPh sb="0" eb="1">
      <t>ホン</t>
    </rPh>
    <rPh sb="1" eb="3">
      <t>ヨウシキ</t>
    </rPh>
    <rPh sb="5" eb="7">
      <t>ツミタテ</t>
    </rPh>
    <rPh sb="7" eb="8">
      <t>ガク</t>
    </rPh>
    <rPh sb="8" eb="10">
      <t>ヘンコウ</t>
    </rPh>
    <phoneticPr fontId="2"/>
  </si>
  <si>
    <r>
      <rPr>
        <b/>
        <u/>
        <sz val="11"/>
        <rFont val="Meiryo UI"/>
        <family val="3"/>
        <charset val="128"/>
      </rPr>
      <t>左（元号）から順</t>
    </r>
    <r>
      <rPr>
        <sz val="11"/>
        <rFont val="Meiryo UI"/>
        <family val="3"/>
        <charset val="128"/>
      </rPr>
      <t>に、
それぞれプルダウンから選択してください。</t>
    </r>
    <rPh sb="0" eb="1">
      <t>ヒダリ</t>
    </rPh>
    <rPh sb="2" eb="4">
      <t>ゲンゴウ</t>
    </rPh>
    <rPh sb="7" eb="8">
      <t>ジュン</t>
    </rPh>
    <rPh sb="22" eb="24">
      <t>センタク</t>
    </rPh>
    <phoneticPr fontId="2"/>
  </si>
  <si>
    <t>を選択し、上から入力してください。</t>
    <rPh sb="1" eb="3">
      <t>センタク</t>
    </rPh>
    <phoneticPr fontId="2"/>
  </si>
  <si>
    <r>
      <rPr>
        <sz val="10"/>
        <rFont val="Meiryo UI"/>
        <family val="3"/>
        <charset val="128"/>
      </rPr>
      <t>OK</t>
    </r>
    <r>
      <rPr>
        <sz val="6"/>
        <rFont val="Meiryo UI"/>
        <family val="3"/>
        <charset val="128"/>
      </rPr>
      <t xml:space="preserve">
（55歳以降の日付）</t>
    </r>
    <phoneticPr fontId="2"/>
  </si>
  <si>
    <t>№</t>
  </si>
  <si>
    <t>所属名</t>
    <rPh sb="0" eb="2">
      <t>ショゾク</t>
    </rPh>
    <rPh sb="2" eb="3">
      <t>メイ</t>
    </rPh>
    <phoneticPr fontId="6"/>
  </si>
  <si>
    <t>寝屋川市立望が丘小学校</t>
  </si>
  <si>
    <t>寝屋川市立望が丘中学校</t>
  </si>
  <si>
    <t>東大阪市立義務教育学校くすは縄手南校（後期）</t>
  </si>
  <si>
    <t>東大阪市立義務教育学校くすは縄手南校（前期）</t>
  </si>
  <si>
    <r>
      <rPr>
        <b/>
        <sz val="16"/>
        <rFont val="ＭＳ Ｐゴシック"/>
        <family val="3"/>
        <charset val="128"/>
        <scheme val="major"/>
      </rPr>
      <t>　</t>
    </r>
    <r>
      <rPr>
        <b/>
        <u/>
        <sz val="16"/>
        <rFont val="ＭＳ Ｐゴシック"/>
        <family val="3"/>
        <charset val="128"/>
        <scheme val="major"/>
      </rPr>
      <t>金融機関コードの誤入力が多く発生しています！</t>
    </r>
    <r>
      <rPr>
        <sz val="12"/>
        <rFont val="ＭＳ Ｐゴシック"/>
        <family val="3"/>
        <charset val="128"/>
        <scheme val="major"/>
      </rPr>
      <t xml:space="preserve">
　　処理が遅れる原因になりますので、ご自宅に届く残高通知や、
　　所属で保管している控え等を確認の上入力ください。</t>
    </r>
    <rPh sb="44" eb="46">
      <t>ジタク</t>
    </rPh>
    <rPh sb="47" eb="48">
      <t>トド</t>
    </rPh>
    <rPh sb="58" eb="60">
      <t>ショゾク</t>
    </rPh>
    <rPh sb="61" eb="63">
      <t>ホカン</t>
    </rPh>
    <rPh sb="67" eb="68">
      <t>ヒカ</t>
    </rPh>
    <phoneticPr fontId="2"/>
  </si>
  <si>
    <t>特に多い誤入力の例</t>
    <rPh sb="0" eb="1">
      <t>トク</t>
    </rPh>
    <rPh sb="2" eb="3">
      <t>オオ</t>
    </rPh>
    <rPh sb="4" eb="7">
      <t>ゴニュウリョク</t>
    </rPh>
    <rPh sb="8" eb="9">
      <t>レイ</t>
    </rPh>
    <phoneticPr fontId="2"/>
  </si>
  <si>
    <t>（りそな銀行）</t>
    <phoneticPr fontId="2"/>
  </si>
  <si>
    <t>（近畿労働金庫）</t>
    <phoneticPr fontId="2"/>
  </si>
  <si>
    <r>
      <t>（</t>
    </r>
    <r>
      <rPr>
        <sz val="8"/>
        <rFont val="BIZ UDPゴシック"/>
        <family val="3"/>
        <charset val="128"/>
      </rPr>
      <t>りそな銀行</t>
    </r>
    <r>
      <rPr>
        <sz val="11"/>
        <rFont val="BIZ UDPゴシック"/>
        <family val="3"/>
        <charset val="128"/>
      </rPr>
      <t>・</t>
    </r>
    <r>
      <rPr>
        <b/>
        <sz val="11"/>
        <rFont val="BIZ UDPゴシック"/>
        <family val="3"/>
        <charset val="128"/>
      </rPr>
      <t>金銭信託</t>
    </r>
    <r>
      <rPr>
        <sz val="11"/>
        <rFont val="BIZ UDPゴシック"/>
        <family val="3"/>
        <charset val="128"/>
      </rPr>
      <t>）</t>
    </r>
    <phoneticPr fontId="2"/>
  </si>
  <si>
    <r>
      <t>（</t>
    </r>
    <r>
      <rPr>
        <sz val="8"/>
        <rFont val="BIZ UDPゴシック"/>
        <family val="3"/>
        <charset val="128"/>
      </rPr>
      <t>りそな銀行</t>
    </r>
    <r>
      <rPr>
        <sz val="11"/>
        <rFont val="BIZ UDPゴシック"/>
        <family val="3"/>
        <charset val="128"/>
      </rPr>
      <t>・</t>
    </r>
    <r>
      <rPr>
        <b/>
        <sz val="11"/>
        <rFont val="BIZ UDPゴシック"/>
        <family val="3"/>
        <charset val="128"/>
      </rPr>
      <t>期日指定定期預金</t>
    </r>
    <r>
      <rPr>
        <sz val="11"/>
        <rFont val="BIZ UDPゴシック"/>
        <family val="3"/>
        <charset val="128"/>
      </rPr>
      <t>）</t>
    </r>
    <phoneticPr fontId="2"/>
  </si>
  <si>
    <r>
      <t>（</t>
    </r>
    <r>
      <rPr>
        <sz val="8"/>
        <rFont val="BIZ UDPゴシック"/>
        <family val="3"/>
        <charset val="128"/>
      </rPr>
      <t>三菱ＵＦＪ銀行</t>
    </r>
    <r>
      <rPr>
        <sz val="11"/>
        <rFont val="BIZ UDPゴシック"/>
        <family val="3"/>
        <charset val="128"/>
      </rPr>
      <t>・</t>
    </r>
    <r>
      <rPr>
        <b/>
        <sz val="11"/>
        <rFont val="BIZ UDPゴシック"/>
        <family val="3"/>
        <charset val="128"/>
      </rPr>
      <t>旧東京三菱銀行</t>
    </r>
    <r>
      <rPr>
        <sz val="11"/>
        <rFont val="BIZ UDPゴシック"/>
        <family val="3"/>
        <charset val="128"/>
      </rPr>
      <t>）</t>
    </r>
    <phoneticPr fontId="2"/>
  </si>
  <si>
    <r>
      <t>（</t>
    </r>
    <r>
      <rPr>
        <sz val="8"/>
        <rFont val="BIZ UDPゴシック"/>
        <family val="3"/>
        <charset val="128"/>
      </rPr>
      <t>三菱ＵＦＪ銀行</t>
    </r>
    <r>
      <rPr>
        <sz val="11"/>
        <rFont val="BIZ UDPゴシック"/>
        <family val="3"/>
        <charset val="128"/>
      </rPr>
      <t>・</t>
    </r>
    <r>
      <rPr>
        <b/>
        <sz val="11"/>
        <rFont val="BIZ UDPゴシック"/>
        <family val="3"/>
        <charset val="128"/>
      </rPr>
      <t>旧ＵFJ銀行</t>
    </r>
    <r>
      <rPr>
        <sz val="11"/>
        <rFont val="BIZ UDPゴシック"/>
        <family val="3"/>
        <charset val="128"/>
      </rPr>
      <t>）</t>
    </r>
    <phoneticPr fontId="2"/>
  </si>
  <si>
    <t>□</t>
  </si>
  <si>
    <r>
      <t>※変更する項目</t>
    </r>
    <r>
      <rPr>
        <u/>
        <sz val="12"/>
        <rFont val="Meiryo UI"/>
        <family val="3"/>
        <charset val="128"/>
      </rPr>
      <t xml:space="preserve">全てに
</t>
    </r>
    <r>
      <rPr>
        <sz val="12"/>
        <rFont val="Meiryo UI"/>
        <family val="3"/>
        <charset val="128"/>
      </rPr>
      <t>　　☑してください
　(プルダウンから選択)</t>
    </r>
    <rPh sb="30" eb="32">
      <t>センタク</t>
    </rPh>
    <phoneticPr fontId="2"/>
  </si>
  <si>
    <t>入力例：ｵｵｻｶ　ﾀﾛｳ</t>
    <phoneticPr fontId="2"/>
  </si>
  <si>
    <t>入力例：大阪　太郎</t>
    <phoneticPr fontId="2"/>
  </si>
  <si>
    <t>「金融機関用」氏名欄は必ず自署してください。</t>
    <phoneticPr fontId="2"/>
  </si>
  <si>
    <t>吹田市立山田第三小学校</t>
    <rPh sb="0" eb="2">
      <t>スイタ</t>
    </rPh>
    <rPh sb="2" eb="3">
      <t>シ</t>
    </rPh>
    <rPh sb="3" eb="4">
      <t>リツ</t>
    </rPh>
    <rPh sb="4" eb="6">
      <t>ヤマダ</t>
    </rPh>
    <rPh sb="6" eb="8">
      <t>ダイサン</t>
    </rPh>
    <rPh sb="8" eb="11">
      <t>ショウガッコウ</t>
    </rPh>
    <phoneticPr fontId="1"/>
  </si>
  <si>
    <t>和泉市立槇尾学園（前期）</t>
  </si>
  <si>
    <t>大阪府立北野高等学校</t>
  </si>
  <si>
    <t>豊中市立庄内さくら学園（前期）</t>
    <rPh sb="0" eb="4">
      <t>トヨナカシリツ</t>
    </rPh>
    <rPh sb="4" eb="6">
      <t>ショウナイ</t>
    </rPh>
    <rPh sb="9" eb="11">
      <t>ガクエン</t>
    </rPh>
    <rPh sb="12" eb="14">
      <t>ゼンキ</t>
    </rPh>
    <phoneticPr fontId="106"/>
  </si>
  <si>
    <t>豊中市立庄内さくら学園（後期）</t>
    <rPh sb="12" eb="13">
      <t>アト</t>
    </rPh>
    <phoneticPr fontId="106"/>
  </si>
  <si>
    <t>貝塚市立二色学園（前期）</t>
    <rPh sb="0" eb="2">
      <t>カイヅカ</t>
    </rPh>
    <rPh sb="2" eb="3">
      <t>シ</t>
    </rPh>
    <rPh sb="3" eb="4">
      <t>リツ</t>
    </rPh>
    <rPh sb="4" eb="6">
      <t>ニシキ</t>
    </rPh>
    <rPh sb="6" eb="8">
      <t>ガクエン</t>
    </rPh>
    <rPh sb="9" eb="11">
      <t>ゼンキ</t>
    </rPh>
    <phoneticPr fontId="25"/>
  </si>
  <si>
    <t>貝塚市立二色学園（後期）</t>
    <rPh sb="0" eb="2">
      <t>カイヅカ</t>
    </rPh>
    <rPh sb="2" eb="3">
      <t>シ</t>
    </rPh>
    <rPh sb="3" eb="4">
      <t>リツ</t>
    </rPh>
    <rPh sb="4" eb="6">
      <t>ニシキ</t>
    </rPh>
    <rPh sb="6" eb="8">
      <t>ガクエン</t>
    </rPh>
    <rPh sb="9" eb="11">
      <t>コウキ</t>
    </rPh>
    <phoneticPr fontId="25"/>
  </si>
  <si>
    <t>和泉市立槇尾学園（後期）</t>
    <rPh sb="9" eb="11">
      <t>コウキ</t>
    </rPh>
    <phoneticPr fontId="9"/>
  </si>
  <si>
    <t>門真市立水桜小学校</t>
    <rPh sb="0" eb="2">
      <t>カドマ</t>
    </rPh>
    <rPh sb="2" eb="3">
      <t>シ</t>
    </rPh>
    <rPh sb="3" eb="4">
      <t>リツ</t>
    </rPh>
    <rPh sb="4" eb="5">
      <t>スイ</t>
    </rPh>
    <rPh sb="5" eb="6">
      <t>サクラ</t>
    </rPh>
    <rPh sb="6" eb="9">
      <t>ショウガッコウ</t>
    </rPh>
    <phoneticPr fontId="17"/>
  </si>
  <si>
    <t>交野市立交野みらい学園（前期）</t>
    <rPh sb="0" eb="3">
      <t>カタノシ</t>
    </rPh>
    <rPh sb="3" eb="4">
      <t>リツ</t>
    </rPh>
    <rPh sb="4" eb="6">
      <t>カタノ</t>
    </rPh>
    <rPh sb="9" eb="11">
      <t>ガクエン</t>
    </rPh>
    <rPh sb="12" eb="14">
      <t>ゼンキ</t>
    </rPh>
    <phoneticPr fontId="9"/>
  </si>
  <si>
    <t>交野市立交野みらい学園（後期）</t>
    <rPh sb="0" eb="3">
      <t>カタノシ</t>
    </rPh>
    <rPh sb="3" eb="4">
      <t>リツ</t>
    </rPh>
    <rPh sb="4" eb="6">
      <t>カタノ</t>
    </rPh>
    <rPh sb="9" eb="11">
      <t>ガクエン</t>
    </rPh>
    <rPh sb="12" eb="14">
      <t>コウキ</t>
    </rPh>
    <phoneticPr fontId="9"/>
  </si>
  <si>
    <t>※府立学校の方は、福利課からの指示がない限り、この様式の使用は控えてください。
　（SSCから申請してください）※申請期間は毎月10～20日です。（6月は1～14日）</t>
    <rPh sb="1" eb="5">
      <t>フリツガッコウ</t>
    </rPh>
    <rPh sb="6" eb="7">
      <t>カタ</t>
    </rPh>
    <rPh sb="9" eb="12">
      <t>フクリカ</t>
    </rPh>
    <rPh sb="15" eb="17">
      <t>シジ</t>
    </rPh>
    <rPh sb="20" eb="21">
      <t>カギ</t>
    </rPh>
    <rPh sb="25" eb="27">
      <t>ヨウシキ</t>
    </rPh>
    <rPh sb="28" eb="30">
      <t>シヨウ</t>
    </rPh>
    <rPh sb="31" eb="32">
      <t>ヒカ</t>
    </rPh>
    <rPh sb="47" eb="49">
      <t>シンセイ</t>
    </rPh>
    <rPh sb="57" eb="61">
      <t>シンセイキカン</t>
    </rPh>
    <rPh sb="62" eb="64">
      <t>マイツキ</t>
    </rPh>
    <rPh sb="69" eb="70">
      <t>ニチ</t>
    </rPh>
    <rPh sb="75" eb="76">
      <t>ガツ</t>
    </rPh>
    <rPh sb="81" eb="82">
      <t>ニチ</t>
    </rPh>
    <phoneticPr fontId="106"/>
  </si>
  <si>
    <t>大阪府立東淀川高等学校</t>
  </si>
  <si>
    <t>大阪府立大手前高等学校</t>
  </si>
  <si>
    <t>大阪府立旭高等学校</t>
  </si>
  <si>
    <t>大阪府立市岡高等学校</t>
  </si>
  <si>
    <t>大阪府立港高等学校</t>
  </si>
  <si>
    <t>大阪府立高津高等学校</t>
  </si>
  <si>
    <t>大阪府立清水谷高等学校</t>
  </si>
  <si>
    <t>大阪府立夕陽丘高等学校</t>
  </si>
  <si>
    <t>大阪府立天王寺高等学校</t>
  </si>
  <si>
    <t>大阪府立今宮高等学校</t>
  </si>
  <si>
    <t>大阪府立生野高等学校</t>
  </si>
  <si>
    <t>大阪府立住吉高等学校</t>
  </si>
  <si>
    <t>大阪府立阿倍野高等学校</t>
  </si>
  <si>
    <t>大阪府立東住吉高等学校</t>
  </si>
  <si>
    <t>大阪府立阪南高等学校</t>
  </si>
  <si>
    <t>大阪府立池田高等学校</t>
  </si>
  <si>
    <t>大阪府立箕面高等学校</t>
  </si>
  <si>
    <t>大阪府立豊中高等学校</t>
  </si>
  <si>
    <t>大阪府立桜塚高等学校</t>
  </si>
  <si>
    <t>大阪府立春日丘高等学校</t>
  </si>
  <si>
    <t>大阪府立茨木高等学校</t>
  </si>
  <si>
    <t>大阪府立吹田高等学校</t>
  </si>
  <si>
    <t>大阪府立枚方高等学校</t>
  </si>
  <si>
    <t>大阪府立寝屋川高等学校</t>
  </si>
  <si>
    <t>大阪府立四條畷高等学校</t>
  </si>
  <si>
    <t>大阪府立布施高等学校</t>
  </si>
  <si>
    <t>大阪府立花園高等学校</t>
  </si>
  <si>
    <t>大阪府立八尾高等学校</t>
  </si>
  <si>
    <t>大阪府立山本高等学校</t>
  </si>
  <si>
    <t>大阪府立富田林高等学校</t>
  </si>
  <si>
    <t>大阪府立河南高等学校</t>
  </si>
  <si>
    <t>大阪府立三国丘高等学校</t>
  </si>
  <si>
    <t>大阪府立泉陽高等学校</t>
  </si>
  <si>
    <t>大阪府立登美丘高等学校</t>
  </si>
  <si>
    <t>大阪府立鳳高等学校</t>
  </si>
  <si>
    <t>大阪府立泉大津高等学校</t>
  </si>
  <si>
    <t>大阪府立岸和田高等学校</t>
  </si>
  <si>
    <t>大阪府立和泉高等学校</t>
  </si>
  <si>
    <t>大阪府立佐野高等学校</t>
  </si>
  <si>
    <t>大阪府立貝塚高等学校</t>
  </si>
  <si>
    <t>大阪府立農芸高等学校</t>
  </si>
  <si>
    <t>大阪府立園芸高等学校</t>
  </si>
  <si>
    <t>大阪府立桃谷高等学校</t>
  </si>
  <si>
    <t>大阪府立千里高等学校</t>
  </si>
  <si>
    <t>大阪府立泉北高等学校</t>
  </si>
  <si>
    <t>大阪府立三島高等学校</t>
  </si>
  <si>
    <t>大阪府立摂津高等学校</t>
  </si>
  <si>
    <t>大阪府立堺東高等学校</t>
  </si>
  <si>
    <t>大阪府立長野高等学校</t>
  </si>
  <si>
    <t>大阪府立長尾高等学校</t>
  </si>
  <si>
    <t>大阪府立堺支援学校</t>
  </si>
  <si>
    <t>大阪府立大阪南視覚支援学校</t>
  </si>
  <si>
    <t>大阪府立生野聴覚支援学校</t>
  </si>
  <si>
    <t>大阪府立堺聴覚支援学校</t>
  </si>
  <si>
    <t>大阪府立高槻支援学校</t>
  </si>
  <si>
    <t>大阪府立八尾支援学校</t>
  </si>
  <si>
    <t>大阪府立茨木支援学校</t>
  </si>
  <si>
    <t>大阪府立富田林支援学校</t>
  </si>
  <si>
    <t>大阪府立佐野支援学校</t>
  </si>
  <si>
    <t>大阪府立交野高等学校</t>
  </si>
  <si>
    <t>大阪府立貝塚南高等学校</t>
  </si>
  <si>
    <t>大阪府立松原高等学校</t>
  </si>
  <si>
    <t>大阪府立藤井寺高等学校</t>
  </si>
  <si>
    <t>大阪府立吹田東高等学校</t>
  </si>
  <si>
    <t>大阪府立西成高等学校</t>
  </si>
  <si>
    <t>大阪府立箕面東高等学校</t>
  </si>
  <si>
    <t>大阪府立金岡高等学校</t>
  </si>
  <si>
    <t>大阪府立豊島高等学校</t>
  </si>
  <si>
    <t>大阪府立柴島高等学校</t>
  </si>
  <si>
    <t>大阪府立長吉高等学校</t>
  </si>
  <si>
    <t>大阪府立渋谷高等学校</t>
  </si>
  <si>
    <t>大阪府立茨木西高等学校</t>
  </si>
  <si>
    <t>大阪府立野崎高等学校</t>
  </si>
  <si>
    <t>大阪府立牧野高等学校</t>
  </si>
  <si>
    <t>大阪府立美原高等学校</t>
  </si>
  <si>
    <t>大阪府立東百舌鳥高等学校</t>
  </si>
  <si>
    <t>大阪府立刀根山高等学校</t>
  </si>
  <si>
    <t>大阪府立高槻北高等学校</t>
  </si>
  <si>
    <t>大阪府立門真西高等学校</t>
  </si>
  <si>
    <t>大阪府立高石高等学校</t>
  </si>
  <si>
    <t>大阪府立北千里高等学校</t>
  </si>
  <si>
    <t>大阪府立布施北高等学校</t>
  </si>
  <si>
    <t>大阪府立伯太高等学校</t>
  </si>
  <si>
    <t>大阪府立久米田高等学校</t>
  </si>
  <si>
    <t>大阪府立岬高等学校</t>
  </si>
  <si>
    <t>大阪府立堺西高等学校</t>
  </si>
  <si>
    <t>大阪府立芥川高等学校</t>
  </si>
  <si>
    <t>大阪府立香里丘高等学校</t>
  </si>
  <si>
    <t>大阪府立西寝屋川高等学校</t>
  </si>
  <si>
    <t>大阪府立平野高等学校</t>
  </si>
  <si>
    <t>大阪府立金剛高等学校</t>
  </si>
  <si>
    <t>大阪府立狭山高等学校</t>
  </si>
  <si>
    <t>大阪府立福泉高等学校</t>
  </si>
  <si>
    <t>大阪府立信太高等学校</t>
  </si>
  <si>
    <t>大阪府立阿武野高等学校</t>
  </si>
  <si>
    <t>大阪府立守口東高等学校</t>
  </si>
  <si>
    <t>大阪府立八尾北高等学校</t>
  </si>
  <si>
    <t>大阪府立大塚高等学校</t>
  </si>
  <si>
    <t>大阪府立福井高等学校</t>
  </si>
  <si>
    <t>大阪府立山田高等学校</t>
  </si>
  <si>
    <t>大阪府立堺上高等学校</t>
  </si>
  <si>
    <t>大阪府立門真なみはや高等学校</t>
  </si>
  <si>
    <t>大阪府立枚岡樟風高等学校</t>
  </si>
  <si>
    <t>大阪府立芦間高等学校</t>
  </si>
  <si>
    <t>大阪府立八尾翠翔高等学校</t>
  </si>
  <si>
    <t>大阪府立槻の木高等学校</t>
  </si>
  <si>
    <t>大阪府立港南造形高等学校</t>
  </si>
  <si>
    <t>大阪府立成美高等学校</t>
  </si>
  <si>
    <t>大阪府立枚方なぎさ高等学校</t>
  </si>
  <si>
    <t>大阪府立かわち野高等学校</t>
  </si>
  <si>
    <t>大阪府立成城高等学校</t>
  </si>
  <si>
    <t>大阪府立東住吉総合高等学校</t>
  </si>
  <si>
    <t>大阪府立和泉総合高等学校</t>
  </si>
  <si>
    <t>大阪府立西野田工科高等学校</t>
  </si>
  <si>
    <t>大阪府立淀川工科高等学校</t>
  </si>
  <si>
    <t>大阪府立今宮工科高等学校</t>
  </si>
  <si>
    <t>大阪府立茨木工科高等学校</t>
  </si>
  <si>
    <t>大阪府立城東工科高等学校</t>
  </si>
  <si>
    <t>大阪府立布施工科高等学校</t>
  </si>
  <si>
    <t>大阪府立藤井寺工科高等学校</t>
  </si>
  <si>
    <t>大阪府立堺工科高等学校</t>
  </si>
  <si>
    <t>大阪府立佐野工科高等学校</t>
  </si>
  <si>
    <t>大阪府立緑風冠高等学校</t>
  </si>
  <si>
    <t>大阪府立千里青雲高等学校</t>
  </si>
  <si>
    <t>大阪府立北摂つばさ高等学校</t>
  </si>
  <si>
    <t>大阪府立北かわち皐が丘高等学校</t>
  </si>
  <si>
    <t>大阪府立みどり清朋高等学校</t>
  </si>
  <si>
    <t>大阪府立懐風館高等学校</t>
  </si>
  <si>
    <t>大阪府立りんくう翔南高等学校</t>
  </si>
  <si>
    <t>大阪府立教育Ｃ付属高等学校</t>
  </si>
  <si>
    <t>大阪府立大冠高等学校</t>
  </si>
  <si>
    <t>大阪府立枚方津田高等学校</t>
  </si>
  <si>
    <t>大阪府立日根野高等学校</t>
  </si>
  <si>
    <t>大阪府立富田林中学校</t>
  </si>
  <si>
    <t>大阪府立淀川清流高等学校</t>
  </si>
  <si>
    <t>大阪府立大正白稜高等学校</t>
  </si>
  <si>
    <t>大阪府立大阪わかば高等学校</t>
  </si>
  <si>
    <t>大阪府立咲くやこの花中学校</t>
  </si>
  <si>
    <t>大阪府立桜宮高等学校</t>
  </si>
  <si>
    <t>大阪府立東高等学校</t>
  </si>
  <si>
    <t>大阪府立汎愛高等学校</t>
  </si>
  <si>
    <t>大阪府立いちりつ高等学校</t>
  </si>
  <si>
    <t>大阪府立東淀工業高等学校</t>
  </si>
  <si>
    <t>大阪府立都島工業高等学校</t>
  </si>
  <si>
    <t>大阪府立泉尾工業高等学校</t>
  </si>
  <si>
    <t>大阪府立生野工業高等学校</t>
  </si>
  <si>
    <t>大阪府立工芸高等学校</t>
  </si>
  <si>
    <t>大阪府立淀商業高等学校</t>
  </si>
  <si>
    <t>大阪府立鶴見商業高等学校</t>
  </si>
  <si>
    <t>大阪府立大阪ビジネスフロンティア高等学校</t>
  </si>
  <si>
    <t>大阪府立住吉商業高等学校</t>
  </si>
  <si>
    <t>大阪府立桜和高等学校</t>
  </si>
  <si>
    <t>大阪府立咲くやこの花高等学校</t>
  </si>
  <si>
    <t>大阪府立中央高等学校</t>
  </si>
  <si>
    <t>大阪府立豊中支援学校</t>
  </si>
  <si>
    <t>大阪府立寝屋川支援学校</t>
  </si>
  <si>
    <t>大阪府立泉北高等支援学校</t>
  </si>
  <si>
    <t>大阪府立東大阪支援学校</t>
  </si>
  <si>
    <t>大阪府立和泉支援学校</t>
  </si>
  <si>
    <t>大阪府立岸和田支援学校</t>
  </si>
  <si>
    <t>大阪府立藤井寺支援学校</t>
  </si>
  <si>
    <t>大阪府立交野支援学校</t>
  </si>
  <si>
    <t>大阪府立刀根山支援学校</t>
  </si>
  <si>
    <t>大阪府立箕面支援学校</t>
  </si>
  <si>
    <t>大阪府立中津支援学校</t>
  </si>
  <si>
    <t>大阪府立守口支援学校</t>
  </si>
  <si>
    <t>大阪府立吹田支援学校</t>
  </si>
  <si>
    <t>大阪府立羽曳野支援学校</t>
  </si>
  <si>
    <t>大阪府立だいせん聴覚高等支援学校</t>
  </si>
  <si>
    <t>大阪府立たまがわ高等支援学校</t>
  </si>
  <si>
    <t>大阪府立摂津支援学校</t>
  </si>
  <si>
    <t>大阪府立とりかい高等支援学校</t>
  </si>
  <si>
    <t>大阪府立泉南支援学校</t>
  </si>
  <si>
    <t>大阪府立すながわ高等支援学校</t>
  </si>
  <si>
    <t>大阪府立枚方支援学校</t>
  </si>
  <si>
    <t>大阪府立むらの高等支援学校</t>
  </si>
  <si>
    <t>大阪府立西浦支援学校</t>
  </si>
  <si>
    <t>大阪府立大阪北視覚支援学校</t>
  </si>
  <si>
    <t>大阪府立中央聴覚支援学校</t>
  </si>
  <si>
    <t>大阪府立光陽支援学校</t>
  </si>
  <si>
    <t>大阪府立西淀川支援学校</t>
  </si>
  <si>
    <t>大阪府立平野支援学校</t>
  </si>
  <si>
    <t>大阪府立東住吉支援学校</t>
  </si>
  <si>
    <t>大阪府立思斉支援学校</t>
  </si>
  <si>
    <t>大阪府立難波支援学校</t>
  </si>
  <si>
    <t>大阪府立生野支援学校</t>
  </si>
  <si>
    <t>大阪府立住之江支援学校</t>
  </si>
  <si>
    <t>大阪府立東淀川支援学校</t>
  </si>
  <si>
    <t>大阪府立なにわ高等支援学校</t>
  </si>
  <si>
    <t>大阪府立出来島支援学校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</si>
</sst>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[$-411]ge\.m\.d;@"/>
    <numFmt numFmtId="177" formatCode="0_);[Red]\(0\)"/>
    <numFmt numFmtId="178" formatCode="[$-411]ggge&quot;年&quot;m&quot;月&quot;d&quot;日&quot;;@"/>
    <numFmt numFmtId="179" formatCode="00"/>
  </numFmts>
  <fonts count="107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6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7"/>
      <name val="ＭＳ Ｐ明朝"/>
      <family val="1"/>
      <charset val="128"/>
    </font>
    <font>
      <sz val="11"/>
      <name val="ＭＳ Ｐ明朝"/>
      <family val="1"/>
      <charset val="128"/>
    </font>
    <font>
      <sz val="10"/>
      <name val="ＭＳ Ｐ明朝"/>
      <family val="1"/>
      <charset val="128"/>
    </font>
    <font>
      <sz val="9"/>
      <name val="ＭＳ Ｐ明朝"/>
      <family val="1"/>
      <charset val="128"/>
    </font>
    <font>
      <sz val="8"/>
      <name val="ＭＳ Ｐ明朝"/>
      <family val="1"/>
      <charset val="128"/>
    </font>
    <font>
      <sz val="6"/>
      <name val="ＭＳ Ｐ明朝"/>
      <family val="1"/>
      <charset val="128"/>
    </font>
    <font>
      <b/>
      <sz val="9"/>
      <name val="ＭＳ Ｐゴシック"/>
      <family val="3"/>
      <charset val="128"/>
    </font>
    <font>
      <b/>
      <sz val="11"/>
      <name val="ＭＳ Ｐ明朝"/>
      <family val="1"/>
      <charset val="128"/>
    </font>
    <font>
      <sz val="5"/>
      <name val="ＭＳ Ｐ明朝"/>
      <family val="1"/>
      <charset val="128"/>
    </font>
    <font>
      <b/>
      <sz val="7.5"/>
      <name val="ＭＳ Ｐ明朝"/>
      <family val="1"/>
      <charset val="128"/>
    </font>
    <font>
      <sz val="8"/>
      <name val="ＭＳ ゴシック"/>
      <family val="3"/>
      <charset val="128"/>
    </font>
    <font>
      <sz val="9"/>
      <color indexed="81"/>
      <name val="MS P ゴシック"/>
      <family val="3"/>
      <charset val="128"/>
    </font>
    <font>
      <b/>
      <sz val="11"/>
      <name val="Meiryo UI"/>
      <family val="3"/>
      <charset val="128"/>
    </font>
    <font>
      <b/>
      <sz val="11"/>
      <color rgb="FFFF0000"/>
      <name val="Meiryo UI"/>
      <family val="3"/>
      <charset val="128"/>
    </font>
    <font>
      <b/>
      <sz val="11"/>
      <color rgb="FFFF0000"/>
      <name val="ＭＳ Ｐゴシック"/>
      <family val="3"/>
      <charset val="128"/>
    </font>
    <font>
      <sz val="14"/>
      <name val="Meiryo UI"/>
      <family val="3"/>
      <charset val="128"/>
    </font>
    <font>
      <sz val="14"/>
      <color rgb="FFFF0000"/>
      <name val="Meiryo UI"/>
      <family val="3"/>
      <charset val="128"/>
    </font>
    <font>
      <sz val="9"/>
      <name val="Meiryo UI"/>
      <family val="3"/>
      <charset val="128"/>
    </font>
    <font>
      <sz val="12"/>
      <name val="ＭＳ Ｐ明朝"/>
      <family val="1"/>
      <charset val="128"/>
    </font>
    <font>
      <sz val="11"/>
      <name val="Meiryo UI"/>
      <family val="3"/>
      <charset val="128"/>
    </font>
    <font>
      <sz val="8"/>
      <name val="Meiryo UI"/>
      <family val="3"/>
      <charset val="128"/>
    </font>
    <font>
      <sz val="5"/>
      <name val="Meiryo UI"/>
      <family val="3"/>
      <charset val="128"/>
    </font>
    <font>
      <sz val="7"/>
      <name val="Meiryo UI"/>
      <family val="3"/>
      <charset val="128"/>
    </font>
    <font>
      <sz val="6"/>
      <name val="Meiryo UI"/>
      <family val="3"/>
      <charset val="128"/>
    </font>
    <font>
      <sz val="10"/>
      <name val="Meiryo UI"/>
      <family val="3"/>
      <charset val="128"/>
    </font>
    <font>
      <b/>
      <sz val="11"/>
      <color rgb="FF0070C0"/>
      <name val="Meiryo UI"/>
      <family val="3"/>
      <charset val="128"/>
    </font>
    <font>
      <b/>
      <sz val="11"/>
      <color theme="0"/>
      <name val="Meiryo UI"/>
      <family val="3"/>
      <charset val="128"/>
    </font>
    <font>
      <b/>
      <sz val="14"/>
      <name val="Meiryo UI"/>
      <family val="3"/>
      <charset val="128"/>
    </font>
    <font>
      <b/>
      <sz val="14"/>
      <color rgb="FFFF0000"/>
      <name val="Meiryo UI"/>
      <family val="3"/>
      <charset val="128"/>
    </font>
    <font>
      <b/>
      <sz val="12"/>
      <name val="Meiryo UI"/>
      <family val="3"/>
      <charset val="128"/>
    </font>
    <font>
      <b/>
      <sz val="16"/>
      <name val="Meiryo UI"/>
      <family val="3"/>
      <charset val="128"/>
    </font>
    <font>
      <b/>
      <sz val="28"/>
      <name val="Meiryo UI"/>
      <family val="3"/>
      <charset val="128"/>
    </font>
    <font>
      <sz val="16"/>
      <name val="Meiryo UI"/>
      <family val="3"/>
      <charset val="128"/>
    </font>
    <font>
      <sz val="22"/>
      <name val="Meiryo UI"/>
      <family val="3"/>
      <charset val="128"/>
    </font>
    <font>
      <b/>
      <sz val="22"/>
      <name val="Meiryo UI"/>
      <family val="3"/>
      <charset val="128"/>
    </font>
    <font>
      <sz val="12"/>
      <name val="Meiryo UI"/>
      <family val="3"/>
      <charset val="128"/>
    </font>
    <font>
      <sz val="18"/>
      <name val="Meiryo UI"/>
      <family val="3"/>
      <charset val="128"/>
    </font>
    <font>
      <b/>
      <sz val="16"/>
      <color rgb="FFFF0000"/>
      <name val="Meiryo UI"/>
      <family val="3"/>
      <charset val="128"/>
    </font>
    <font>
      <u/>
      <sz val="11"/>
      <color theme="10"/>
      <name val="ＭＳ Ｐゴシック"/>
      <family val="3"/>
      <charset val="128"/>
    </font>
    <font>
      <sz val="11"/>
      <color theme="0"/>
      <name val="Meiryo UI"/>
      <family val="3"/>
      <charset val="128"/>
    </font>
    <font>
      <b/>
      <sz val="9"/>
      <color rgb="FFFF0000"/>
      <name val="Meiryo UI"/>
      <family val="3"/>
      <charset val="128"/>
    </font>
    <font>
      <sz val="10"/>
      <color theme="0"/>
      <name val="Meiryo UI"/>
      <family val="3"/>
      <charset val="128"/>
    </font>
    <font>
      <sz val="12"/>
      <color rgb="FFFF0000"/>
      <name val="Meiryo UI"/>
      <family val="3"/>
      <charset val="128"/>
    </font>
    <font>
      <b/>
      <sz val="10"/>
      <color rgb="FFFF0000"/>
      <name val="Meiryo UI"/>
      <family val="3"/>
      <charset val="128"/>
    </font>
    <font>
      <sz val="9"/>
      <color theme="0"/>
      <name val="Meiryo UI"/>
      <family val="3"/>
      <charset val="128"/>
    </font>
    <font>
      <sz val="10"/>
      <color rgb="FFFF0000"/>
      <name val="Meiryo UI"/>
      <family val="3"/>
      <charset val="128"/>
    </font>
    <font>
      <b/>
      <sz val="10"/>
      <name val="Meiryo UI"/>
      <family val="3"/>
      <charset val="128"/>
    </font>
    <font>
      <sz val="8"/>
      <color rgb="FFFF0000"/>
      <name val="Meiryo UI"/>
      <family val="3"/>
      <charset val="128"/>
    </font>
    <font>
      <sz val="9"/>
      <color rgb="FFFF0000"/>
      <name val="Meiryo UI"/>
      <family val="3"/>
      <charset val="128"/>
    </font>
    <font>
      <i/>
      <sz val="11"/>
      <name val="Meiryo UI"/>
      <family val="3"/>
      <charset val="128"/>
    </font>
    <font>
      <b/>
      <sz val="9"/>
      <name val="Meiryo UI"/>
      <family val="3"/>
      <charset val="128"/>
    </font>
    <font>
      <u/>
      <sz val="14"/>
      <color theme="10"/>
      <name val="Meiryo UI"/>
      <family val="3"/>
      <charset val="128"/>
    </font>
    <font>
      <b/>
      <sz val="9"/>
      <color theme="0"/>
      <name val="Meiryo UI"/>
      <family val="3"/>
      <charset val="128"/>
    </font>
    <font>
      <u/>
      <sz val="10"/>
      <name val="Meiryo UI"/>
      <family val="3"/>
      <charset val="128"/>
    </font>
    <font>
      <b/>
      <sz val="20"/>
      <name val="Meiryo UI"/>
      <family val="3"/>
      <charset val="128"/>
    </font>
    <font>
      <b/>
      <u val="double"/>
      <sz val="16"/>
      <color rgb="FFFF0000"/>
      <name val="Meiryo UI"/>
      <family val="3"/>
      <charset val="128"/>
    </font>
    <font>
      <b/>
      <sz val="16"/>
      <color theme="0"/>
      <name val="Meiryo UI"/>
      <family val="3"/>
      <charset val="128"/>
    </font>
    <font>
      <b/>
      <sz val="18"/>
      <name val="Meiryo UI"/>
      <family val="3"/>
      <charset val="128"/>
    </font>
    <font>
      <b/>
      <sz val="18"/>
      <color theme="0"/>
      <name val="Meiryo UI"/>
      <family val="3"/>
      <charset val="128"/>
    </font>
    <font>
      <b/>
      <sz val="24"/>
      <name val="Meiryo UI"/>
      <family val="3"/>
      <charset val="128"/>
    </font>
    <font>
      <sz val="20"/>
      <name val="Meiryo UI"/>
      <family val="3"/>
      <charset val="128"/>
    </font>
    <font>
      <sz val="10.5"/>
      <name val="Meiryo UI"/>
      <family val="3"/>
      <charset val="128"/>
    </font>
    <font>
      <sz val="10.5"/>
      <color rgb="FFFF0000"/>
      <name val="Meiryo UI"/>
      <family val="3"/>
      <charset val="128"/>
    </font>
    <font>
      <b/>
      <sz val="12"/>
      <color rgb="FFFF0000"/>
      <name val="Meiryo UI"/>
      <family val="3"/>
      <charset val="128"/>
    </font>
    <font>
      <sz val="11"/>
      <color indexed="81"/>
      <name val="MS P ゴシック"/>
      <family val="3"/>
      <charset val="128"/>
    </font>
    <font>
      <sz val="14"/>
      <color indexed="81"/>
      <name val="MS P ゴシック"/>
      <family val="3"/>
      <charset val="128"/>
    </font>
    <font>
      <b/>
      <u/>
      <sz val="11"/>
      <name val="Meiryo UI"/>
      <family val="3"/>
      <charset val="128"/>
    </font>
    <font>
      <b/>
      <u val="double"/>
      <sz val="20"/>
      <color rgb="FFFF0000"/>
      <name val="Meiryo UI"/>
      <family val="3"/>
      <charset val="128"/>
    </font>
    <font>
      <b/>
      <sz val="8"/>
      <name val="Meiryo UI"/>
      <family val="3"/>
      <charset val="128"/>
    </font>
    <font>
      <u/>
      <sz val="9"/>
      <color indexed="81"/>
      <name val="MS P ゴシック"/>
      <family val="3"/>
      <charset val="128"/>
    </font>
    <font>
      <b/>
      <u/>
      <sz val="9"/>
      <color theme="0"/>
      <name val="Meiryo UI"/>
      <family val="3"/>
      <charset val="128"/>
    </font>
    <font>
      <b/>
      <sz val="10"/>
      <color theme="0"/>
      <name val="Meiryo UI"/>
      <family val="3"/>
      <charset val="128"/>
    </font>
    <font>
      <b/>
      <sz val="6"/>
      <name val="Meiryo UI"/>
      <family val="3"/>
      <charset val="128"/>
    </font>
    <font>
      <sz val="6"/>
      <color theme="0"/>
      <name val="Meiryo UI"/>
      <family val="3"/>
      <charset val="128"/>
    </font>
    <font>
      <b/>
      <sz val="8"/>
      <color rgb="FFFF0000"/>
      <name val="Meiryo UI"/>
      <family val="3"/>
      <charset val="128"/>
    </font>
    <font>
      <b/>
      <sz val="14"/>
      <color indexed="81"/>
      <name val="MS P ゴシック"/>
      <family val="3"/>
      <charset val="128"/>
    </font>
    <font>
      <b/>
      <sz val="11"/>
      <color indexed="81"/>
      <name val="MS P ゴシック"/>
      <family val="3"/>
      <charset val="128"/>
    </font>
    <font>
      <b/>
      <sz val="12"/>
      <color indexed="81"/>
      <name val="MS P ゴシック"/>
      <family val="3"/>
      <charset val="128"/>
    </font>
    <font>
      <sz val="12"/>
      <color indexed="81"/>
      <name val="MS P ゴシック"/>
      <family val="3"/>
      <charset val="128"/>
    </font>
    <font>
      <u/>
      <sz val="18"/>
      <color theme="10"/>
      <name val="Meiryo UI"/>
      <family val="3"/>
      <charset val="128"/>
    </font>
    <font>
      <b/>
      <sz val="28"/>
      <color indexed="81"/>
      <name val="MS P ゴシック"/>
      <family val="3"/>
      <charset val="128"/>
    </font>
    <font>
      <u/>
      <sz val="16"/>
      <color indexed="81"/>
      <name val="MS P ゴシック"/>
      <family val="3"/>
      <charset val="128"/>
    </font>
    <font>
      <sz val="18"/>
      <color indexed="81"/>
      <name val="MS P ゴシック"/>
      <family val="3"/>
      <charset val="128"/>
    </font>
    <font>
      <u/>
      <sz val="18"/>
      <color indexed="81"/>
      <name val="MS P ゴシック"/>
      <family val="3"/>
      <charset val="128"/>
    </font>
    <font>
      <b/>
      <u/>
      <sz val="20"/>
      <color indexed="81"/>
      <name val="MS P ゴシック"/>
      <family val="3"/>
      <charset val="128"/>
    </font>
    <font>
      <b/>
      <u/>
      <sz val="22"/>
      <color indexed="81"/>
      <name val="MS P ゴシック"/>
      <family val="3"/>
      <charset val="128"/>
    </font>
    <font>
      <u/>
      <sz val="20"/>
      <color indexed="81"/>
      <name val="MS P ゴシック"/>
      <family val="3"/>
      <charset val="128"/>
    </font>
    <font>
      <b/>
      <u/>
      <sz val="28"/>
      <color indexed="81"/>
      <name val="MS P ゴシック"/>
      <family val="3"/>
      <charset val="128"/>
    </font>
    <font>
      <sz val="12"/>
      <name val="ＭＳ Ｐゴシック"/>
      <family val="3"/>
      <charset val="128"/>
      <scheme val="major"/>
    </font>
    <font>
      <b/>
      <sz val="16"/>
      <name val="ＭＳ Ｐゴシック"/>
      <family val="3"/>
      <charset val="128"/>
      <scheme val="major"/>
    </font>
    <font>
      <b/>
      <u/>
      <sz val="16"/>
      <name val="ＭＳ Ｐゴシック"/>
      <family val="3"/>
      <charset val="128"/>
      <scheme val="major"/>
    </font>
    <font>
      <sz val="16"/>
      <name val="BIZ UDPゴシック"/>
      <family val="3"/>
      <charset val="128"/>
    </font>
    <font>
      <sz val="14"/>
      <name val="ＭＳ Ｐゴシック"/>
      <family val="3"/>
      <charset val="128"/>
      <scheme val="major"/>
    </font>
    <font>
      <sz val="12"/>
      <name val="BIZ UDPゴシック"/>
      <family val="3"/>
      <charset val="128"/>
    </font>
    <font>
      <b/>
      <sz val="12"/>
      <name val="BIZ UDPゴシック"/>
      <family val="3"/>
      <charset val="128"/>
    </font>
    <font>
      <b/>
      <sz val="11"/>
      <name val="BIZ UDPゴシック"/>
      <family val="3"/>
      <charset val="128"/>
    </font>
    <font>
      <sz val="16"/>
      <name val="ＭＳ Ｐゴシック"/>
      <family val="3"/>
      <charset val="128"/>
      <scheme val="major"/>
    </font>
    <font>
      <sz val="11"/>
      <name val="BIZ UDPゴシック"/>
      <family val="3"/>
      <charset val="128"/>
    </font>
    <font>
      <sz val="8"/>
      <name val="BIZ UDPゴシック"/>
      <family val="3"/>
      <charset val="128"/>
    </font>
    <font>
      <u/>
      <sz val="12"/>
      <name val="Meiryo UI"/>
      <family val="3"/>
      <charset val="128"/>
    </font>
    <font>
      <sz val="6.5"/>
      <name val="ＭＳ Ｐ明朝"/>
      <family val="1"/>
      <charset val="128"/>
    </font>
  </fonts>
  <fills count="1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54CFFA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E5FE"/>
        <bgColor indexed="64"/>
      </patternFill>
    </fill>
    <fill>
      <patternFill patternType="solid">
        <fgColor rgb="FFC5D9F1"/>
        <bgColor indexed="64"/>
      </patternFill>
    </fill>
    <fill>
      <patternFill patternType="solid">
        <fgColor rgb="FFCDFFBD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FFCC"/>
        <bgColor indexed="64"/>
      </patternFill>
    </fill>
  </fills>
  <borders count="2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ashed">
        <color indexed="64"/>
      </left>
      <right/>
      <top/>
      <bottom/>
      <diagonal/>
    </border>
    <border>
      <left/>
      <right style="dashed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/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ashed">
        <color indexed="64"/>
      </right>
      <top style="thin">
        <color indexed="64"/>
      </top>
      <bottom/>
      <diagonal/>
    </border>
    <border>
      <left/>
      <right style="dashed">
        <color indexed="64"/>
      </right>
      <top/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/>
      <diagonal/>
    </border>
    <border>
      <left style="dashed">
        <color indexed="64"/>
      </left>
      <right/>
      <top/>
      <bottom style="thin">
        <color indexed="64"/>
      </bottom>
      <diagonal/>
    </border>
    <border>
      <left style="dashed">
        <color indexed="64"/>
      </left>
      <right/>
      <top/>
      <bottom style="medium">
        <color indexed="64"/>
      </bottom>
      <diagonal/>
    </border>
    <border>
      <left/>
      <right style="dashed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dashed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dash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 style="thin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/>
      <diagonal/>
    </border>
    <border>
      <left/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/>
      <bottom/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dotted">
        <color indexed="64"/>
      </right>
      <top/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auto="1"/>
      </left>
      <right/>
      <top style="dotted">
        <color auto="1"/>
      </top>
      <bottom/>
      <diagonal/>
    </border>
    <border>
      <left/>
      <right/>
      <top style="dotted">
        <color auto="1"/>
      </top>
      <bottom/>
      <diagonal/>
    </border>
    <border>
      <left/>
      <right/>
      <top/>
      <bottom style="dotted">
        <color auto="1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dashed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  <border>
      <left style="dotted">
        <color auto="1"/>
      </left>
      <right/>
      <top style="dotted">
        <color auto="1"/>
      </top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 style="dotted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indexed="64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hair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thin">
        <color auto="1"/>
      </right>
      <top style="hair">
        <color auto="1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thin">
        <color auto="1"/>
      </right>
      <top/>
      <bottom/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hair">
        <color auto="1"/>
      </right>
      <top/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auto="1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indexed="64"/>
      </top>
      <bottom style="medium">
        <color indexed="64"/>
      </bottom>
      <diagonal/>
    </border>
    <border>
      <left/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auto="1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auto="1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B050"/>
      </left>
      <right/>
      <top style="medium">
        <color rgb="FF00B050"/>
      </top>
      <bottom/>
      <diagonal/>
    </border>
    <border>
      <left/>
      <right/>
      <top style="medium">
        <color rgb="FF00B050"/>
      </top>
      <bottom/>
      <diagonal/>
    </border>
    <border>
      <left/>
      <right style="medium">
        <color rgb="FF00B050"/>
      </right>
      <top style="medium">
        <color rgb="FF00B050"/>
      </top>
      <bottom/>
      <diagonal/>
    </border>
    <border>
      <left style="medium">
        <color rgb="FF00B050"/>
      </left>
      <right/>
      <top/>
      <bottom/>
      <diagonal/>
    </border>
    <border>
      <left/>
      <right style="medium">
        <color rgb="FF00B050"/>
      </right>
      <top/>
      <bottom/>
      <diagonal/>
    </border>
    <border>
      <left style="medium">
        <color rgb="FF00B050"/>
      </left>
      <right/>
      <top/>
      <bottom style="medium">
        <color rgb="FF00B050"/>
      </bottom>
      <diagonal/>
    </border>
    <border>
      <left/>
      <right/>
      <top/>
      <bottom style="medium">
        <color rgb="FF00B050"/>
      </bottom>
      <diagonal/>
    </border>
    <border>
      <left/>
      <right style="medium">
        <color rgb="FF00B050"/>
      </right>
      <top/>
      <bottom style="medium">
        <color rgb="FF00B050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medium">
        <color indexed="64"/>
      </bottom>
      <diagonal/>
    </border>
    <border>
      <left/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dotted">
        <color indexed="64"/>
      </bottom>
      <diagonal/>
    </border>
    <border>
      <left style="medium">
        <color indexed="64"/>
      </left>
      <right/>
      <top/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/>
      <top style="thin">
        <color indexed="64"/>
      </top>
      <bottom style="dotted">
        <color indexed="64"/>
      </bottom>
      <diagonal/>
    </border>
    <border>
      <left/>
      <right style="medium">
        <color indexed="64"/>
      </right>
      <top style="thin">
        <color indexed="64"/>
      </top>
      <bottom style="dotted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thin">
        <color auto="1"/>
      </left>
      <right/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hair">
        <color indexed="64"/>
      </bottom>
      <diagonal/>
    </border>
    <border>
      <left/>
      <right style="medium">
        <color indexed="64"/>
      </right>
      <top style="dotted">
        <color indexed="64"/>
      </top>
      <bottom style="hair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 style="medium">
        <color indexed="64"/>
      </left>
      <right/>
      <top style="dotted">
        <color indexed="64"/>
      </top>
      <bottom style="thin">
        <color indexed="64"/>
      </bottom>
      <diagonal/>
    </border>
    <border>
      <left/>
      <right style="medium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/>
      <top style="thin">
        <color indexed="64"/>
      </top>
      <bottom style="hair">
        <color indexed="64"/>
      </bottom>
      <diagonal/>
    </border>
    <border>
      <left style="dotted">
        <color indexed="64"/>
      </left>
      <right/>
      <top style="hair">
        <color indexed="64"/>
      </top>
      <bottom style="hair">
        <color indexed="64"/>
      </bottom>
      <diagonal/>
    </border>
    <border>
      <left style="dotted">
        <color indexed="64"/>
      </left>
      <right/>
      <top style="hair">
        <color indexed="64"/>
      </top>
      <bottom style="thin">
        <color indexed="64"/>
      </bottom>
      <diagonal/>
    </border>
    <border>
      <left style="dotted">
        <color indexed="64"/>
      </left>
      <right/>
      <top style="hair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/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dotted">
        <color indexed="64"/>
      </top>
      <bottom/>
      <diagonal/>
    </border>
    <border>
      <left style="dotted">
        <color indexed="64"/>
      </left>
      <right/>
      <top style="dotted">
        <color indexed="64"/>
      </top>
      <bottom style="hair">
        <color indexed="64"/>
      </bottom>
      <diagonal/>
    </border>
    <border>
      <left style="hair">
        <color auto="1"/>
      </left>
      <right style="dotted">
        <color indexed="64"/>
      </right>
      <top style="thin">
        <color auto="1"/>
      </top>
      <bottom style="thin">
        <color indexed="64"/>
      </bottom>
      <diagonal/>
    </border>
    <border>
      <left style="hair">
        <color auto="1"/>
      </left>
      <right style="dotted">
        <color indexed="64"/>
      </right>
      <top/>
      <bottom/>
      <diagonal/>
    </border>
    <border>
      <left style="dotted">
        <color indexed="64"/>
      </left>
      <right style="hair">
        <color auto="1"/>
      </right>
      <top style="thin">
        <color auto="1"/>
      </top>
      <bottom style="thin">
        <color indexed="64"/>
      </bottom>
      <diagonal/>
    </border>
    <border>
      <left style="dotted">
        <color indexed="64"/>
      </left>
      <right style="hair">
        <color auto="1"/>
      </right>
      <top/>
      <bottom/>
      <diagonal/>
    </border>
    <border>
      <left style="hair">
        <color auto="1"/>
      </left>
      <right style="dotted">
        <color indexed="64"/>
      </right>
      <top style="thin">
        <color indexed="64"/>
      </top>
      <bottom/>
      <diagonal/>
    </border>
    <border>
      <left/>
      <right style="hair">
        <color auto="1"/>
      </right>
      <top style="thin">
        <color indexed="64"/>
      </top>
      <bottom/>
      <diagonal/>
    </border>
    <border>
      <left style="dotted">
        <color indexed="64"/>
      </left>
      <right style="hair">
        <color indexed="64"/>
      </right>
      <top style="thin">
        <color indexed="64"/>
      </top>
      <bottom/>
      <diagonal/>
    </border>
    <border diagonalUp="1">
      <left style="thin">
        <color indexed="64"/>
      </left>
      <right/>
      <top style="medium">
        <color indexed="64"/>
      </top>
      <bottom style="thin">
        <color indexed="64"/>
      </bottom>
      <diagonal style="thin">
        <color indexed="64"/>
      </diagonal>
    </border>
    <border diagonalUp="1">
      <left/>
      <right/>
      <top style="medium">
        <color indexed="64"/>
      </top>
      <bottom style="thin">
        <color indexed="64"/>
      </bottom>
      <diagonal style="thin">
        <color indexed="64"/>
      </diagonal>
    </border>
    <border diagonalUp="1">
      <left/>
      <right style="medium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>
      <left style="medium">
        <color rgb="FFFF0000"/>
      </left>
      <right/>
      <top style="medium">
        <color rgb="FFFF0000"/>
      </top>
      <bottom style="medium">
        <color rgb="FFFF0000"/>
      </bottom>
      <diagonal/>
    </border>
    <border>
      <left/>
      <right/>
      <top style="medium">
        <color rgb="FFFF0000"/>
      </top>
      <bottom style="medium">
        <color rgb="FFFF0000"/>
      </bottom>
      <diagonal/>
    </border>
    <border>
      <left/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Dashed">
        <color rgb="FFFF0000"/>
      </left>
      <right/>
      <top style="mediumDashed">
        <color rgb="FFFF0000"/>
      </top>
      <bottom/>
      <diagonal/>
    </border>
    <border>
      <left/>
      <right/>
      <top style="mediumDashed">
        <color rgb="FFFF0000"/>
      </top>
      <bottom/>
      <diagonal/>
    </border>
    <border>
      <left/>
      <right style="mediumDashed">
        <color rgb="FFFF0000"/>
      </right>
      <top style="mediumDashed">
        <color rgb="FFFF0000"/>
      </top>
      <bottom/>
      <diagonal/>
    </border>
    <border>
      <left style="mediumDashed">
        <color rgb="FFFF0000"/>
      </left>
      <right/>
      <top/>
      <bottom/>
      <diagonal/>
    </border>
    <border>
      <left/>
      <right style="mediumDashed">
        <color rgb="FFFF0000"/>
      </right>
      <top/>
      <bottom/>
      <diagonal/>
    </border>
    <border>
      <left style="mediumDashed">
        <color rgb="FFFF0000"/>
      </left>
      <right/>
      <top/>
      <bottom style="mediumDashed">
        <color rgb="FFFF0000"/>
      </bottom>
      <diagonal/>
    </border>
    <border>
      <left/>
      <right/>
      <top/>
      <bottom style="mediumDashed">
        <color rgb="FFFF0000"/>
      </bottom>
      <diagonal/>
    </border>
    <border>
      <left/>
      <right style="mediumDashed">
        <color rgb="FFFF0000"/>
      </right>
      <top/>
      <bottom style="mediumDashed">
        <color rgb="FFFF0000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 style="medium">
        <color rgb="FFFF0000"/>
      </left>
      <right style="thin">
        <color rgb="FFFF0000"/>
      </right>
      <top style="medium">
        <color rgb="FFFF0000"/>
      </top>
      <bottom/>
      <diagonal/>
    </border>
    <border>
      <left style="thin">
        <color rgb="FFFF0000"/>
      </left>
      <right/>
      <top style="medium">
        <color rgb="FFFF0000"/>
      </top>
      <bottom/>
      <diagonal/>
    </border>
    <border>
      <left/>
      <right style="dotted">
        <color rgb="FFFF0000"/>
      </right>
      <top style="medium">
        <color rgb="FFFF0000"/>
      </top>
      <bottom/>
      <diagonal/>
    </border>
    <border>
      <left style="dotted">
        <color rgb="FFFF0000"/>
      </left>
      <right/>
      <top style="medium">
        <color rgb="FFFF0000"/>
      </top>
      <bottom/>
      <diagonal/>
    </border>
    <border>
      <left style="medium">
        <color rgb="FFFF0000"/>
      </left>
      <right style="thin">
        <color rgb="FFFF0000"/>
      </right>
      <top/>
      <bottom style="medium">
        <color rgb="FFFF0000"/>
      </bottom>
      <diagonal/>
    </border>
    <border>
      <left style="thin">
        <color rgb="FFFF0000"/>
      </left>
      <right/>
      <top/>
      <bottom style="medium">
        <color rgb="FFFF0000"/>
      </bottom>
      <diagonal/>
    </border>
    <border>
      <left/>
      <right style="dotted">
        <color rgb="FFFF0000"/>
      </right>
      <top/>
      <bottom style="medium">
        <color rgb="FFFF0000"/>
      </bottom>
      <diagonal/>
    </border>
    <border>
      <left style="dotted">
        <color rgb="FFFF0000"/>
      </left>
      <right/>
      <top/>
      <bottom style="medium">
        <color rgb="FFFF0000"/>
      </bottom>
      <diagonal/>
    </border>
    <border>
      <left style="thick">
        <color rgb="FFFF0000"/>
      </left>
      <right style="hair">
        <color indexed="64"/>
      </right>
      <top style="thick">
        <color rgb="FFFF0000"/>
      </top>
      <bottom style="thick">
        <color rgb="FFFF0000"/>
      </bottom>
      <diagonal/>
    </border>
    <border>
      <left style="hair">
        <color auto="1"/>
      </left>
      <right style="dotted">
        <color indexed="64"/>
      </right>
      <top style="thick">
        <color rgb="FFFF0000"/>
      </top>
      <bottom style="thick">
        <color rgb="FFFF0000"/>
      </bottom>
      <diagonal/>
    </border>
    <border>
      <left style="dotted">
        <color indexed="64"/>
      </left>
      <right style="hair">
        <color indexed="64"/>
      </right>
      <top style="thick">
        <color rgb="FFFF0000"/>
      </top>
      <bottom style="thick">
        <color rgb="FFFF0000"/>
      </bottom>
      <diagonal/>
    </border>
    <border>
      <left/>
      <right style="hair">
        <color indexed="64"/>
      </right>
      <top style="thick">
        <color rgb="FFFF0000"/>
      </top>
      <bottom style="thick">
        <color rgb="FFFF0000"/>
      </bottom>
      <diagonal/>
    </border>
    <border>
      <left style="hair">
        <color auto="1"/>
      </left>
      <right/>
      <top style="thick">
        <color rgb="FFFF0000"/>
      </top>
      <bottom style="thick">
        <color rgb="FFFF0000"/>
      </bottom>
      <diagonal/>
    </border>
    <border>
      <left style="hair">
        <color auto="1"/>
      </left>
      <right style="thick">
        <color rgb="FFFF0000"/>
      </right>
      <top style="thick">
        <color rgb="FFFF0000"/>
      </top>
      <bottom style="thick">
        <color rgb="FFFF0000"/>
      </bottom>
      <diagonal/>
    </border>
  </borders>
  <cellStyleXfs count="4">
    <xf numFmtId="0" fontId="0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</cellStyleXfs>
  <cellXfs count="1797">
    <xf numFmtId="0" fontId="0" fillId="0" borderId="0" xfId="0">
      <alignment vertical="center"/>
    </xf>
    <xf numFmtId="0" fontId="0" fillId="0" borderId="0" xfId="0" applyBorder="1">
      <alignment vertical="center"/>
    </xf>
    <xf numFmtId="0" fontId="3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6" fillId="0" borderId="0" xfId="0" applyFont="1" applyBorder="1" applyAlignment="1">
      <alignment vertical="center"/>
    </xf>
    <xf numFmtId="0" fontId="7" fillId="0" borderId="0" xfId="0" applyFont="1" applyBorder="1">
      <alignment vertical="center"/>
    </xf>
    <xf numFmtId="0" fontId="7" fillId="0" borderId="0" xfId="0" applyFont="1" applyBorder="1" applyAlignment="1">
      <alignment vertical="center"/>
    </xf>
    <xf numFmtId="0" fontId="7" fillId="0" borderId="0" xfId="0" applyFont="1">
      <alignment vertical="center"/>
    </xf>
    <xf numFmtId="0" fontId="10" fillId="0" borderId="0" xfId="0" applyFont="1" applyBorder="1">
      <alignment vertical="center"/>
    </xf>
    <xf numFmtId="0" fontId="7" fillId="0" borderId="13" xfId="0" applyFont="1" applyBorder="1" applyAlignment="1">
      <alignment vertical="center"/>
    </xf>
    <xf numFmtId="0" fontId="7" fillId="0" borderId="14" xfId="0" applyFont="1" applyBorder="1">
      <alignment vertical="center"/>
    </xf>
    <xf numFmtId="0" fontId="7" fillId="0" borderId="4" xfId="0" applyFont="1" applyBorder="1" applyAlignment="1">
      <alignment vertical="center"/>
    </xf>
    <xf numFmtId="0" fontId="7" fillId="0" borderId="4" xfId="0" applyFont="1" applyBorder="1">
      <alignment vertical="center"/>
    </xf>
    <xf numFmtId="0" fontId="7" fillId="0" borderId="12" xfId="0" applyFont="1" applyBorder="1">
      <alignment vertical="center"/>
    </xf>
    <xf numFmtId="0" fontId="7" fillId="0" borderId="10" xfId="0" applyFont="1" applyBorder="1">
      <alignment vertical="center"/>
    </xf>
    <xf numFmtId="0" fontId="7" fillId="0" borderId="2" xfId="0" applyFont="1" applyBorder="1">
      <alignment vertical="center"/>
    </xf>
    <xf numFmtId="0" fontId="7" fillId="0" borderId="11" xfId="0" applyFont="1" applyBorder="1">
      <alignment vertical="center"/>
    </xf>
    <xf numFmtId="0" fontId="7" fillId="0" borderId="3" xfId="0" applyFont="1" applyBorder="1">
      <alignment vertical="center"/>
    </xf>
    <xf numFmtId="0" fontId="11" fillId="0" borderId="2" xfId="1" applyNumberFormat="1" applyFont="1" applyBorder="1" applyAlignment="1">
      <alignment horizontal="right" vertical="center"/>
    </xf>
    <xf numFmtId="0" fontId="10" fillId="0" borderId="4" xfId="0" applyFont="1" applyBorder="1" applyAlignment="1">
      <alignment vertical="center"/>
    </xf>
    <xf numFmtId="0" fontId="10" fillId="0" borderId="0" xfId="0" applyFont="1" applyBorder="1" applyAlignment="1">
      <alignment vertical="center"/>
    </xf>
    <xf numFmtId="0" fontId="7" fillId="0" borderId="33" xfId="0" applyFont="1" applyBorder="1">
      <alignment vertical="center"/>
    </xf>
    <xf numFmtId="0" fontId="7" fillId="0" borderId="47" xfId="0" applyFont="1" applyBorder="1">
      <alignment vertical="center"/>
    </xf>
    <xf numFmtId="0" fontId="10" fillId="0" borderId="0" xfId="0" applyFont="1" applyBorder="1" applyAlignment="1"/>
    <xf numFmtId="0" fontId="11" fillId="0" borderId="0" xfId="1" applyNumberFormat="1" applyFont="1" applyBorder="1" applyAlignment="1">
      <alignment vertical="center"/>
    </xf>
    <xf numFmtId="0" fontId="7" fillId="0" borderId="46" xfId="0" applyFont="1" applyBorder="1">
      <alignment vertical="center"/>
    </xf>
    <xf numFmtId="0" fontId="8" fillId="0" borderId="0" xfId="0" applyFont="1" applyBorder="1" applyAlignment="1">
      <alignment vertical="center" wrapText="1"/>
    </xf>
    <xf numFmtId="0" fontId="7" fillId="0" borderId="48" xfId="0" applyFont="1" applyBorder="1">
      <alignment vertical="center"/>
    </xf>
    <xf numFmtId="0" fontId="7" fillId="0" borderId="20" xfId="0" applyFont="1" applyBorder="1" applyAlignment="1">
      <alignment vertical="center"/>
    </xf>
    <xf numFmtId="0" fontId="7" fillId="0" borderId="2" xfId="0" applyFont="1" applyBorder="1" applyAlignment="1">
      <alignment vertical="center"/>
    </xf>
    <xf numFmtId="0" fontId="7" fillId="0" borderId="10" xfId="0" applyNumberFormat="1" applyFont="1" applyBorder="1" applyAlignment="1">
      <alignment vertical="center"/>
    </xf>
    <xf numFmtId="0" fontId="7" fillId="0" borderId="0" xfId="0" applyNumberFormat="1" applyFont="1" applyBorder="1" applyAlignment="1">
      <alignment vertical="center" wrapText="1"/>
    </xf>
    <xf numFmtId="0" fontId="7" fillId="0" borderId="0" xfId="0" applyNumberFormat="1" applyFont="1" applyBorder="1" applyAlignment="1">
      <alignment vertical="center" shrinkToFit="1"/>
    </xf>
    <xf numFmtId="0" fontId="13" fillId="0" borderId="2" xfId="0" applyFont="1" applyBorder="1" applyAlignment="1">
      <alignment vertical="center"/>
    </xf>
    <xf numFmtId="0" fontId="11" fillId="0" borderId="2" xfId="1" applyNumberFormat="1" applyFont="1" applyBorder="1" applyAlignment="1">
      <alignment vertical="center"/>
    </xf>
    <xf numFmtId="0" fontId="11" fillId="0" borderId="40" xfId="1" applyNumberFormat="1" applyFont="1" applyBorder="1" applyAlignment="1">
      <alignment vertical="center"/>
    </xf>
    <xf numFmtId="0" fontId="7" fillId="0" borderId="10" xfId="0" applyFont="1" applyBorder="1" applyAlignment="1">
      <alignment vertical="center"/>
    </xf>
    <xf numFmtId="0" fontId="7" fillId="0" borderId="14" xfId="0" applyFont="1" applyBorder="1" applyAlignment="1">
      <alignment vertical="center"/>
    </xf>
    <xf numFmtId="0" fontId="10" fillId="0" borderId="0" xfId="0" applyFont="1" applyBorder="1" applyAlignment="1">
      <alignment vertical="center" wrapText="1"/>
    </xf>
    <xf numFmtId="0" fontId="10" fillId="0" borderId="0" xfId="0" applyFont="1" applyAlignment="1">
      <alignment vertical="top" wrapText="1"/>
    </xf>
    <xf numFmtId="0" fontId="7" fillId="0" borderId="18" xfId="0" applyNumberFormat="1" applyFont="1" applyBorder="1" applyAlignment="1">
      <alignment vertical="center"/>
    </xf>
    <xf numFmtId="0" fontId="7" fillId="0" borderId="20" xfId="0" applyNumberFormat="1" applyFont="1" applyBorder="1" applyAlignment="1">
      <alignment vertical="center"/>
    </xf>
    <xf numFmtId="0" fontId="7" fillId="0" borderId="18" xfId="0" applyFont="1" applyBorder="1" applyAlignment="1">
      <alignment vertical="center"/>
    </xf>
    <xf numFmtId="0" fontId="11" fillId="0" borderId="39" xfId="1" applyNumberFormat="1" applyFont="1" applyBorder="1" applyAlignment="1">
      <alignment vertical="center"/>
    </xf>
    <xf numFmtId="0" fontId="10" fillId="0" borderId="0" xfId="0" applyFont="1" applyBorder="1" applyAlignment="1">
      <alignment vertical="center" wrapText="1"/>
    </xf>
    <xf numFmtId="0" fontId="9" fillId="0" borderId="0" xfId="0" applyFont="1" applyBorder="1">
      <alignment vertical="center"/>
    </xf>
    <xf numFmtId="0" fontId="10" fillId="0" borderId="13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11" fillId="0" borderId="10" xfId="1" applyNumberFormat="1" applyFont="1" applyBorder="1" applyAlignment="1">
      <alignment vertical="center"/>
    </xf>
    <xf numFmtId="0" fontId="9" fillId="0" borderId="10" xfId="0" applyFont="1" applyBorder="1" applyAlignment="1">
      <alignment vertical="center"/>
    </xf>
    <xf numFmtId="0" fontId="9" fillId="0" borderId="2" xfId="0" applyFont="1" applyBorder="1" applyAlignment="1">
      <alignment vertical="center"/>
    </xf>
    <xf numFmtId="0" fontId="11" fillId="0" borderId="0" xfId="0" applyFont="1" applyAlignment="1">
      <alignment vertical="top" wrapText="1"/>
    </xf>
    <xf numFmtId="0" fontId="13" fillId="0" borderId="0" xfId="1" applyFont="1" applyBorder="1" applyAlignment="1">
      <alignment vertical="top" wrapText="1"/>
    </xf>
    <xf numFmtId="0" fontId="11" fillId="0" borderId="0" xfId="0" applyFont="1" applyAlignment="1">
      <alignment vertical="center" wrapText="1"/>
    </xf>
    <xf numFmtId="0" fontId="9" fillId="0" borderId="12" xfId="0" applyFont="1" applyBorder="1" applyAlignment="1">
      <alignment vertical="center"/>
    </xf>
    <xf numFmtId="0" fontId="10" fillId="0" borderId="0" xfId="0" applyFont="1">
      <alignment vertical="center"/>
    </xf>
    <xf numFmtId="0" fontId="11" fillId="0" borderId="0" xfId="0" applyFont="1" applyBorder="1" applyAlignment="1">
      <alignment vertical="top" textRotation="255"/>
    </xf>
    <xf numFmtId="0" fontId="11" fillId="0" borderId="0" xfId="0" applyFont="1" applyBorder="1" applyAlignment="1">
      <alignment vertical="center"/>
    </xf>
    <xf numFmtId="0" fontId="7" fillId="0" borderId="7" xfId="0" applyFont="1" applyBorder="1">
      <alignment vertical="center"/>
    </xf>
    <xf numFmtId="0" fontId="7" fillId="0" borderId="8" xfId="0" applyFont="1" applyBorder="1">
      <alignment vertical="center"/>
    </xf>
    <xf numFmtId="0" fontId="7" fillId="0" borderId="9" xfId="0" applyFont="1" applyBorder="1">
      <alignment vertical="center"/>
    </xf>
    <xf numFmtId="0" fontId="9" fillId="0" borderId="0" xfId="0" applyFont="1" applyBorder="1" applyAlignment="1">
      <alignment vertical="center" textRotation="255"/>
    </xf>
    <xf numFmtId="0" fontId="11" fillId="0" borderId="0" xfId="0" applyFont="1" applyBorder="1" applyAlignment="1">
      <alignment vertical="center" wrapText="1"/>
    </xf>
    <xf numFmtId="0" fontId="10" fillId="0" borderId="0" xfId="0" applyFont="1" applyBorder="1" applyAlignment="1">
      <alignment vertical="center" textRotation="255"/>
    </xf>
    <xf numFmtId="0" fontId="10" fillId="0" borderId="14" xfId="0" applyFont="1" applyBorder="1" applyAlignment="1">
      <alignment vertical="center" textRotation="255"/>
    </xf>
    <xf numFmtId="0" fontId="10" fillId="0" borderId="4" xfId="0" applyFont="1" applyBorder="1" applyAlignment="1">
      <alignment vertical="center" textRotation="255"/>
    </xf>
    <xf numFmtId="0" fontId="10" fillId="0" borderId="12" xfId="0" applyFont="1" applyBorder="1" applyAlignment="1">
      <alignment vertical="center" textRotation="255"/>
    </xf>
    <xf numFmtId="0" fontId="11" fillId="0" borderId="0" xfId="0" applyFont="1" applyBorder="1" applyAlignment="1"/>
    <xf numFmtId="0" fontId="11" fillId="0" borderId="0" xfId="0" applyFont="1" applyBorder="1" applyAlignment="1">
      <alignment vertical="top"/>
    </xf>
    <xf numFmtId="0" fontId="9" fillId="0" borderId="0" xfId="0" quotePrefix="1" applyFont="1" applyBorder="1" applyAlignment="1">
      <alignment vertical="center"/>
    </xf>
    <xf numFmtId="0" fontId="14" fillId="0" borderId="0" xfId="0" applyFont="1" applyBorder="1" applyAlignment="1">
      <alignment vertical="center" textRotation="255" wrapText="1"/>
    </xf>
    <xf numFmtId="0" fontId="7" fillId="0" borderId="13" xfId="0" applyFont="1" applyBorder="1">
      <alignment vertical="center"/>
    </xf>
    <xf numFmtId="0" fontId="8" fillId="0" borderId="0" xfId="0" applyFont="1" applyBorder="1" applyAlignment="1">
      <alignment vertical="center"/>
    </xf>
    <xf numFmtId="0" fontId="9" fillId="0" borderId="0" xfId="0" applyFont="1" applyBorder="1" applyAlignment="1">
      <alignment vertical="center" wrapText="1"/>
    </xf>
    <xf numFmtId="0" fontId="10" fillId="0" borderId="2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1" fillId="0" borderId="39" xfId="1" applyNumberFormat="1" applyFont="1" applyBorder="1" applyAlignment="1">
      <alignment horizontal="right" vertical="center"/>
    </xf>
    <xf numFmtId="0" fontId="11" fillId="0" borderId="40" xfId="1" applyNumberFormat="1" applyFont="1" applyBorder="1" applyAlignment="1">
      <alignment horizontal="right" vertical="center"/>
    </xf>
    <xf numFmtId="0" fontId="10" fillId="0" borderId="10" xfId="0" applyFont="1" applyBorder="1" applyAlignment="1">
      <alignment horizontal="center" vertical="center"/>
    </xf>
    <xf numFmtId="0" fontId="7" fillId="0" borderId="10" xfId="0" applyFont="1" applyBorder="1" applyAlignment="1">
      <alignment vertical="center"/>
    </xf>
    <xf numFmtId="0" fontId="7" fillId="0" borderId="2" xfId="0" applyFont="1" applyBorder="1" applyAlignment="1">
      <alignment vertical="center"/>
    </xf>
    <xf numFmtId="0" fontId="7" fillId="0" borderId="11" xfId="0" applyFont="1" applyBorder="1" applyAlignment="1">
      <alignment vertical="center"/>
    </xf>
    <xf numFmtId="0" fontId="7" fillId="0" borderId="3" xfId="0" applyFont="1" applyBorder="1" applyAlignment="1">
      <alignment vertical="center"/>
    </xf>
    <xf numFmtId="0" fontId="7" fillId="0" borderId="4" xfId="0" applyFont="1" applyBorder="1" applyAlignment="1">
      <alignment vertical="center"/>
    </xf>
    <xf numFmtId="0" fontId="7" fillId="0" borderId="12" xfId="0" applyFont="1" applyBorder="1" applyAlignment="1">
      <alignment vertical="center"/>
    </xf>
    <xf numFmtId="0" fontId="10" fillId="0" borderId="0" xfId="0" applyFont="1" applyBorder="1" applyAlignment="1">
      <alignment vertical="center" wrapText="1"/>
    </xf>
    <xf numFmtId="0" fontId="7" fillId="0" borderId="2" xfId="0" applyFont="1" applyBorder="1" applyAlignment="1">
      <alignment horizontal="right" vertical="center"/>
    </xf>
    <xf numFmtId="0" fontId="7" fillId="0" borderId="10" xfId="0" applyFont="1" applyBorder="1" applyAlignment="1">
      <alignment horizontal="right" vertical="center"/>
    </xf>
    <xf numFmtId="0" fontId="10" fillId="0" borderId="0" xfId="0" applyFont="1" applyBorder="1" applyAlignment="1">
      <alignment vertical="center" wrapText="1"/>
    </xf>
    <xf numFmtId="0" fontId="10" fillId="0" borderId="0" xfId="0" applyFont="1" applyBorder="1" applyAlignment="1">
      <alignment horizontal="center" vertical="center"/>
    </xf>
    <xf numFmtId="0" fontId="11" fillId="0" borderId="0" xfId="0" applyFont="1" applyAlignment="1">
      <alignment vertical="top" wrapText="1"/>
    </xf>
    <xf numFmtId="0" fontId="11" fillId="0" borderId="0" xfId="0" applyFont="1" applyAlignment="1">
      <alignment vertical="center" wrapText="1"/>
    </xf>
    <xf numFmtId="0" fontId="9" fillId="0" borderId="47" xfId="0" applyFont="1" applyBorder="1">
      <alignment vertical="center"/>
    </xf>
    <xf numFmtId="0" fontId="10" fillId="0" borderId="0" xfId="0" applyFont="1" applyBorder="1" applyAlignment="1">
      <alignment horizontal="right" vertical="center"/>
    </xf>
    <xf numFmtId="0" fontId="9" fillId="0" borderId="0" xfId="0" applyFont="1" applyBorder="1" applyAlignment="1">
      <alignment vertical="center" wrapText="1"/>
    </xf>
    <xf numFmtId="0" fontId="11" fillId="0" borderId="0" xfId="0" applyFont="1" applyAlignment="1">
      <alignment vertical="top" wrapText="1"/>
    </xf>
    <xf numFmtId="0" fontId="6" fillId="0" borderId="0" xfId="0" applyFont="1" applyBorder="1" applyAlignment="1">
      <alignment vertical="top" textRotation="255"/>
    </xf>
    <xf numFmtId="0" fontId="9" fillId="0" borderId="47" xfId="0" applyFont="1" applyBorder="1" applyAlignment="1">
      <alignment vertical="center"/>
    </xf>
    <xf numFmtId="0" fontId="8" fillId="0" borderId="47" xfId="0" applyFont="1" applyBorder="1" applyAlignment="1">
      <alignment vertical="center"/>
    </xf>
    <xf numFmtId="0" fontId="13" fillId="0" borderId="47" xfId="1" applyFont="1" applyBorder="1" applyAlignment="1">
      <alignment vertical="top" wrapText="1"/>
    </xf>
    <xf numFmtId="0" fontId="0" fillId="0" borderId="67" xfId="1" applyFont="1" applyBorder="1" applyAlignment="1" applyProtection="1">
      <alignment horizontal="center"/>
    </xf>
    <xf numFmtId="0" fontId="0" fillId="0" borderId="0" xfId="0" applyProtection="1">
      <alignment vertical="center"/>
    </xf>
    <xf numFmtId="0" fontId="0" fillId="0" borderId="7" xfId="0" applyBorder="1" applyAlignment="1" applyProtection="1">
      <alignment horizontal="center" shrinkToFit="1"/>
    </xf>
    <xf numFmtId="0" fontId="0" fillId="0" borderId="1" xfId="0" applyBorder="1" applyAlignment="1" applyProtection="1">
      <alignment horizontal="center"/>
    </xf>
    <xf numFmtId="49" fontId="0" fillId="0" borderId="70" xfId="0" applyNumberFormat="1" applyBorder="1" applyAlignment="1" applyProtection="1">
      <alignment horizontal="center"/>
    </xf>
    <xf numFmtId="0" fontId="0" fillId="0" borderId="69" xfId="0" applyBorder="1" applyAlignment="1" applyProtection="1">
      <alignment horizontal="center" vertical="center" shrinkToFit="1"/>
    </xf>
    <xf numFmtId="0" fontId="0" fillId="0" borderId="75" xfId="0" applyBorder="1" applyAlignment="1" applyProtection="1">
      <alignment horizontal="center"/>
    </xf>
    <xf numFmtId="49" fontId="0" fillId="0" borderId="61" xfId="0" applyNumberFormat="1" applyBorder="1" applyAlignment="1" applyProtection="1">
      <alignment horizontal="center"/>
    </xf>
    <xf numFmtId="0" fontId="0" fillId="0" borderId="72" xfId="0" applyBorder="1" applyAlignment="1" applyProtection="1">
      <alignment shrinkToFit="1"/>
    </xf>
    <xf numFmtId="0" fontId="0" fillId="0" borderId="73" xfId="0" applyBorder="1" applyAlignment="1" applyProtection="1">
      <alignment vertical="center" shrinkToFit="1"/>
    </xf>
    <xf numFmtId="0" fontId="0" fillId="0" borderId="80" xfId="0" applyBorder="1" applyAlignment="1" applyProtection="1">
      <alignment horizontal="center"/>
    </xf>
    <xf numFmtId="49" fontId="0" fillId="0" borderId="81" xfId="0" applyNumberFormat="1" applyBorder="1" applyAlignment="1" applyProtection="1">
      <alignment horizontal="center"/>
    </xf>
    <xf numFmtId="0" fontId="0" fillId="0" borderId="77" xfId="0" applyBorder="1" applyAlignment="1" applyProtection="1">
      <alignment shrinkToFit="1"/>
    </xf>
    <xf numFmtId="0" fontId="0" fillId="0" borderId="78" xfId="0" applyBorder="1" applyAlignment="1" applyProtection="1">
      <alignment vertical="center" shrinkToFit="1"/>
    </xf>
    <xf numFmtId="0" fontId="0" fillId="0" borderId="83" xfId="0" applyBorder="1" applyAlignment="1" applyProtection="1">
      <alignment horizontal="center"/>
    </xf>
    <xf numFmtId="49" fontId="0" fillId="0" borderId="56" xfId="0" applyNumberFormat="1" applyBorder="1" applyAlignment="1" applyProtection="1">
      <alignment horizontal="center"/>
    </xf>
    <xf numFmtId="0" fontId="0" fillId="0" borderId="84" xfId="0" applyBorder="1" applyAlignment="1" applyProtection="1">
      <alignment shrinkToFit="1"/>
    </xf>
    <xf numFmtId="0" fontId="0" fillId="0" borderId="85" xfId="0" applyBorder="1" applyAlignment="1" applyProtection="1">
      <alignment vertical="center" shrinkToFit="1"/>
    </xf>
    <xf numFmtId="0" fontId="0" fillId="0" borderId="87" xfId="0" applyBorder="1" applyAlignment="1" applyProtection="1">
      <alignment horizontal="center"/>
    </xf>
    <xf numFmtId="49" fontId="0" fillId="0" borderId="88" xfId="0" applyNumberFormat="1" applyBorder="1" applyAlignment="1" applyProtection="1">
      <alignment horizontal="center"/>
    </xf>
    <xf numFmtId="0" fontId="0" fillId="0" borderId="89" xfId="0" applyBorder="1" applyAlignment="1" applyProtection="1">
      <alignment shrinkToFit="1"/>
    </xf>
    <xf numFmtId="0" fontId="0" fillId="0" borderId="90" xfId="0" applyBorder="1" applyAlignment="1" applyProtection="1">
      <alignment vertical="center" shrinkToFit="1"/>
    </xf>
    <xf numFmtId="0" fontId="0" fillId="0" borderId="92" xfId="0" applyBorder="1" applyAlignment="1" applyProtection="1">
      <alignment horizontal="center"/>
    </xf>
    <xf numFmtId="49" fontId="0" fillId="0" borderId="93" xfId="0" applyNumberFormat="1" applyBorder="1" applyAlignment="1" applyProtection="1">
      <alignment horizontal="center"/>
    </xf>
    <xf numFmtId="0" fontId="0" fillId="0" borderId="94" xfId="0" applyBorder="1" applyAlignment="1" applyProtection="1">
      <alignment shrinkToFit="1"/>
    </xf>
    <xf numFmtId="0" fontId="0" fillId="0" borderId="95" xfId="0" applyBorder="1" applyAlignment="1" applyProtection="1">
      <alignment vertical="center" shrinkToFit="1"/>
    </xf>
    <xf numFmtId="0" fontId="0" fillId="0" borderId="13" xfId="0" applyBorder="1" applyAlignment="1" applyProtection="1">
      <alignment horizontal="center" vertical="center" shrinkToFit="1"/>
    </xf>
    <xf numFmtId="0" fontId="0" fillId="0" borderId="96" xfId="0" applyBorder="1" applyAlignment="1" applyProtection="1">
      <alignment horizontal="center"/>
    </xf>
    <xf numFmtId="49" fontId="0" fillId="0" borderId="58" xfId="0" applyNumberFormat="1" applyBorder="1" applyAlignment="1" applyProtection="1">
      <alignment horizontal="center"/>
    </xf>
    <xf numFmtId="0" fontId="0" fillId="0" borderId="97" xfId="0" applyBorder="1" applyAlignment="1" applyProtection="1">
      <alignment shrinkToFit="1"/>
    </xf>
    <xf numFmtId="0" fontId="0" fillId="0" borderId="98" xfId="0" applyBorder="1" applyAlignment="1" applyProtection="1">
      <alignment vertical="center" shrinkToFit="1"/>
    </xf>
    <xf numFmtId="0" fontId="0" fillId="0" borderId="7" xfId="0" applyBorder="1" applyAlignment="1" applyProtection="1">
      <alignment horizontal="center" vertical="center" shrinkToFit="1"/>
    </xf>
    <xf numFmtId="0" fontId="0" fillId="0" borderId="68" xfId="0" applyBorder="1" applyAlignment="1" applyProtection="1">
      <alignment shrinkToFit="1"/>
    </xf>
    <xf numFmtId="0" fontId="0" fillId="0" borderId="69" xfId="0" applyBorder="1" applyAlignment="1" applyProtection="1">
      <alignment vertical="center" shrinkToFit="1"/>
    </xf>
    <xf numFmtId="49" fontId="0" fillId="0" borderId="99" xfId="0" applyNumberFormat="1" applyBorder="1" applyAlignment="1" applyProtection="1">
      <alignment horizontal="center"/>
    </xf>
    <xf numFmtId="0" fontId="0" fillId="0" borderId="0" xfId="0" applyAlignment="1" applyProtection="1">
      <alignment horizontal="center"/>
    </xf>
    <xf numFmtId="49" fontId="0" fillId="0" borderId="0" xfId="0" applyNumberFormat="1" applyAlignment="1" applyProtection="1">
      <alignment horizontal="center"/>
    </xf>
    <xf numFmtId="0" fontId="0" fillId="0" borderId="0" xfId="0" applyAlignment="1" applyProtection="1">
      <alignment shrinkToFit="1"/>
    </xf>
    <xf numFmtId="0" fontId="0" fillId="0" borderId="0" xfId="0" applyAlignment="1" applyProtection="1">
      <alignment vertical="center" shrinkToFit="1"/>
    </xf>
    <xf numFmtId="0" fontId="1" fillId="0" borderId="0" xfId="1" applyAlignment="1" applyProtection="1">
      <alignment shrinkToFit="1"/>
    </xf>
    <xf numFmtId="0" fontId="10" fillId="0" borderId="10" xfId="0" applyFont="1" applyBorder="1" applyAlignment="1">
      <alignment vertical="center"/>
    </xf>
    <xf numFmtId="0" fontId="10" fillId="0" borderId="2" xfId="0" applyFont="1" applyBorder="1" applyAlignment="1">
      <alignment vertical="center"/>
    </xf>
    <xf numFmtId="0" fontId="10" fillId="0" borderId="3" xfId="0" applyFont="1" applyBorder="1" applyAlignment="1">
      <alignment vertical="center"/>
    </xf>
    <xf numFmtId="0" fontId="10" fillId="0" borderId="4" xfId="0" applyFont="1" applyBorder="1" applyAlignment="1">
      <alignment vertical="center"/>
    </xf>
    <xf numFmtId="0" fontId="12" fillId="0" borderId="0" xfId="0" applyFont="1" applyBorder="1" applyAlignment="1">
      <alignment vertical="center"/>
    </xf>
    <xf numFmtId="0" fontId="12" fillId="0" borderId="0" xfId="1" applyFont="1" applyBorder="1" applyAlignment="1">
      <alignment horizontal="center" vertical="center" wrapText="1"/>
    </xf>
    <xf numFmtId="0" fontId="12" fillId="0" borderId="0" xfId="1" applyFont="1" applyBorder="1" applyAlignment="1">
      <alignment horizontal="distributed" vertical="center" wrapText="1"/>
    </xf>
    <xf numFmtId="0" fontId="11" fillId="0" borderId="0" xfId="0" applyFont="1" applyAlignment="1">
      <alignment vertical="center" wrapText="1"/>
    </xf>
    <xf numFmtId="0" fontId="10" fillId="0" borderId="11" xfId="0" applyFont="1" applyBorder="1" applyAlignment="1">
      <alignment vertical="center"/>
    </xf>
    <xf numFmtId="0" fontId="10" fillId="0" borderId="12" xfId="0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9" fillId="0" borderId="19" xfId="0" applyFont="1" applyBorder="1" applyAlignment="1">
      <alignment vertical="center"/>
    </xf>
    <xf numFmtId="0" fontId="6" fillId="0" borderId="2" xfId="0" applyFont="1" applyBorder="1" applyAlignment="1">
      <alignment vertical="center"/>
    </xf>
    <xf numFmtId="0" fontId="6" fillId="0" borderId="4" xfId="0" applyFont="1" applyBorder="1" applyAlignment="1">
      <alignment vertical="center"/>
    </xf>
    <xf numFmtId="0" fontId="0" fillId="0" borderId="0" xfId="0" applyFill="1" applyBorder="1" applyProtection="1">
      <alignment vertical="center"/>
    </xf>
    <xf numFmtId="0" fontId="21" fillId="0" borderId="0" xfId="0" applyFont="1">
      <alignment vertical="center"/>
    </xf>
    <xf numFmtId="0" fontId="21" fillId="0" borderId="0" xfId="0" applyFont="1" applyAlignment="1">
      <alignment horizontal="center" vertical="center"/>
    </xf>
    <xf numFmtId="176" fontId="21" fillId="0" borderId="0" xfId="0" applyNumberFormat="1" applyFont="1">
      <alignment vertical="center"/>
    </xf>
    <xf numFmtId="14" fontId="21" fillId="0" borderId="0" xfId="0" applyNumberFormat="1" applyFont="1" applyFill="1" applyBorder="1">
      <alignment vertical="center"/>
    </xf>
    <xf numFmtId="0" fontId="21" fillId="0" borderId="0" xfId="0" applyFont="1" applyAlignment="1">
      <alignment horizontal="right" vertical="center"/>
    </xf>
    <xf numFmtId="14" fontId="21" fillId="2" borderId="100" xfId="0" applyNumberFormat="1" applyFont="1" applyFill="1" applyBorder="1" applyAlignment="1" applyProtection="1">
      <alignment horizontal="center" vertical="center"/>
      <protection locked="0"/>
    </xf>
    <xf numFmtId="176" fontId="21" fillId="0" borderId="0" xfId="0" applyNumberFormat="1" applyFont="1" applyAlignment="1">
      <alignment horizontal="center" vertical="center"/>
    </xf>
    <xf numFmtId="0" fontId="11" fillId="0" borderId="39" xfId="1" applyNumberFormat="1" applyFont="1" applyBorder="1" applyAlignment="1">
      <alignment horizontal="right" vertical="center"/>
    </xf>
    <xf numFmtId="0" fontId="11" fillId="0" borderId="2" xfId="1" applyNumberFormat="1" applyFont="1" applyBorder="1" applyAlignment="1">
      <alignment horizontal="right" vertical="center"/>
    </xf>
    <xf numFmtId="0" fontId="11" fillId="0" borderId="40" xfId="1" applyNumberFormat="1" applyFont="1" applyBorder="1" applyAlignment="1">
      <alignment horizontal="right" vertical="center"/>
    </xf>
    <xf numFmtId="0" fontId="11" fillId="0" borderId="11" xfId="1" applyNumberFormat="1" applyFont="1" applyBorder="1" applyAlignment="1">
      <alignment horizontal="right" vertical="center"/>
    </xf>
    <xf numFmtId="0" fontId="7" fillId="0" borderId="0" xfId="0" applyFont="1" applyBorder="1" applyAlignment="1">
      <alignment horizontal="center" vertical="center" shrinkToFit="1"/>
    </xf>
    <xf numFmtId="0" fontId="11" fillId="0" borderId="0" xfId="0" applyFont="1" applyAlignment="1">
      <alignment vertical="center" wrapText="1"/>
    </xf>
    <xf numFmtId="0" fontId="7" fillId="0" borderId="10" xfId="0" applyFont="1" applyBorder="1" applyAlignment="1">
      <alignment vertical="center"/>
    </xf>
    <xf numFmtId="0" fontId="7" fillId="0" borderId="2" xfId="0" applyFont="1" applyBorder="1" applyAlignment="1">
      <alignment vertical="center"/>
    </xf>
    <xf numFmtId="0" fontId="7" fillId="0" borderId="11" xfId="0" applyFont="1" applyBorder="1" applyAlignment="1">
      <alignment vertical="center"/>
    </xf>
    <xf numFmtId="0" fontId="10" fillId="0" borderId="0" xfId="0" applyFont="1" applyBorder="1" applyAlignment="1">
      <alignment vertical="center" wrapText="1"/>
    </xf>
    <xf numFmtId="0" fontId="10" fillId="0" borderId="10" xfId="0" applyFont="1" applyBorder="1" applyAlignment="1">
      <alignment vertical="center"/>
    </xf>
    <xf numFmtId="0" fontId="10" fillId="0" borderId="2" xfId="0" applyFont="1" applyBorder="1" applyAlignment="1">
      <alignment vertical="center"/>
    </xf>
    <xf numFmtId="0" fontId="11" fillId="0" borderId="0" xfId="0" applyFont="1" applyAlignment="1">
      <alignment vertical="top" wrapText="1"/>
    </xf>
    <xf numFmtId="0" fontId="10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vertical="center"/>
    </xf>
    <xf numFmtId="0" fontId="12" fillId="0" borderId="0" xfId="1" applyFont="1" applyBorder="1" applyAlignment="1">
      <alignment horizontal="center" vertical="center" wrapText="1"/>
    </xf>
    <xf numFmtId="0" fontId="12" fillId="0" borderId="0" xfId="1" applyFont="1" applyBorder="1" applyAlignment="1">
      <alignment horizontal="distributed" vertical="center" wrapText="1"/>
    </xf>
    <xf numFmtId="0" fontId="10" fillId="0" borderId="0" xfId="0" applyFont="1" applyBorder="1" applyAlignment="1">
      <alignment horizontal="center"/>
    </xf>
    <xf numFmtId="0" fontId="11" fillId="0" borderId="11" xfId="0" applyFont="1" applyBorder="1" applyAlignment="1">
      <alignment horizontal="right" vertical="center"/>
    </xf>
    <xf numFmtId="0" fontId="11" fillId="0" borderId="2" xfId="0" applyFont="1" applyBorder="1" applyAlignment="1">
      <alignment vertical="center"/>
    </xf>
    <xf numFmtId="0" fontId="9" fillId="0" borderId="13" xfId="0" applyFont="1" applyBorder="1" applyAlignment="1">
      <alignment vertical="center" shrinkToFit="1"/>
    </xf>
    <xf numFmtId="0" fontId="9" fillId="0" borderId="0" xfId="0" applyFont="1" applyBorder="1" applyAlignment="1">
      <alignment vertical="center" shrinkToFit="1"/>
    </xf>
    <xf numFmtId="0" fontId="9" fillId="0" borderId="3" xfId="0" applyFont="1" applyBorder="1" applyAlignment="1">
      <alignment vertical="center" shrinkToFit="1"/>
    </xf>
    <xf numFmtId="0" fontId="9" fillId="0" borderId="4" xfId="0" applyFont="1" applyBorder="1" applyAlignment="1">
      <alignment vertical="center" shrinkToFit="1"/>
    </xf>
    <xf numFmtId="0" fontId="0" fillId="0" borderId="0" xfId="0" applyAlignment="1">
      <alignment vertical="center"/>
    </xf>
    <xf numFmtId="0" fontId="9" fillId="0" borderId="0" xfId="0" applyFont="1" applyBorder="1" applyAlignment="1">
      <alignment vertical="top"/>
    </xf>
    <xf numFmtId="0" fontId="11" fillId="0" borderId="0" xfId="0" applyFont="1" applyBorder="1" applyAlignment="1">
      <alignment vertical="top" wrapText="1"/>
    </xf>
    <xf numFmtId="0" fontId="12" fillId="0" borderId="0" xfId="1" applyFont="1" applyBorder="1" applyAlignment="1">
      <alignment vertical="center" wrapText="1"/>
    </xf>
    <xf numFmtId="0" fontId="11" fillId="0" borderId="4" xfId="0" applyFont="1" applyBorder="1" applyAlignment="1">
      <alignment vertical="center"/>
    </xf>
    <xf numFmtId="0" fontId="11" fillId="0" borderId="12" xfId="0" applyFont="1" applyBorder="1" applyAlignment="1">
      <alignment vertical="center"/>
    </xf>
    <xf numFmtId="0" fontId="6" fillId="0" borderId="4" xfId="0" applyFont="1" applyBorder="1" applyAlignment="1">
      <alignment vertical="center" shrinkToFit="1"/>
    </xf>
    <xf numFmtId="0" fontId="6" fillId="0" borderId="0" xfId="0" applyFont="1" applyBorder="1" applyAlignment="1">
      <alignment vertical="center" shrinkToFit="1"/>
    </xf>
    <xf numFmtId="0" fontId="7" fillId="0" borderId="0" xfId="0" applyFont="1" applyFill="1" applyBorder="1" applyAlignment="1">
      <alignment vertical="center"/>
    </xf>
    <xf numFmtId="38" fontId="7" fillId="0" borderId="2" xfId="0" applyNumberFormat="1" applyFont="1" applyBorder="1" applyAlignment="1">
      <alignment vertical="center"/>
    </xf>
    <xf numFmtId="0" fontId="7" fillId="0" borderId="2" xfId="0" applyFont="1" applyFill="1" applyBorder="1" applyAlignment="1">
      <alignment vertical="center"/>
    </xf>
    <xf numFmtId="38" fontId="7" fillId="0" borderId="0" xfId="0" applyNumberFormat="1" applyFont="1" applyBorder="1" applyAlignment="1">
      <alignment vertical="center"/>
    </xf>
    <xf numFmtId="0" fontId="11" fillId="0" borderId="13" xfId="0" applyFont="1" applyBorder="1" applyAlignment="1">
      <alignment vertical="center"/>
    </xf>
    <xf numFmtId="0" fontId="11" fillId="0" borderId="14" xfId="0" applyFont="1" applyBorder="1" applyAlignment="1">
      <alignment vertical="center"/>
    </xf>
    <xf numFmtId="0" fontId="10" fillId="0" borderId="0" xfId="0" quotePrefix="1" applyFont="1" applyBorder="1" applyAlignment="1">
      <alignment vertical="center"/>
    </xf>
    <xf numFmtId="0" fontId="10" fillId="0" borderId="0" xfId="0" applyFont="1" applyBorder="1" applyAlignment="1">
      <alignment vertical="center" textRotation="255" wrapText="1"/>
    </xf>
    <xf numFmtId="38" fontId="7" fillId="0" borderId="10" xfId="0" applyNumberFormat="1" applyFont="1" applyBorder="1" applyAlignment="1">
      <alignment vertical="center"/>
    </xf>
    <xf numFmtId="38" fontId="7" fillId="0" borderId="13" xfId="0" applyNumberFormat="1" applyFont="1" applyBorder="1" applyAlignment="1">
      <alignment vertical="center"/>
    </xf>
    <xf numFmtId="0" fontId="11" fillId="0" borderId="39" xfId="1" applyNumberFormat="1" applyFont="1" applyBorder="1" applyAlignment="1">
      <alignment horizontal="right" vertical="center"/>
    </xf>
    <xf numFmtId="0" fontId="11" fillId="0" borderId="40" xfId="1" applyNumberFormat="1" applyFont="1" applyBorder="1" applyAlignment="1">
      <alignment horizontal="right" vertical="center"/>
    </xf>
    <xf numFmtId="0" fontId="10" fillId="0" borderId="10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2" fillId="0" borderId="0" xfId="1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vertical="center"/>
    </xf>
    <xf numFmtId="0" fontId="11" fillId="0" borderId="2" xfId="1" applyNumberFormat="1" applyFont="1" applyBorder="1" applyAlignment="1">
      <alignment horizontal="right" vertical="center"/>
    </xf>
    <xf numFmtId="0" fontId="7" fillId="0" borderId="10" xfId="0" applyFont="1" applyBorder="1" applyAlignment="1">
      <alignment vertical="center"/>
    </xf>
    <xf numFmtId="0" fontId="7" fillId="0" borderId="2" xfId="0" applyFont="1" applyBorder="1" applyAlignment="1">
      <alignment vertical="center"/>
    </xf>
    <xf numFmtId="0" fontId="7" fillId="0" borderId="4" xfId="0" applyFont="1" applyBorder="1" applyAlignment="1">
      <alignment vertical="center"/>
    </xf>
    <xf numFmtId="0" fontId="10" fillId="0" borderId="10" xfId="0" applyFont="1" applyBorder="1" applyAlignment="1">
      <alignment vertical="center"/>
    </xf>
    <xf numFmtId="0" fontId="10" fillId="0" borderId="2" xfId="0" applyFont="1" applyBorder="1" applyAlignment="1">
      <alignment vertical="center"/>
    </xf>
    <xf numFmtId="0" fontId="10" fillId="0" borderId="11" xfId="0" applyFont="1" applyBorder="1" applyAlignment="1">
      <alignment vertical="center"/>
    </xf>
    <xf numFmtId="0" fontId="10" fillId="0" borderId="3" xfId="0" applyFont="1" applyBorder="1" applyAlignment="1">
      <alignment vertical="center"/>
    </xf>
    <xf numFmtId="0" fontId="10" fillId="0" borderId="4" xfId="0" applyFont="1" applyBorder="1" applyAlignment="1">
      <alignment vertical="center"/>
    </xf>
    <xf numFmtId="0" fontId="10" fillId="0" borderId="12" xfId="0" applyFont="1" applyBorder="1" applyAlignment="1">
      <alignment vertical="center"/>
    </xf>
    <xf numFmtId="0" fontId="11" fillId="0" borderId="0" xfId="0" applyFont="1" applyAlignment="1">
      <alignment vertical="center" wrapText="1"/>
    </xf>
    <xf numFmtId="0" fontId="10" fillId="0" borderId="0" xfId="0" applyFont="1" applyBorder="1" applyAlignment="1">
      <alignment horizontal="center"/>
    </xf>
    <xf numFmtId="0" fontId="6" fillId="0" borderId="0" xfId="0" applyFont="1" applyBorder="1" applyAlignment="1"/>
    <xf numFmtId="0" fontId="0" fillId="0" borderId="0" xfId="0" applyFont="1">
      <alignment vertical="center"/>
    </xf>
    <xf numFmtId="0" fontId="11" fillId="0" borderId="0" xfId="0" applyFont="1" applyAlignment="1">
      <alignment vertical="center" wrapText="1"/>
    </xf>
    <xf numFmtId="0" fontId="10" fillId="0" borderId="0" xfId="0" applyFont="1" applyBorder="1" applyAlignment="1">
      <alignment horizontal="center"/>
    </xf>
    <xf numFmtId="0" fontId="7" fillId="0" borderId="4" xfId="0" applyFont="1" applyBorder="1" applyAlignment="1">
      <alignment vertical="center"/>
    </xf>
    <xf numFmtId="0" fontId="10" fillId="0" borderId="0" xfId="0" applyFont="1" applyBorder="1" applyAlignment="1">
      <alignment vertical="top"/>
    </xf>
    <xf numFmtId="14" fontId="22" fillId="0" borderId="0" xfId="0" applyNumberFormat="1" applyFont="1" applyFill="1" applyBorder="1" applyProtection="1">
      <alignment vertical="center"/>
      <protection locked="0"/>
    </xf>
    <xf numFmtId="0" fontId="22" fillId="0" borderId="0" xfId="0" applyFont="1">
      <alignment vertical="center"/>
    </xf>
    <xf numFmtId="0" fontId="23" fillId="0" borderId="0" xfId="0" applyFont="1" applyAlignment="1">
      <alignment horizontal="center" vertical="center"/>
    </xf>
    <xf numFmtId="14" fontId="21" fillId="3" borderId="0" xfId="0" applyNumberFormat="1" applyFont="1" applyFill="1" applyAlignment="1">
      <alignment horizontal="center" vertical="center"/>
    </xf>
    <xf numFmtId="176" fontId="21" fillId="3" borderId="0" xfId="0" applyNumberFormat="1" applyFont="1" applyFill="1" applyAlignment="1">
      <alignment horizontal="center" vertical="center"/>
    </xf>
    <xf numFmtId="0" fontId="14" fillId="0" borderId="2" xfId="0" applyFont="1" applyBorder="1" applyAlignment="1"/>
    <xf numFmtId="0" fontId="14" fillId="0" borderId="20" xfId="0" applyFont="1" applyBorder="1" applyAlignment="1"/>
    <xf numFmtId="0" fontId="14" fillId="0" borderId="18" xfId="0" applyFont="1" applyBorder="1" applyAlignment="1"/>
    <xf numFmtId="0" fontId="14" fillId="0" borderId="10" xfId="0" applyFont="1" applyBorder="1" applyAlignment="1"/>
    <xf numFmtId="0" fontId="26" fillId="0" borderId="2" xfId="0" applyNumberFormat="1" applyFont="1" applyBorder="1" applyAlignment="1">
      <alignment vertical="center" wrapText="1"/>
    </xf>
    <xf numFmtId="0" fontId="25" fillId="0" borderId="2" xfId="0" applyNumberFormat="1" applyFont="1" applyBorder="1" applyAlignment="1">
      <alignment vertical="center" wrapText="1"/>
    </xf>
    <xf numFmtId="49" fontId="25" fillId="0" borderId="2" xfId="0" applyNumberFormat="1" applyFont="1" applyBorder="1" applyAlignment="1">
      <alignment vertical="center" shrinkToFit="1"/>
    </xf>
    <xf numFmtId="0" fontId="25" fillId="0" borderId="2" xfId="0" applyNumberFormat="1" applyFont="1" applyBorder="1" applyAlignment="1">
      <alignment vertical="center" shrinkToFit="1"/>
    </xf>
    <xf numFmtId="0" fontId="23" fillId="0" borderId="13" xfId="0" applyFont="1" applyBorder="1" applyAlignment="1">
      <alignment vertical="center"/>
    </xf>
    <xf numFmtId="0" fontId="23" fillId="0" borderId="0" xfId="0" applyFont="1" applyBorder="1" applyAlignment="1">
      <alignment vertical="center"/>
    </xf>
    <xf numFmtId="0" fontId="25" fillId="0" borderId="0" xfId="0" applyFont="1">
      <alignment vertical="center"/>
    </xf>
    <xf numFmtId="0" fontId="10" fillId="0" borderId="2" xfId="0" applyFont="1" applyFill="1" applyBorder="1" applyAlignment="1">
      <alignment vertical="center"/>
    </xf>
    <xf numFmtId="0" fontId="31" fillId="0" borderId="0" xfId="0" applyFont="1" applyBorder="1" applyAlignment="1">
      <alignment horizontal="center" vertical="center" shrinkToFit="1"/>
    </xf>
    <xf numFmtId="0" fontId="7" fillId="4" borderId="54" xfId="0" applyFont="1" applyFill="1" applyBorder="1">
      <alignment vertical="center"/>
    </xf>
    <xf numFmtId="0" fontId="7" fillId="4" borderId="55" xfId="0" applyFont="1" applyFill="1" applyBorder="1">
      <alignment vertical="center"/>
    </xf>
    <xf numFmtId="0" fontId="7" fillId="4" borderId="56" xfId="0" applyFont="1" applyFill="1" applyBorder="1">
      <alignment vertical="center"/>
    </xf>
    <xf numFmtId="0" fontId="7" fillId="4" borderId="57" xfId="0" applyFont="1" applyFill="1" applyBorder="1">
      <alignment vertical="center"/>
    </xf>
    <xf numFmtId="0" fontId="7" fillId="4" borderId="0" xfId="0" applyFont="1" applyFill="1" applyBorder="1">
      <alignment vertical="center"/>
    </xf>
    <xf numFmtId="0" fontId="7" fillId="4" borderId="58" xfId="0" applyFont="1" applyFill="1" applyBorder="1">
      <alignment vertical="center"/>
    </xf>
    <xf numFmtId="0" fontId="10" fillId="4" borderId="59" xfId="0" applyFont="1" applyFill="1" applyBorder="1" applyAlignment="1">
      <alignment vertical="center"/>
    </xf>
    <xf numFmtId="0" fontId="10" fillId="4" borderId="60" xfId="0" applyFont="1" applyFill="1" applyBorder="1" applyAlignment="1">
      <alignment vertical="center"/>
    </xf>
    <xf numFmtId="0" fontId="10" fillId="4" borderId="61" xfId="0" applyFont="1" applyFill="1" applyBorder="1" applyAlignment="1">
      <alignment vertical="center"/>
    </xf>
    <xf numFmtId="0" fontId="7" fillId="4" borderId="59" xfId="0" applyFont="1" applyFill="1" applyBorder="1">
      <alignment vertical="center"/>
    </xf>
    <xf numFmtId="0" fontId="7" fillId="4" borderId="60" xfId="0" applyFont="1" applyFill="1" applyBorder="1">
      <alignment vertical="center"/>
    </xf>
    <xf numFmtId="0" fontId="7" fillId="4" borderId="61" xfId="0" applyFont="1" applyFill="1" applyBorder="1">
      <alignment vertical="center"/>
    </xf>
    <xf numFmtId="0" fontId="19" fillId="0" borderId="0" xfId="0" applyFont="1" applyBorder="1" applyAlignment="1">
      <alignment horizontal="left" vertical="center" shrinkToFit="1"/>
    </xf>
    <xf numFmtId="0" fontId="10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/>
    </xf>
    <xf numFmtId="0" fontId="4" fillId="0" borderId="0" xfId="0" applyFont="1" applyBorder="1" applyAlignment="1">
      <alignment vertical="center"/>
    </xf>
    <xf numFmtId="0" fontId="38" fillId="0" borderId="0" xfId="0" applyFont="1" applyFill="1" applyBorder="1" applyAlignment="1">
      <alignment vertical="center" wrapText="1"/>
    </xf>
    <xf numFmtId="0" fontId="7" fillId="0" borderId="0" xfId="0" applyFont="1" applyFill="1" applyBorder="1">
      <alignment vertical="center"/>
    </xf>
    <xf numFmtId="0" fontId="25" fillId="0" borderId="0" xfId="0" applyFont="1" applyFill="1" applyBorder="1" applyAlignment="1">
      <alignment vertical="center" shrinkToFit="1"/>
    </xf>
    <xf numFmtId="0" fontId="7" fillId="0" borderId="103" xfId="0" applyFont="1" applyFill="1" applyBorder="1">
      <alignment vertical="center"/>
    </xf>
    <xf numFmtId="0" fontId="9" fillId="0" borderId="135" xfId="0" applyFont="1" applyFill="1" applyBorder="1" applyAlignment="1">
      <alignment vertical="center"/>
    </xf>
    <xf numFmtId="0" fontId="9" fillId="0" borderId="0" xfId="0" applyFont="1" applyFill="1" applyBorder="1" applyAlignment="1">
      <alignment vertical="center"/>
    </xf>
    <xf numFmtId="0" fontId="9" fillId="0" borderId="129" xfId="0" applyFont="1" applyFill="1" applyBorder="1" applyAlignment="1">
      <alignment vertical="center"/>
    </xf>
    <xf numFmtId="0" fontId="39" fillId="0" borderId="0" xfId="0" applyFont="1" applyFill="1" applyBorder="1" applyAlignment="1">
      <alignment horizontal="left" vertical="center" wrapText="1"/>
    </xf>
    <xf numFmtId="0" fontId="25" fillId="0" borderId="0" xfId="0" applyFont="1" applyBorder="1" applyAlignment="1">
      <alignment vertical="center" shrinkToFit="1"/>
    </xf>
    <xf numFmtId="0" fontId="25" fillId="0" borderId="101" xfId="0" applyFont="1" applyBorder="1" applyAlignment="1">
      <alignment vertical="center" shrinkToFit="1"/>
    </xf>
    <xf numFmtId="0" fontId="7" fillId="0" borderId="102" xfId="0" applyFont="1" applyBorder="1" applyAlignment="1">
      <alignment vertical="center"/>
    </xf>
    <xf numFmtId="0" fontId="25" fillId="0" borderId="135" xfId="0" applyFont="1" applyBorder="1" applyAlignment="1">
      <alignment vertical="center" shrinkToFit="1"/>
    </xf>
    <xf numFmtId="0" fontId="25" fillId="0" borderId="136" xfId="0" applyFont="1" applyBorder="1" applyAlignment="1">
      <alignment vertical="center" shrinkToFit="1"/>
    </xf>
    <xf numFmtId="0" fontId="7" fillId="0" borderId="52" xfId="0" applyFont="1" applyBorder="1" applyAlignment="1">
      <alignment vertical="center"/>
    </xf>
    <xf numFmtId="0" fontId="7" fillId="0" borderId="0" xfId="0" quotePrefix="1" applyFont="1" applyFill="1" applyBorder="1" applyAlignment="1">
      <alignment vertical="center"/>
    </xf>
    <xf numFmtId="0" fontId="41" fillId="0" borderId="0" xfId="0" applyFont="1" applyFill="1" applyBorder="1" applyAlignment="1">
      <alignment vertical="center"/>
    </xf>
    <xf numFmtId="0" fontId="25" fillId="0" borderId="103" xfId="0" applyFont="1" applyBorder="1" applyAlignment="1">
      <alignment vertical="center" shrinkToFit="1"/>
    </xf>
    <xf numFmtId="0" fontId="11" fillId="0" borderId="0" xfId="0" applyFont="1" applyBorder="1" applyAlignment="1">
      <alignment vertical="center" textRotation="255" wrapText="1"/>
    </xf>
    <xf numFmtId="0" fontId="11" fillId="0" borderId="135" xfId="0" applyFont="1" applyBorder="1" applyAlignment="1">
      <alignment vertical="center" textRotation="255" wrapText="1"/>
    </xf>
    <xf numFmtId="0" fontId="30" fillId="0" borderId="0" xfId="0" applyNumberFormat="1" applyFont="1" applyFill="1" applyBorder="1" applyAlignment="1">
      <alignment vertical="center" shrinkToFit="1"/>
    </xf>
    <xf numFmtId="0" fontId="7" fillId="0" borderId="0" xfId="0" applyNumberFormat="1" applyFont="1" applyBorder="1" applyAlignment="1">
      <alignment vertical="center"/>
    </xf>
    <xf numFmtId="0" fontId="11" fillId="0" borderId="0" xfId="0" applyNumberFormat="1" applyFont="1" applyBorder="1" applyAlignment="1">
      <alignment vertical="center" wrapText="1"/>
    </xf>
    <xf numFmtId="0" fontId="10" fillId="0" borderId="0" xfId="0" applyNumberFormat="1" applyFont="1" applyBorder="1" applyAlignment="1">
      <alignment vertical="center" wrapText="1"/>
    </xf>
    <xf numFmtId="0" fontId="6" fillId="0" borderId="0" xfId="0" applyFont="1" applyBorder="1" applyAlignment="1">
      <alignment vertical="top" wrapText="1"/>
    </xf>
    <xf numFmtId="0" fontId="25" fillId="0" borderId="0" xfId="0" applyFont="1" applyBorder="1" applyAlignment="1">
      <alignment horizontal="left" vertical="center" shrinkToFit="1"/>
    </xf>
    <xf numFmtId="0" fontId="9" fillId="0" borderId="0" xfId="0" applyFont="1" applyBorder="1" applyAlignment="1"/>
    <xf numFmtId="0" fontId="6" fillId="0" borderId="0" xfId="0" applyFont="1" applyBorder="1" applyAlignment="1">
      <alignment vertical="center" wrapText="1"/>
    </xf>
    <xf numFmtId="0" fontId="23" fillId="0" borderId="0" xfId="0" applyFont="1" applyBorder="1" applyAlignment="1">
      <alignment vertical="center" shrinkToFit="1"/>
    </xf>
    <xf numFmtId="0" fontId="8" fillId="0" borderId="0" xfId="0" applyFont="1" applyBorder="1" applyAlignment="1">
      <alignment vertical="center" textRotation="255" wrapText="1"/>
    </xf>
    <xf numFmtId="0" fontId="11" fillId="0" borderId="0" xfId="0" applyFont="1" applyBorder="1" applyAlignment="1">
      <alignment vertical="center" shrinkToFit="1"/>
    </xf>
    <xf numFmtId="0" fontId="29" fillId="0" borderId="0" xfId="0" applyFont="1" applyBorder="1" applyAlignment="1">
      <alignment vertical="center" shrinkToFit="1"/>
    </xf>
    <xf numFmtId="0" fontId="37" fillId="0" borderId="0" xfId="0" applyFont="1" applyFill="1" applyBorder="1" applyAlignment="1">
      <alignment vertical="center"/>
    </xf>
    <xf numFmtId="0" fontId="39" fillId="0" borderId="0" xfId="0" applyFont="1" applyFill="1" applyBorder="1" applyAlignment="1">
      <alignment vertical="center" wrapText="1"/>
    </xf>
    <xf numFmtId="0" fontId="7" fillId="0" borderId="103" xfId="0" applyFont="1" applyBorder="1">
      <alignment vertical="center"/>
    </xf>
    <xf numFmtId="0" fontId="7" fillId="0" borderId="129" xfId="0" applyFont="1" applyBorder="1">
      <alignment vertical="center"/>
    </xf>
    <xf numFmtId="0" fontId="7" fillId="0" borderId="25" xfId="0" applyFont="1" applyFill="1" applyBorder="1" applyAlignment="1">
      <alignment vertical="center"/>
    </xf>
    <xf numFmtId="0" fontId="39" fillId="0" borderId="0" xfId="0" applyFont="1" applyBorder="1" applyAlignment="1">
      <alignment horizontal="left" vertical="center" shrinkToFit="1"/>
    </xf>
    <xf numFmtId="0" fontId="39" fillId="0" borderId="0" xfId="0" applyFont="1" applyFill="1" applyBorder="1" applyAlignment="1">
      <alignment horizontal="left" vertical="center"/>
    </xf>
    <xf numFmtId="0" fontId="39" fillId="0" borderId="0" xfId="0" applyFont="1" applyFill="1" applyBorder="1" applyAlignment="1">
      <alignment horizontal="left" vertical="center" shrinkToFit="1"/>
    </xf>
    <xf numFmtId="0" fontId="39" fillId="0" borderId="0" xfId="0" applyFont="1" applyBorder="1" applyAlignment="1">
      <alignment vertical="center" shrinkToFit="1"/>
    </xf>
    <xf numFmtId="0" fontId="25" fillId="0" borderId="129" xfId="0" applyFont="1" applyBorder="1" applyAlignment="1">
      <alignment vertical="center" shrinkToFit="1"/>
    </xf>
    <xf numFmtId="0" fontId="25" fillId="0" borderId="25" xfId="0" applyFont="1" applyBorder="1" applyAlignment="1">
      <alignment vertical="center" shrinkToFit="1"/>
    </xf>
    <xf numFmtId="0" fontId="39" fillId="0" borderId="0" xfId="0" applyFont="1" applyFill="1" applyBorder="1" applyAlignment="1">
      <alignment vertical="center"/>
    </xf>
    <xf numFmtId="0" fontId="9" fillId="0" borderId="101" xfId="0" applyFont="1" applyFill="1" applyBorder="1" applyAlignment="1">
      <alignment vertical="center"/>
    </xf>
    <xf numFmtId="0" fontId="9" fillId="0" borderId="102" xfId="0" applyFont="1" applyFill="1" applyBorder="1" applyAlignment="1">
      <alignment vertical="center"/>
    </xf>
    <xf numFmtId="0" fontId="25" fillId="0" borderId="135" xfId="0" applyFont="1" applyFill="1" applyBorder="1" applyAlignment="1">
      <alignment vertical="center" shrinkToFit="1"/>
    </xf>
    <xf numFmtId="0" fontId="25" fillId="0" borderId="129" xfId="0" applyFont="1" applyFill="1" applyBorder="1" applyAlignment="1">
      <alignment vertical="center" shrinkToFit="1"/>
    </xf>
    <xf numFmtId="0" fontId="25" fillId="0" borderId="136" xfId="0" applyFont="1" applyFill="1" applyBorder="1" applyAlignment="1">
      <alignment vertical="center" shrinkToFit="1"/>
    </xf>
    <xf numFmtId="0" fontId="25" fillId="0" borderId="52" xfId="0" applyFont="1" applyFill="1" applyBorder="1" applyAlignment="1">
      <alignment vertical="center" shrinkToFit="1"/>
    </xf>
    <xf numFmtId="0" fontId="25" fillId="0" borderId="25" xfId="0" applyFont="1" applyFill="1" applyBorder="1" applyAlignment="1">
      <alignment vertical="center" shrinkToFit="1"/>
    </xf>
    <xf numFmtId="0" fontId="39" fillId="0" borderId="0" xfId="0" applyFont="1" applyFill="1" applyBorder="1" applyAlignment="1">
      <alignment vertical="center" shrinkToFit="1"/>
    </xf>
    <xf numFmtId="0" fontId="9" fillId="0" borderId="101" xfId="0" applyFont="1" applyBorder="1" applyAlignment="1">
      <alignment vertical="center"/>
    </xf>
    <xf numFmtId="0" fontId="9" fillId="0" borderId="102" xfId="0" applyFont="1" applyBorder="1" applyAlignment="1">
      <alignment vertical="center"/>
    </xf>
    <xf numFmtId="0" fontId="9" fillId="0" borderId="103" xfId="0" applyFont="1" applyBorder="1" applyAlignment="1">
      <alignment vertical="center"/>
    </xf>
    <xf numFmtId="0" fontId="9" fillId="0" borderId="135" xfId="0" applyFont="1" applyBorder="1" applyAlignment="1">
      <alignment vertical="center"/>
    </xf>
    <xf numFmtId="0" fontId="9" fillId="0" borderId="129" xfId="0" applyFont="1" applyBorder="1" applyAlignment="1">
      <alignment vertical="center"/>
    </xf>
    <xf numFmtId="0" fontId="9" fillId="0" borderId="136" xfId="0" applyFont="1" applyBorder="1" applyAlignment="1">
      <alignment vertical="center"/>
    </xf>
    <xf numFmtId="0" fontId="9" fillId="0" borderId="52" xfId="0" applyFont="1" applyBorder="1" applyAlignment="1">
      <alignment vertical="center"/>
    </xf>
    <xf numFmtId="0" fontId="9" fillId="0" borderId="25" xfId="0" applyFont="1" applyBorder="1" applyAlignment="1">
      <alignment vertical="center"/>
    </xf>
    <xf numFmtId="0" fontId="11" fillId="0" borderId="101" xfId="0" applyFont="1" applyBorder="1" applyAlignment="1">
      <alignment vertical="center" textRotation="255" wrapText="1"/>
    </xf>
    <xf numFmtId="0" fontId="11" fillId="0" borderId="102" xfId="0" applyFont="1" applyBorder="1" applyAlignment="1">
      <alignment vertical="center" textRotation="255" wrapText="1"/>
    </xf>
    <xf numFmtId="0" fontId="9" fillId="0" borderId="103" xfId="0" applyFont="1" applyBorder="1" applyAlignment="1">
      <alignment vertical="center" wrapText="1"/>
    </xf>
    <xf numFmtId="0" fontId="9" fillId="0" borderId="129" xfId="0" applyFont="1" applyBorder="1" applyAlignment="1">
      <alignment vertical="center" wrapText="1"/>
    </xf>
    <xf numFmtId="0" fontId="42" fillId="0" borderId="0" xfId="0" applyFont="1" applyBorder="1" applyAlignment="1">
      <alignment vertical="center" wrapText="1" shrinkToFit="1"/>
    </xf>
    <xf numFmtId="0" fontId="7" fillId="0" borderId="135" xfId="0" applyFont="1" applyBorder="1">
      <alignment vertical="center"/>
    </xf>
    <xf numFmtId="0" fontId="7" fillId="0" borderId="129" xfId="0" applyFont="1" applyFill="1" applyBorder="1" applyAlignment="1">
      <alignment vertical="center"/>
    </xf>
    <xf numFmtId="0" fontId="7" fillId="0" borderId="136" xfId="0" applyFont="1" applyFill="1" applyBorder="1" applyAlignment="1">
      <alignment vertical="center"/>
    </xf>
    <xf numFmtId="0" fontId="7" fillId="0" borderId="52" xfId="0" applyFont="1" applyFill="1" applyBorder="1" applyAlignment="1">
      <alignment vertical="center"/>
    </xf>
    <xf numFmtId="0" fontId="39" fillId="0" borderId="0" xfId="0" applyFont="1" applyBorder="1" applyAlignment="1">
      <alignment horizontal="left" vertical="center" shrinkToFit="1"/>
    </xf>
    <xf numFmtId="0" fontId="39" fillId="0" borderId="0" xfId="0" applyFont="1" applyFill="1" applyBorder="1" applyAlignment="1">
      <alignment horizontal="left" vertical="center"/>
    </xf>
    <xf numFmtId="0" fontId="7" fillId="0" borderId="13" xfId="0" applyFont="1" applyFill="1" applyBorder="1" applyAlignment="1">
      <alignment vertical="center"/>
    </xf>
    <xf numFmtId="0" fontId="7" fillId="0" borderId="14" xfId="0" applyFont="1" applyFill="1" applyBorder="1" applyAlignment="1">
      <alignment vertical="center"/>
    </xf>
    <xf numFmtId="0" fontId="7" fillId="0" borderId="3" xfId="0" applyFont="1" applyFill="1" applyBorder="1" applyAlignment="1">
      <alignment vertical="center"/>
    </xf>
    <xf numFmtId="0" fontId="7" fillId="0" borderId="4" xfId="0" applyFont="1" applyFill="1" applyBorder="1" applyAlignment="1">
      <alignment vertical="center"/>
    </xf>
    <xf numFmtId="0" fontId="7" fillId="0" borderId="12" xfId="0" applyFont="1" applyFill="1" applyBorder="1" applyAlignment="1">
      <alignment vertical="center"/>
    </xf>
    <xf numFmtId="0" fontId="21" fillId="0" borderId="0" xfId="0" applyFont="1" applyAlignment="1" applyProtection="1">
      <alignment horizontal="left" vertical="center"/>
    </xf>
    <xf numFmtId="0" fontId="25" fillId="0" borderId="4" xfId="0" applyFont="1" applyFill="1" applyBorder="1" applyAlignment="1">
      <alignment horizontal="center" vertical="center" shrinkToFit="1"/>
    </xf>
    <xf numFmtId="0" fontId="25" fillId="0" borderId="2" xfId="0" applyFont="1" applyFill="1" applyBorder="1" applyAlignment="1">
      <alignment horizontal="center" vertical="center" shrinkToFit="1"/>
    </xf>
    <xf numFmtId="0" fontId="25" fillId="0" borderId="4" xfId="0" applyFont="1" applyFill="1" applyBorder="1" applyAlignment="1">
      <alignment horizontal="center" vertical="center" shrinkToFit="1"/>
    </xf>
    <xf numFmtId="0" fontId="45" fillId="0" borderId="0" xfId="0" applyFont="1">
      <alignment vertical="center"/>
    </xf>
    <xf numFmtId="0" fontId="25" fillId="0" borderId="0" xfId="0" applyFont="1" applyFill="1" applyBorder="1">
      <alignment vertical="center"/>
    </xf>
    <xf numFmtId="0" fontId="25" fillId="0" borderId="14" xfId="0" applyFont="1" applyBorder="1">
      <alignment vertical="center"/>
    </xf>
    <xf numFmtId="0" fontId="45" fillId="0" borderId="0" xfId="0" applyFont="1" applyBorder="1" applyAlignment="1">
      <alignment horizontal="center" vertical="center"/>
    </xf>
    <xf numFmtId="0" fontId="25" fillId="0" borderId="14" xfId="0" applyFont="1" applyFill="1" applyBorder="1" applyAlignment="1">
      <alignment vertical="center" textRotation="255"/>
    </xf>
    <xf numFmtId="0" fontId="47" fillId="0" borderId="0" xfId="0" applyFont="1" applyBorder="1" applyAlignment="1">
      <alignment horizontal="left" vertical="center" shrinkToFit="1"/>
    </xf>
    <xf numFmtId="0" fontId="47" fillId="0" borderId="0" xfId="0" applyFont="1" applyBorder="1" applyAlignment="1">
      <alignment horizontal="left" vertical="center"/>
    </xf>
    <xf numFmtId="0" fontId="18" fillId="0" borderId="0" xfId="0" applyFont="1" applyFill="1">
      <alignment vertical="center"/>
    </xf>
    <xf numFmtId="0" fontId="25" fillId="0" borderId="0" xfId="0" applyFont="1" applyFill="1">
      <alignment vertical="center"/>
    </xf>
    <xf numFmtId="49" fontId="25" fillId="0" borderId="0" xfId="0" applyNumberFormat="1" applyFont="1">
      <alignment vertical="center"/>
    </xf>
    <xf numFmtId="0" fontId="47" fillId="0" borderId="0" xfId="0" applyFont="1" applyBorder="1" applyAlignment="1">
      <alignment horizontal="left" vertical="center" wrapText="1"/>
    </xf>
    <xf numFmtId="0" fontId="25" fillId="0" borderId="4" xfId="0" applyFont="1" applyFill="1" applyBorder="1" applyAlignment="1">
      <alignment horizontal="left" vertical="center"/>
    </xf>
    <xf numFmtId="0" fontId="25" fillId="0" borderId="14" xfId="0" applyFont="1" applyFill="1" applyBorder="1" applyAlignment="1">
      <alignment vertical="center" textRotation="255" shrinkToFit="1"/>
    </xf>
    <xf numFmtId="0" fontId="47" fillId="0" borderId="0" xfId="0" applyFont="1" applyFill="1" applyBorder="1" applyAlignment="1">
      <alignment horizontal="center" vertical="center" shrinkToFit="1"/>
    </xf>
    <xf numFmtId="0" fontId="25" fillId="0" borderId="0" xfId="0" applyFont="1" applyAlignment="1">
      <alignment horizontal="center" vertical="center"/>
    </xf>
    <xf numFmtId="0" fontId="25" fillId="0" borderId="0" xfId="0" applyFont="1" applyFill="1" applyBorder="1" applyAlignment="1">
      <alignment vertical="center" wrapText="1"/>
    </xf>
    <xf numFmtId="0" fontId="25" fillId="0" borderId="0" xfId="0" applyFont="1" applyFill="1" applyBorder="1" applyAlignment="1">
      <alignment vertical="center"/>
    </xf>
    <xf numFmtId="0" fontId="25" fillId="0" borderId="14" xfId="0" applyFont="1" applyFill="1" applyBorder="1" applyAlignment="1">
      <alignment vertical="center" wrapText="1" shrinkToFit="1"/>
    </xf>
    <xf numFmtId="0" fontId="25" fillId="0" borderId="14" xfId="0" applyFont="1" applyFill="1" applyBorder="1" applyAlignment="1">
      <alignment vertical="center" shrinkToFit="1"/>
    </xf>
    <xf numFmtId="0" fontId="30" fillId="0" borderId="0" xfId="0" applyFont="1" applyBorder="1" applyAlignment="1">
      <alignment horizontal="left" vertical="center"/>
    </xf>
    <xf numFmtId="0" fontId="25" fillId="0" borderId="8" xfId="0" applyFont="1" applyFill="1" applyBorder="1" applyAlignment="1">
      <alignment horizontal="center" vertical="center" shrinkToFit="1"/>
    </xf>
    <xf numFmtId="0" fontId="25" fillId="0" borderId="8" xfId="0" applyFont="1" applyFill="1" applyBorder="1" applyAlignment="1">
      <alignment horizontal="left" vertical="center"/>
    </xf>
    <xf numFmtId="0" fontId="30" fillId="0" borderId="8" xfId="0" applyFont="1" applyFill="1" applyBorder="1" applyAlignment="1">
      <alignment horizontal="left" vertical="center"/>
    </xf>
    <xf numFmtId="0" fontId="18" fillId="0" borderId="0" xfId="0" applyFont="1" applyFill="1" applyAlignment="1">
      <alignment vertical="center"/>
    </xf>
    <xf numFmtId="0" fontId="25" fillId="0" borderId="2" xfId="0" applyFont="1" applyFill="1" applyBorder="1" applyAlignment="1">
      <alignment horizontal="left" vertical="center"/>
    </xf>
    <xf numFmtId="0" fontId="30" fillId="0" borderId="2" xfId="0" applyFont="1" applyFill="1" applyBorder="1" applyAlignment="1">
      <alignment horizontal="left" vertical="center"/>
    </xf>
    <xf numFmtId="0" fontId="25" fillId="0" borderId="0" xfId="0" applyFont="1" applyBorder="1">
      <alignment vertical="center"/>
    </xf>
    <xf numFmtId="0" fontId="25" fillId="0" borderId="4" xfId="0" applyFont="1" applyFill="1" applyBorder="1" applyProtection="1">
      <alignment vertical="center"/>
    </xf>
    <xf numFmtId="0" fontId="25" fillId="0" borderId="14" xfId="0" applyFont="1" applyFill="1" applyBorder="1" applyProtection="1">
      <alignment vertical="center"/>
    </xf>
    <xf numFmtId="0" fontId="25" fillId="0" borderId="2" xfId="0" applyFont="1" applyFill="1" applyBorder="1" applyAlignment="1" applyProtection="1">
      <alignment horizontal="center" vertical="center"/>
    </xf>
    <xf numFmtId="0" fontId="25" fillId="0" borderId="100" xfId="0" applyFont="1" applyFill="1" applyBorder="1" applyAlignment="1" applyProtection="1">
      <alignment horizontal="center" vertical="center"/>
      <protection locked="0"/>
    </xf>
    <xf numFmtId="0" fontId="25" fillId="0" borderId="7" xfId="0" applyFont="1" applyFill="1" applyBorder="1" applyProtection="1">
      <alignment vertical="center"/>
    </xf>
    <xf numFmtId="0" fontId="25" fillId="0" borderId="8" xfId="0" applyFont="1" applyFill="1" applyBorder="1" applyProtection="1">
      <alignment vertical="center"/>
    </xf>
    <xf numFmtId="0" fontId="25" fillId="0" borderId="0" xfId="0" applyFont="1" applyFill="1" applyBorder="1" applyProtection="1">
      <alignment vertical="center"/>
    </xf>
    <xf numFmtId="0" fontId="42" fillId="0" borderId="14" xfId="0" applyFont="1" applyFill="1" applyBorder="1" applyAlignment="1" applyProtection="1">
      <alignment vertical="center"/>
    </xf>
    <xf numFmtId="0" fontId="25" fillId="0" borderId="0" xfId="0" applyFont="1" applyFill="1" applyBorder="1" applyAlignment="1" applyProtection="1">
      <alignment vertical="center"/>
    </xf>
    <xf numFmtId="0" fontId="25" fillId="0" borderId="0" xfId="0" applyFont="1" applyBorder="1" applyAlignment="1">
      <alignment vertical="center" textRotation="255" shrinkToFit="1"/>
    </xf>
    <xf numFmtId="49" fontId="45" fillId="0" borderId="0" xfId="0" applyNumberFormat="1" applyFont="1">
      <alignment vertical="center"/>
    </xf>
    <xf numFmtId="0" fontId="25" fillId="0" borderId="0" xfId="0" applyFont="1" applyFill="1" applyBorder="1" applyAlignment="1">
      <alignment vertical="center" textRotation="255" shrinkToFit="1"/>
    </xf>
    <xf numFmtId="0" fontId="30" fillId="0" borderId="4" xfId="0" applyFont="1" applyFill="1" applyBorder="1" applyAlignment="1" applyProtection="1">
      <alignment vertical="center" wrapText="1"/>
    </xf>
    <xf numFmtId="0" fontId="25" fillId="0" borderId="12" xfId="0" applyFont="1" applyFill="1" applyBorder="1" applyProtection="1">
      <alignment vertical="center"/>
    </xf>
    <xf numFmtId="0" fontId="45" fillId="0" borderId="13" xfId="0" applyFont="1" applyBorder="1" applyAlignment="1">
      <alignment vertical="center"/>
    </xf>
    <xf numFmtId="0" fontId="45" fillId="0" borderId="0" xfId="0" applyFont="1" applyBorder="1" applyAlignment="1">
      <alignment vertical="center"/>
    </xf>
    <xf numFmtId="0" fontId="45" fillId="0" borderId="0" xfId="0" applyFont="1" applyAlignment="1">
      <alignment vertical="center"/>
    </xf>
    <xf numFmtId="49" fontId="0" fillId="0" borderId="0" xfId="0" applyNumberFormat="1">
      <alignment vertical="center"/>
    </xf>
    <xf numFmtId="0" fontId="0" fillId="0" borderId="0" xfId="0" applyAlignment="1">
      <alignment horizontal="right" vertical="center"/>
    </xf>
    <xf numFmtId="49" fontId="0" fillId="8" borderId="0" xfId="0" applyNumberFormat="1" applyFill="1">
      <alignment vertical="center"/>
    </xf>
    <xf numFmtId="0" fontId="0" fillId="9" borderId="0" xfId="0" applyFill="1">
      <alignment vertical="center"/>
    </xf>
    <xf numFmtId="49" fontId="0" fillId="8" borderId="0" xfId="0" applyNumberFormat="1" applyFill="1" applyAlignment="1">
      <alignment horizontal="right" vertical="center"/>
    </xf>
    <xf numFmtId="49" fontId="0" fillId="0" borderId="0" xfId="0" applyNumberFormat="1" applyAlignment="1">
      <alignment horizontal="right" vertical="center"/>
    </xf>
    <xf numFmtId="49" fontId="18" fillId="0" borderId="0" xfId="0" applyNumberFormat="1" applyFont="1" applyFill="1" applyBorder="1">
      <alignment vertical="center"/>
    </xf>
    <xf numFmtId="0" fontId="26" fillId="0" borderId="0" xfId="0" applyFont="1" applyAlignment="1">
      <alignment vertical="center" textRotation="255"/>
    </xf>
    <xf numFmtId="0" fontId="25" fillId="0" borderId="2" xfId="0" applyFont="1" applyFill="1" applyBorder="1" applyAlignment="1">
      <alignment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30" fillId="0" borderId="4" xfId="0" applyFont="1" applyFill="1" applyBorder="1" applyAlignment="1">
      <alignment horizontal="left" vertical="center"/>
    </xf>
    <xf numFmtId="0" fontId="25" fillId="0" borderId="0" xfId="0" applyFont="1" applyAlignment="1">
      <alignment horizontal="left" vertical="center"/>
    </xf>
    <xf numFmtId="0" fontId="30" fillId="0" borderId="0" xfId="0" applyFont="1" applyFill="1" applyAlignment="1">
      <alignment horizontal="center" vertical="center" textRotation="255"/>
    </xf>
    <xf numFmtId="0" fontId="45" fillId="0" borderId="0" xfId="0" applyFont="1" applyFill="1">
      <alignment vertical="center"/>
    </xf>
    <xf numFmtId="49" fontId="0" fillId="0" borderId="0" xfId="0" applyNumberFormat="1" applyFill="1">
      <alignment vertical="center"/>
    </xf>
    <xf numFmtId="0" fontId="18" fillId="0" borderId="0" xfId="0" applyFont="1" applyFill="1" applyAlignment="1">
      <alignment vertical="center" wrapText="1"/>
    </xf>
    <xf numFmtId="0" fontId="25" fillId="0" borderId="0" xfId="0" applyFont="1" applyAlignment="1">
      <alignment vertical="center" wrapText="1"/>
    </xf>
    <xf numFmtId="0" fontId="25" fillId="0" borderId="0" xfId="0" applyFont="1" applyFill="1" applyBorder="1" applyAlignment="1">
      <alignment horizontal="center" vertical="center" textRotation="255"/>
    </xf>
    <xf numFmtId="0" fontId="45" fillId="0" borderId="0" xfId="0" applyFont="1" applyFill="1" applyBorder="1">
      <alignment vertical="center"/>
    </xf>
    <xf numFmtId="0" fontId="0" fillId="6" borderId="0" xfId="0" applyFill="1">
      <alignment vertical="center"/>
    </xf>
    <xf numFmtId="0" fontId="0" fillId="11" borderId="0" xfId="0" applyFill="1">
      <alignment vertical="center"/>
    </xf>
    <xf numFmtId="49" fontId="25" fillId="0" borderId="0" xfId="0" applyNumberFormat="1" applyFont="1" applyFill="1">
      <alignment vertical="center"/>
    </xf>
    <xf numFmtId="0" fontId="42" fillId="0" borderId="11" xfId="0" applyFont="1" applyFill="1" applyBorder="1" applyAlignment="1" applyProtection="1">
      <alignment vertical="center"/>
    </xf>
    <xf numFmtId="0" fontId="41" fillId="12" borderId="8" xfId="0" applyFont="1" applyFill="1" applyBorder="1" applyAlignment="1">
      <alignment horizontal="center" vertical="center"/>
    </xf>
    <xf numFmtId="0" fontId="41" fillId="12" borderId="9" xfId="0" applyFont="1" applyFill="1" applyBorder="1" applyAlignment="1">
      <alignment horizontal="center" vertical="center"/>
    </xf>
    <xf numFmtId="0" fontId="45" fillId="0" borderId="0" xfId="0" applyFont="1" applyFill="1" applyAlignment="1">
      <alignment vertical="center"/>
    </xf>
    <xf numFmtId="38" fontId="21" fillId="0" borderId="105" xfId="2" applyFont="1" applyFill="1" applyBorder="1" applyAlignment="1" applyProtection="1">
      <alignment horizontal="center" vertical="center"/>
      <protection locked="0"/>
    </xf>
    <xf numFmtId="0" fontId="25" fillId="0" borderId="0" xfId="0" applyFont="1" applyFill="1" applyBorder="1" applyAlignment="1">
      <alignment horizontal="center" vertical="center"/>
    </xf>
    <xf numFmtId="0" fontId="21" fillId="0" borderId="105" xfId="0" applyFont="1" applyFill="1" applyBorder="1" applyAlignment="1" applyProtection="1">
      <alignment horizontal="center" vertical="center"/>
      <protection locked="0"/>
    </xf>
    <xf numFmtId="0" fontId="23" fillId="0" borderId="0" xfId="0" applyFont="1" applyFill="1" applyBorder="1">
      <alignment vertical="center"/>
    </xf>
    <xf numFmtId="0" fontId="25" fillId="9" borderId="1" xfId="0" applyFont="1" applyFill="1" applyBorder="1" applyAlignment="1">
      <alignment horizontal="center" vertical="center"/>
    </xf>
    <xf numFmtId="0" fontId="25" fillId="0" borderId="2" xfId="0" applyFont="1" applyFill="1" applyBorder="1" applyAlignment="1">
      <alignment horizontal="center" vertical="center"/>
    </xf>
    <xf numFmtId="0" fontId="25" fillId="0" borderId="0" xfId="0" applyFont="1" applyFill="1" applyBorder="1" applyAlignment="1">
      <alignment horizontal="center" vertical="center"/>
    </xf>
    <xf numFmtId="0" fontId="50" fillId="0" borderId="0" xfId="0" applyFont="1" applyAlignment="1">
      <alignment vertical="center" wrapText="1"/>
    </xf>
    <xf numFmtId="0" fontId="21" fillId="7" borderId="105" xfId="0" applyFont="1" applyFill="1" applyBorder="1" applyAlignment="1" applyProtection="1">
      <alignment horizontal="center" vertical="center"/>
      <protection locked="0"/>
    </xf>
    <xf numFmtId="0" fontId="66" fillId="0" borderId="0" xfId="0" applyFont="1">
      <alignment vertical="center"/>
    </xf>
    <xf numFmtId="0" fontId="21" fillId="0" borderId="0" xfId="0" applyFont="1" applyAlignment="1">
      <alignment horizontal="left" vertical="center"/>
    </xf>
    <xf numFmtId="0" fontId="67" fillId="0" borderId="0" xfId="0" applyFont="1">
      <alignment vertical="center"/>
    </xf>
    <xf numFmtId="0" fontId="30" fillId="0" borderId="0" xfId="0" applyFont="1" applyAlignment="1">
      <alignment vertical="center" shrinkToFit="1"/>
    </xf>
    <xf numFmtId="0" fontId="67" fillId="0" borderId="0" xfId="0" applyFont="1" applyAlignment="1">
      <alignment vertical="center" shrinkToFit="1"/>
    </xf>
    <xf numFmtId="0" fontId="21" fillId="0" borderId="0" xfId="0" applyFont="1" applyAlignment="1" applyProtection="1">
      <alignment horizontal="center" vertical="center"/>
    </xf>
    <xf numFmtId="0" fontId="25" fillId="0" borderId="8" xfId="0" applyFont="1" applyFill="1" applyBorder="1" applyAlignment="1">
      <alignment horizontal="center" vertical="center"/>
    </xf>
    <xf numFmtId="0" fontId="25" fillId="0" borderId="4" xfId="0" applyFont="1" applyFill="1" applyBorder="1" applyAlignment="1">
      <alignment horizontal="center" vertical="center"/>
    </xf>
    <xf numFmtId="0" fontId="25" fillId="0" borderId="0" xfId="0" applyFont="1" applyFill="1" applyAlignment="1">
      <alignment horizontal="center" vertical="center"/>
    </xf>
    <xf numFmtId="0" fontId="29" fillId="0" borderId="0" xfId="0" applyFont="1" applyFill="1">
      <alignment vertical="center"/>
    </xf>
    <xf numFmtId="0" fontId="25" fillId="7" borderId="100" xfId="0" applyFont="1" applyFill="1" applyBorder="1">
      <alignment vertical="center"/>
    </xf>
    <xf numFmtId="0" fontId="25" fillId="0" borderId="0" xfId="0" applyFont="1" applyFill="1" applyBorder="1" applyAlignment="1">
      <alignment horizontal="left" vertical="center"/>
    </xf>
    <xf numFmtId="176" fontId="26" fillId="0" borderId="0" xfId="0" applyNumberFormat="1" applyFont="1" applyFill="1" applyBorder="1" applyAlignment="1">
      <alignment vertical="center"/>
    </xf>
    <xf numFmtId="176" fontId="26" fillId="0" borderId="13" xfId="0" applyNumberFormat="1" applyFont="1" applyFill="1" applyBorder="1" applyAlignment="1">
      <alignment vertical="center"/>
    </xf>
    <xf numFmtId="0" fontId="25" fillId="0" borderId="13" xfId="0" applyFont="1" applyFill="1" applyBorder="1" applyAlignment="1">
      <alignment horizontal="left" vertical="center"/>
    </xf>
    <xf numFmtId="177" fontId="25" fillId="0" borderId="13" xfId="0" applyNumberFormat="1" applyFont="1" applyFill="1" applyBorder="1" applyAlignment="1">
      <alignment horizontal="left" vertical="center"/>
    </xf>
    <xf numFmtId="177" fontId="25" fillId="0" borderId="0" xfId="0" applyNumberFormat="1" applyFont="1" applyFill="1" applyBorder="1" applyAlignment="1">
      <alignment horizontal="left" vertical="center"/>
    </xf>
    <xf numFmtId="0" fontId="42" fillId="0" borderId="0" xfId="0" applyFont="1" applyAlignment="1">
      <alignment horizontal="center" vertical="center"/>
    </xf>
    <xf numFmtId="0" fontId="41" fillId="0" borderId="8" xfId="0" applyFont="1" applyFill="1" applyBorder="1" applyAlignment="1">
      <alignment horizontal="center" vertical="center" shrinkToFit="1"/>
    </xf>
    <xf numFmtId="0" fontId="41" fillId="0" borderId="4" xfId="0" applyFont="1" applyFill="1" applyBorder="1" applyAlignment="1">
      <alignment horizontal="center" vertical="center" shrinkToFit="1"/>
    </xf>
    <xf numFmtId="0" fontId="41" fillId="0" borderId="13" xfId="0" applyFont="1" applyFill="1" applyBorder="1" applyAlignment="1">
      <alignment horizontal="center" vertical="center" shrinkToFit="1"/>
    </xf>
    <xf numFmtId="0" fontId="41" fillId="0" borderId="8" xfId="0" applyFont="1" applyFill="1" applyBorder="1" applyAlignment="1">
      <alignment horizontal="center" vertical="center" textRotation="255" shrinkToFit="1"/>
    </xf>
    <xf numFmtId="0" fontId="41" fillId="0" borderId="2" xfId="0" applyFont="1" applyFill="1" applyBorder="1" applyAlignment="1">
      <alignment horizontal="center" vertical="center" shrinkToFit="1"/>
    </xf>
    <xf numFmtId="0" fontId="25" fillId="0" borderId="0" xfId="0" applyFont="1" applyFill="1" applyBorder="1" applyAlignment="1">
      <alignment horizontal="left" vertical="center"/>
    </xf>
    <xf numFmtId="0" fontId="26" fillId="12" borderId="8" xfId="0" applyFont="1" applyFill="1" applyBorder="1" applyAlignment="1">
      <alignment vertical="center"/>
    </xf>
    <xf numFmtId="0" fontId="30" fillId="0" borderId="0" xfId="0" applyFont="1" applyFill="1" applyBorder="1" applyAlignment="1">
      <alignment horizontal="left" vertical="center"/>
    </xf>
    <xf numFmtId="0" fontId="21" fillId="0" borderId="0" xfId="0" applyFont="1" applyFill="1" applyBorder="1" applyAlignment="1">
      <alignment vertical="center"/>
    </xf>
    <xf numFmtId="0" fontId="25" fillId="9" borderId="142" xfId="0" applyFont="1" applyFill="1" applyBorder="1">
      <alignment vertical="center"/>
    </xf>
    <xf numFmtId="0" fontId="25" fillId="0" borderId="141" xfId="0" applyFont="1" applyFill="1" applyBorder="1">
      <alignment vertical="center"/>
    </xf>
    <xf numFmtId="0" fontId="23" fillId="9" borderId="142" xfId="0" applyFont="1" applyFill="1" applyBorder="1">
      <alignment vertical="center"/>
    </xf>
    <xf numFmtId="0" fontId="23" fillId="0" borderId="141" xfId="0" applyFont="1" applyFill="1" applyBorder="1">
      <alignment vertical="center"/>
    </xf>
    <xf numFmtId="0" fontId="25" fillId="0" borderId="4" xfId="0" applyFont="1" applyBorder="1">
      <alignment vertical="center"/>
    </xf>
    <xf numFmtId="0" fontId="25" fillId="0" borderId="12" xfId="0" applyFont="1" applyBorder="1">
      <alignment vertical="center"/>
    </xf>
    <xf numFmtId="0" fontId="29" fillId="0" borderId="13" xfId="0" applyFont="1" applyBorder="1" applyAlignment="1">
      <alignment horizontal="left" vertical="center"/>
    </xf>
    <xf numFmtId="0" fontId="29" fillId="0" borderId="0" xfId="0" applyFont="1" applyAlignment="1">
      <alignment horizontal="left" vertical="center"/>
    </xf>
    <xf numFmtId="0" fontId="18" fillId="0" borderId="0" xfId="0" applyFont="1" applyAlignment="1">
      <alignment horizontal="left" vertical="center"/>
    </xf>
    <xf numFmtId="0" fontId="25" fillId="0" borderId="14" xfId="0" applyFont="1" applyBorder="1" applyAlignment="1">
      <alignment horizontal="left" vertical="center"/>
    </xf>
    <xf numFmtId="49" fontId="29" fillId="0" borderId="13" xfId="0" applyNumberFormat="1" applyFont="1" applyBorder="1" applyAlignment="1">
      <alignment horizontal="left" vertical="center"/>
    </xf>
    <xf numFmtId="49" fontId="29" fillId="0" borderId="0" xfId="0" applyNumberFormat="1" applyFont="1" applyAlignment="1">
      <alignment horizontal="left" vertical="center"/>
    </xf>
    <xf numFmtId="49" fontId="29" fillId="0" borderId="3" xfId="0" applyNumberFormat="1" applyFont="1" applyBorder="1" applyAlignment="1">
      <alignment horizontal="left" vertical="center"/>
    </xf>
    <xf numFmtId="49" fontId="29" fillId="0" borderId="4" xfId="0" applyNumberFormat="1" applyFont="1" applyBorder="1" applyAlignment="1">
      <alignment horizontal="left" vertical="center"/>
    </xf>
    <xf numFmtId="49" fontId="29" fillId="0" borderId="12" xfId="0" applyNumberFormat="1" applyFont="1" applyBorder="1" applyAlignment="1">
      <alignment horizontal="left" vertical="center"/>
    </xf>
    <xf numFmtId="0" fontId="25" fillId="8" borderId="13" xfId="0" applyFont="1" applyFill="1" applyBorder="1">
      <alignment vertical="center"/>
    </xf>
    <xf numFmtId="0" fontId="25" fillId="8" borderId="14" xfId="0" applyFont="1" applyFill="1" applyBorder="1">
      <alignment vertical="center"/>
    </xf>
    <xf numFmtId="0" fontId="25" fillId="8" borderId="3" xfId="0" applyFont="1" applyFill="1" applyBorder="1">
      <alignment vertical="center"/>
    </xf>
    <xf numFmtId="0" fontId="25" fillId="8" borderId="12" xfId="0" applyFont="1" applyFill="1" applyBorder="1">
      <alignment vertical="center"/>
    </xf>
    <xf numFmtId="0" fontId="25" fillId="8" borderId="142" xfId="0" applyFont="1" applyFill="1" applyBorder="1">
      <alignment vertical="center"/>
    </xf>
    <xf numFmtId="0" fontId="25" fillId="6" borderId="1" xfId="0" applyFont="1" applyFill="1" applyBorder="1">
      <alignment vertical="center"/>
    </xf>
    <xf numFmtId="0" fontId="26" fillId="0" borderId="0" xfId="0" applyFont="1" applyFill="1" applyBorder="1" applyAlignment="1">
      <alignment vertical="center"/>
    </xf>
    <xf numFmtId="0" fontId="23" fillId="0" borderId="0" xfId="0" applyFont="1" applyFill="1" applyBorder="1" applyAlignment="1">
      <alignment vertical="center"/>
    </xf>
    <xf numFmtId="0" fontId="23" fillId="0" borderId="0" xfId="0" applyFont="1" applyFill="1" applyBorder="1" applyAlignment="1">
      <alignment vertical="center" textRotation="255"/>
    </xf>
    <xf numFmtId="0" fontId="25" fillId="0" borderId="14" xfId="0" applyFont="1" applyFill="1" applyBorder="1">
      <alignment vertical="center"/>
    </xf>
    <xf numFmtId="0" fontId="25" fillId="0" borderId="4" xfId="0" applyFont="1" applyFill="1" applyBorder="1" applyAlignment="1">
      <alignment vertical="center"/>
    </xf>
    <xf numFmtId="0" fontId="25" fillId="0" borderId="12" xfId="0" applyFont="1" applyFill="1" applyBorder="1" applyAlignment="1">
      <alignment vertical="center"/>
    </xf>
    <xf numFmtId="0" fontId="25" fillId="0" borderId="13" xfId="0" applyFont="1" applyBorder="1">
      <alignment vertical="center"/>
    </xf>
    <xf numFmtId="0" fontId="25" fillId="0" borderId="3" xfId="0" applyFont="1" applyBorder="1">
      <alignment vertical="center"/>
    </xf>
    <xf numFmtId="49" fontId="25" fillId="8" borderId="0" xfId="0" applyNumberFormat="1" applyFont="1" applyFill="1" applyBorder="1">
      <alignment vertical="center"/>
    </xf>
    <xf numFmtId="49" fontId="25" fillId="8" borderId="4" xfId="0" applyNumberFormat="1" applyFont="1" applyFill="1" applyBorder="1">
      <alignment vertical="center"/>
    </xf>
    <xf numFmtId="49" fontId="25" fillId="8" borderId="13" xfId="0" applyNumberFormat="1" applyFont="1" applyFill="1" applyBorder="1">
      <alignment vertical="center"/>
    </xf>
    <xf numFmtId="49" fontId="25" fillId="8" borderId="3" xfId="0" applyNumberFormat="1" applyFont="1" applyFill="1" applyBorder="1">
      <alignment vertical="center"/>
    </xf>
    <xf numFmtId="0" fontId="29" fillId="6" borderId="0" xfId="0" applyFont="1" applyFill="1" applyBorder="1" applyAlignment="1">
      <alignment horizontal="right" vertical="center"/>
    </xf>
    <xf numFmtId="49" fontId="29" fillId="12" borderId="0" xfId="0" applyNumberFormat="1" applyFont="1" applyFill="1" applyBorder="1">
      <alignment vertical="center"/>
    </xf>
    <xf numFmtId="0" fontId="29" fillId="12" borderId="0" xfId="0" applyFont="1" applyFill="1" applyBorder="1">
      <alignment vertical="center"/>
    </xf>
    <xf numFmtId="0" fontId="29" fillId="6" borderId="0" xfId="0" applyFont="1" applyFill="1" applyBorder="1">
      <alignment vertical="center"/>
    </xf>
    <xf numFmtId="0" fontId="29" fillId="12" borderId="14" xfId="0" applyFont="1" applyFill="1" applyBorder="1" applyAlignment="1">
      <alignment horizontal="center" vertical="center"/>
    </xf>
    <xf numFmtId="0" fontId="29" fillId="6" borderId="4" xfId="0" applyFont="1" applyFill="1" applyBorder="1">
      <alignment vertical="center"/>
    </xf>
    <xf numFmtId="0" fontId="29" fillId="6" borderId="4" xfId="0" applyFont="1" applyFill="1" applyBorder="1" applyAlignment="1">
      <alignment horizontal="right" vertical="center"/>
    </xf>
    <xf numFmtId="49" fontId="29" fillId="12" borderId="3" xfId="0" applyNumberFormat="1" applyFont="1" applyFill="1" applyBorder="1">
      <alignment vertical="center"/>
    </xf>
    <xf numFmtId="0" fontId="29" fillId="12" borderId="4" xfId="0" applyFont="1" applyFill="1" applyBorder="1">
      <alignment vertical="center"/>
    </xf>
    <xf numFmtId="49" fontId="29" fillId="12" borderId="4" xfId="0" applyNumberFormat="1" applyFont="1" applyFill="1" applyBorder="1">
      <alignment vertical="center"/>
    </xf>
    <xf numFmtId="0" fontId="29" fillId="12" borderId="12" xfId="0" applyFont="1" applyFill="1" applyBorder="1" applyAlignment="1">
      <alignment horizontal="center" vertical="center"/>
    </xf>
    <xf numFmtId="0" fontId="45" fillId="0" borderId="42" xfId="0" applyFont="1" applyBorder="1">
      <alignment vertical="center"/>
    </xf>
    <xf numFmtId="0" fontId="69" fillId="0" borderId="0" xfId="0" applyFont="1" applyBorder="1" applyAlignment="1">
      <alignment vertical="top" shrinkToFit="1"/>
    </xf>
    <xf numFmtId="0" fontId="41" fillId="0" borderId="8" xfId="0" applyFont="1" applyFill="1" applyBorder="1" applyAlignment="1">
      <alignment horizontal="left" vertical="center"/>
    </xf>
    <xf numFmtId="0" fontId="41" fillId="0" borderId="8" xfId="0" applyFont="1" applyFill="1" applyBorder="1" applyAlignment="1">
      <alignment horizontal="center" vertical="center"/>
    </xf>
    <xf numFmtId="0" fontId="25" fillId="0" borderId="8" xfId="0" applyFont="1" applyBorder="1">
      <alignment vertical="center"/>
    </xf>
    <xf numFmtId="0" fontId="25" fillId="0" borderId="9" xfId="0" applyFont="1" applyBorder="1">
      <alignment vertical="center"/>
    </xf>
    <xf numFmtId="49" fontId="25" fillId="0" borderId="0" xfId="0" applyNumberFormat="1" applyFont="1" applyFill="1" applyBorder="1">
      <alignment vertical="center"/>
    </xf>
    <xf numFmtId="0" fontId="78" fillId="8" borderId="34" xfId="0" applyFont="1" applyFill="1" applyBorder="1">
      <alignment vertical="center"/>
    </xf>
    <xf numFmtId="0" fontId="25" fillId="0" borderId="0" xfId="0" applyFont="1" applyFill="1" applyAlignment="1">
      <alignment vertical="center" wrapText="1"/>
    </xf>
    <xf numFmtId="0" fontId="78" fillId="8" borderId="7" xfId="0" applyFont="1" applyFill="1" applyBorder="1" applyAlignment="1">
      <alignment horizontal="center" vertical="center" wrapText="1"/>
    </xf>
    <xf numFmtId="0" fontId="78" fillId="8" borderId="1" xfId="0" applyFont="1" applyFill="1" applyBorder="1" applyAlignment="1">
      <alignment horizontal="center" vertical="center" wrapText="1"/>
    </xf>
    <xf numFmtId="0" fontId="78" fillId="8" borderId="8" xfId="0" applyFont="1" applyFill="1" applyBorder="1" applyAlignment="1">
      <alignment horizontal="center" vertical="center" wrapText="1"/>
    </xf>
    <xf numFmtId="49" fontId="25" fillId="8" borderId="96" xfId="0" applyNumberFormat="1" applyFont="1" applyFill="1" applyBorder="1">
      <alignment vertical="center"/>
    </xf>
    <xf numFmtId="49" fontId="25" fillId="8" borderId="142" xfId="0" applyNumberFormat="1" applyFont="1" applyFill="1" applyBorder="1">
      <alignment vertical="center"/>
    </xf>
    <xf numFmtId="49" fontId="25" fillId="8" borderId="1" xfId="0" applyNumberFormat="1" applyFont="1" applyFill="1" applyBorder="1">
      <alignment vertical="center"/>
    </xf>
    <xf numFmtId="0" fontId="25" fillId="8" borderId="7" xfId="0" applyNumberFormat="1" applyFont="1" applyFill="1" applyBorder="1" applyAlignment="1">
      <alignment horizontal="left" vertical="center"/>
    </xf>
    <xf numFmtId="49" fontId="25" fillId="0" borderId="13" xfId="0" applyNumberFormat="1" applyFont="1" applyFill="1" applyBorder="1">
      <alignment vertical="center"/>
    </xf>
    <xf numFmtId="49" fontId="25" fillId="0" borderId="4" xfId="0" applyNumberFormat="1" applyFont="1" applyFill="1" applyBorder="1">
      <alignment vertical="center"/>
    </xf>
    <xf numFmtId="49" fontId="25" fillId="0" borderId="3" xfId="0" applyNumberFormat="1" applyFont="1" applyFill="1" applyBorder="1">
      <alignment vertical="center"/>
    </xf>
    <xf numFmtId="0" fontId="74" fillId="8" borderId="1" xfId="0" applyFont="1" applyFill="1" applyBorder="1">
      <alignment vertical="center"/>
    </xf>
    <xf numFmtId="0" fontId="25" fillId="0" borderId="96" xfId="0" applyFont="1" applyFill="1" applyBorder="1">
      <alignment vertical="center"/>
    </xf>
    <xf numFmtId="0" fontId="25" fillId="0" borderId="142" xfId="0" applyFont="1" applyFill="1" applyBorder="1">
      <alignment vertical="center"/>
    </xf>
    <xf numFmtId="49" fontId="25" fillId="8" borderId="10" xfId="0" applyNumberFormat="1" applyFont="1" applyFill="1" applyBorder="1">
      <alignment vertical="center"/>
    </xf>
    <xf numFmtId="49" fontId="29" fillId="8" borderId="137" xfId="0" applyNumberFormat="1" applyFont="1" applyFill="1" applyBorder="1">
      <alignment vertical="center"/>
    </xf>
    <xf numFmtId="49" fontId="29" fillId="8" borderId="96" xfId="0" applyNumberFormat="1" applyFont="1" applyFill="1" applyBorder="1">
      <alignment vertical="center"/>
    </xf>
    <xf numFmtId="49" fontId="29" fillId="8" borderId="142" xfId="0" applyNumberFormat="1" applyFont="1" applyFill="1" applyBorder="1">
      <alignment vertical="center"/>
    </xf>
    <xf numFmtId="49" fontId="29" fillId="8" borderId="13" xfId="0" applyNumberFormat="1" applyFont="1" applyFill="1" applyBorder="1">
      <alignment vertical="center"/>
    </xf>
    <xf numFmtId="0" fontId="29" fillId="8" borderId="13" xfId="0" applyFont="1" applyFill="1" applyBorder="1">
      <alignment vertical="center"/>
    </xf>
    <xf numFmtId="0" fontId="79" fillId="8" borderId="13" xfId="0" applyFont="1" applyFill="1" applyBorder="1">
      <alignment vertical="center"/>
    </xf>
    <xf numFmtId="0" fontId="29" fillId="8" borderId="3" xfId="0" applyFont="1" applyFill="1" applyBorder="1">
      <alignment vertical="center"/>
    </xf>
    <xf numFmtId="0" fontId="79" fillId="8" borderId="3" xfId="0" applyFont="1" applyFill="1" applyBorder="1">
      <alignment vertical="center"/>
    </xf>
    <xf numFmtId="0" fontId="78" fillId="8" borderId="49" xfId="0" applyFont="1" applyFill="1" applyBorder="1">
      <alignment vertical="center"/>
    </xf>
    <xf numFmtId="49" fontId="29" fillId="8" borderId="14" xfId="0" applyNumberFormat="1" applyFont="1" applyFill="1" applyBorder="1">
      <alignment vertical="center"/>
    </xf>
    <xf numFmtId="0" fontId="29" fillId="8" borderId="14" xfId="0" applyFont="1" applyFill="1" applyBorder="1">
      <alignment vertical="center"/>
    </xf>
    <xf numFmtId="0" fontId="29" fillId="8" borderId="12" xfId="0" applyFont="1" applyFill="1" applyBorder="1">
      <alignment vertical="center"/>
    </xf>
    <xf numFmtId="0" fontId="78" fillId="8" borderId="141" xfId="0" applyFont="1" applyFill="1" applyBorder="1">
      <alignment vertical="center"/>
    </xf>
    <xf numFmtId="0" fontId="29" fillId="8" borderId="96" xfId="0" applyFont="1" applyFill="1" applyBorder="1">
      <alignment vertical="center"/>
    </xf>
    <xf numFmtId="0" fontId="29" fillId="8" borderId="142" xfId="0" applyFont="1" applyFill="1" applyBorder="1">
      <alignment vertical="center"/>
    </xf>
    <xf numFmtId="0" fontId="29" fillId="0" borderId="14" xfId="0" applyFont="1" applyFill="1" applyBorder="1">
      <alignment vertical="center"/>
    </xf>
    <xf numFmtId="0" fontId="29" fillId="0" borderId="12" xfId="0" applyFont="1" applyFill="1" applyBorder="1">
      <alignment vertical="center"/>
    </xf>
    <xf numFmtId="0" fontId="29" fillId="0" borderId="13" xfId="0" applyFont="1" applyFill="1" applyBorder="1">
      <alignment vertical="center"/>
    </xf>
    <xf numFmtId="0" fontId="79" fillId="0" borderId="13" xfId="0" applyFont="1" applyFill="1" applyBorder="1">
      <alignment vertical="center"/>
    </xf>
    <xf numFmtId="0" fontId="79" fillId="0" borderId="3" xfId="0" applyFont="1" applyFill="1" applyBorder="1">
      <alignment vertical="center"/>
    </xf>
    <xf numFmtId="0" fontId="29" fillId="0" borderId="96" xfId="0" applyFont="1" applyFill="1" applyBorder="1">
      <alignment vertical="center"/>
    </xf>
    <xf numFmtId="0" fontId="79" fillId="0" borderId="96" xfId="0" applyFont="1" applyFill="1" applyBorder="1">
      <alignment vertical="center"/>
    </xf>
    <xf numFmtId="0" fontId="29" fillId="0" borderId="3" xfId="0" applyFont="1" applyFill="1" applyBorder="1">
      <alignment vertical="center"/>
    </xf>
    <xf numFmtId="0" fontId="79" fillId="0" borderId="142" xfId="0" applyFont="1" applyFill="1" applyBorder="1">
      <alignment vertical="center"/>
    </xf>
    <xf numFmtId="0" fontId="23" fillId="0" borderId="115" xfId="0" applyFont="1" applyFill="1" applyBorder="1" applyAlignment="1">
      <alignment horizontal="center" vertical="center"/>
    </xf>
    <xf numFmtId="0" fontId="1" fillId="6" borderId="68" xfId="1" applyFill="1" applyBorder="1" applyAlignment="1" applyProtection="1">
      <alignment horizontal="center"/>
    </xf>
    <xf numFmtId="0" fontId="0" fillId="6" borderId="69" xfId="1" applyFont="1" applyFill="1" applyBorder="1" applyAlignment="1" applyProtection="1">
      <alignment horizontal="center" shrinkToFit="1"/>
    </xf>
    <xf numFmtId="49" fontId="0" fillId="6" borderId="70" xfId="0" applyNumberFormat="1" applyFill="1" applyBorder="1" applyAlignment="1" applyProtection="1">
      <alignment horizontal="center"/>
    </xf>
    <xf numFmtId="0" fontId="0" fillId="6" borderId="68" xfId="0" applyFill="1" applyBorder="1" applyAlignment="1" applyProtection="1">
      <alignment horizontal="center" shrinkToFit="1"/>
    </xf>
    <xf numFmtId="0" fontId="1" fillId="0" borderId="0" xfId="1" applyAlignment="1" applyProtection="1">
      <alignment horizontal="center"/>
    </xf>
    <xf numFmtId="0" fontId="25" fillId="6" borderId="12" xfId="0" applyFont="1" applyFill="1" applyBorder="1" applyAlignment="1">
      <alignment horizontal="center" vertical="center"/>
    </xf>
    <xf numFmtId="0" fontId="25" fillId="0" borderId="62" xfId="0" applyFont="1" applyBorder="1">
      <alignment vertical="center"/>
    </xf>
    <xf numFmtId="179" fontId="25" fillId="6" borderId="47" xfId="0" applyNumberFormat="1" applyFont="1" applyFill="1" applyBorder="1">
      <alignment vertical="center"/>
    </xf>
    <xf numFmtId="0" fontId="25" fillId="0" borderId="63" xfId="0" applyFont="1" applyBorder="1">
      <alignment vertical="center"/>
    </xf>
    <xf numFmtId="177" fontId="25" fillId="6" borderId="3" xfId="0" applyNumberFormat="1" applyFont="1" applyFill="1" applyBorder="1" applyAlignment="1">
      <alignment horizontal="center" vertical="center"/>
    </xf>
    <xf numFmtId="177" fontId="25" fillId="6" borderId="4" xfId="0" applyNumberFormat="1" applyFont="1" applyFill="1" applyBorder="1" applyAlignment="1">
      <alignment horizontal="center" vertical="center"/>
    </xf>
    <xf numFmtId="0" fontId="21" fillId="0" borderId="160" xfId="0" applyFont="1" applyFill="1" applyBorder="1" applyAlignment="1" applyProtection="1">
      <alignment horizontal="center" vertical="center"/>
    </xf>
    <xf numFmtId="0" fontId="26" fillId="0" borderId="161" xfId="0" applyFont="1" applyFill="1" applyBorder="1" applyAlignment="1">
      <alignment horizontal="left" vertical="center"/>
    </xf>
    <xf numFmtId="0" fontId="23" fillId="0" borderId="36" xfId="0" applyFont="1" applyFill="1" applyBorder="1" applyAlignment="1">
      <alignment horizontal="center" vertical="center"/>
    </xf>
    <xf numFmtId="38" fontId="21" fillId="0" borderId="158" xfId="2" applyFont="1" applyFill="1" applyBorder="1" applyAlignment="1" applyProtection="1">
      <alignment horizontal="center" vertical="center"/>
      <protection locked="0"/>
    </xf>
    <xf numFmtId="38" fontId="21" fillId="0" borderId="160" xfId="2" applyFont="1" applyFill="1" applyBorder="1" applyAlignment="1" applyProtection="1">
      <alignment horizontal="center" vertical="center"/>
      <protection locked="0"/>
    </xf>
    <xf numFmtId="0" fontId="29" fillId="0" borderId="182" xfId="0" applyFont="1" applyFill="1" applyBorder="1" applyAlignment="1">
      <alignment horizontal="left" vertical="center"/>
    </xf>
    <xf numFmtId="0" fontId="29" fillId="0" borderId="183" xfId="0" applyFont="1" applyFill="1" applyBorder="1" applyAlignment="1">
      <alignment horizontal="left" vertical="center"/>
    </xf>
    <xf numFmtId="0" fontId="29" fillId="0" borderId="184" xfId="0" applyFont="1" applyFill="1" applyBorder="1" applyAlignment="1">
      <alignment horizontal="left" vertical="center"/>
    </xf>
    <xf numFmtId="0" fontId="29" fillId="0" borderId="185" xfId="0" applyFont="1" applyFill="1" applyBorder="1" applyAlignment="1">
      <alignment horizontal="right" vertical="center"/>
    </xf>
    <xf numFmtId="0" fontId="29" fillId="0" borderId="186" xfId="0" applyFont="1" applyFill="1" applyBorder="1" applyAlignment="1">
      <alignment horizontal="left" vertical="center"/>
    </xf>
    <xf numFmtId="0" fontId="29" fillId="0" borderId="187" xfId="0" applyFont="1" applyFill="1" applyBorder="1" applyAlignment="1">
      <alignment horizontal="left" vertical="center"/>
    </xf>
    <xf numFmtId="0" fontId="29" fillId="0" borderId="52" xfId="0" applyFont="1" applyFill="1" applyBorder="1" applyAlignment="1">
      <alignment horizontal="left" vertical="center"/>
    </xf>
    <xf numFmtId="0" fontId="29" fillId="0" borderId="120" xfId="0" applyFont="1" applyFill="1" applyBorder="1" applyAlignment="1">
      <alignment horizontal="right" vertical="center"/>
    </xf>
    <xf numFmtId="0" fontId="21" fillId="0" borderId="3" xfId="0" applyFont="1" applyFill="1" applyBorder="1" applyAlignment="1">
      <alignment horizontal="center" vertical="center"/>
    </xf>
    <xf numFmtId="0" fontId="23" fillId="0" borderId="105" xfId="0" applyFont="1" applyFill="1" applyBorder="1" applyAlignment="1">
      <alignment horizontal="center" vertical="center"/>
    </xf>
    <xf numFmtId="0" fontId="25" fillId="0" borderId="0" xfId="0" applyFont="1" applyFill="1" applyBorder="1" applyAlignment="1">
      <alignment horizontal="left" vertical="center"/>
    </xf>
    <xf numFmtId="0" fontId="25" fillId="0" borderId="4" xfId="0" applyFont="1" applyFill="1" applyBorder="1" applyAlignment="1">
      <alignment horizontal="left" vertical="center" shrinkToFit="1"/>
    </xf>
    <xf numFmtId="0" fontId="25" fillId="0" borderId="0" xfId="0" applyFont="1" applyFill="1" applyBorder="1" applyAlignment="1">
      <alignment horizontal="left" vertical="center" shrinkToFit="1"/>
    </xf>
    <xf numFmtId="0" fontId="41" fillId="0" borderId="4" xfId="0" applyFont="1" applyFill="1" applyBorder="1" applyAlignment="1">
      <alignment horizontal="left" vertical="center"/>
    </xf>
    <xf numFmtId="0" fontId="25" fillId="0" borderId="0" xfId="0" applyFont="1" applyFill="1" applyBorder="1" applyAlignment="1">
      <alignment horizontal="center" vertical="center"/>
    </xf>
    <xf numFmtId="0" fontId="25" fillId="8" borderId="8" xfId="0" applyFont="1" applyFill="1" applyBorder="1" applyAlignment="1">
      <alignment horizontal="center" vertical="center"/>
    </xf>
    <xf numFmtId="0" fontId="41" fillId="0" borderId="13" xfId="0" applyFont="1" applyFill="1" applyBorder="1" applyAlignment="1">
      <alignment horizontal="left" vertical="center"/>
    </xf>
    <xf numFmtId="0" fontId="41" fillId="0" borderId="0" xfId="0" applyFont="1" applyFill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98" fillId="0" borderId="0" xfId="0" applyFont="1" applyAlignment="1">
      <alignment vertical="center" wrapText="1"/>
    </xf>
    <xf numFmtId="0" fontId="102" fillId="0" borderId="0" xfId="0" applyFont="1">
      <alignment vertical="center"/>
    </xf>
    <xf numFmtId="49" fontId="103" fillId="0" borderId="0" xfId="0" applyNumberFormat="1" applyFont="1" applyAlignment="1">
      <alignment horizontal="left" vertical="center"/>
    </xf>
    <xf numFmtId="0" fontId="98" fillId="0" borderId="0" xfId="0" applyFont="1" applyAlignment="1">
      <alignment vertical="top" wrapText="1"/>
    </xf>
    <xf numFmtId="49" fontId="99" fillId="0" borderId="0" xfId="0" applyNumberFormat="1" applyFont="1" applyAlignment="1">
      <alignment horizontal="left" vertical="top"/>
    </xf>
    <xf numFmtId="0" fontId="60" fillId="8" borderId="7" xfId="0" applyFont="1" applyFill="1" applyBorder="1" applyAlignment="1">
      <alignment horizontal="left" vertical="center"/>
    </xf>
    <xf numFmtId="0" fontId="25" fillId="8" borderId="8" xfId="0" applyFont="1" applyFill="1" applyBorder="1" applyAlignment="1">
      <alignment horizontal="left" vertical="center"/>
    </xf>
    <xf numFmtId="0" fontId="25" fillId="8" borderId="8" xfId="0" applyFont="1" applyFill="1" applyBorder="1">
      <alignment vertical="center"/>
    </xf>
    <xf numFmtId="0" fontId="25" fillId="8" borderId="9" xfId="0" applyFont="1" applyFill="1" applyBorder="1">
      <alignment vertical="center"/>
    </xf>
    <xf numFmtId="0" fontId="18" fillId="0" borderId="0" xfId="0" applyFont="1" applyFill="1" applyAlignment="1">
      <alignment horizontal="center" vertical="center"/>
    </xf>
    <xf numFmtId="0" fontId="25" fillId="0" borderId="0" xfId="0" applyFont="1" applyFill="1" applyAlignment="1">
      <alignment horizontal="left" vertical="center"/>
    </xf>
    <xf numFmtId="0" fontId="67" fillId="0" borderId="0" xfId="0" applyFont="1" applyFill="1">
      <alignment vertical="center"/>
    </xf>
    <xf numFmtId="0" fontId="30" fillId="0" borderId="0" xfId="0" applyFont="1" applyFill="1" applyAlignment="1">
      <alignment vertical="center" shrinkToFit="1"/>
    </xf>
    <xf numFmtId="0" fontId="67" fillId="0" borderId="101" xfId="0" applyFont="1" applyFill="1" applyBorder="1" applyAlignment="1">
      <alignment horizontal="center" vertical="center"/>
    </xf>
    <xf numFmtId="0" fontId="41" fillId="0" borderId="102" xfId="0" applyFont="1" applyFill="1" applyBorder="1" applyAlignment="1">
      <alignment horizontal="left" vertical="center"/>
    </xf>
    <xf numFmtId="0" fontId="41" fillId="0" borderId="102" xfId="0" applyFont="1" applyFill="1" applyBorder="1" applyAlignment="1">
      <alignment horizontal="center" vertical="center"/>
    </xf>
    <xf numFmtId="0" fontId="41" fillId="0" borderId="102" xfId="0" applyFont="1" applyFill="1" applyBorder="1">
      <alignment vertical="center"/>
    </xf>
    <xf numFmtId="0" fontId="25" fillId="0" borderId="102" xfId="0" applyFont="1" applyFill="1" applyBorder="1">
      <alignment vertical="center"/>
    </xf>
    <xf numFmtId="0" fontId="25" fillId="0" borderId="103" xfId="0" applyFont="1" applyFill="1" applyBorder="1">
      <alignment vertical="center"/>
    </xf>
    <xf numFmtId="0" fontId="67" fillId="0" borderId="135" xfId="0" applyFont="1" applyFill="1" applyBorder="1" applyAlignment="1">
      <alignment horizontal="center" vertical="center"/>
    </xf>
    <xf numFmtId="0" fontId="25" fillId="0" borderId="129" xfId="0" applyFont="1" applyFill="1" applyBorder="1">
      <alignment vertical="center"/>
    </xf>
    <xf numFmtId="0" fontId="25" fillId="0" borderId="136" xfId="0" applyFont="1" applyFill="1" applyBorder="1" applyAlignment="1">
      <alignment horizontal="left" vertical="center"/>
    </xf>
    <xf numFmtId="0" fontId="41" fillId="0" borderId="52" xfId="0" applyFont="1" applyFill="1" applyBorder="1" applyAlignment="1">
      <alignment horizontal="left" vertical="center"/>
    </xf>
    <xf numFmtId="0" fontId="41" fillId="0" borderId="52" xfId="0" applyFont="1" applyFill="1" applyBorder="1">
      <alignment vertical="center"/>
    </xf>
    <xf numFmtId="178" fontId="69" fillId="0" borderId="52" xfId="0" applyNumberFormat="1" applyFont="1" applyFill="1" applyBorder="1">
      <alignment vertical="center"/>
    </xf>
    <xf numFmtId="178" fontId="35" fillId="0" borderId="52" xfId="0" applyNumberFormat="1" applyFont="1" applyFill="1" applyBorder="1">
      <alignment vertical="center"/>
    </xf>
    <xf numFmtId="0" fontId="35" fillId="0" borderId="52" xfId="0" applyFont="1" applyFill="1" applyBorder="1" applyAlignment="1">
      <alignment horizontal="left" vertical="center"/>
    </xf>
    <xf numFmtId="0" fontId="25" fillId="0" borderId="52" xfId="0" applyFont="1" applyFill="1" applyBorder="1">
      <alignment vertical="center"/>
    </xf>
    <xf numFmtId="0" fontId="25" fillId="0" borderId="25" xfId="0" applyFont="1" applyFill="1" applyBorder="1">
      <alignment vertical="center"/>
    </xf>
    <xf numFmtId="0" fontId="67" fillId="0" borderId="0" xfId="0" applyFont="1" applyFill="1" applyAlignment="1">
      <alignment vertical="center" shrinkToFit="1"/>
    </xf>
    <xf numFmtId="0" fontId="33" fillId="0" borderId="0" xfId="0" applyFont="1" applyFill="1" applyBorder="1" applyAlignment="1">
      <alignment horizontal="center" vertical="center"/>
    </xf>
    <xf numFmtId="0" fontId="33" fillId="0" borderId="0" xfId="0" applyFont="1" applyFill="1" applyBorder="1" applyAlignment="1">
      <alignment horizontal="left" vertical="center"/>
    </xf>
    <xf numFmtId="0" fontId="67" fillId="0" borderId="0" xfId="0" applyFont="1" applyFill="1" applyBorder="1" applyAlignment="1">
      <alignment horizontal="center" vertical="center"/>
    </xf>
    <xf numFmtId="0" fontId="19" fillId="0" borderId="0" xfId="0" applyFont="1" applyFill="1" applyBorder="1">
      <alignment vertical="center"/>
    </xf>
    <xf numFmtId="0" fontId="41" fillId="0" borderId="0" xfId="0" applyFont="1" applyFill="1" applyBorder="1" applyAlignment="1">
      <alignment horizontal="center" vertical="center"/>
    </xf>
    <xf numFmtId="0" fontId="67" fillId="0" borderId="13" xfId="0" applyFont="1" applyFill="1" applyBorder="1">
      <alignment vertical="center"/>
    </xf>
    <xf numFmtId="0" fontId="67" fillId="0" borderId="0" xfId="0" applyFont="1" applyFill="1" applyBorder="1">
      <alignment vertical="center"/>
    </xf>
    <xf numFmtId="0" fontId="67" fillId="0" borderId="14" xfId="0" applyFont="1" applyFill="1" applyBorder="1">
      <alignment vertical="center"/>
    </xf>
    <xf numFmtId="0" fontId="21" fillId="0" borderId="0" xfId="0" applyFont="1" applyFill="1" applyBorder="1">
      <alignment vertical="center"/>
    </xf>
    <xf numFmtId="0" fontId="67" fillId="0" borderId="0" xfId="0" applyFont="1" applyFill="1" applyBorder="1" applyAlignment="1">
      <alignment horizontal="left" vertical="center"/>
    </xf>
    <xf numFmtId="0" fontId="48" fillId="0" borderId="0" xfId="0" applyFont="1" applyFill="1" applyBorder="1">
      <alignment vertical="center"/>
    </xf>
    <xf numFmtId="0" fontId="68" fillId="0" borderId="0" xfId="0" applyFont="1" applyFill="1" applyBorder="1" applyAlignment="1">
      <alignment horizontal="center" vertical="center"/>
    </xf>
    <xf numFmtId="0" fontId="69" fillId="0" borderId="0" xfId="0" applyFont="1" applyFill="1" applyBorder="1" applyAlignment="1">
      <alignment horizontal="left" vertical="center"/>
    </xf>
    <xf numFmtId="0" fontId="41" fillId="0" borderId="0" xfId="0" applyFont="1" applyFill="1" applyBorder="1">
      <alignment vertical="center"/>
    </xf>
    <xf numFmtId="0" fontId="35" fillId="0" borderId="13" xfId="0" applyFont="1" applyFill="1" applyBorder="1" applyAlignment="1">
      <alignment horizontal="left" vertical="center"/>
    </xf>
    <xf numFmtId="0" fontId="48" fillId="0" borderId="0" xfId="0" applyFont="1" applyFill="1" applyBorder="1" applyAlignment="1">
      <alignment horizontal="left" vertical="center"/>
    </xf>
    <xf numFmtId="178" fontId="69" fillId="0" borderId="0" xfId="0" applyNumberFormat="1" applyFont="1" applyFill="1" applyBorder="1">
      <alignment vertical="center"/>
    </xf>
    <xf numFmtId="0" fontId="25" fillId="0" borderId="3" xfId="0" applyFont="1" applyFill="1" applyBorder="1" applyAlignment="1">
      <alignment horizontal="left" vertical="center"/>
    </xf>
    <xf numFmtId="0" fontId="41" fillId="0" borderId="4" xfId="0" applyFont="1" applyFill="1" applyBorder="1" applyAlignment="1">
      <alignment horizontal="center" vertical="center"/>
    </xf>
    <xf numFmtId="0" fontId="25" fillId="0" borderId="4" xfId="0" applyFont="1" applyFill="1" applyBorder="1">
      <alignment vertical="center"/>
    </xf>
    <xf numFmtId="0" fontId="19" fillId="0" borderId="4" xfId="0" applyFont="1" applyFill="1" applyBorder="1">
      <alignment vertical="center"/>
    </xf>
    <xf numFmtId="0" fontId="25" fillId="0" borderId="12" xfId="0" applyFont="1" applyFill="1" applyBorder="1">
      <alignment vertical="center"/>
    </xf>
    <xf numFmtId="0" fontId="18" fillId="0" borderId="13" xfId="0" applyFont="1" applyFill="1" applyBorder="1" applyAlignment="1">
      <alignment horizontal="left" vertical="center"/>
    </xf>
    <xf numFmtId="0" fontId="18" fillId="0" borderId="0" xfId="0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left" vertical="center"/>
    </xf>
    <xf numFmtId="0" fontId="18" fillId="0" borderId="0" xfId="0" applyFont="1" applyFill="1" applyBorder="1">
      <alignment vertical="center"/>
    </xf>
    <xf numFmtId="0" fontId="33" fillId="0" borderId="0" xfId="0" applyFont="1" applyFill="1" applyBorder="1">
      <alignment vertical="center"/>
    </xf>
    <xf numFmtId="0" fontId="18" fillId="0" borderId="0" xfId="0" applyFont="1" applyFill="1" applyBorder="1" applyAlignment="1">
      <alignment horizontal="right" vertical="center"/>
    </xf>
    <xf numFmtId="0" fontId="35" fillId="0" borderId="0" xfId="0" applyFont="1" applyFill="1" applyBorder="1">
      <alignment vertical="center"/>
    </xf>
    <xf numFmtId="14" fontId="25" fillId="0" borderId="0" xfId="0" applyNumberFormat="1" applyFont="1" applyFill="1" applyBorder="1">
      <alignment vertical="center"/>
    </xf>
    <xf numFmtId="0" fontId="33" fillId="0" borderId="0" xfId="0" applyFont="1" applyFill="1" applyBorder="1" applyAlignment="1">
      <alignment horizontal="left" vertical="center" shrinkToFit="1"/>
    </xf>
    <xf numFmtId="0" fontId="35" fillId="0" borderId="0" xfId="0" applyFont="1" applyFill="1" applyBorder="1" applyAlignment="1">
      <alignment horizontal="center" vertical="center"/>
    </xf>
    <xf numFmtId="0" fontId="35" fillId="0" borderId="0" xfId="0" applyFont="1" applyFill="1" applyBorder="1" applyAlignment="1">
      <alignment horizontal="left" vertical="center"/>
    </xf>
    <xf numFmtId="0" fontId="35" fillId="0" borderId="0" xfId="0" applyFont="1" applyFill="1" applyBorder="1" applyAlignment="1">
      <alignment horizontal="right" vertical="center"/>
    </xf>
    <xf numFmtId="0" fontId="18" fillId="0" borderId="4" xfId="0" applyFont="1" applyFill="1" applyBorder="1" applyAlignment="1">
      <alignment horizontal="right" vertical="center"/>
    </xf>
    <xf numFmtId="0" fontId="1" fillId="0" borderId="71" xfId="1" applyBorder="1" applyAlignment="1">
      <alignment horizontal="center"/>
    </xf>
    <xf numFmtId="0" fontId="1" fillId="0" borderId="72" xfId="1" applyBorder="1" applyAlignment="1">
      <alignment horizontal="center"/>
    </xf>
    <xf numFmtId="0" fontId="1" fillId="0" borderId="73" xfId="1" applyBorder="1" applyAlignment="1">
      <alignment shrinkToFit="1"/>
    </xf>
    <xf numFmtId="0" fontId="1" fillId="0" borderId="76" xfId="1" applyBorder="1" applyAlignment="1">
      <alignment horizontal="center"/>
    </xf>
    <xf numFmtId="0" fontId="1" fillId="0" borderId="77" xfId="1" applyBorder="1" applyAlignment="1">
      <alignment horizontal="center"/>
    </xf>
    <xf numFmtId="0" fontId="1" fillId="0" borderId="78" xfId="1" applyBorder="1" applyAlignment="1">
      <alignment shrinkToFit="1"/>
    </xf>
    <xf numFmtId="0" fontId="0" fillId="0" borderId="78" xfId="1" applyFont="1" applyBorder="1" applyAlignment="1">
      <alignment shrinkToFit="1"/>
    </xf>
    <xf numFmtId="0" fontId="20" fillId="0" borderId="0" xfId="0" applyFont="1">
      <alignment vertical="center"/>
    </xf>
    <xf numFmtId="0" fontId="1" fillId="0" borderId="99" xfId="1" applyBorder="1" applyAlignment="1">
      <alignment horizontal="center"/>
    </xf>
    <xf numFmtId="0" fontId="1" fillId="0" borderId="94" xfId="1" applyBorder="1" applyAlignment="1">
      <alignment horizontal="center"/>
    </xf>
    <xf numFmtId="0" fontId="1" fillId="0" borderId="95" xfId="1" applyBorder="1" applyAlignment="1">
      <alignment shrinkToFit="1"/>
    </xf>
    <xf numFmtId="0" fontId="29" fillId="0" borderId="0" xfId="0" applyFont="1" applyFill="1" applyBorder="1" applyAlignment="1">
      <alignment horizontal="center" vertical="center" wrapText="1"/>
    </xf>
    <xf numFmtId="0" fontId="29" fillId="0" borderId="14" xfId="0" applyFont="1" applyFill="1" applyBorder="1" applyAlignment="1">
      <alignment horizontal="center" vertical="center" wrapText="1"/>
    </xf>
    <xf numFmtId="0" fontId="29" fillId="0" borderId="4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0" fontId="25" fillId="0" borderId="13" xfId="0" applyFont="1" applyFill="1" applyBorder="1" applyAlignment="1">
      <alignment horizontal="center" vertical="center"/>
    </xf>
    <xf numFmtId="0" fontId="25" fillId="0" borderId="0" xfId="0" applyFont="1" applyFill="1" applyBorder="1" applyAlignment="1">
      <alignment horizontal="center" vertical="center"/>
    </xf>
    <xf numFmtId="0" fontId="25" fillId="0" borderId="14" xfId="0" applyFont="1" applyFill="1" applyBorder="1" applyAlignment="1">
      <alignment horizontal="center" vertical="center"/>
    </xf>
    <xf numFmtId="0" fontId="25" fillId="13" borderId="13" xfId="0" applyFont="1" applyFill="1" applyBorder="1" applyAlignment="1">
      <alignment horizontal="left" vertical="center"/>
    </xf>
    <xf numFmtId="0" fontId="25" fillId="13" borderId="14" xfId="0" applyFont="1" applyFill="1" applyBorder="1" applyAlignment="1">
      <alignment horizontal="left" vertical="center"/>
    </xf>
    <xf numFmtId="0" fontId="26" fillId="12" borderId="8" xfId="0" applyFont="1" applyFill="1" applyBorder="1" applyAlignment="1">
      <alignment horizontal="center" vertical="center"/>
    </xf>
    <xf numFmtId="0" fontId="26" fillId="12" borderId="9" xfId="0" applyFont="1" applyFill="1" applyBorder="1" applyAlignment="1">
      <alignment horizontal="center" vertical="center"/>
    </xf>
    <xf numFmtId="0" fontId="73" fillId="0" borderId="0" xfId="0" applyFont="1" applyAlignment="1">
      <alignment horizontal="center" vertical="center"/>
    </xf>
    <xf numFmtId="0" fontId="40" fillId="0" borderId="0" xfId="0" applyFont="1" applyAlignment="1">
      <alignment horizontal="center" vertical="center"/>
    </xf>
    <xf numFmtId="0" fontId="25" fillId="12" borderId="34" xfId="0" applyFont="1" applyFill="1" applyBorder="1" applyAlignment="1">
      <alignment horizontal="center" vertical="center" wrapText="1"/>
    </xf>
    <xf numFmtId="0" fontId="25" fillId="12" borderId="35" xfId="0" applyFont="1" applyFill="1" applyBorder="1" applyAlignment="1">
      <alignment horizontal="center" vertical="center" wrapText="1"/>
    </xf>
    <xf numFmtId="0" fontId="25" fillId="12" borderId="148" xfId="0" applyFont="1" applyFill="1" applyBorder="1" applyAlignment="1">
      <alignment horizontal="center" vertical="center" wrapText="1"/>
    </xf>
    <xf numFmtId="0" fontId="25" fillId="12" borderId="49" xfId="0" applyFont="1" applyFill="1" applyBorder="1" applyAlignment="1">
      <alignment horizontal="center" vertical="center" wrapText="1"/>
    </xf>
    <xf numFmtId="0" fontId="23" fillId="0" borderId="13" xfId="0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center" vertical="center"/>
    </xf>
    <xf numFmtId="0" fontId="23" fillId="0" borderId="14" xfId="0" applyFont="1" applyFill="1" applyBorder="1" applyAlignment="1">
      <alignment horizontal="center" vertical="center"/>
    </xf>
    <xf numFmtId="0" fontId="25" fillId="0" borderId="10" xfId="0" applyFont="1" applyBorder="1" applyAlignment="1">
      <alignment horizontal="center" vertical="center"/>
    </xf>
    <xf numFmtId="0" fontId="25" fillId="0" borderId="2" xfId="0" applyFont="1" applyBorder="1" applyAlignment="1">
      <alignment horizontal="center" vertical="center"/>
    </xf>
    <xf numFmtId="0" fontId="25" fillId="0" borderId="11" xfId="0" applyFont="1" applyBorder="1" applyAlignment="1">
      <alignment horizontal="center" vertical="center"/>
    </xf>
    <xf numFmtId="0" fontId="25" fillId="0" borderId="34" xfId="0" applyFont="1" applyFill="1" applyBorder="1" applyAlignment="1">
      <alignment horizontal="center" vertical="center"/>
    </xf>
    <xf numFmtId="0" fontId="25" fillId="0" borderId="49" xfId="0" applyFont="1" applyFill="1" applyBorder="1" applyAlignment="1">
      <alignment horizontal="center" vertical="center"/>
    </xf>
    <xf numFmtId="0" fontId="55" fillId="0" borderId="10" xfId="0" applyFont="1" applyFill="1" applyBorder="1" applyAlignment="1">
      <alignment horizontal="center" vertical="center" textRotation="255"/>
    </xf>
    <xf numFmtId="0" fontId="55" fillId="0" borderId="13" xfId="0" applyFont="1" applyFill="1" applyBorder="1" applyAlignment="1">
      <alignment horizontal="center" vertical="center" textRotation="255"/>
    </xf>
    <xf numFmtId="0" fontId="55" fillId="0" borderId="3" xfId="0" applyFont="1" applyFill="1" applyBorder="1" applyAlignment="1">
      <alignment horizontal="center" vertical="center" textRotation="255"/>
    </xf>
    <xf numFmtId="0" fontId="26" fillId="0" borderId="34" xfId="0" applyFont="1" applyBorder="1" applyAlignment="1">
      <alignment horizontal="center" vertical="center"/>
    </xf>
    <xf numFmtId="0" fontId="26" fillId="0" borderId="35" xfId="0" applyFont="1" applyBorder="1" applyAlignment="1">
      <alignment horizontal="center" vertical="center"/>
    </xf>
    <xf numFmtId="0" fontId="26" fillId="0" borderId="49" xfId="0" applyFont="1" applyBorder="1" applyAlignment="1">
      <alignment horizontal="center" vertical="center"/>
    </xf>
    <xf numFmtId="0" fontId="41" fillId="0" borderId="34" xfId="0" applyFont="1" applyFill="1" applyBorder="1" applyAlignment="1">
      <alignment horizontal="left" vertical="center"/>
    </xf>
    <xf numFmtId="0" fontId="41" fillId="0" borderId="35" xfId="0" applyFont="1" applyFill="1" applyBorder="1" applyAlignment="1">
      <alignment horizontal="left" vertical="center"/>
    </xf>
    <xf numFmtId="0" fontId="41" fillId="0" borderId="168" xfId="0" applyFont="1" applyFill="1" applyBorder="1" applyAlignment="1">
      <alignment horizontal="left" vertical="center"/>
    </xf>
    <xf numFmtId="0" fontId="41" fillId="0" borderId="170" xfId="0" applyFont="1" applyFill="1" applyBorder="1" applyAlignment="1">
      <alignment horizontal="left" vertical="center"/>
    </xf>
    <xf numFmtId="0" fontId="41" fillId="0" borderId="65" xfId="0" applyFont="1" applyFill="1" applyBorder="1" applyAlignment="1">
      <alignment horizontal="left" vertical="center"/>
    </xf>
    <xf numFmtId="0" fontId="41" fillId="0" borderId="166" xfId="0" applyFont="1" applyFill="1" applyBorder="1" applyAlignment="1">
      <alignment horizontal="left" vertical="center"/>
    </xf>
    <xf numFmtId="0" fontId="41" fillId="0" borderId="171" xfId="0" applyFont="1" applyFill="1" applyBorder="1" applyAlignment="1">
      <alignment horizontal="left" vertical="center"/>
    </xf>
    <xf numFmtId="0" fontId="23" fillId="6" borderId="13" xfId="0" applyFont="1" applyFill="1" applyBorder="1" applyAlignment="1">
      <alignment horizontal="center" vertical="center"/>
    </xf>
    <xf numFmtId="0" fontId="23" fillId="6" borderId="0" xfId="0" applyFont="1" applyFill="1" applyBorder="1" applyAlignment="1">
      <alignment horizontal="center" vertical="center"/>
    </xf>
    <xf numFmtId="0" fontId="23" fillId="6" borderId="3" xfId="0" applyFont="1" applyFill="1" applyBorder="1" applyAlignment="1">
      <alignment horizontal="center" vertical="center"/>
    </xf>
    <xf numFmtId="0" fontId="23" fillId="6" borderId="4" xfId="0" applyFont="1" applyFill="1" applyBorder="1" applyAlignment="1">
      <alignment horizontal="center" vertical="center"/>
    </xf>
    <xf numFmtId="0" fontId="23" fillId="0" borderId="34" xfId="0" applyFont="1" applyFill="1" applyBorder="1" applyAlignment="1">
      <alignment horizontal="center" vertical="center"/>
    </xf>
    <xf numFmtId="0" fontId="23" fillId="0" borderId="35" xfId="0" applyFont="1" applyFill="1" applyBorder="1" applyAlignment="1">
      <alignment horizontal="center" vertical="center"/>
    </xf>
    <xf numFmtId="0" fontId="23" fillId="0" borderId="49" xfId="0" applyFont="1" applyFill="1" applyBorder="1" applyAlignment="1">
      <alignment horizontal="center" vertical="center"/>
    </xf>
    <xf numFmtId="0" fontId="41" fillId="0" borderId="170" xfId="0" applyFont="1" applyFill="1" applyBorder="1" applyAlignment="1">
      <alignment horizontal="left" vertical="center" wrapText="1" shrinkToFit="1"/>
    </xf>
    <xf numFmtId="0" fontId="41" fillId="0" borderId="65" xfId="0" applyFont="1" applyFill="1" applyBorder="1" applyAlignment="1">
      <alignment horizontal="left" vertical="center" wrapText="1" shrinkToFit="1"/>
    </xf>
    <xf numFmtId="0" fontId="41" fillId="0" borderId="171" xfId="0" applyFont="1" applyFill="1" applyBorder="1" applyAlignment="1">
      <alignment horizontal="left" vertical="center" wrapText="1" shrinkToFit="1"/>
    </xf>
    <xf numFmtId="0" fontId="30" fillId="0" borderId="137" xfId="0" applyFont="1" applyBorder="1" applyAlignment="1">
      <alignment horizontal="center" vertical="center" textRotation="255"/>
    </xf>
    <xf numFmtId="0" fontId="30" fillId="0" borderId="96" xfId="0" applyFont="1" applyBorder="1" applyAlignment="1">
      <alignment horizontal="center" vertical="center" textRotation="255"/>
    </xf>
    <xf numFmtId="0" fontId="30" fillId="0" borderId="13" xfId="0" applyFont="1" applyBorder="1" applyAlignment="1">
      <alignment horizontal="center" vertical="center" textRotation="255"/>
    </xf>
    <xf numFmtId="0" fontId="30" fillId="0" borderId="3" xfId="0" applyFont="1" applyBorder="1" applyAlignment="1">
      <alignment horizontal="center" vertical="center" textRotation="255"/>
    </xf>
    <xf numFmtId="0" fontId="25" fillId="0" borderId="34" xfId="0" applyFont="1" applyBorder="1" applyAlignment="1">
      <alignment horizontal="left" vertical="center"/>
    </xf>
    <xf numFmtId="0" fontId="25" fillId="0" borderId="35" xfId="0" applyFont="1" applyBorder="1" applyAlignment="1">
      <alignment horizontal="left" vertical="center"/>
    </xf>
    <xf numFmtId="0" fontId="25" fillId="0" borderId="49" xfId="0" applyFont="1" applyBorder="1" applyAlignment="1">
      <alignment horizontal="left" vertical="center"/>
    </xf>
    <xf numFmtId="0" fontId="18" fillId="8" borderId="62" xfId="0" applyFont="1" applyFill="1" applyBorder="1" applyAlignment="1">
      <alignment horizontal="left" vertical="center"/>
    </xf>
    <xf numFmtId="0" fontId="18" fillId="8" borderId="47" xfId="0" applyFont="1" applyFill="1" applyBorder="1" applyAlignment="1">
      <alignment horizontal="left" vertical="center"/>
    </xf>
    <xf numFmtId="0" fontId="18" fillId="8" borderId="147" xfId="0" applyFont="1" applyFill="1" applyBorder="1" applyAlignment="1">
      <alignment horizontal="left" vertical="center"/>
    </xf>
    <xf numFmtId="0" fontId="18" fillId="8" borderId="7" xfId="0" applyFont="1" applyFill="1" applyBorder="1" applyAlignment="1">
      <alignment horizontal="left" vertical="center"/>
    </xf>
    <xf numFmtId="0" fontId="18" fillId="8" borderId="8" xfId="0" applyFont="1" applyFill="1" applyBorder="1" applyAlignment="1">
      <alignment horizontal="left" vertical="center"/>
    </xf>
    <xf numFmtId="0" fontId="18" fillId="8" borderId="45" xfId="0" applyFont="1" applyFill="1" applyBorder="1" applyAlignment="1">
      <alignment horizontal="left" vertical="center"/>
    </xf>
    <xf numFmtId="0" fontId="18" fillId="8" borderId="3" xfId="0" applyFont="1" applyFill="1" applyBorder="1" applyAlignment="1">
      <alignment horizontal="left" vertical="center"/>
    </xf>
    <xf numFmtId="0" fontId="18" fillId="8" borderId="4" xfId="0" applyFont="1" applyFill="1" applyBorder="1" applyAlignment="1">
      <alignment horizontal="left" vertical="center"/>
    </xf>
    <xf numFmtId="0" fontId="18" fillId="8" borderId="44" xfId="0" applyFont="1" applyFill="1" applyBorder="1" applyAlignment="1">
      <alignment horizontal="left" vertical="center"/>
    </xf>
    <xf numFmtId="0" fontId="25" fillId="8" borderId="0" xfId="0" applyFont="1" applyFill="1" applyBorder="1" applyAlignment="1">
      <alignment horizontal="center" vertical="center"/>
    </xf>
    <xf numFmtId="0" fontId="25" fillId="8" borderId="146" xfId="0" applyFont="1" applyFill="1" applyBorder="1" applyAlignment="1">
      <alignment horizontal="center" vertical="center"/>
    </xf>
    <xf numFmtId="0" fontId="25" fillId="8" borderId="143" xfId="0" applyFont="1" applyFill="1" applyBorder="1" applyAlignment="1">
      <alignment horizontal="center" vertical="center"/>
    </xf>
    <xf numFmtId="0" fontId="25" fillId="8" borderId="8" xfId="0" applyFont="1" applyFill="1" applyBorder="1" applyAlignment="1">
      <alignment horizontal="center" vertical="center"/>
    </xf>
    <xf numFmtId="0" fontId="25" fillId="8" borderId="4" xfId="0" applyFont="1" applyFill="1" applyBorder="1" applyAlignment="1">
      <alignment horizontal="center" vertical="center"/>
    </xf>
    <xf numFmtId="0" fontId="30" fillId="0" borderId="4" xfId="0" applyFont="1" applyFill="1" applyBorder="1" applyAlignment="1">
      <alignment horizontal="center" vertical="center"/>
    </xf>
    <xf numFmtId="0" fontId="25" fillId="13" borderId="13" xfId="0" applyFont="1" applyFill="1" applyBorder="1" applyAlignment="1">
      <alignment horizontal="center" vertical="center"/>
    </xf>
    <xf numFmtId="0" fontId="25" fillId="13" borderId="0" xfId="0" applyFont="1" applyFill="1" applyBorder="1" applyAlignment="1">
      <alignment horizontal="center" vertical="center"/>
    </xf>
    <xf numFmtId="176" fontId="25" fillId="6" borderId="13" xfId="0" applyNumberFormat="1" applyFont="1" applyFill="1" applyBorder="1" applyAlignment="1">
      <alignment horizontal="center" vertical="center"/>
    </xf>
    <xf numFmtId="176" fontId="25" fillId="6" borderId="0" xfId="0" applyNumberFormat="1" applyFont="1" applyFill="1" applyBorder="1" applyAlignment="1">
      <alignment horizontal="center" vertical="center"/>
    </xf>
    <xf numFmtId="176" fontId="25" fillId="6" borderId="3" xfId="0" applyNumberFormat="1" applyFont="1" applyFill="1" applyBorder="1" applyAlignment="1">
      <alignment horizontal="center" vertical="center"/>
    </xf>
    <xf numFmtId="176" fontId="25" fillId="6" borderId="4" xfId="0" applyNumberFormat="1" applyFont="1" applyFill="1" applyBorder="1" applyAlignment="1">
      <alignment horizontal="center" vertical="center"/>
    </xf>
    <xf numFmtId="176" fontId="25" fillId="6" borderId="14" xfId="0" applyNumberFormat="1" applyFont="1" applyFill="1" applyBorder="1" applyAlignment="1">
      <alignment horizontal="center" vertical="center"/>
    </xf>
    <xf numFmtId="176" fontId="25" fillId="6" borderId="12" xfId="0" applyNumberFormat="1" applyFont="1" applyFill="1" applyBorder="1" applyAlignment="1">
      <alignment horizontal="center" vertical="center"/>
    </xf>
    <xf numFmtId="0" fontId="38" fillId="0" borderId="226" xfId="0" applyFont="1" applyFill="1" applyBorder="1" applyAlignment="1" applyProtection="1">
      <alignment horizontal="center" vertical="center"/>
      <protection locked="0"/>
    </xf>
    <xf numFmtId="0" fontId="38" fillId="0" borderId="227" xfId="0" applyFont="1" applyFill="1" applyBorder="1" applyAlignment="1" applyProtection="1">
      <alignment horizontal="center" vertical="center"/>
      <protection locked="0"/>
    </xf>
    <xf numFmtId="0" fontId="41" fillId="0" borderId="10" xfId="0" applyFont="1" applyFill="1" applyBorder="1" applyAlignment="1">
      <alignment horizontal="center" vertical="center" shrinkToFit="1"/>
    </xf>
    <xf numFmtId="0" fontId="41" fillId="0" borderId="13" xfId="0" applyFont="1" applyFill="1" applyBorder="1" applyAlignment="1">
      <alignment horizontal="center" vertical="center" shrinkToFit="1"/>
    </xf>
    <xf numFmtId="0" fontId="41" fillId="0" borderId="13" xfId="0" applyFont="1" applyFill="1" applyBorder="1" applyAlignment="1">
      <alignment horizontal="left" vertical="center"/>
    </xf>
    <xf numFmtId="0" fontId="41" fillId="0" borderId="0" xfId="0" applyFont="1" applyFill="1" applyBorder="1" applyAlignment="1">
      <alignment horizontal="left" vertical="center"/>
    </xf>
    <xf numFmtId="0" fontId="41" fillId="0" borderId="129" xfId="0" applyFont="1" applyFill="1" applyBorder="1" applyAlignment="1">
      <alignment horizontal="left" vertical="center"/>
    </xf>
    <xf numFmtId="0" fontId="25" fillId="0" borderId="188" xfId="0" applyFont="1" applyFill="1" applyBorder="1" applyAlignment="1">
      <alignment horizontal="center" vertical="center" shrinkToFit="1"/>
    </xf>
    <xf numFmtId="0" fontId="25" fillId="0" borderId="140" xfId="0" applyFont="1" applyFill="1" applyBorder="1" applyAlignment="1">
      <alignment horizontal="center" vertical="center" shrinkToFit="1"/>
    </xf>
    <xf numFmtId="0" fontId="25" fillId="0" borderId="161" xfId="0" applyFont="1" applyFill="1" applyBorder="1" applyAlignment="1">
      <alignment horizontal="center" vertical="center" shrinkToFit="1"/>
    </xf>
    <xf numFmtId="38" fontId="30" fillId="6" borderId="3" xfId="0" applyNumberFormat="1" applyFont="1" applyFill="1" applyBorder="1" applyAlignment="1">
      <alignment horizontal="center" vertical="center"/>
    </xf>
    <xf numFmtId="38" fontId="30" fillId="6" borderId="12" xfId="0" applyNumberFormat="1" applyFont="1" applyFill="1" applyBorder="1" applyAlignment="1">
      <alignment horizontal="center" vertical="center"/>
    </xf>
    <xf numFmtId="0" fontId="26" fillId="0" borderId="3" xfId="0" applyFont="1" applyFill="1" applyBorder="1" applyAlignment="1">
      <alignment horizontal="center" vertical="center" wrapText="1"/>
    </xf>
    <xf numFmtId="0" fontId="26" fillId="0" borderId="4" xfId="0" applyFont="1" applyFill="1" applyBorder="1" applyAlignment="1">
      <alignment horizontal="center" vertical="center" wrapText="1"/>
    </xf>
    <xf numFmtId="0" fontId="25" fillId="13" borderId="14" xfId="0" applyFont="1" applyFill="1" applyBorder="1" applyAlignment="1">
      <alignment horizontal="center" vertical="center"/>
    </xf>
    <xf numFmtId="0" fontId="41" fillId="0" borderId="3" xfId="0" applyFont="1" applyFill="1" applyBorder="1" applyAlignment="1">
      <alignment horizontal="center" vertical="center" shrinkToFit="1"/>
    </xf>
    <xf numFmtId="176" fontId="23" fillId="0" borderId="34" xfId="0" applyNumberFormat="1" applyFont="1" applyFill="1" applyBorder="1" applyAlignment="1">
      <alignment horizontal="center" vertical="center"/>
    </xf>
    <xf numFmtId="176" fontId="23" fillId="0" borderId="35" xfId="0" applyNumberFormat="1" applyFont="1" applyFill="1" applyBorder="1" applyAlignment="1">
      <alignment horizontal="center" vertical="center"/>
    </xf>
    <xf numFmtId="176" fontId="23" fillId="0" borderId="49" xfId="0" applyNumberFormat="1" applyFont="1" applyFill="1" applyBorder="1" applyAlignment="1">
      <alignment horizontal="center" vertical="center"/>
    </xf>
    <xf numFmtId="0" fontId="25" fillId="0" borderId="10" xfId="0" applyFont="1" applyFill="1" applyBorder="1" applyAlignment="1">
      <alignment horizontal="center" vertical="center"/>
    </xf>
    <xf numFmtId="0" fontId="25" fillId="0" borderId="11" xfId="0" applyFont="1" applyFill="1" applyBorder="1" applyAlignment="1">
      <alignment horizontal="center" vertical="center"/>
    </xf>
    <xf numFmtId="0" fontId="25" fillId="0" borderId="3" xfId="0" applyFont="1" applyFill="1" applyBorder="1" applyAlignment="1" applyProtection="1">
      <alignment horizontal="right" vertical="center" shrinkToFit="1"/>
    </xf>
    <xf numFmtId="0" fontId="25" fillId="0" borderId="4" xfId="0" applyFont="1" applyFill="1" applyBorder="1" applyAlignment="1" applyProtection="1">
      <alignment horizontal="right" vertical="center" shrinkToFit="1"/>
    </xf>
    <xf numFmtId="49" fontId="21" fillId="0" borderId="105" xfId="0" applyNumberFormat="1" applyFont="1" applyFill="1" applyBorder="1" applyAlignment="1" applyProtection="1">
      <alignment horizontal="center" vertical="center"/>
      <protection locked="0"/>
    </xf>
    <xf numFmtId="49" fontId="21" fillId="0" borderId="106" xfId="0" applyNumberFormat="1" applyFont="1" applyFill="1" applyBorder="1" applyAlignment="1" applyProtection="1">
      <alignment horizontal="center" vertical="center"/>
      <protection locked="0"/>
    </xf>
    <xf numFmtId="49" fontId="21" fillId="0" borderId="107" xfId="0" applyNumberFormat="1" applyFont="1" applyFill="1" applyBorder="1" applyAlignment="1" applyProtection="1">
      <alignment horizontal="center" vertical="center"/>
      <protection locked="0"/>
    </xf>
    <xf numFmtId="0" fontId="25" fillId="0" borderId="62" xfId="0" applyFont="1" applyFill="1" applyBorder="1" applyAlignment="1">
      <alignment horizontal="center" vertical="center" shrinkToFit="1"/>
    </xf>
    <xf numFmtId="0" fontId="25" fillId="0" borderId="63" xfId="0" applyFont="1" applyFill="1" applyBorder="1" applyAlignment="1">
      <alignment horizontal="center" vertical="center" shrinkToFit="1"/>
    </xf>
    <xf numFmtId="0" fontId="25" fillId="0" borderId="13" xfId="0" applyFont="1" applyFill="1" applyBorder="1" applyAlignment="1" applyProtection="1">
      <alignment horizontal="right" vertical="center" shrinkToFit="1"/>
    </xf>
    <xf numFmtId="0" fontId="25" fillId="0" borderId="0" xfId="0" applyFont="1" applyFill="1" applyBorder="1" applyAlignment="1" applyProtection="1">
      <alignment horizontal="right" vertical="center" shrinkToFit="1"/>
    </xf>
    <xf numFmtId="0" fontId="25" fillId="0" borderId="129" xfId="0" applyFont="1" applyFill="1" applyBorder="1" applyAlignment="1" applyProtection="1">
      <alignment horizontal="right" vertical="center" shrinkToFit="1"/>
    </xf>
    <xf numFmtId="0" fontId="41" fillId="0" borderId="2" xfId="0" applyFont="1" applyFill="1" applyBorder="1" applyAlignment="1">
      <alignment horizontal="left" vertical="center" wrapText="1" shrinkToFit="1"/>
    </xf>
    <xf numFmtId="0" fontId="41" fillId="0" borderId="40" xfId="0" applyFont="1" applyFill="1" applyBorder="1" applyAlignment="1">
      <alignment horizontal="left" vertical="center" wrapText="1" shrinkToFit="1"/>
    </xf>
    <xf numFmtId="0" fontId="41" fillId="0" borderId="0" xfId="0" applyFont="1" applyFill="1" applyBorder="1" applyAlignment="1">
      <alignment horizontal="left" vertical="center" wrapText="1" shrinkToFit="1"/>
    </xf>
    <xf numFmtId="0" fontId="41" fillId="0" borderId="42" xfId="0" applyFont="1" applyFill="1" applyBorder="1" applyAlignment="1">
      <alignment horizontal="left" vertical="center" wrapText="1" shrinkToFit="1"/>
    </xf>
    <xf numFmtId="0" fontId="41" fillId="0" borderId="4" xfId="0" applyFont="1" applyFill="1" applyBorder="1" applyAlignment="1">
      <alignment horizontal="left" vertical="center" wrapText="1" shrinkToFit="1"/>
    </xf>
    <xf numFmtId="0" fontId="41" fillId="0" borderId="44" xfId="0" applyFont="1" applyFill="1" applyBorder="1" applyAlignment="1">
      <alignment horizontal="left" vertical="center" wrapText="1" shrinkToFit="1"/>
    </xf>
    <xf numFmtId="0" fontId="25" fillId="0" borderId="4" xfId="0" applyFont="1" applyFill="1" applyBorder="1" applyAlignment="1" applyProtection="1">
      <alignment horizontal="center" vertical="center" shrinkToFit="1"/>
    </xf>
    <xf numFmtId="0" fontId="25" fillId="6" borderId="13" xfId="0" applyFont="1" applyFill="1" applyBorder="1" applyAlignment="1">
      <alignment horizontal="center" vertical="center"/>
    </xf>
    <xf numFmtId="0" fontId="25" fillId="6" borderId="0" xfId="0" applyFont="1" applyFill="1" applyBorder="1" applyAlignment="1">
      <alignment horizontal="center" vertical="center"/>
    </xf>
    <xf numFmtId="0" fontId="25" fillId="6" borderId="14" xfId="0" applyFont="1" applyFill="1" applyBorder="1" applyAlignment="1">
      <alignment horizontal="center" vertical="center"/>
    </xf>
    <xf numFmtId="0" fontId="25" fillId="6" borderId="3" xfId="0" applyFont="1" applyFill="1" applyBorder="1" applyAlignment="1">
      <alignment horizontal="center" vertical="center"/>
    </xf>
    <xf numFmtId="0" fontId="25" fillId="6" borderId="4" xfId="0" applyFont="1" applyFill="1" applyBorder="1" applyAlignment="1">
      <alignment horizontal="center" vertical="center"/>
    </xf>
    <xf numFmtId="0" fontId="25" fillId="6" borderId="12" xfId="0" applyFont="1" applyFill="1" applyBorder="1" applyAlignment="1">
      <alignment horizontal="center" vertical="center"/>
    </xf>
    <xf numFmtId="0" fontId="26" fillId="0" borderId="35" xfId="0" applyFont="1" applyBorder="1" applyAlignment="1">
      <alignment horizontal="center" vertical="center" wrapText="1"/>
    </xf>
    <xf numFmtId="0" fontId="25" fillId="0" borderId="0" xfId="0" applyFont="1" applyBorder="1" applyAlignment="1">
      <alignment horizontal="center" vertical="center"/>
    </xf>
    <xf numFmtId="0" fontId="30" fillId="0" borderId="0" xfId="0" applyFont="1" applyFill="1" applyBorder="1" applyAlignment="1">
      <alignment horizontal="center" vertical="center"/>
    </xf>
    <xf numFmtId="0" fontId="25" fillId="0" borderId="0" xfId="0" applyFont="1" applyFill="1" applyBorder="1" applyAlignment="1" applyProtection="1">
      <alignment horizontal="center" vertical="center"/>
    </xf>
    <xf numFmtId="0" fontId="25" fillId="0" borderId="10" xfId="0" applyFont="1" applyFill="1" applyBorder="1" applyAlignment="1" applyProtection="1">
      <alignment horizontal="right" vertical="center" shrinkToFit="1"/>
    </xf>
    <xf numFmtId="0" fontId="25" fillId="0" borderId="2" xfId="0" applyFont="1" applyFill="1" applyBorder="1" applyAlignment="1" applyProtection="1">
      <alignment horizontal="right" vertical="center" shrinkToFit="1"/>
    </xf>
    <xf numFmtId="0" fontId="25" fillId="0" borderId="60" xfId="0" applyFont="1" applyFill="1" applyBorder="1" applyAlignment="1">
      <alignment horizontal="left" vertical="center" wrapText="1" shrinkToFit="1"/>
    </xf>
    <xf numFmtId="0" fontId="25" fillId="0" borderId="169" xfId="0" applyFont="1" applyFill="1" applyBorder="1" applyAlignment="1">
      <alignment horizontal="left" vertical="center" wrapText="1" shrinkToFit="1"/>
    </xf>
    <xf numFmtId="0" fontId="25" fillId="0" borderId="109" xfId="0" applyFont="1" applyFill="1" applyBorder="1" applyAlignment="1">
      <alignment horizontal="left" vertical="center" wrapText="1" shrinkToFit="1"/>
    </xf>
    <xf numFmtId="0" fontId="25" fillId="0" borderId="116" xfId="0" applyFont="1" applyFill="1" applyBorder="1" applyAlignment="1">
      <alignment horizontal="left" vertical="center" wrapText="1" shrinkToFit="1"/>
    </xf>
    <xf numFmtId="0" fontId="25" fillId="0" borderId="10" xfId="0" applyFont="1" applyFill="1" applyBorder="1" applyAlignment="1">
      <alignment horizontal="center" vertical="center" textRotation="255"/>
    </xf>
    <xf numFmtId="0" fontId="25" fillId="0" borderId="13" xfId="0" applyFont="1" applyFill="1" applyBorder="1" applyAlignment="1">
      <alignment horizontal="center" vertical="center" textRotation="255"/>
    </xf>
    <xf numFmtId="0" fontId="25" fillId="0" borderId="35" xfId="0" applyFont="1" applyFill="1" applyBorder="1" applyAlignment="1">
      <alignment horizontal="center" vertical="center"/>
    </xf>
    <xf numFmtId="0" fontId="25" fillId="0" borderId="190" xfId="0" applyFont="1" applyFill="1" applyBorder="1" applyAlignment="1">
      <alignment horizontal="left" vertical="center" wrapText="1" shrinkToFit="1"/>
    </xf>
    <xf numFmtId="0" fontId="25" fillId="0" borderId="172" xfId="0" applyFont="1" applyFill="1" applyBorder="1" applyAlignment="1">
      <alignment horizontal="left" vertical="center" wrapText="1" shrinkToFit="1"/>
    </xf>
    <xf numFmtId="0" fontId="25" fillId="0" borderId="173" xfId="0" applyFont="1" applyFill="1" applyBorder="1" applyAlignment="1">
      <alignment horizontal="left" vertical="center" wrapText="1" shrinkToFit="1"/>
    </xf>
    <xf numFmtId="0" fontId="25" fillId="0" borderId="180" xfId="0" applyFont="1" applyFill="1" applyBorder="1" applyAlignment="1">
      <alignment horizontal="left" vertical="center" wrapText="1" shrinkToFit="1"/>
    </xf>
    <xf numFmtId="0" fontId="21" fillId="0" borderId="105" xfId="0" applyFont="1" applyFill="1" applyBorder="1" applyAlignment="1" applyProtection="1">
      <alignment horizontal="center" vertical="center"/>
      <protection locked="0"/>
    </xf>
    <xf numFmtId="0" fontId="21" fillId="0" borderId="107" xfId="0" applyFont="1" applyFill="1" applyBorder="1" applyAlignment="1" applyProtection="1">
      <alignment horizontal="center" vertical="center"/>
      <protection locked="0"/>
    </xf>
    <xf numFmtId="0" fontId="38" fillId="6" borderId="0" xfId="0" applyFont="1" applyFill="1" applyAlignment="1">
      <alignment horizontal="left" vertical="center"/>
    </xf>
    <xf numFmtId="0" fontId="38" fillId="0" borderId="0" xfId="0" applyFont="1" applyAlignment="1">
      <alignment horizontal="left" vertical="center"/>
    </xf>
    <xf numFmtId="0" fontId="36" fillId="0" borderId="0" xfId="0" applyFont="1" applyAlignment="1" applyProtection="1">
      <alignment horizontal="left" vertical="center"/>
    </xf>
    <xf numFmtId="0" fontId="62" fillId="0" borderId="13" xfId="0" applyFont="1" applyBorder="1" applyAlignment="1">
      <alignment horizontal="center" vertical="center" wrapText="1"/>
    </xf>
    <xf numFmtId="0" fontId="62" fillId="0" borderId="0" xfId="0" applyFont="1" applyBorder="1" applyAlignment="1">
      <alignment horizontal="center" vertical="center" wrapText="1"/>
    </xf>
    <xf numFmtId="0" fontId="45" fillId="0" borderId="0" xfId="0" applyFont="1" applyBorder="1" applyAlignment="1">
      <alignment horizontal="left" vertical="center" wrapText="1"/>
    </xf>
    <xf numFmtId="0" fontId="58" fillId="0" borderId="0" xfId="0" applyFont="1" applyAlignment="1">
      <alignment horizontal="left" vertical="center" wrapText="1"/>
    </xf>
    <xf numFmtId="0" fontId="32" fillId="0" borderId="0" xfId="0" applyFont="1" applyFill="1" applyBorder="1" applyAlignment="1">
      <alignment horizontal="center" vertical="center"/>
    </xf>
    <xf numFmtId="0" fontId="38" fillId="0" borderId="228" xfId="0" applyFont="1" applyFill="1" applyBorder="1" applyAlignment="1" applyProtection="1">
      <alignment horizontal="center" vertical="center"/>
      <protection locked="0"/>
    </xf>
    <xf numFmtId="0" fontId="25" fillId="0" borderId="177" xfId="0" applyFont="1" applyFill="1" applyBorder="1" applyAlignment="1">
      <alignment horizontal="center" vertical="center" shrinkToFit="1"/>
    </xf>
    <xf numFmtId="0" fontId="25" fillId="0" borderId="132" xfId="0" applyFont="1" applyFill="1" applyBorder="1" applyAlignment="1">
      <alignment horizontal="center" vertical="center" shrinkToFit="1"/>
    </xf>
    <xf numFmtId="49" fontId="21" fillId="0" borderId="138" xfId="0" applyNumberFormat="1" applyFont="1" applyFill="1" applyBorder="1" applyAlignment="1" applyProtection="1">
      <alignment horizontal="center" vertical="center"/>
      <protection locked="0"/>
    </xf>
    <xf numFmtId="49" fontId="21" fillId="0" borderId="140" xfId="0" applyNumberFormat="1" applyFont="1" applyFill="1" applyBorder="1" applyAlignment="1" applyProtection="1">
      <alignment horizontal="center" vertical="center"/>
      <protection locked="0"/>
    </xf>
    <xf numFmtId="49" fontId="21" fillId="0" borderId="139" xfId="0" applyNumberFormat="1" applyFont="1" applyFill="1" applyBorder="1" applyAlignment="1" applyProtection="1">
      <alignment horizontal="center" vertical="center"/>
      <protection locked="0"/>
    </xf>
    <xf numFmtId="0" fontId="25" fillId="0" borderId="124" xfId="0" applyFont="1" applyFill="1" applyBorder="1" applyAlignment="1">
      <alignment horizontal="center" vertical="center" shrinkToFit="1"/>
    </xf>
    <xf numFmtId="0" fontId="25" fillId="0" borderId="118" xfId="0" applyFont="1" applyFill="1" applyBorder="1" applyAlignment="1">
      <alignment horizontal="center" vertical="center" shrinkToFit="1"/>
    </xf>
    <xf numFmtId="0" fontId="21" fillId="0" borderId="138" xfId="0" applyFont="1" applyFill="1" applyBorder="1" applyAlignment="1" applyProtection="1">
      <alignment horizontal="center" vertical="center"/>
      <protection locked="0"/>
    </xf>
    <xf numFmtId="0" fontId="21" fillId="0" borderId="139" xfId="0" applyFont="1" applyFill="1" applyBorder="1" applyAlignment="1" applyProtection="1">
      <alignment horizontal="center" vertical="center"/>
      <protection locked="0"/>
    </xf>
    <xf numFmtId="0" fontId="25" fillId="0" borderId="178" xfId="0" applyFont="1" applyFill="1" applyBorder="1" applyAlignment="1">
      <alignment horizontal="left" vertical="center" shrinkToFit="1"/>
    </xf>
    <xf numFmtId="0" fontId="25" fillId="0" borderId="110" xfId="0" applyFont="1" applyFill="1" applyBorder="1" applyAlignment="1">
      <alignment horizontal="left" vertical="center" shrinkToFit="1"/>
    </xf>
    <xf numFmtId="0" fontId="25" fillId="0" borderId="179" xfId="0" applyFont="1" applyFill="1" applyBorder="1" applyAlignment="1">
      <alignment horizontal="left" vertical="center" shrinkToFit="1"/>
    </xf>
    <xf numFmtId="0" fontId="25" fillId="0" borderId="104" xfId="0" applyFont="1" applyFill="1" applyBorder="1" applyAlignment="1">
      <alignment horizontal="left" vertical="center" shrinkToFit="1"/>
    </xf>
    <xf numFmtId="0" fontId="25" fillId="0" borderId="181" xfId="0" applyFont="1" applyFill="1" applyBorder="1" applyAlignment="1">
      <alignment horizontal="left" vertical="center" shrinkToFit="1"/>
    </xf>
    <xf numFmtId="0" fontId="25" fillId="0" borderId="163" xfId="0" applyFont="1" applyFill="1" applyBorder="1" applyAlignment="1">
      <alignment horizontal="left" vertical="center" shrinkToFit="1"/>
    </xf>
    <xf numFmtId="38" fontId="1" fillId="0" borderId="106" xfId="2" applyFont="1" applyFill="1" applyBorder="1" applyAlignment="1">
      <alignment horizontal="distributed" vertical="center"/>
    </xf>
    <xf numFmtId="38" fontId="1" fillId="0" borderId="107" xfId="2" applyFont="1" applyFill="1" applyBorder="1" applyAlignment="1">
      <alignment horizontal="distributed" vertical="center"/>
    </xf>
    <xf numFmtId="0" fontId="41" fillId="0" borderId="2" xfId="0" applyFont="1" applyFill="1" applyBorder="1" applyAlignment="1">
      <alignment horizontal="left" vertical="center" wrapText="1"/>
    </xf>
    <xf numFmtId="0" fontId="41" fillId="0" borderId="4" xfId="0" applyFont="1" applyFill="1" applyBorder="1" applyAlignment="1">
      <alignment horizontal="left" vertical="center" wrapText="1"/>
    </xf>
    <xf numFmtId="0" fontId="25" fillId="0" borderId="7" xfId="0" applyFont="1" applyBorder="1" applyAlignment="1">
      <alignment horizontal="center" vertical="center"/>
    </xf>
    <xf numFmtId="0" fontId="25" fillId="0" borderId="8" xfId="0" applyFont="1" applyBorder="1" applyAlignment="1">
      <alignment horizontal="center" vertical="center"/>
    </xf>
    <xf numFmtId="0" fontId="25" fillId="0" borderId="9" xfId="0" applyFont="1" applyBorder="1" applyAlignment="1">
      <alignment horizontal="center" vertical="center"/>
    </xf>
    <xf numFmtId="0" fontId="25" fillId="0" borderId="0" xfId="0" applyFont="1" applyFill="1" applyBorder="1" applyAlignment="1">
      <alignment horizontal="center" vertical="center" shrinkToFit="1"/>
    </xf>
    <xf numFmtId="0" fontId="25" fillId="0" borderId="2" xfId="0" applyFont="1" applyFill="1" applyBorder="1" applyAlignment="1">
      <alignment horizontal="left" vertical="center" wrapText="1" shrinkToFit="1"/>
    </xf>
    <xf numFmtId="0" fontId="25" fillId="0" borderId="0" xfId="0" applyFont="1" applyFill="1" applyBorder="1" applyAlignment="1">
      <alignment horizontal="left" vertical="center" wrapText="1" shrinkToFit="1"/>
    </xf>
    <xf numFmtId="0" fontId="25" fillId="0" borderId="4" xfId="0" applyFont="1" applyFill="1" applyBorder="1" applyAlignment="1">
      <alignment horizontal="left" vertical="center" wrapText="1" shrinkToFit="1"/>
    </xf>
    <xf numFmtId="0" fontId="38" fillId="0" borderId="229" xfId="0" applyFont="1" applyFill="1" applyBorder="1" applyAlignment="1" applyProtection="1">
      <alignment horizontal="center" vertical="center"/>
      <protection locked="0"/>
    </xf>
    <xf numFmtId="0" fontId="41" fillId="0" borderId="135" xfId="0" applyFont="1" applyFill="1" applyBorder="1" applyAlignment="1" applyProtection="1">
      <alignment horizontal="left" vertical="center"/>
    </xf>
    <xf numFmtId="0" fontId="41" fillId="0" borderId="0" xfId="0" applyFont="1" applyFill="1" applyBorder="1" applyAlignment="1" applyProtection="1">
      <alignment horizontal="left" vertical="center"/>
    </xf>
    <xf numFmtId="0" fontId="41" fillId="0" borderId="14" xfId="0" applyFont="1" applyFill="1" applyBorder="1" applyAlignment="1" applyProtection="1">
      <alignment horizontal="left" vertical="center"/>
    </xf>
    <xf numFmtId="0" fontId="25" fillId="0" borderId="112" xfId="0" applyFont="1" applyFill="1" applyBorder="1" applyAlignment="1">
      <alignment horizontal="center" vertical="center"/>
    </xf>
    <xf numFmtId="0" fontId="25" fillId="0" borderId="52" xfId="0" applyFont="1" applyFill="1" applyBorder="1" applyAlignment="1">
      <alignment horizontal="center" vertical="center"/>
    </xf>
    <xf numFmtId="0" fontId="25" fillId="0" borderId="120" xfId="0" applyFont="1" applyFill="1" applyBorder="1" applyAlignment="1">
      <alignment horizontal="center" vertical="center"/>
    </xf>
    <xf numFmtId="0" fontId="41" fillId="0" borderId="194" xfId="0" applyFont="1" applyBorder="1" applyAlignment="1">
      <alignment vertical="center" shrinkToFit="1"/>
    </xf>
    <xf numFmtId="0" fontId="41" fillId="0" borderId="192" xfId="0" applyFont="1" applyBorder="1" applyAlignment="1">
      <alignment vertical="center" shrinkToFit="1"/>
    </xf>
    <xf numFmtId="0" fontId="25" fillId="0" borderId="196" xfId="0" applyFont="1" applyBorder="1" applyAlignment="1">
      <alignment horizontal="center" vertical="center" shrinkToFit="1"/>
    </xf>
    <xf numFmtId="0" fontId="25" fillId="0" borderId="195" xfId="0" applyFont="1" applyBorder="1" applyAlignment="1">
      <alignment horizontal="center" vertical="center" shrinkToFit="1"/>
    </xf>
    <xf numFmtId="0" fontId="25" fillId="0" borderId="58" xfId="0" applyFont="1" applyBorder="1" applyAlignment="1">
      <alignment horizontal="center" vertical="center" shrinkToFit="1"/>
    </xf>
    <xf numFmtId="0" fontId="25" fillId="0" borderId="192" xfId="0" applyFont="1" applyBorder="1" applyAlignment="1">
      <alignment horizontal="center" vertical="center" shrinkToFit="1"/>
    </xf>
    <xf numFmtId="0" fontId="30" fillId="0" borderId="165" xfId="0" applyFont="1" applyFill="1" applyBorder="1" applyAlignment="1">
      <alignment horizontal="left" vertical="center" shrinkToFit="1"/>
    </xf>
    <xf numFmtId="0" fontId="30" fillId="0" borderId="65" xfId="0" applyFont="1" applyFill="1" applyBorder="1" applyAlignment="1">
      <alignment horizontal="left" vertical="center" shrinkToFit="1"/>
    </xf>
    <xf numFmtId="0" fontId="30" fillId="0" borderId="166" xfId="0" applyFont="1" applyFill="1" applyBorder="1" applyAlignment="1">
      <alignment horizontal="left" vertical="center" shrinkToFit="1"/>
    </xf>
    <xf numFmtId="0" fontId="32" fillId="0" borderId="13" xfId="0" applyFont="1" applyBorder="1" applyAlignment="1">
      <alignment horizontal="center" vertical="center"/>
    </xf>
    <xf numFmtId="0" fontId="32" fillId="0" borderId="0" xfId="0" applyFont="1" applyBorder="1" applyAlignment="1">
      <alignment horizontal="center" vertical="center"/>
    </xf>
    <xf numFmtId="0" fontId="85" fillId="2" borderId="201" xfId="3" applyNumberFormat="1" applyFont="1" applyFill="1" applyBorder="1" applyAlignment="1">
      <alignment horizontal="center" vertical="center" shrinkToFit="1"/>
    </xf>
    <xf numFmtId="0" fontId="85" fillId="2" borderId="202" xfId="3" applyNumberFormat="1" applyFont="1" applyFill="1" applyBorder="1" applyAlignment="1">
      <alignment horizontal="center" vertical="center" shrinkToFit="1"/>
    </xf>
    <xf numFmtId="0" fontId="85" fillId="2" borderId="203" xfId="3" applyNumberFormat="1" applyFont="1" applyFill="1" applyBorder="1" applyAlignment="1">
      <alignment horizontal="center" vertical="center" shrinkToFit="1"/>
    </xf>
    <xf numFmtId="0" fontId="78" fillId="0" borderId="2" xfId="0" applyFont="1" applyFill="1" applyBorder="1" applyAlignment="1">
      <alignment horizontal="center" vertical="center" wrapText="1"/>
    </xf>
    <xf numFmtId="0" fontId="78" fillId="0" borderId="11" xfId="0" applyFont="1" applyFill="1" applyBorder="1" applyAlignment="1">
      <alignment horizontal="center" vertical="center" wrapText="1"/>
    </xf>
    <xf numFmtId="0" fontId="78" fillId="0" borderId="4" xfId="0" applyFont="1" applyFill="1" applyBorder="1" applyAlignment="1">
      <alignment horizontal="center" vertical="center" wrapText="1"/>
    </xf>
    <xf numFmtId="0" fontId="78" fillId="0" borderId="12" xfId="0" applyFont="1" applyFill="1" applyBorder="1" applyAlignment="1">
      <alignment horizontal="center" vertical="center" wrapText="1"/>
    </xf>
    <xf numFmtId="0" fontId="30" fillId="0" borderId="189" xfId="0" applyFont="1" applyFill="1" applyBorder="1" applyAlignment="1">
      <alignment horizontal="left" vertical="center" wrapText="1"/>
    </xf>
    <xf numFmtId="0" fontId="30" fillId="0" borderId="47" xfId="0" applyFont="1" applyFill="1" applyBorder="1" applyAlignment="1">
      <alignment horizontal="left" vertical="center" wrapText="1"/>
    </xf>
    <xf numFmtId="0" fontId="30" fillId="0" borderId="63" xfId="0" applyFont="1" applyFill="1" applyBorder="1" applyAlignment="1">
      <alignment horizontal="left" vertical="center" wrapText="1"/>
    </xf>
    <xf numFmtId="0" fontId="30" fillId="0" borderId="122" xfId="0" applyFont="1" applyFill="1" applyBorder="1" applyAlignment="1">
      <alignment horizontal="left" vertical="center" wrapText="1"/>
    </xf>
    <xf numFmtId="0" fontId="30" fillId="0" borderId="4" xfId="0" applyFont="1" applyFill="1" applyBorder="1" applyAlignment="1">
      <alignment horizontal="left" vertical="center" wrapText="1"/>
    </xf>
    <xf numFmtId="0" fontId="30" fillId="0" borderId="12" xfId="0" applyFont="1" applyFill="1" applyBorder="1" applyAlignment="1">
      <alignment horizontal="left" vertical="center" wrapText="1"/>
    </xf>
    <xf numFmtId="0" fontId="32" fillId="0" borderId="0" xfId="0" applyFont="1" applyBorder="1" applyAlignment="1">
      <alignment horizontal="center" vertical="center" shrinkToFit="1"/>
    </xf>
    <xf numFmtId="38" fontId="77" fillId="0" borderId="0" xfId="2" applyFont="1" applyFill="1" applyBorder="1" applyAlignment="1">
      <alignment horizontal="center" vertical="center" wrapText="1" shrinkToFit="1"/>
    </xf>
    <xf numFmtId="0" fontId="41" fillId="0" borderId="2" xfId="0" applyFont="1" applyFill="1" applyBorder="1" applyAlignment="1">
      <alignment horizontal="left" vertical="center"/>
    </xf>
    <xf numFmtId="0" fontId="41" fillId="0" borderId="4" xfId="0" applyFont="1" applyFill="1" applyBorder="1" applyAlignment="1">
      <alignment horizontal="left" vertical="center"/>
    </xf>
    <xf numFmtId="0" fontId="25" fillId="0" borderId="124" xfId="0" applyFont="1" applyFill="1" applyBorder="1" applyAlignment="1">
      <alignment horizontal="center" vertical="center"/>
    </xf>
    <xf numFmtId="0" fontId="25" fillId="0" borderId="117" xfId="0" applyFont="1" applyFill="1" applyBorder="1" applyAlignment="1">
      <alignment horizontal="center" vertical="center"/>
    </xf>
    <xf numFmtId="0" fontId="25" fillId="0" borderId="118" xfId="0" applyFont="1" applyFill="1" applyBorder="1" applyAlignment="1">
      <alignment horizontal="center" vertical="center"/>
    </xf>
    <xf numFmtId="0" fontId="21" fillId="0" borderId="106" xfId="0" applyFont="1" applyFill="1" applyBorder="1" applyAlignment="1" applyProtection="1">
      <alignment horizontal="center" vertical="center"/>
      <protection locked="0"/>
    </xf>
    <xf numFmtId="49" fontId="21" fillId="0" borderId="105" xfId="2" applyNumberFormat="1" applyFont="1" applyFill="1" applyBorder="1" applyAlignment="1" applyProtection="1">
      <alignment horizontal="center" vertical="center" shrinkToFit="1"/>
      <protection locked="0"/>
    </xf>
    <xf numFmtId="49" fontId="21" fillId="0" borderId="106" xfId="2" applyNumberFormat="1" applyFont="1" applyFill="1" applyBorder="1" applyAlignment="1" applyProtection="1">
      <alignment horizontal="center" vertical="center" shrinkToFit="1"/>
      <protection locked="0"/>
    </xf>
    <xf numFmtId="49" fontId="21" fillId="0" borderId="107" xfId="2" applyNumberFormat="1" applyFont="1" applyFill="1" applyBorder="1" applyAlignment="1" applyProtection="1">
      <alignment horizontal="center" vertical="center" shrinkToFit="1"/>
      <protection locked="0"/>
    </xf>
    <xf numFmtId="0" fontId="41" fillId="0" borderId="8" xfId="0" applyFont="1" applyFill="1" applyBorder="1" applyAlignment="1">
      <alignment horizontal="left" vertical="center" shrinkToFit="1"/>
    </xf>
    <xf numFmtId="0" fontId="41" fillId="0" borderId="123" xfId="0" applyFont="1" applyFill="1" applyBorder="1" applyAlignment="1">
      <alignment horizontal="left" vertical="center" shrinkToFit="1"/>
    </xf>
    <xf numFmtId="0" fontId="25" fillId="0" borderId="11" xfId="0" applyFont="1" applyFill="1" applyBorder="1" applyAlignment="1">
      <alignment horizontal="center" vertical="center" shrinkToFit="1"/>
    </xf>
    <xf numFmtId="0" fontId="25" fillId="0" borderId="137" xfId="0" applyFont="1" applyFill="1" applyBorder="1" applyAlignment="1">
      <alignment horizontal="center" vertical="center" shrinkToFit="1"/>
    </xf>
    <xf numFmtId="0" fontId="25" fillId="0" borderId="164" xfId="0" applyFont="1" applyFill="1" applyBorder="1" applyAlignment="1">
      <alignment horizontal="center" vertical="center"/>
    </xf>
    <xf numFmtId="0" fontId="25" fillId="0" borderId="48" xfId="0" applyFont="1" applyFill="1" applyBorder="1" applyAlignment="1">
      <alignment horizontal="center" vertical="center"/>
    </xf>
    <xf numFmtId="0" fontId="25" fillId="0" borderId="145" xfId="0" applyFont="1" applyFill="1" applyBorder="1" applyAlignment="1">
      <alignment horizontal="center" vertical="center"/>
    </xf>
    <xf numFmtId="0" fontId="41" fillId="0" borderId="196" xfId="0" applyFont="1" applyBorder="1" applyAlignment="1">
      <alignment vertical="center" shrinkToFit="1"/>
    </xf>
    <xf numFmtId="0" fontId="41" fillId="0" borderId="195" xfId="0" applyFont="1" applyBorder="1" applyAlignment="1">
      <alignment vertical="center" shrinkToFit="1"/>
    </xf>
    <xf numFmtId="0" fontId="25" fillId="0" borderId="2" xfId="0" applyFont="1" applyFill="1" applyBorder="1" applyAlignment="1">
      <alignment horizontal="left" vertical="center" wrapText="1"/>
    </xf>
    <xf numFmtId="0" fontId="25" fillId="0" borderId="11" xfId="0" applyFont="1" applyFill="1" applyBorder="1" applyAlignment="1">
      <alignment horizontal="left" vertical="center" wrapText="1"/>
    </xf>
    <xf numFmtId="0" fontId="25" fillId="0" borderId="4" xfId="0" applyFont="1" applyFill="1" applyBorder="1" applyAlignment="1">
      <alignment horizontal="left" vertical="center" wrapText="1"/>
    </xf>
    <xf numFmtId="0" fontId="25" fillId="0" borderId="12" xfId="0" applyFont="1" applyFill="1" applyBorder="1" applyAlignment="1">
      <alignment horizontal="left" vertical="center" wrapText="1"/>
    </xf>
    <xf numFmtId="0" fontId="30" fillId="0" borderId="134" xfId="0" applyFont="1" applyFill="1" applyBorder="1" applyAlignment="1">
      <alignment horizontal="left" vertical="center" wrapText="1"/>
    </xf>
    <xf numFmtId="0" fontId="30" fillId="0" borderId="2" xfId="0" applyFont="1" applyFill="1" applyBorder="1" applyAlignment="1">
      <alignment horizontal="left" vertical="center" wrapText="1"/>
    </xf>
    <xf numFmtId="0" fontId="30" fillId="0" borderId="11" xfId="0" applyFont="1" applyFill="1" applyBorder="1" applyAlignment="1">
      <alignment horizontal="left" vertical="center" wrapText="1"/>
    </xf>
    <xf numFmtId="0" fontId="30" fillId="0" borderId="135" xfId="0" applyFont="1" applyFill="1" applyBorder="1" applyAlignment="1">
      <alignment horizontal="left" vertical="center" wrapText="1"/>
    </xf>
    <xf numFmtId="0" fontId="30" fillId="0" borderId="0" xfId="0" applyFont="1" applyFill="1" applyBorder="1" applyAlignment="1">
      <alignment horizontal="left" vertical="center" wrapText="1"/>
    </xf>
    <xf numFmtId="0" fontId="30" fillId="0" borderId="14" xfId="0" applyFont="1" applyFill="1" applyBorder="1" applyAlignment="1">
      <alignment horizontal="left" vertical="center" wrapText="1"/>
    </xf>
    <xf numFmtId="0" fontId="25" fillId="0" borderId="2" xfId="0" applyFont="1" applyFill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25" fillId="0" borderId="197" xfId="0" applyFont="1" applyBorder="1" applyAlignment="1">
      <alignment horizontal="center" vertical="center" shrinkToFit="1"/>
    </xf>
    <xf numFmtId="0" fontId="38" fillId="0" borderId="2" xfId="0" applyFont="1" applyFill="1" applyBorder="1" applyAlignment="1">
      <alignment horizontal="center" vertical="center" wrapText="1"/>
    </xf>
    <xf numFmtId="0" fontId="38" fillId="0" borderId="4" xfId="0" applyFont="1" applyFill="1" applyBorder="1" applyAlignment="1">
      <alignment horizontal="center" vertical="center" wrapText="1"/>
    </xf>
    <xf numFmtId="0" fontId="25" fillId="0" borderId="98" xfId="0" applyFont="1" applyBorder="1" applyAlignment="1">
      <alignment horizontal="center" vertical="center" shrinkToFit="1"/>
    </xf>
    <xf numFmtId="0" fontId="25" fillId="0" borderId="194" xfId="0" applyFont="1" applyBorder="1" applyAlignment="1">
      <alignment horizontal="center" vertical="center" shrinkToFit="1"/>
    </xf>
    <xf numFmtId="0" fontId="41" fillId="0" borderId="106" xfId="0" applyFont="1" applyFill="1" applyBorder="1" applyAlignment="1" applyProtection="1">
      <alignment horizontal="center" vertical="center"/>
      <protection locked="0"/>
    </xf>
    <xf numFmtId="0" fontId="41" fillId="0" borderId="107" xfId="0" applyFont="1" applyFill="1" applyBorder="1" applyAlignment="1" applyProtection="1">
      <alignment horizontal="center" vertical="center"/>
      <protection locked="0"/>
    </xf>
    <xf numFmtId="0" fontId="23" fillId="0" borderId="135" xfId="0" applyFont="1" applyFill="1" applyBorder="1" applyAlignment="1">
      <alignment horizontal="left" vertical="center" shrinkToFit="1"/>
    </xf>
    <xf numFmtId="0" fontId="23" fillId="0" borderId="0" xfId="0" applyFont="1" applyFill="1" applyBorder="1" applyAlignment="1">
      <alignment horizontal="left" vertical="center" shrinkToFit="1"/>
    </xf>
    <xf numFmtId="0" fontId="23" fillId="0" borderId="14" xfId="0" applyFont="1" applyFill="1" applyBorder="1" applyAlignment="1">
      <alignment horizontal="left" vertical="center" shrinkToFit="1"/>
    </xf>
    <xf numFmtId="0" fontId="23" fillId="0" borderId="10" xfId="0" applyFont="1" applyFill="1" applyBorder="1" applyAlignment="1">
      <alignment horizontal="center" wrapText="1"/>
    </xf>
    <xf numFmtId="0" fontId="23" fillId="0" borderId="2" xfId="0" applyFont="1" applyFill="1" applyBorder="1" applyAlignment="1">
      <alignment horizontal="center" wrapText="1"/>
    </xf>
    <xf numFmtId="0" fontId="23" fillId="0" borderId="11" xfId="0" applyFont="1" applyFill="1" applyBorder="1" applyAlignment="1">
      <alignment horizontal="center" wrapText="1"/>
    </xf>
    <xf numFmtId="0" fontId="23" fillId="0" borderId="13" xfId="0" applyFont="1" applyFill="1" applyBorder="1" applyAlignment="1">
      <alignment horizontal="center" wrapText="1"/>
    </xf>
    <xf numFmtId="0" fontId="23" fillId="0" borderId="0" xfId="0" applyFont="1" applyFill="1" applyBorder="1" applyAlignment="1">
      <alignment horizontal="center" wrapText="1"/>
    </xf>
    <xf numFmtId="0" fontId="23" fillId="0" borderId="14" xfId="0" applyFont="1" applyFill="1" applyBorder="1" applyAlignment="1">
      <alignment horizontal="center" wrapText="1"/>
    </xf>
    <xf numFmtId="0" fontId="38" fillId="0" borderId="230" xfId="0" applyFont="1" applyFill="1" applyBorder="1" applyAlignment="1" applyProtection="1">
      <alignment horizontal="center" vertical="center"/>
      <protection locked="0"/>
    </xf>
    <xf numFmtId="0" fontId="25" fillId="0" borderId="53" xfId="0" applyFont="1" applyFill="1" applyBorder="1" applyAlignment="1">
      <alignment horizontal="left" vertical="center"/>
    </xf>
    <xf numFmtId="0" fontId="25" fillId="0" borderId="8" xfId="0" applyFont="1" applyFill="1" applyBorder="1" applyAlignment="1">
      <alignment horizontal="left" vertical="center"/>
    </xf>
    <xf numFmtId="0" fontId="25" fillId="0" borderId="9" xfId="0" applyFont="1" applyFill="1" applyBorder="1" applyAlignment="1">
      <alignment horizontal="left" vertical="center"/>
    </xf>
    <xf numFmtId="38" fontId="21" fillId="0" borderId="105" xfId="2" applyFont="1" applyFill="1" applyBorder="1" applyAlignment="1" applyProtection="1">
      <alignment horizontal="center" vertical="center" shrinkToFit="1"/>
      <protection locked="0"/>
    </xf>
    <xf numFmtId="38" fontId="21" fillId="0" borderId="106" xfId="2" applyFont="1" applyFill="1" applyBorder="1" applyAlignment="1" applyProtection="1">
      <alignment horizontal="center" vertical="center" shrinkToFit="1"/>
      <protection locked="0"/>
    </xf>
    <xf numFmtId="38" fontId="21" fillId="0" borderId="107" xfId="2" applyFont="1" applyFill="1" applyBorder="1" applyAlignment="1" applyProtection="1">
      <alignment horizontal="center" vertical="center" shrinkToFit="1"/>
      <protection locked="0"/>
    </xf>
    <xf numFmtId="0" fontId="25" fillId="0" borderId="106" xfId="0" applyFont="1" applyFill="1" applyBorder="1" applyAlignment="1">
      <alignment horizontal="center" vertical="center"/>
    </xf>
    <xf numFmtId="0" fontId="25" fillId="0" borderId="119" xfId="0" applyFont="1" applyFill="1" applyBorder="1" applyAlignment="1">
      <alignment horizontal="center" vertical="center"/>
    </xf>
    <xf numFmtId="49" fontId="21" fillId="7" borderId="105" xfId="0" applyNumberFormat="1" applyFont="1" applyFill="1" applyBorder="1" applyAlignment="1" applyProtection="1">
      <alignment horizontal="center" vertical="center"/>
      <protection locked="0"/>
    </xf>
    <xf numFmtId="49" fontId="21" fillId="7" borderId="106" xfId="0" applyNumberFormat="1" applyFont="1" applyFill="1" applyBorder="1" applyAlignment="1" applyProtection="1">
      <alignment horizontal="center" vertical="center"/>
      <protection locked="0"/>
    </xf>
    <xf numFmtId="49" fontId="21" fillId="7" borderId="107" xfId="0" applyNumberFormat="1" applyFont="1" applyFill="1" applyBorder="1" applyAlignment="1" applyProtection="1">
      <alignment horizontal="center" vertical="center"/>
      <protection locked="0"/>
    </xf>
    <xf numFmtId="0" fontId="25" fillId="0" borderId="13" xfId="0" applyFont="1" applyFill="1" applyBorder="1" applyAlignment="1">
      <alignment horizontal="center" vertical="center" shrinkToFit="1"/>
    </xf>
    <xf numFmtId="0" fontId="25" fillId="0" borderId="14" xfId="0" applyFont="1" applyFill="1" applyBorder="1" applyAlignment="1">
      <alignment horizontal="center" vertical="center" shrinkToFit="1"/>
    </xf>
    <xf numFmtId="0" fontId="32" fillId="0" borderId="13" xfId="0" applyFont="1" applyBorder="1" applyAlignment="1">
      <alignment horizontal="center" vertical="center" wrapText="1"/>
    </xf>
    <xf numFmtId="0" fontId="32" fillId="0" borderId="0" xfId="0" applyFont="1" applyBorder="1" applyAlignment="1">
      <alignment horizontal="center" vertical="center" wrapText="1"/>
    </xf>
    <xf numFmtId="0" fontId="69" fillId="0" borderId="4" xfId="0" applyFont="1" applyBorder="1" applyAlignment="1">
      <alignment horizontal="left" vertical="top" shrinkToFit="1"/>
    </xf>
    <xf numFmtId="0" fontId="69" fillId="0" borderId="0" xfId="0" applyFont="1" applyBorder="1" applyAlignment="1">
      <alignment horizontal="left" vertical="top" shrinkToFit="1"/>
    </xf>
    <xf numFmtId="0" fontId="25" fillId="0" borderId="108" xfId="0" applyFont="1" applyBorder="1" applyAlignment="1">
      <alignment horizontal="center" vertical="center" shrinkToFit="1"/>
    </xf>
    <xf numFmtId="0" fontId="77" fillId="0" borderId="0" xfId="0" applyFont="1" applyFill="1" applyBorder="1" applyAlignment="1">
      <alignment horizontal="center" vertical="center" shrinkToFit="1"/>
    </xf>
    <xf numFmtId="0" fontId="25" fillId="0" borderId="64" xfId="0" applyFont="1" applyFill="1" applyBorder="1" applyAlignment="1">
      <alignment horizontal="left" vertical="center" shrinkToFit="1"/>
    </xf>
    <xf numFmtId="0" fontId="25" fillId="0" borderId="65" xfId="0" applyFont="1" applyFill="1" applyBorder="1" applyAlignment="1">
      <alignment horizontal="left" vertical="center" shrinkToFit="1"/>
    </xf>
    <xf numFmtId="0" fontId="25" fillId="0" borderId="171" xfId="0" applyFont="1" applyFill="1" applyBorder="1" applyAlignment="1">
      <alignment horizontal="left" vertical="center" shrinkToFit="1"/>
    </xf>
    <xf numFmtId="0" fontId="41" fillId="0" borderId="13" xfId="0" applyFont="1" applyFill="1" applyBorder="1" applyAlignment="1">
      <alignment horizontal="left" vertical="center" shrinkToFit="1"/>
    </xf>
    <xf numFmtId="0" fontId="41" fillId="0" borderId="0" xfId="0" applyFont="1" applyFill="1" applyBorder="1" applyAlignment="1">
      <alignment horizontal="left" vertical="center" shrinkToFit="1"/>
    </xf>
    <xf numFmtId="0" fontId="41" fillId="0" borderId="14" xfId="0" applyFont="1" applyFill="1" applyBorder="1" applyAlignment="1">
      <alignment horizontal="left" vertical="center" shrinkToFit="1"/>
    </xf>
    <xf numFmtId="0" fontId="41" fillId="0" borderId="174" xfId="0" applyFont="1" applyFill="1" applyBorder="1" applyAlignment="1">
      <alignment horizontal="left" vertical="center"/>
    </xf>
    <xf numFmtId="0" fontId="41" fillId="0" borderId="146" xfId="0" applyFont="1" applyFill="1" applyBorder="1" applyAlignment="1">
      <alignment horizontal="left" vertical="center"/>
    </xf>
    <xf numFmtId="0" fontId="41" fillId="0" borderId="176" xfId="0" applyFont="1" applyFill="1" applyBorder="1" applyAlignment="1">
      <alignment horizontal="left" vertical="center"/>
    </xf>
    <xf numFmtId="0" fontId="41" fillId="0" borderId="62" xfId="0" applyFont="1" applyFill="1" applyBorder="1" applyAlignment="1">
      <alignment horizontal="left" vertical="center"/>
    </xf>
    <xf numFmtId="0" fontId="41" fillId="0" borderId="47" xfId="0" applyFont="1" applyFill="1" applyBorder="1" applyAlignment="1">
      <alignment horizontal="left" vertical="center"/>
    </xf>
    <xf numFmtId="0" fontId="41" fillId="0" borderId="3" xfId="0" applyFont="1" applyFill="1" applyBorder="1" applyAlignment="1">
      <alignment horizontal="left" vertical="center"/>
    </xf>
    <xf numFmtId="0" fontId="51" fillId="0" borderId="0" xfId="0" applyFont="1" applyFill="1" applyBorder="1" applyAlignment="1" applyProtection="1">
      <alignment horizontal="center" vertical="center"/>
    </xf>
    <xf numFmtId="0" fontId="51" fillId="0" borderId="14" xfId="0" applyFont="1" applyFill="1" applyBorder="1" applyAlignment="1" applyProtection="1">
      <alignment horizontal="center" vertical="center"/>
    </xf>
    <xf numFmtId="38" fontId="25" fillId="0" borderId="105" xfId="2" applyFont="1" applyFill="1" applyBorder="1" applyAlignment="1" applyProtection="1">
      <alignment horizontal="center" vertical="center" shrinkToFit="1"/>
      <protection locked="0"/>
    </xf>
    <xf numFmtId="38" fontId="25" fillId="0" borderId="106" xfId="2" applyFont="1" applyFill="1" applyBorder="1" applyAlignment="1" applyProtection="1">
      <alignment horizontal="center" vertical="center" shrinkToFit="1"/>
      <protection locked="0"/>
    </xf>
    <xf numFmtId="38" fontId="25" fillId="0" borderId="107" xfId="2" applyFont="1" applyFill="1" applyBorder="1" applyAlignment="1" applyProtection="1">
      <alignment horizontal="center" vertical="center" shrinkToFit="1"/>
      <protection locked="0"/>
    </xf>
    <xf numFmtId="0" fontId="30" fillId="0" borderId="2" xfId="0" applyFont="1" applyFill="1" applyBorder="1" applyAlignment="1">
      <alignment horizontal="left" vertical="center"/>
    </xf>
    <xf numFmtId="0" fontId="30" fillId="0" borderId="11" xfId="0" applyFont="1" applyFill="1" applyBorder="1" applyAlignment="1">
      <alignment horizontal="left" vertical="center"/>
    </xf>
    <xf numFmtId="0" fontId="30" fillId="0" borderId="135" xfId="0" applyFont="1" applyFill="1" applyBorder="1" applyAlignment="1">
      <alignment horizontal="left" vertical="center"/>
    </xf>
    <xf numFmtId="0" fontId="30" fillId="0" borderId="0" xfId="0" applyFont="1" applyFill="1" applyBorder="1" applyAlignment="1">
      <alignment horizontal="left" vertical="center"/>
    </xf>
    <xf numFmtId="0" fontId="30" fillId="0" borderId="14" xfId="0" applyFont="1" applyFill="1" applyBorder="1" applyAlignment="1">
      <alignment horizontal="left" vertical="center"/>
    </xf>
    <xf numFmtId="0" fontId="25" fillId="0" borderId="13" xfId="0" applyFont="1" applyFill="1" applyBorder="1" applyAlignment="1" applyProtection="1">
      <alignment horizontal="right" vertical="center"/>
    </xf>
    <xf numFmtId="0" fontId="25" fillId="0" borderId="0" xfId="0" applyFont="1" applyFill="1" applyBorder="1" applyAlignment="1" applyProtection="1">
      <alignment horizontal="right" vertical="center"/>
    </xf>
    <xf numFmtId="0" fontId="25" fillId="0" borderId="0" xfId="0" applyFont="1" applyFill="1" applyBorder="1" applyAlignment="1" applyProtection="1">
      <alignment horizontal="left" vertical="center" shrinkToFit="1"/>
    </xf>
    <xf numFmtId="0" fontId="25" fillId="0" borderId="14" xfId="0" applyFont="1" applyFill="1" applyBorder="1" applyAlignment="1" applyProtection="1">
      <alignment horizontal="left" vertical="center" shrinkToFit="1"/>
    </xf>
    <xf numFmtId="0" fontId="25" fillId="0" borderId="2" xfId="0" applyFont="1" applyFill="1" applyBorder="1" applyAlignment="1">
      <alignment horizontal="left" vertical="center" shrinkToFit="1"/>
    </xf>
    <xf numFmtId="0" fontId="25" fillId="0" borderId="24" xfId="0" applyFont="1" applyFill="1" applyBorder="1" applyAlignment="1">
      <alignment horizontal="left" vertical="center" shrinkToFit="1"/>
    </xf>
    <xf numFmtId="0" fontId="25" fillId="0" borderId="0" xfId="0" applyFont="1" applyFill="1" applyBorder="1" applyAlignment="1">
      <alignment horizontal="left" vertical="center" shrinkToFit="1"/>
    </xf>
    <xf numFmtId="0" fontId="25" fillId="0" borderId="129" xfId="0" applyFont="1" applyFill="1" applyBorder="1" applyAlignment="1">
      <alignment horizontal="left" vertical="center" shrinkToFit="1"/>
    </xf>
    <xf numFmtId="0" fontId="25" fillId="0" borderId="119" xfId="0" applyFont="1" applyFill="1" applyBorder="1" applyAlignment="1">
      <alignment horizontal="center" vertical="center" shrinkToFit="1"/>
    </xf>
    <xf numFmtId="0" fontId="25" fillId="0" borderId="149" xfId="0" applyFont="1" applyFill="1" applyBorder="1" applyAlignment="1">
      <alignment horizontal="center" vertical="center" shrinkToFit="1"/>
    </xf>
    <xf numFmtId="0" fontId="25" fillId="0" borderId="2" xfId="0" applyFont="1" applyFill="1" applyBorder="1" applyAlignment="1" applyProtection="1">
      <alignment horizontal="left" vertical="center"/>
    </xf>
    <xf numFmtId="0" fontId="41" fillId="0" borderId="2" xfId="0" applyFont="1" applyFill="1" applyBorder="1" applyAlignment="1">
      <alignment horizontal="left" vertical="center" shrinkToFit="1"/>
    </xf>
    <xf numFmtId="0" fontId="41" fillId="0" borderId="11" xfId="0" applyFont="1" applyFill="1" applyBorder="1" applyAlignment="1">
      <alignment horizontal="left" vertical="center" shrinkToFit="1"/>
    </xf>
    <xf numFmtId="0" fontId="51" fillId="0" borderId="8" xfId="0" applyFont="1" applyFill="1" applyBorder="1" applyAlignment="1" applyProtection="1">
      <alignment horizontal="center" vertical="center"/>
    </xf>
    <xf numFmtId="0" fontId="51" fillId="0" borderId="9" xfId="0" applyFont="1" applyFill="1" applyBorder="1" applyAlignment="1" applyProtection="1">
      <alignment horizontal="center" vertical="center"/>
    </xf>
    <xf numFmtId="0" fontId="42" fillId="0" borderId="0" xfId="0" applyFont="1" applyFill="1" applyBorder="1" applyAlignment="1" applyProtection="1">
      <alignment horizontal="center" vertical="center"/>
    </xf>
    <xf numFmtId="0" fontId="42" fillId="0" borderId="4" xfId="0" applyFont="1" applyFill="1" applyBorder="1" applyAlignment="1" applyProtection="1">
      <alignment horizontal="center" vertical="center"/>
    </xf>
    <xf numFmtId="0" fontId="53" fillId="0" borderId="2" xfId="0" applyFont="1" applyFill="1" applyBorder="1" applyAlignment="1" applyProtection="1">
      <alignment horizontal="center" vertical="center"/>
    </xf>
    <xf numFmtId="0" fontId="53" fillId="0" borderId="11" xfId="0" applyFont="1" applyFill="1" applyBorder="1" applyAlignment="1" applyProtection="1">
      <alignment horizontal="center" vertical="center"/>
    </xf>
    <xf numFmtId="0" fontId="25" fillId="0" borderId="4" xfId="0" applyFont="1" applyFill="1" applyBorder="1" applyAlignment="1" applyProtection="1">
      <alignment horizontal="left" vertical="center" shrinkToFit="1"/>
    </xf>
    <xf numFmtId="0" fontId="25" fillId="0" borderId="12" xfId="0" applyFont="1" applyFill="1" applyBorder="1" applyAlignment="1" applyProtection="1">
      <alignment horizontal="left" vertical="center" shrinkToFit="1"/>
    </xf>
    <xf numFmtId="0" fontId="18" fillId="0" borderId="2" xfId="0" applyFont="1" applyFill="1" applyBorder="1" applyAlignment="1" applyProtection="1">
      <alignment horizontal="center" vertical="center"/>
    </xf>
    <xf numFmtId="0" fontId="18" fillId="0" borderId="11" xfId="0" applyFont="1" applyFill="1" applyBorder="1" applyAlignment="1" applyProtection="1">
      <alignment horizontal="center" vertical="center"/>
    </xf>
    <xf numFmtId="0" fontId="52" fillId="0" borderId="135" xfId="0" applyFont="1" applyFill="1" applyBorder="1" applyAlignment="1">
      <alignment horizontal="left" vertical="center" wrapText="1"/>
    </xf>
    <xf numFmtId="0" fontId="23" fillId="0" borderId="2" xfId="0" applyFont="1" applyFill="1" applyBorder="1" applyAlignment="1" applyProtection="1">
      <alignment horizontal="left" vertical="center" wrapText="1"/>
    </xf>
    <xf numFmtId="0" fontId="25" fillId="0" borderId="2" xfId="0" applyFont="1" applyFill="1" applyBorder="1" applyAlignment="1" applyProtection="1">
      <alignment horizontal="center" vertical="center" shrinkToFit="1"/>
    </xf>
    <xf numFmtId="0" fontId="21" fillId="7" borderId="105" xfId="0" applyFont="1" applyFill="1" applyBorder="1" applyAlignment="1" applyProtection="1">
      <alignment horizontal="center" vertical="center"/>
      <protection locked="0"/>
    </xf>
    <xf numFmtId="0" fontId="21" fillId="7" borderId="106" xfId="0" applyFont="1" applyFill="1" applyBorder="1" applyAlignment="1" applyProtection="1">
      <alignment horizontal="center" vertical="center"/>
      <protection locked="0"/>
    </xf>
    <xf numFmtId="0" fontId="21" fillId="7" borderId="107" xfId="0" applyFont="1" applyFill="1" applyBorder="1" applyAlignment="1" applyProtection="1">
      <alignment horizontal="center" vertical="center"/>
      <protection locked="0"/>
    </xf>
    <xf numFmtId="0" fontId="25" fillId="0" borderId="43" xfId="0" applyFont="1" applyFill="1" applyBorder="1" applyAlignment="1">
      <alignment horizontal="left" vertical="center" shrinkToFit="1"/>
    </xf>
    <xf numFmtId="0" fontId="25" fillId="0" borderId="4" xfId="0" applyFont="1" applyFill="1" applyBorder="1" applyAlignment="1">
      <alignment horizontal="left" vertical="center" shrinkToFit="1"/>
    </xf>
    <xf numFmtId="0" fontId="25" fillId="0" borderId="2" xfId="0" applyFont="1" applyFill="1" applyBorder="1" applyAlignment="1">
      <alignment horizontal="center" vertical="center"/>
    </xf>
    <xf numFmtId="0" fontId="63" fillId="0" borderId="0" xfId="0" applyFont="1" applyFill="1" applyBorder="1" applyAlignment="1">
      <alignment horizontal="left" shrinkToFit="1"/>
    </xf>
    <xf numFmtId="0" fontId="64" fillId="0" borderId="0" xfId="0" applyFont="1" applyFill="1" applyBorder="1" applyAlignment="1">
      <alignment horizontal="left" shrinkToFit="1"/>
    </xf>
    <xf numFmtId="0" fontId="80" fillId="0" borderId="2" xfId="0" applyFont="1" applyFill="1" applyBorder="1" applyAlignment="1">
      <alignment horizontal="left" vertical="center" wrapText="1"/>
    </xf>
    <xf numFmtId="0" fontId="26" fillId="0" borderId="2" xfId="0" applyFont="1" applyFill="1" applyBorder="1" applyAlignment="1">
      <alignment horizontal="left" vertical="center" wrapText="1"/>
    </xf>
    <xf numFmtId="0" fontId="26" fillId="0" borderId="11" xfId="0" applyFont="1" applyFill="1" applyBorder="1" applyAlignment="1">
      <alignment horizontal="left" vertical="center" wrapText="1"/>
    </xf>
    <xf numFmtId="0" fontId="26" fillId="0" borderId="0" xfId="0" applyFont="1" applyFill="1" applyBorder="1" applyAlignment="1">
      <alignment horizontal="left" vertical="center" wrapText="1"/>
    </xf>
    <xf numFmtId="0" fontId="26" fillId="0" borderId="14" xfId="0" applyFont="1" applyFill="1" applyBorder="1" applyAlignment="1">
      <alignment horizontal="left" vertical="center" wrapText="1"/>
    </xf>
    <xf numFmtId="0" fontId="26" fillId="0" borderId="4" xfId="0" applyFont="1" applyFill="1" applyBorder="1" applyAlignment="1">
      <alignment horizontal="left" vertical="center" wrapText="1"/>
    </xf>
    <xf numFmtId="0" fontId="26" fillId="0" borderId="12" xfId="0" applyFont="1" applyFill="1" applyBorder="1" applyAlignment="1">
      <alignment horizontal="left" vertical="center" wrapText="1"/>
    </xf>
    <xf numFmtId="0" fontId="25" fillId="7" borderId="193" xfId="0" applyFont="1" applyFill="1" applyBorder="1" applyAlignment="1">
      <alignment horizontal="center" vertical="center"/>
    </xf>
    <xf numFmtId="0" fontId="25" fillId="7" borderId="191" xfId="0" applyFont="1" applyFill="1" applyBorder="1" applyAlignment="1">
      <alignment horizontal="center" vertical="center"/>
    </xf>
    <xf numFmtId="0" fontId="25" fillId="7" borderId="67" xfId="0" applyFont="1" applyFill="1" applyBorder="1" applyAlignment="1">
      <alignment horizontal="center" vertical="center"/>
    </xf>
    <xf numFmtId="0" fontId="38" fillId="0" borderId="231" xfId="0" applyFont="1" applyFill="1" applyBorder="1" applyAlignment="1" applyProtection="1">
      <alignment horizontal="center" vertical="center"/>
      <protection locked="0"/>
    </xf>
    <xf numFmtId="0" fontId="25" fillId="0" borderId="144" xfId="0" applyFont="1" applyFill="1" applyBorder="1" applyAlignment="1" applyProtection="1">
      <alignment horizontal="left" vertical="center"/>
    </xf>
    <xf numFmtId="0" fontId="25" fillId="0" borderId="48" xfId="0" applyFont="1" applyFill="1" applyBorder="1" applyAlignment="1" applyProtection="1">
      <alignment horizontal="left" vertical="center"/>
    </xf>
    <xf numFmtId="0" fontId="25" fillId="0" borderId="145" xfId="0" applyFont="1" applyFill="1" applyBorder="1" applyAlignment="1" applyProtection="1">
      <alignment horizontal="left" vertical="center"/>
    </xf>
    <xf numFmtId="0" fontId="41" fillId="0" borderId="164" xfId="0" applyFont="1" applyFill="1" applyBorder="1" applyAlignment="1" applyProtection="1">
      <alignment horizontal="left" vertical="center"/>
    </xf>
    <xf numFmtId="0" fontId="41" fillId="0" borderId="48" xfId="0" applyFont="1" applyFill="1" applyBorder="1" applyAlignment="1" applyProtection="1">
      <alignment horizontal="left" vertical="center"/>
    </xf>
    <xf numFmtId="0" fontId="41" fillId="0" borderId="145" xfId="0" applyFont="1" applyFill="1" applyBorder="1" applyAlignment="1" applyProtection="1">
      <alignment horizontal="left" vertical="center"/>
    </xf>
    <xf numFmtId="0" fontId="25" fillId="0" borderId="135" xfId="0" applyFont="1" applyFill="1" applyBorder="1" applyAlignment="1">
      <alignment horizontal="left" vertical="center"/>
    </xf>
    <xf numFmtId="0" fontId="25" fillId="0" borderId="0" xfId="0" applyFont="1" applyFill="1" applyBorder="1" applyAlignment="1">
      <alignment horizontal="left" vertical="center"/>
    </xf>
    <xf numFmtId="0" fontId="25" fillId="0" borderId="14" xfId="0" applyFont="1" applyFill="1" applyBorder="1" applyAlignment="1">
      <alignment horizontal="left" vertical="center"/>
    </xf>
    <xf numFmtId="0" fontId="25" fillId="12" borderId="10" xfId="0" applyFont="1" applyFill="1" applyBorder="1" applyAlignment="1">
      <alignment horizontal="center" vertical="center" wrapText="1"/>
    </xf>
    <xf numFmtId="0" fontId="25" fillId="12" borderId="2" xfId="0" applyFont="1" applyFill="1" applyBorder="1" applyAlignment="1">
      <alignment horizontal="center" vertical="center" wrapText="1"/>
    </xf>
    <xf numFmtId="0" fontId="25" fillId="12" borderId="11" xfId="0" applyFont="1" applyFill="1" applyBorder="1" applyAlignment="1">
      <alignment horizontal="center" vertical="center" wrapText="1"/>
    </xf>
    <xf numFmtId="0" fontId="25" fillId="12" borderId="3" xfId="0" applyFont="1" applyFill="1" applyBorder="1" applyAlignment="1">
      <alignment horizontal="center" vertical="center" wrapText="1"/>
    </xf>
    <xf numFmtId="0" fontId="25" fillId="12" borderId="4" xfId="0" applyFont="1" applyFill="1" applyBorder="1" applyAlignment="1">
      <alignment horizontal="center" vertical="center" wrapText="1"/>
    </xf>
    <xf numFmtId="0" fontId="25" fillId="12" borderId="12" xfId="0" applyFont="1" applyFill="1" applyBorder="1" applyAlignment="1">
      <alignment horizontal="center" vertical="center" wrapText="1"/>
    </xf>
    <xf numFmtId="38" fontId="21" fillId="7" borderId="105" xfId="2" applyFont="1" applyFill="1" applyBorder="1" applyAlignment="1" applyProtection="1">
      <alignment horizontal="center" vertical="center"/>
      <protection locked="0"/>
    </xf>
    <xf numFmtId="38" fontId="21" fillId="7" borderId="106" xfId="2" applyFont="1" applyFill="1" applyBorder="1" applyAlignment="1" applyProtection="1">
      <alignment horizontal="center" vertical="center"/>
      <protection locked="0"/>
    </xf>
    <xf numFmtId="38" fontId="21" fillId="7" borderId="107" xfId="2" applyFont="1" applyFill="1" applyBorder="1" applyAlignment="1" applyProtection="1">
      <alignment horizontal="center" vertical="center"/>
      <protection locked="0"/>
    </xf>
    <xf numFmtId="0" fontId="25" fillId="0" borderId="162" xfId="0" applyFont="1" applyFill="1" applyBorder="1" applyAlignment="1">
      <alignment horizontal="center" vertical="center"/>
    </xf>
    <xf numFmtId="0" fontId="25" fillId="0" borderId="159" xfId="0" applyFont="1" applyFill="1" applyBorder="1" applyAlignment="1">
      <alignment horizontal="center" vertical="center"/>
    </xf>
    <xf numFmtId="0" fontId="25" fillId="7" borderId="70" xfId="0" applyFont="1" applyFill="1" applyBorder="1" applyAlignment="1">
      <alignment horizontal="center" vertical="center"/>
    </xf>
    <xf numFmtId="0" fontId="21" fillId="0" borderId="113" xfId="0" applyFont="1" applyFill="1" applyBorder="1" applyAlignment="1">
      <alignment horizontal="center" vertical="center" shrinkToFit="1"/>
    </xf>
    <xf numFmtId="0" fontId="21" fillId="0" borderId="50" xfId="0" applyFont="1" applyFill="1" applyBorder="1" applyAlignment="1">
      <alignment horizontal="center" vertical="center" shrinkToFit="1"/>
    </xf>
    <xf numFmtId="0" fontId="21" fillId="0" borderId="114" xfId="0" applyFont="1" applyFill="1" applyBorder="1" applyAlignment="1">
      <alignment horizontal="center" vertical="center" shrinkToFit="1"/>
    </xf>
    <xf numFmtId="0" fontId="25" fillId="7" borderId="105" xfId="0" applyFont="1" applyFill="1" applyBorder="1" applyAlignment="1" applyProtection="1">
      <alignment horizontal="center" vertical="center" shrinkToFit="1"/>
      <protection locked="0"/>
    </xf>
    <xf numFmtId="0" fontId="25" fillId="7" borderId="106" xfId="0" applyFont="1" applyFill="1" applyBorder="1" applyAlignment="1" applyProtection="1">
      <alignment horizontal="center" vertical="center" shrinkToFit="1"/>
      <protection locked="0"/>
    </xf>
    <xf numFmtId="0" fontId="25" fillId="7" borderId="107" xfId="0" applyFont="1" applyFill="1" applyBorder="1" applyAlignment="1" applyProtection="1">
      <alignment horizontal="center" vertical="center" shrinkToFit="1"/>
      <protection locked="0"/>
    </xf>
    <xf numFmtId="0" fontId="25" fillId="7" borderId="69" xfId="0" applyFont="1" applyFill="1" applyBorder="1" applyAlignment="1">
      <alignment horizontal="center" vertical="center"/>
    </xf>
    <xf numFmtId="0" fontId="25" fillId="0" borderId="48" xfId="0" applyFont="1" applyFill="1" applyBorder="1" applyAlignment="1">
      <alignment horizontal="center" vertical="center" shrinkToFit="1"/>
    </xf>
    <xf numFmtId="0" fontId="25" fillId="0" borderId="145" xfId="0" applyFont="1" applyFill="1" applyBorder="1" applyAlignment="1">
      <alignment horizontal="center" vertical="center" shrinkToFit="1"/>
    </xf>
    <xf numFmtId="0" fontId="23" fillId="7" borderId="3" xfId="0" applyFont="1" applyFill="1" applyBorder="1" applyAlignment="1" applyProtection="1">
      <alignment horizontal="center" vertical="center"/>
      <protection locked="0"/>
    </xf>
    <xf numFmtId="0" fontId="23" fillId="7" borderId="4" xfId="0" applyFont="1" applyFill="1" applyBorder="1" applyAlignment="1" applyProtection="1">
      <alignment horizontal="center" vertical="center"/>
      <protection locked="0"/>
    </xf>
    <xf numFmtId="0" fontId="25" fillId="0" borderId="47" xfId="0" applyFont="1" applyFill="1" applyBorder="1" applyAlignment="1">
      <alignment horizontal="center" vertical="center" shrinkToFit="1"/>
    </xf>
    <xf numFmtId="0" fontId="29" fillId="0" borderId="137" xfId="0" applyFont="1" applyBorder="1" applyAlignment="1">
      <alignment horizontal="center" vertical="center" textRotation="255"/>
    </xf>
    <xf numFmtId="0" fontId="29" fillId="0" borderId="96" xfId="0" applyFont="1" applyBorder="1" applyAlignment="1">
      <alignment horizontal="center" vertical="center" textRotation="255"/>
    </xf>
    <xf numFmtId="0" fontId="29" fillId="0" borderId="142" xfId="0" applyFont="1" applyBorder="1" applyAlignment="1">
      <alignment horizontal="center" vertical="center" textRotation="255"/>
    </xf>
    <xf numFmtId="0" fontId="30" fillId="6" borderId="47" xfId="0" applyFont="1" applyFill="1" applyBorder="1" applyAlignment="1">
      <alignment horizontal="left" vertical="center"/>
    </xf>
    <xf numFmtId="0" fontId="30" fillId="6" borderId="143" xfId="0" applyFont="1" applyFill="1" applyBorder="1" applyAlignment="1">
      <alignment horizontal="left" vertical="center"/>
    </xf>
    <xf numFmtId="0" fontId="25" fillId="0" borderId="144" xfId="0" applyFont="1" applyFill="1" applyBorder="1" applyAlignment="1">
      <alignment horizontal="center" vertical="center" shrinkToFit="1"/>
    </xf>
    <xf numFmtId="0" fontId="55" fillId="0" borderId="137" xfId="0" applyFont="1" applyBorder="1" applyAlignment="1">
      <alignment horizontal="center" vertical="center" textRotation="255"/>
    </xf>
    <xf numFmtId="0" fontId="55" fillId="0" borderId="96" xfId="0" applyFont="1" applyBorder="1" applyAlignment="1">
      <alignment horizontal="center" vertical="center" textRotation="255"/>
    </xf>
    <xf numFmtId="0" fontId="55" fillId="0" borderId="142" xfId="0" applyFont="1" applyBorder="1" applyAlignment="1">
      <alignment horizontal="center" vertical="center" textRotation="255"/>
    </xf>
    <xf numFmtId="0" fontId="63" fillId="0" borderId="0" xfId="0" applyFont="1" applyBorder="1" applyAlignment="1">
      <alignment horizontal="left"/>
    </xf>
    <xf numFmtId="0" fontId="63" fillId="0" borderId="4" xfId="0" applyFont="1" applyBorder="1" applyAlignment="1">
      <alignment horizontal="left"/>
    </xf>
    <xf numFmtId="0" fontId="63" fillId="0" borderId="0" xfId="0" applyFont="1" applyBorder="1" applyAlignment="1">
      <alignment horizontal="left" shrinkToFit="1"/>
    </xf>
    <xf numFmtId="0" fontId="63" fillId="0" borderId="4" xfId="0" applyFont="1" applyBorder="1" applyAlignment="1">
      <alignment horizontal="left" shrinkToFit="1"/>
    </xf>
    <xf numFmtId="49" fontId="21" fillId="7" borderId="159" xfId="0" applyNumberFormat="1" applyFont="1" applyFill="1" applyBorder="1" applyAlignment="1" applyProtection="1">
      <alignment horizontal="center" vertical="center"/>
      <protection locked="0"/>
    </xf>
    <xf numFmtId="0" fontId="18" fillId="0" borderId="8" xfId="0" applyFont="1" applyBorder="1" applyAlignment="1">
      <alignment horizontal="center" vertical="center"/>
    </xf>
    <xf numFmtId="0" fontId="25" fillId="0" borderId="3" xfId="0" applyFont="1" applyFill="1" applyBorder="1" applyAlignment="1">
      <alignment horizontal="center" vertical="center" textRotation="255"/>
    </xf>
    <xf numFmtId="0" fontId="25" fillId="0" borderId="165" xfId="0" applyFont="1" applyFill="1" applyBorder="1" applyAlignment="1">
      <alignment horizontal="center" vertical="center"/>
    </xf>
    <xf numFmtId="0" fontId="25" fillId="0" borderId="65" xfId="0" applyFont="1" applyFill="1" applyBorder="1" applyAlignment="1">
      <alignment horizontal="center" vertical="center"/>
    </xf>
    <xf numFmtId="0" fontId="25" fillId="0" borderId="166" xfId="0" applyFont="1" applyFill="1" applyBorder="1" applyAlignment="1">
      <alignment horizontal="center" vertical="center"/>
    </xf>
    <xf numFmtId="0" fontId="25" fillId="0" borderId="165" xfId="0" applyFont="1" applyFill="1" applyBorder="1" applyAlignment="1">
      <alignment horizontal="left" vertical="center" shrinkToFit="1"/>
    </xf>
    <xf numFmtId="0" fontId="25" fillId="0" borderId="166" xfId="0" applyFont="1" applyFill="1" applyBorder="1" applyAlignment="1">
      <alignment horizontal="left" vertical="center" shrinkToFit="1"/>
    </xf>
    <xf numFmtId="0" fontId="25" fillId="0" borderId="164" xfId="0" applyFont="1" applyFill="1" applyBorder="1" applyAlignment="1">
      <alignment horizontal="left" vertical="center"/>
    </xf>
    <xf numFmtId="0" fontId="25" fillId="0" borderId="48" xfId="0" applyFont="1" applyFill="1" applyBorder="1" applyAlignment="1">
      <alignment horizontal="left" vertical="center"/>
    </xf>
    <xf numFmtId="0" fontId="25" fillId="0" borderId="145" xfId="0" applyFont="1" applyFill="1" applyBorder="1" applyAlignment="1">
      <alignment horizontal="left" vertical="center"/>
    </xf>
    <xf numFmtId="0" fontId="57" fillId="12" borderId="7" xfId="3" applyFont="1" applyFill="1" applyBorder="1" applyAlignment="1" applyProtection="1">
      <alignment horizontal="center" vertical="center" shrinkToFit="1"/>
    </xf>
    <xf numFmtId="0" fontId="57" fillId="12" borderId="8" xfId="3" applyFont="1" applyFill="1" applyBorder="1" applyAlignment="1" applyProtection="1">
      <alignment horizontal="center" vertical="center" shrinkToFit="1"/>
    </xf>
    <xf numFmtId="0" fontId="25" fillId="0" borderId="167" xfId="0" applyFont="1" applyBorder="1" applyAlignment="1">
      <alignment horizontal="center" vertical="center"/>
    </xf>
    <xf numFmtId="0" fontId="25" fillId="0" borderId="35" xfId="0" applyFont="1" applyBorder="1" applyAlignment="1">
      <alignment horizontal="center" vertical="center"/>
    </xf>
    <xf numFmtId="0" fontId="25" fillId="0" borderId="49" xfId="0" applyFont="1" applyBorder="1" applyAlignment="1">
      <alignment horizontal="center" vertical="center"/>
    </xf>
    <xf numFmtId="0" fontId="30" fillId="0" borderId="175" xfId="0" applyFont="1" applyFill="1" applyBorder="1" applyAlignment="1">
      <alignment horizontal="left" vertical="center"/>
    </xf>
    <xf numFmtId="0" fontId="30" fillId="0" borderId="146" xfId="0" applyFont="1" applyFill="1" applyBorder="1" applyAlignment="1">
      <alignment horizontal="left" vertical="center"/>
    </xf>
    <xf numFmtId="0" fontId="30" fillId="0" borderId="143" xfId="0" applyFont="1" applyFill="1" applyBorder="1" applyAlignment="1">
      <alignment horizontal="left" vertical="center"/>
    </xf>
    <xf numFmtId="0" fontId="25" fillId="0" borderId="0" xfId="0" applyFont="1" applyFill="1" applyBorder="1" applyAlignment="1">
      <alignment horizontal="left" vertical="center" wrapText="1"/>
    </xf>
    <xf numFmtId="0" fontId="25" fillId="0" borderId="14" xfId="0" applyFont="1" applyFill="1" applyBorder="1" applyAlignment="1">
      <alignment horizontal="left" vertical="center" wrapText="1"/>
    </xf>
    <xf numFmtId="0" fontId="25" fillId="0" borderId="198" xfId="0" applyFont="1" applyBorder="1" applyAlignment="1">
      <alignment horizontal="center" vertical="center"/>
    </xf>
    <xf numFmtId="0" fontId="25" fillId="0" borderId="199" xfId="0" applyFont="1" applyBorder="1" applyAlignment="1">
      <alignment horizontal="center" vertical="center"/>
    </xf>
    <xf numFmtId="0" fontId="25" fillId="0" borderId="200" xfId="0" applyFont="1" applyBorder="1" applyAlignment="1">
      <alignment horizontal="center" vertical="center"/>
    </xf>
    <xf numFmtId="0" fontId="34" fillId="10" borderId="122" xfId="0" applyFont="1" applyFill="1" applyBorder="1" applyAlignment="1">
      <alignment horizontal="center" vertical="center" shrinkToFit="1"/>
    </xf>
    <xf numFmtId="0" fontId="34" fillId="10" borderId="4" xfId="0" applyFont="1" applyFill="1" applyBorder="1" applyAlignment="1">
      <alignment horizontal="center" vertical="center" shrinkToFit="1"/>
    </xf>
    <xf numFmtId="0" fontId="25" fillId="0" borderId="1" xfId="0" applyFont="1" applyFill="1" applyBorder="1" applyAlignment="1">
      <alignment horizontal="center" vertical="center" textRotation="255"/>
    </xf>
    <xf numFmtId="0" fontId="26" fillId="0" borderId="141" xfId="0" applyFont="1" applyFill="1" applyBorder="1" applyAlignment="1">
      <alignment horizontal="center" vertical="center" wrapText="1"/>
    </xf>
    <xf numFmtId="0" fontId="26" fillId="0" borderId="141" xfId="0" applyFont="1" applyFill="1" applyBorder="1" applyAlignment="1">
      <alignment horizontal="center" vertical="center"/>
    </xf>
    <xf numFmtId="0" fontId="25" fillId="6" borderId="142" xfId="0" applyFont="1" applyFill="1" applyBorder="1" applyAlignment="1">
      <alignment horizontal="center" vertical="center"/>
    </xf>
    <xf numFmtId="0" fontId="30" fillId="0" borderId="142" xfId="0" applyFont="1" applyBorder="1" applyAlignment="1">
      <alignment horizontal="center" vertical="center" textRotation="255"/>
    </xf>
    <xf numFmtId="0" fontId="18" fillId="8" borderId="137" xfId="0" applyFont="1" applyFill="1" applyBorder="1" applyAlignment="1">
      <alignment horizontal="center" vertical="center" textRotation="255"/>
    </xf>
    <xf numFmtId="0" fontId="18" fillId="8" borderId="96" xfId="0" applyFont="1" applyFill="1" applyBorder="1" applyAlignment="1">
      <alignment horizontal="center" vertical="center" textRotation="255"/>
    </xf>
    <xf numFmtId="0" fontId="18" fillId="8" borderId="142" xfId="0" applyFont="1" applyFill="1" applyBorder="1" applyAlignment="1">
      <alignment horizontal="center" vertical="center" textRotation="255"/>
    </xf>
    <xf numFmtId="49" fontId="74" fillId="8" borderId="10" xfId="0" applyNumberFormat="1" applyFont="1" applyFill="1" applyBorder="1" applyAlignment="1">
      <alignment horizontal="center" vertical="center" textRotation="255"/>
    </xf>
    <xf numFmtId="49" fontId="74" fillId="8" borderId="13" xfId="0" applyNumberFormat="1" applyFont="1" applyFill="1" applyBorder="1" applyAlignment="1">
      <alignment horizontal="center" vertical="center" textRotation="255"/>
    </xf>
    <xf numFmtId="49" fontId="74" fillId="8" borderId="3" xfId="0" applyNumberFormat="1" applyFont="1" applyFill="1" applyBorder="1" applyAlignment="1">
      <alignment horizontal="center" vertical="center" textRotation="255"/>
    </xf>
    <xf numFmtId="0" fontId="25" fillId="0" borderId="34" xfId="0" applyFont="1" applyFill="1" applyBorder="1" applyAlignment="1">
      <alignment horizontal="left" vertical="center"/>
    </xf>
    <xf numFmtId="0" fontId="25" fillId="0" borderId="35" xfId="0" applyFont="1" applyFill="1" applyBorder="1" applyAlignment="1">
      <alignment horizontal="left" vertical="center"/>
    </xf>
    <xf numFmtId="0" fontId="25" fillId="0" borderId="49" xfId="0" applyFont="1" applyFill="1" applyBorder="1" applyAlignment="1">
      <alignment horizontal="left" vertical="center"/>
    </xf>
    <xf numFmtId="0" fontId="30" fillId="0" borderId="34" xfId="0" applyFont="1" applyFill="1" applyBorder="1" applyAlignment="1">
      <alignment horizontal="left" vertical="center"/>
    </xf>
    <xf numFmtId="0" fontId="30" fillId="0" borderId="35" xfId="0" applyFont="1" applyFill="1" applyBorder="1" applyAlignment="1">
      <alignment horizontal="left" vertical="center"/>
    </xf>
    <xf numFmtId="0" fontId="30" fillId="0" borderId="49" xfId="0" applyFont="1" applyFill="1" applyBorder="1" applyAlignment="1">
      <alignment horizontal="left" vertical="center"/>
    </xf>
    <xf numFmtId="49" fontId="18" fillId="8" borderId="137" xfId="0" applyNumberFormat="1" applyFont="1" applyFill="1" applyBorder="1" applyAlignment="1">
      <alignment horizontal="center" vertical="center" textRotation="255"/>
    </xf>
    <xf numFmtId="49" fontId="18" fillId="8" borderId="96" xfId="0" applyNumberFormat="1" applyFont="1" applyFill="1" applyBorder="1" applyAlignment="1">
      <alignment horizontal="center" vertical="center" textRotation="255"/>
    </xf>
    <xf numFmtId="49" fontId="18" fillId="8" borderId="142" xfId="0" applyNumberFormat="1" applyFont="1" applyFill="1" applyBorder="1" applyAlignment="1">
      <alignment horizontal="center" vertical="center" textRotation="255"/>
    </xf>
    <xf numFmtId="0" fontId="41" fillId="0" borderId="10" xfId="0" applyFont="1" applyFill="1" applyBorder="1" applyAlignment="1">
      <alignment horizontal="center" vertical="center"/>
    </xf>
    <xf numFmtId="0" fontId="41" fillId="0" borderId="13" xfId="0" applyFont="1" applyFill="1" applyBorder="1" applyAlignment="1">
      <alignment horizontal="center" vertical="center"/>
    </xf>
    <xf numFmtId="0" fontId="41" fillId="0" borderId="3" xfId="0" applyFont="1" applyFill="1" applyBorder="1" applyAlignment="1">
      <alignment horizontal="center" vertical="center"/>
    </xf>
    <xf numFmtId="0" fontId="26" fillId="0" borderId="137" xfId="0" applyFont="1" applyBorder="1" applyAlignment="1">
      <alignment horizontal="center" vertical="center" textRotation="255"/>
    </xf>
    <xf numFmtId="0" fontId="26" fillId="0" borderId="142" xfId="0" applyFont="1" applyBorder="1" applyAlignment="1">
      <alignment horizontal="center" vertical="center" textRotation="255"/>
    </xf>
    <xf numFmtId="0" fontId="21" fillId="0" borderId="105" xfId="0" applyFont="1" applyFill="1" applyBorder="1" applyAlignment="1" applyProtection="1">
      <alignment horizontal="center" vertical="center" shrinkToFit="1"/>
      <protection locked="0"/>
    </xf>
    <xf numFmtId="0" fontId="21" fillId="0" borderId="106" xfId="0" applyFont="1" applyFill="1" applyBorder="1" applyAlignment="1" applyProtection="1">
      <alignment horizontal="center" vertical="center" shrinkToFit="1"/>
      <protection locked="0"/>
    </xf>
    <xf numFmtId="0" fontId="21" fillId="0" borderId="107" xfId="0" applyFont="1" applyFill="1" applyBorder="1" applyAlignment="1" applyProtection="1">
      <alignment horizontal="center" vertical="center" shrinkToFit="1"/>
      <protection locked="0"/>
    </xf>
    <xf numFmtId="0" fontId="25" fillId="0" borderId="0" xfId="0" applyFont="1" applyFill="1" applyBorder="1" applyAlignment="1" applyProtection="1">
      <alignment horizontal="center" vertical="center" shrinkToFit="1"/>
    </xf>
    <xf numFmtId="0" fontId="25" fillId="0" borderId="101" xfId="0" applyFont="1" applyFill="1" applyBorder="1" applyAlignment="1" applyProtection="1">
      <alignment horizontal="center" vertical="center"/>
      <protection locked="0"/>
    </xf>
    <xf numFmtId="0" fontId="25" fillId="0" borderId="102" xfId="0" applyFont="1" applyFill="1" applyBorder="1" applyAlignment="1" applyProtection="1">
      <alignment horizontal="center" vertical="center"/>
      <protection locked="0"/>
    </xf>
    <xf numFmtId="0" fontId="25" fillId="0" borderId="103" xfId="0" applyFont="1" applyFill="1" applyBorder="1" applyAlignment="1" applyProtection="1">
      <alignment horizontal="center" vertical="center"/>
      <protection locked="0"/>
    </xf>
    <xf numFmtId="0" fontId="25" fillId="0" borderId="105" xfId="0" applyFont="1" applyFill="1" applyBorder="1" applyAlignment="1" applyProtection="1">
      <alignment horizontal="center" vertical="center" shrinkToFit="1"/>
      <protection locked="0"/>
    </xf>
    <xf numFmtId="0" fontId="25" fillId="0" borderId="106" xfId="0" applyFont="1" applyFill="1" applyBorder="1" applyAlignment="1" applyProtection="1">
      <alignment horizontal="center" vertical="center" shrinkToFit="1"/>
      <protection locked="0"/>
    </xf>
    <xf numFmtId="0" fontId="25" fillId="0" borderId="107" xfId="0" applyFont="1" applyFill="1" applyBorder="1" applyAlignment="1" applyProtection="1">
      <alignment horizontal="center" vertical="center" shrinkToFit="1"/>
      <protection locked="0"/>
    </xf>
    <xf numFmtId="0" fontId="54" fillId="0" borderId="4" xfId="0" applyFont="1" applyFill="1" applyBorder="1" applyAlignment="1" applyProtection="1">
      <alignment horizontal="right" vertical="center"/>
    </xf>
    <xf numFmtId="0" fontId="54" fillId="0" borderId="12" xfId="0" applyFont="1" applyFill="1" applyBorder="1" applyAlignment="1" applyProtection="1">
      <alignment horizontal="right" vertical="center"/>
    </xf>
    <xf numFmtId="0" fontId="18" fillId="0" borderId="0" xfId="0" applyFont="1" applyFill="1" applyBorder="1" applyAlignment="1" applyProtection="1">
      <alignment horizontal="center" vertical="center"/>
    </xf>
    <xf numFmtId="0" fontId="25" fillId="0" borderId="0" xfId="0" applyFont="1" applyFill="1" applyBorder="1" applyAlignment="1" applyProtection="1">
      <alignment horizontal="left" vertical="center"/>
    </xf>
    <xf numFmtId="0" fontId="25" fillId="8" borderId="4" xfId="0" applyFont="1" applyFill="1" applyBorder="1" applyAlignment="1">
      <alignment horizontal="left" vertical="center"/>
    </xf>
    <xf numFmtId="0" fontId="25" fillId="8" borderId="12" xfId="0" applyFont="1" applyFill="1" applyBorder="1" applyAlignment="1">
      <alignment horizontal="left" vertical="center"/>
    </xf>
    <xf numFmtId="0" fontId="55" fillId="0" borderId="1" xfId="0" applyFont="1" applyBorder="1" applyAlignment="1">
      <alignment horizontal="center" vertical="center" textRotation="255"/>
    </xf>
    <xf numFmtId="0" fontId="23" fillId="7" borderId="174" xfId="0" applyFont="1" applyFill="1" applyBorder="1" applyAlignment="1" applyProtection="1">
      <alignment horizontal="center" vertical="center"/>
      <protection locked="0"/>
    </xf>
    <xf numFmtId="0" fontId="23" fillId="7" borderId="143" xfId="0" applyFont="1" applyFill="1" applyBorder="1" applyAlignment="1" applyProtection="1">
      <alignment horizontal="center" vertical="center"/>
      <protection locked="0"/>
    </xf>
    <xf numFmtId="0" fontId="18" fillId="8" borderId="34" xfId="0" applyFont="1" applyFill="1" applyBorder="1" applyAlignment="1">
      <alignment horizontal="center" vertical="center"/>
    </xf>
    <xf numFmtId="0" fontId="18" fillId="8" borderId="49" xfId="0" applyFont="1" applyFill="1" applyBorder="1" applyAlignment="1">
      <alignment horizontal="center" vertical="center"/>
    </xf>
    <xf numFmtId="0" fontId="56" fillId="8" borderId="34" xfId="0" applyFont="1" applyFill="1" applyBorder="1" applyAlignment="1">
      <alignment horizontal="center" vertical="center"/>
    </xf>
    <xf numFmtId="0" fontId="56" fillId="8" borderId="49" xfId="0" applyFont="1" applyFill="1" applyBorder="1" applyAlignment="1">
      <alignment horizontal="center" vertical="center"/>
    </xf>
    <xf numFmtId="0" fontId="25" fillId="0" borderId="3" xfId="0" applyFont="1" applyFill="1" applyBorder="1" applyAlignment="1" applyProtection="1">
      <alignment horizontal="right" vertical="center"/>
    </xf>
    <xf numFmtId="0" fontId="25" fillId="0" borderId="4" xfId="0" applyFont="1" applyFill="1" applyBorder="1" applyAlignment="1" applyProtection="1">
      <alignment horizontal="right" vertical="center"/>
    </xf>
    <xf numFmtId="0" fontId="25" fillId="0" borderId="141" xfId="0" applyFont="1" applyFill="1" applyBorder="1" applyAlignment="1">
      <alignment horizontal="center" vertical="center"/>
    </xf>
    <xf numFmtId="0" fontId="30" fillId="6" borderId="142" xfId="0" applyFont="1" applyFill="1" applyBorder="1" applyAlignment="1">
      <alignment horizontal="center" vertical="center"/>
    </xf>
    <xf numFmtId="0" fontId="18" fillId="8" borderId="35" xfId="0" applyFont="1" applyFill="1" applyBorder="1" applyAlignment="1">
      <alignment horizontal="center" vertical="center"/>
    </xf>
    <xf numFmtId="0" fontId="25" fillId="8" borderId="0" xfId="0" applyNumberFormat="1" applyFont="1" applyFill="1" applyBorder="1" applyAlignment="1">
      <alignment horizontal="left" vertical="center"/>
    </xf>
    <xf numFmtId="0" fontId="25" fillId="8" borderId="14" xfId="0" applyNumberFormat="1" applyFont="1" applyFill="1" applyBorder="1" applyAlignment="1">
      <alignment horizontal="left" vertical="center"/>
    </xf>
    <xf numFmtId="0" fontId="25" fillId="8" borderId="0" xfId="0" applyFont="1" applyFill="1" applyBorder="1" applyAlignment="1">
      <alignment horizontal="left" vertical="center"/>
    </xf>
    <xf numFmtId="0" fontId="25" fillId="8" borderId="14" xfId="0" applyFont="1" applyFill="1" applyBorder="1" applyAlignment="1">
      <alignment horizontal="left" vertical="center"/>
    </xf>
    <xf numFmtId="0" fontId="65" fillId="6" borderId="105" xfId="0" applyFont="1" applyFill="1" applyBorder="1" applyAlignment="1">
      <alignment horizontal="center" vertical="center"/>
    </xf>
    <xf numFmtId="0" fontId="65" fillId="6" borderId="106" xfId="0" applyFont="1" applyFill="1" applyBorder="1" applyAlignment="1">
      <alignment horizontal="center" vertical="center"/>
    </xf>
    <xf numFmtId="0" fontId="65" fillId="6" borderId="107" xfId="0" applyFont="1" applyFill="1" applyBorder="1" applyAlignment="1">
      <alignment horizontal="center" vertical="center"/>
    </xf>
    <xf numFmtId="0" fontId="60" fillId="12" borderId="7" xfId="0" applyFont="1" applyFill="1" applyBorder="1" applyAlignment="1">
      <alignment horizontal="left" vertical="center"/>
    </xf>
    <xf numFmtId="0" fontId="60" fillId="12" borderId="8" xfId="0" applyFont="1" applyFill="1" applyBorder="1" applyAlignment="1">
      <alignment horizontal="left" vertical="center"/>
    </xf>
    <xf numFmtId="0" fontId="60" fillId="12" borderId="9" xfId="0" applyFont="1" applyFill="1" applyBorder="1" applyAlignment="1">
      <alignment horizontal="left" vertical="center"/>
    </xf>
    <xf numFmtId="0" fontId="0" fillId="0" borderId="86" xfId="0" applyBorder="1" applyAlignment="1" applyProtection="1">
      <alignment horizontal="center" vertical="center" textRotation="255" shrinkToFit="1"/>
    </xf>
    <xf numFmtId="0" fontId="0" fillId="0" borderId="79" xfId="0" applyBorder="1" applyAlignment="1" applyProtection="1">
      <alignment horizontal="center" vertical="center" textRotation="255" shrinkToFit="1"/>
    </xf>
    <xf numFmtId="0" fontId="0" fillId="0" borderId="91" xfId="0" applyBorder="1" applyAlignment="1" applyProtection="1">
      <alignment horizontal="center" vertical="center" textRotation="255" shrinkToFit="1"/>
    </xf>
    <xf numFmtId="0" fontId="0" fillId="0" borderId="74" xfId="0" applyBorder="1" applyAlignment="1" applyProtection="1">
      <alignment horizontal="center" vertical="center" textRotation="255" shrinkToFit="1"/>
    </xf>
    <xf numFmtId="0" fontId="0" fillId="0" borderId="82" xfId="0" applyBorder="1" applyAlignment="1" applyProtection="1">
      <alignment horizontal="center" vertical="center" textRotation="255" shrinkToFit="1"/>
    </xf>
    <xf numFmtId="0" fontId="0" fillId="0" borderId="137" xfId="0" applyBorder="1" applyAlignment="1" applyProtection="1">
      <alignment horizontal="center" vertical="center" textRotation="255" shrinkToFit="1"/>
    </xf>
    <xf numFmtId="0" fontId="0" fillId="0" borderId="142" xfId="0" applyBorder="1" applyAlignment="1" applyProtection="1">
      <alignment horizontal="center" vertical="center" textRotation="255" shrinkToFit="1"/>
    </xf>
    <xf numFmtId="0" fontId="94" fillId="14" borderId="204" xfId="0" applyFont="1" applyFill="1" applyBorder="1" applyAlignment="1">
      <alignment horizontal="left" vertical="center" wrapText="1"/>
    </xf>
    <xf numFmtId="0" fontId="94" fillId="14" borderId="205" xfId="0" applyFont="1" applyFill="1" applyBorder="1" applyAlignment="1">
      <alignment horizontal="left" vertical="center" wrapText="1"/>
    </xf>
    <xf numFmtId="0" fontId="94" fillId="14" borderId="206" xfId="0" applyFont="1" applyFill="1" applyBorder="1" applyAlignment="1">
      <alignment horizontal="left" vertical="center" wrapText="1"/>
    </xf>
    <xf numFmtId="0" fontId="94" fillId="14" borderId="207" xfId="0" applyFont="1" applyFill="1" applyBorder="1" applyAlignment="1">
      <alignment horizontal="left" vertical="center" wrapText="1"/>
    </xf>
    <xf numFmtId="0" fontId="94" fillId="14" borderId="0" xfId="0" applyFont="1" applyFill="1" applyAlignment="1">
      <alignment horizontal="left" vertical="center" wrapText="1"/>
    </xf>
    <xf numFmtId="0" fontId="94" fillId="14" borderId="208" xfId="0" applyFont="1" applyFill="1" applyBorder="1" applyAlignment="1">
      <alignment horizontal="left" vertical="center" wrapText="1"/>
    </xf>
    <xf numFmtId="0" fontId="94" fillId="14" borderId="209" xfId="0" applyFont="1" applyFill="1" applyBorder="1" applyAlignment="1">
      <alignment horizontal="left" vertical="center" wrapText="1"/>
    </xf>
    <xf numFmtId="0" fontId="94" fillId="14" borderId="210" xfId="0" applyFont="1" applyFill="1" applyBorder="1" applyAlignment="1">
      <alignment horizontal="left" vertical="center" wrapText="1"/>
    </xf>
    <xf numFmtId="0" fontId="94" fillId="14" borderId="211" xfId="0" applyFont="1" applyFill="1" applyBorder="1" applyAlignment="1">
      <alignment horizontal="left" vertical="center" wrapText="1"/>
    </xf>
    <xf numFmtId="0" fontId="97" fillId="14" borderId="212" xfId="0" applyFont="1" applyFill="1" applyBorder="1" applyAlignment="1">
      <alignment horizontal="center" vertical="center" shrinkToFit="1"/>
    </xf>
    <xf numFmtId="0" fontId="97" fillId="14" borderId="213" xfId="0" applyFont="1" applyFill="1" applyBorder="1" applyAlignment="1">
      <alignment horizontal="center" vertical="center" shrinkToFit="1"/>
    </xf>
    <xf numFmtId="0" fontId="97" fillId="14" borderId="214" xfId="0" applyFont="1" applyFill="1" applyBorder="1" applyAlignment="1">
      <alignment horizontal="center" vertical="center" shrinkToFit="1"/>
    </xf>
    <xf numFmtId="0" fontId="97" fillId="14" borderId="215" xfId="0" applyFont="1" applyFill="1" applyBorder="1" applyAlignment="1">
      <alignment horizontal="center" vertical="center" shrinkToFit="1"/>
    </xf>
    <xf numFmtId="0" fontId="97" fillId="14" borderId="216" xfId="0" applyFont="1" applyFill="1" applyBorder="1" applyAlignment="1">
      <alignment horizontal="center" vertical="center" shrinkToFit="1"/>
    </xf>
    <xf numFmtId="0" fontId="97" fillId="14" borderId="217" xfId="0" applyFont="1" applyFill="1" applyBorder="1" applyAlignment="1">
      <alignment horizontal="center" vertical="center" shrinkToFit="1"/>
    </xf>
    <xf numFmtId="0" fontId="99" fillId="0" borderId="218" xfId="0" applyFont="1" applyFill="1" applyBorder="1" applyAlignment="1">
      <alignment horizontal="center" vertical="center" shrinkToFit="1"/>
    </xf>
    <xf numFmtId="0" fontId="99" fillId="0" borderId="222" xfId="0" applyFont="1" applyFill="1" applyBorder="1" applyAlignment="1">
      <alignment horizontal="center" vertical="center" shrinkToFit="1"/>
    </xf>
    <xf numFmtId="49" fontId="100" fillId="0" borderId="219" xfId="0" applyNumberFormat="1" applyFont="1" applyFill="1" applyBorder="1" applyAlignment="1">
      <alignment horizontal="center" vertical="top" shrinkToFit="1"/>
    </xf>
    <xf numFmtId="49" fontId="100" fillId="0" borderId="213" xfId="0" applyNumberFormat="1" applyFont="1" applyFill="1" applyBorder="1" applyAlignment="1">
      <alignment horizontal="center" vertical="top" shrinkToFit="1"/>
    </xf>
    <xf numFmtId="49" fontId="100" fillId="0" borderId="220" xfId="0" applyNumberFormat="1" applyFont="1" applyFill="1" applyBorder="1" applyAlignment="1">
      <alignment horizontal="center" vertical="top" shrinkToFit="1"/>
    </xf>
    <xf numFmtId="49" fontId="100" fillId="0" borderId="221" xfId="0" applyNumberFormat="1" applyFont="1" applyFill="1" applyBorder="1" applyAlignment="1">
      <alignment horizontal="center" vertical="top" shrinkToFit="1"/>
    </xf>
    <xf numFmtId="49" fontId="100" fillId="0" borderId="214" xfId="0" applyNumberFormat="1" applyFont="1" applyFill="1" applyBorder="1" applyAlignment="1">
      <alignment horizontal="center" vertical="top" shrinkToFit="1"/>
    </xf>
    <xf numFmtId="49" fontId="101" fillId="0" borderId="223" xfId="0" applyNumberFormat="1" applyFont="1" applyFill="1" applyBorder="1" applyAlignment="1">
      <alignment horizontal="center" vertical="center" shrinkToFit="1"/>
    </xf>
    <xf numFmtId="49" fontId="101" fillId="0" borderId="216" xfId="0" applyNumberFormat="1" applyFont="1" applyFill="1" applyBorder="1" applyAlignment="1">
      <alignment horizontal="center" vertical="center" shrinkToFit="1"/>
    </xf>
    <xf numFmtId="49" fontId="101" fillId="0" borderId="224" xfId="0" applyNumberFormat="1" applyFont="1" applyFill="1" applyBorder="1" applyAlignment="1">
      <alignment horizontal="center" vertical="center" shrinkToFit="1"/>
    </xf>
    <xf numFmtId="49" fontId="101" fillId="0" borderId="225" xfId="0" applyNumberFormat="1" applyFont="1" applyFill="1" applyBorder="1" applyAlignment="1">
      <alignment horizontal="center" vertical="center" shrinkToFit="1"/>
    </xf>
    <xf numFmtId="49" fontId="101" fillId="0" borderId="217" xfId="0" applyNumberFormat="1" applyFont="1" applyFill="1" applyBorder="1" applyAlignment="1">
      <alignment horizontal="center" vertical="center" shrinkToFit="1"/>
    </xf>
    <xf numFmtId="49" fontId="103" fillId="0" borderId="223" xfId="0" applyNumberFormat="1" applyFont="1" applyFill="1" applyBorder="1" applyAlignment="1">
      <alignment horizontal="center" vertical="center" shrinkToFit="1"/>
    </xf>
    <xf numFmtId="49" fontId="103" fillId="0" borderId="216" xfId="0" applyNumberFormat="1" applyFont="1" applyFill="1" applyBorder="1" applyAlignment="1">
      <alignment horizontal="center" vertical="center" shrinkToFit="1"/>
    </xf>
    <xf numFmtId="49" fontId="103" fillId="0" borderId="224" xfId="0" applyNumberFormat="1" applyFont="1" applyFill="1" applyBorder="1" applyAlignment="1">
      <alignment horizontal="center" vertical="center" shrinkToFit="1"/>
    </xf>
    <xf numFmtId="49" fontId="103" fillId="0" borderId="225" xfId="0" applyNumberFormat="1" applyFont="1" applyFill="1" applyBorder="1" applyAlignment="1">
      <alignment horizontal="center" vertical="center" shrinkToFit="1"/>
    </xf>
    <xf numFmtId="49" fontId="103" fillId="0" borderId="217" xfId="0" applyNumberFormat="1" applyFont="1" applyFill="1" applyBorder="1" applyAlignment="1">
      <alignment horizontal="center" vertical="center" shrinkToFit="1"/>
    </xf>
    <xf numFmtId="0" fontId="103" fillId="0" borderId="223" xfId="0" applyFont="1" applyFill="1" applyBorder="1" applyAlignment="1">
      <alignment horizontal="center" vertical="center" shrinkToFit="1"/>
    </xf>
    <xf numFmtId="0" fontId="103" fillId="0" borderId="216" xfId="0" applyFont="1" applyFill="1" applyBorder="1" applyAlignment="1">
      <alignment horizontal="center" vertical="center" shrinkToFit="1"/>
    </xf>
    <xf numFmtId="0" fontId="103" fillId="0" borderId="224" xfId="0" applyFont="1" applyFill="1" applyBorder="1" applyAlignment="1">
      <alignment horizontal="center" vertical="center" shrinkToFit="1"/>
    </xf>
    <xf numFmtId="0" fontId="103" fillId="0" borderId="225" xfId="0" applyFont="1" applyFill="1" applyBorder="1" applyAlignment="1">
      <alignment horizontal="center" vertical="center" shrinkToFit="1"/>
    </xf>
    <xf numFmtId="0" fontId="103" fillId="0" borderId="217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37" fillId="5" borderId="0" xfId="0" applyFont="1" applyFill="1" applyAlignment="1">
      <alignment horizontal="center" vertical="center"/>
    </xf>
    <xf numFmtId="0" fontId="39" fillId="0" borderId="0" xfId="0" applyFont="1" applyBorder="1" applyAlignment="1">
      <alignment horizontal="left" vertical="center" shrinkToFit="1"/>
    </xf>
    <xf numFmtId="0" fontId="39" fillId="0" borderId="0" xfId="0" applyFont="1" applyFill="1" applyBorder="1" applyAlignment="1">
      <alignment horizontal="left" vertical="center"/>
    </xf>
    <xf numFmtId="0" fontId="39" fillId="0" borderId="0" xfId="0" applyFont="1" applyFill="1" applyBorder="1" applyAlignment="1">
      <alignment horizontal="left" vertical="center" shrinkToFit="1"/>
    </xf>
    <xf numFmtId="0" fontId="39" fillId="0" borderId="0" xfId="0" applyFont="1" applyBorder="1" applyAlignment="1">
      <alignment horizontal="left" vertical="center" wrapText="1" shrinkToFit="1"/>
    </xf>
    <xf numFmtId="0" fontId="42" fillId="0" borderId="101" xfId="0" applyFont="1" applyBorder="1" applyAlignment="1">
      <alignment horizontal="left" vertical="center" wrapText="1" shrinkToFit="1"/>
    </xf>
    <xf numFmtId="0" fontId="42" fillId="0" borderId="102" xfId="0" applyFont="1" applyBorder="1" applyAlignment="1">
      <alignment horizontal="left" vertical="center" wrapText="1" shrinkToFit="1"/>
    </xf>
    <xf numFmtId="0" fontId="42" fillId="0" borderId="103" xfId="0" applyFont="1" applyBorder="1" applyAlignment="1">
      <alignment horizontal="left" vertical="center" wrapText="1" shrinkToFit="1"/>
    </xf>
    <xf numFmtId="0" fontId="42" fillId="0" borderId="135" xfId="0" applyFont="1" applyBorder="1" applyAlignment="1">
      <alignment horizontal="left" vertical="center" wrapText="1" shrinkToFit="1"/>
    </xf>
    <xf numFmtId="0" fontId="42" fillId="0" borderId="0" xfId="0" applyFont="1" applyBorder="1" applyAlignment="1">
      <alignment horizontal="left" vertical="center" wrapText="1" shrinkToFit="1"/>
    </xf>
    <xf numFmtId="0" fontId="42" fillId="0" borderId="129" xfId="0" applyFont="1" applyBorder="1" applyAlignment="1">
      <alignment horizontal="left" vertical="center" wrapText="1" shrinkToFit="1"/>
    </xf>
    <xf numFmtId="0" fontId="42" fillId="0" borderId="136" xfId="0" applyFont="1" applyBorder="1" applyAlignment="1">
      <alignment horizontal="left" vertical="center" wrapText="1" shrinkToFit="1"/>
    </xf>
    <xf numFmtId="0" fontId="42" fillId="0" borderId="52" xfId="0" applyFont="1" applyBorder="1" applyAlignment="1">
      <alignment horizontal="left" vertical="center" wrapText="1" shrinkToFit="1"/>
    </xf>
    <xf numFmtId="0" fontId="42" fillId="0" borderId="25" xfId="0" applyFont="1" applyBorder="1" applyAlignment="1">
      <alignment horizontal="left" vertical="center" wrapText="1" shrinkToFit="1"/>
    </xf>
    <xf numFmtId="0" fontId="39" fillId="0" borderId="0" xfId="0" applyFont="1" applyFill="1" applyBorder="1" applyAlignment="1">
      <alignment horizontal="left" vertical="center" wrapText="1"/>
    </xf>
    <xf numFmtId="0" fontId="9" fillId="0" borderId="10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10" fillId="0" borderId="10" xfId="0" applyFont="1" applyBorder="1" applyAlignment="1">
      <alignment vertical="center" wrapText="1"/>
    </xf>
    <xf numFmtId="0" fontId="10" fillId="0" borderId="2" xfId="0" applyFont="1" applyBorder="1" applyAlignment="1">
      <alignment vertical="center" wrapText="1"/>
    </xf>
    <xf numFmtId="0" fontId="10" fillId="0" borderId="11" xfId="0" applyFont="1" applyBorder="1" applyAlignment="1">
      <alignment vertical="center" wrapText="1"/>
    </xf>
    <xf numFmtId="0" fontId="10" fillId="0" borderId="3" xfId="0" applyFont="1" applyBorder="1" applyAlignment="1">
      <alignment vertical="center" wrapText="1"/>
    </xf>
    <xf numFmtId="0" fontId="10" fillId="0" borderId="4" xfId="0" applyFont="1" applyBorder="1" applyAlignment="1">
      <alignment vertical="center" wrapText="1"/>
    </xf>
    <xf numFmtId="0" fontId="10" fillId="0" borderId="12" xfId="0" applyFont="1" applyBorder="1" applyAlignment="1">
      <alignment vertical="center" wrapText="1"/>
    </xf>
    <xf numFmtId="0" fontId="10" fillId="0" borderId="7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7" xfId="0" applyFont="1" applyBorder="1" applyAlignment="1">
      <alignment horizontal="right" vertical="center"/>
    </xf>
    <xf numFmtId="0" fontId="6" fillId="0" borderId="8" xfId="0" applyFont="1" applyBorder="1" applyAlignment="1">
      <alignment horizontal="right" vertical="center"/>
    </xf>
    <xf numFmtId="0" fontId="6" fillId="0" borderId="9" xfId="0" applyFont="1" applyBorder="1" applyAlignment="1">
      <alignment horizontal="right" vertical="center"/>
    </xf>
    <xf numFmtId="0" fontId="6" fillId="0" borderId="2" xfId="0" applyFont="1" applyBorder="1" applyAlignment="1">
      <alignment horizontal="center" vertical="center" shrinkToFit="1"/>
    </xf>
    <xf numFmtId="0" fontId="6" fillId="0" borderId="4" xfId="0" applyFont="1" applyBorder="1" applyAlignment="1">
      <alignment horizontal="center" vertical="center" shrinkToFit="1"/>
    </xf>
    <xf numFmtId="0" fontId="11" fillId="0" borderId="11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7" fillId="0" borderId="10" xfId="0" applyFont="1" applyBorder="1" applyAlignment="1">
      <alignment vertical="center"/>
    </xf>
    <xf numFmtId="0" fontId="7" fillId="0" borderId="2" xfId="0" applyFont="1" applyBorder="1" applyAlignment="1">
      <alignment vertical="center"/>
    </xf>
    <xf numFmtId="0" fontId="7" fillId="0" borderId="11" xfId="0" applyFont="1" applyBorder="1" applyAlignment="1">
      <alignment vertical="center"/>
    </xf>
    <xf numFmtId="0" fontId="7" fillId="0" borderId="3" xfId="0" applyFont="1" applyBorder="1" applyAlignment="1">
      <alignment vertical="center"/>
    </xf>
    <xf numFmtId="0" fontId="7" fillId="0" borderId="4" xfId="0" applyFont="1" applyBorder="1" applyAlignment="1">
      <alignment vertical="center"/>
    </xf>
    <xf numFmtId="0" fontId="7" fillId="0" borderId="12" xfId="0" applyFont="1" applyBorder="1" applyAlignment="1">
      <alignment vertical="center"/>
    </xf>
    <xf numFmtId="0" fontId="10" fillId="0" borderId="10" xfId="0" applyFont="1" applyBorder="1" applyAlignment="1">
      <alignment vertical="center"/>
    </xf>
    <xf numFmtId="0" fontId="10" fillId="0" borderId="2" xfId="0" applyFont="1" applyBorder="1" applyAlignment="1">
      <alignment vertical="center"/>
    </xf>
    <xf numFmtId="0" fontId="10" fillId="0" borderId="3" xfId="0" applyFont="1" applyBorder="1" applyAlignment="1">
      <alignment vertical="center"/>
    </xf>
    <xf numFmtId="0" fontId="10" fillId="0" borderId="4" xfId="0" applyFont="1" applyBorder="1" applyAlignment="1">
      <alignment vertical="center"/>
    </xf>
    <xf numFmtId="0" fontId="10" fillId="0" borderId="10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10" xfId="0" quotePrefix="1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 textRotation="255" wrapText="1"/>
    </xf>
    <xf numFmtId="0" fontId="10" fillId="0" borderId="2" xfId="0" applyFont="1" applyBorder="1" applyAlignment="1">
      <alignment horizontal="center" vertical="center" textRotation="255"/>
    </xf>
    <xf numFmtId="0" fontId="10" fillId="0" borderId="11" xfId="0" applyFont="1" applyBorder="1" applyAlignment="1">
      <alignment horizontal="center" vertical="center" textRotation="255"/>
    </xf>
    <xf numFmtId="0" fontId="10" fillId="0" borderId="13" xfId="0" applyFont="1" applyBorder="1" applyAlignment="1">
      <alignment horizontal="center" vertical="center" textRotation="255"/>
    </xf>
    <xf numFmtId="0" fontId="10" fillId="0" borderId="0" xfId="0" applyFont="1" applyBorder="1" applyAlignment="1">
      <alignment horizontal="center" vertical="center" textRotation="255"/>
    </xf>
    <xf numFmtId="0" fontId="10" fillId="0" borderId="14" xfId="0" applyFont="1" applyBorder="1" applyAlignment="1">
      <alignment horizontal="center" vertical="center" textRotation="255"/>
    </xf>
    <xf numFmtId="0" fontId="10" fillId="0" borderId="3" xfId="0" applyFont="1" applyBorder="1" applyAlignment="1">
      <alignment horizontal="center" vertical="center" textRotation="255"/>
    </xf>
    <xf numFmtId="0" fontId="10" fillId="0" borderId="4" xfId="0" applyFont="1" applyBorder="1" applyAlignment="1">
      <alignment horizontal="center" vertical="center" textRotation="255"/>
    </xf>
    <xf numFmtId="0" fontId="10" fillId="0" borderId="12" xfId="0" applyFont="1" applyBorder="1" applyAlignment="1">
      <alignment horizontal="center" vertical="center" textRotation="255"/>
    </xf>
    <xf numFmtId="0" fontId="10" fillId="0" borderId="11" xfId="0" applyFont="1" applyBorder="1" applyAlignment="1">
      <alignment vertical="center"/>
    </xf>
    <xf numFmtId="0" fontId="10" fillId="0" borderId="12" xfId="0" applyFont="1" applyBorder="1" applyAlignment="1">
      <alignment vertical="center"/>
    </xf>
    <xf numFmtId="0" fontId="10" fillId="0" borderId="10" xfId="0" applyFont="1" applyBorder="1" applyAlignment="1">
      <alignment horizontal="center" vertical="center" textRotation="255"/>
    </xf>
    <xf numFmtId="0" fontId="11" fillId="0" borderId="0" xfId="0" applyFont="1" applyAlignment="1">
      <alignment horizontal="left" vertical="top" wrapText="1"/>
    </xf>
    <xf numFmtId="0" fontId="23" fillId="0" borderId="10" xfId="0" applyFont="1" applyBorder="1" applyAlignment="1">
      <alignment horizontal="center" vertical="center" shrinkToFit="1"/>
    </xf>
    <xf numFmtId="0" fontId="23" fillId="0" borderId="2" xfId="0" applyFont="1" applyBorder="1" applyAlignment="1">
      <alignment horizontal="center" vertical="center" shrinkToFit="1"/>
    </xf>
    <xf numFmtId="0" fontId="23" fillId="0" borderId="11" xfId="0" applyFont="1" applyBorder="1" applyAlignment="1">
      <alignment horizontal="center" vertical="center" shrinkToFit="1"/>
    </xf>
    <xf numFmtId="0" fontId="23" fillId="0" borderId="3" xfId="0" applyFont="1" applyBorder="1" applyAlignment="1">
      <alignment horizontal="center" vertical="center" shrinkToFit="1"/>
    </xf>
    <xf numFmtId="0" fontId="23" fillId="0" borderId="4" xfId="0" applyFont="1" applyBorder="1" applyAlignment="1">
      <alignment horizontal="center" vertical="center" shrinkToFit="1"/>
    </xf>
    <xf numFmtId="0" fontId="23" fillId="0" borderId="12" xfId="0" applyFont="1" applyBorder="1" applyAlignment="1">
      <alignment horizontal="center" vertical="center" shrinkToFit="1"/>
    </xf>
    <xf numFmtId="0" fontId="29" fillId="0" borderId="10" xfId="0" applyFont="1" applyBorder="1" applyAlignment="1">
      <alignment horizontal="center" vertical="center"/>
    </xf>
    <xf numFmtId="0" fontId="29" fillId="0" borderId="3" xfId="0" applyFont="1" applyBorder="1" applyAlignment="1">
      <alignment horizontal="center" vertical="center"/>
    </xf>
    <xf numFmtId="0" fontId="28" fillId="0" borderId="2" xfId="0" applyFont="1" applyBorder="1" applyAlignment="1">
      <alignment horizontal="center" vertical="center" shrinkToFit="1"/>
    </xf>
    <xf numFmtId="0" fontId="28" fillId="0" borderId="4" xfId="0" applyFont="1" applyBorder="1" applyAlignment="1">
      <alignment horizontal="center" vertical="center" shrinkToFit="1"/>
    </xf>
    <xf numFmtId="0" fontId="10" fillId="0" borderId="13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 shrinkToFit="1"/>
    </xf>
    <xf numFmtId="0" fontId="7" fillId="0" borderId="6" xfId="0" applyFont="1" applyBorder="1" applyAlignment="1">
      <alignment horizontal="center" vertical="center" shrinkToFit="1"/>
    </xf>
    <xf numFmtId="0" fontId="7" fillId="0" borderId="4" xfId="0" applyFont="1" applyBorder="1" applyAlignment="1">
      <alignment horizontal="center" vertical="center" shrinkToFit="1"/>
    </xf>
    <xf numFmtId="0" fontId="7" fillId="0" borderId="19" xfId="0" applyFont="1" applyBorder="1" applyAlignment="1">
      <alignment horizontal="center" vertical="center" shrinkToFit="1"/>
    </xf>
    <xf numFmtId="0" fontId="7" fillId="0" borderId="5" xfId="0" applyFont="1" applyBorder="1" applyAlignment="1">
      <alignment horizontal="center" vertical="center" shrinkToFit="1"/>
    </xf>
    <xf numFmtId="0" fontId="7" fillId="0" borderId="21" xfId="0" applyFont="1" applyBorder="1" applyAlignment="1">
      <alignment horizontal="center" vertical="center" shrinkToFit="1"/>
    </xf>
    <xf numFmtId="0" fontId="7" fillId="0" borderId="20" xfId="0" applyFont="1" applyBorder="1" applyAlignment="1">
      <alignment horizontal="center" vertical="center" shrinkToFit="1"/>
    </xf>
    <xf numFmtId="0" fontId="7" fillId="0" borderId="2" xfId="0" applyFont="1" applyBorder="1" applyAlignment="1">
      <alignment horizontal="center" vertical="center" shrinkToFit="1"/>
    </xf>
    <xf numFmtId="0" fontId="7" fillId="0" borderId="11" xfId="0" applyFont="1" applyBorder="1" applyAlignment="1">
      <alignment horizontal="center" vertical="center" shrinkToFit="1"/>
    </xf>
    <xf numFmtId="0" fontId="7" fillId="0" borderId="12" xfId="0" applyFont="1" applyBorder="1" applyAlignment="1">
      <alignment horizontal="center" vertical="center" shrinkToFit="1"/>
    </xf>
    <xf numFmtId="0" fontId="6" fillId="0" borderId="10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11" xfId="0" applyFont="1" applyBorder="1" applyAlignment="1">
      <alignment horizontal="left" vertical="center" wrapText="1"/>
    </xf>
    <xf numFmtId="38" fontId="7" fillId="0" borderId="10" xfId="0" applyNumberFormat="1" applyFont="1" applyBorder="1" applyAlignment="1">
      <alignment horizontal="center" vertical="center" shrinkToFit="1"/>
    </xf>
    <xf numFmtId="0" fontId="7" fillId="0" borderId="2" xfId="0" applyNumberFormat="1" applyFont="1" applyBorder="1" applyAlignment="1">
      <alignment horizontal="center" vertical="center" shrinkToFit="1"/>
    </xf>
    <xf numFmtId="0" fontId="7" fillId="0" borderId="18" xfId="0" applyNumberFormat="1" applyFont="1" applyBorder="1" applyAlignment="1">
      <alignment horizontal="center" vertical="center" shrinkToFit="1"/>
    </xf>
    <xf numFmtId="0" fontId="7" fillId="0" borderId="3" xfId="0" applyNumberFormat="1" applyFont="1" applyBorder="1" applyAlignment="1">
      <alignment horizontal="center" vertical="center" shrinkToFit="1"/>
    </xf>
    <xf numFmtId="0" fontId="7" fillId="0" borderId="4" xfId="0" applyNumberFormat="1" applyFont="1" applyBorder="1" applyAlignment="1">
      <alignment horizontal="center" vertical="center" shrinkToFit="1"/>
    </xf>
    <xf numFmtId="0" fontId="7" fillId="0" borderId="19" xfId="0" applyNumberFormat="1" applyFont="1" applyBorder="1" applyAlignment="1">
      <alignment horizontal="center" vertical="center" shrinkToFit="1"/>
    </xf>
    <xf numFmtId="0" fontId="25" fillId="0" borderId="5" xfId="0" applyFont="1" applyFill="1" applyBorder="1" applyAlignment="1">
      <alignment horizontal="center" vertical="center" shrinkToFit="1"/>
    </xf>
    <xf numFmtId="0" fontId="25" fillId="0" borderId="21" xfId="0" applyFont="1" applyFill="1" applyBorder="1" applyAlignment="1">
      <alignment horizontal="center" vertical="center" shrinkToFit="1"/>
    </xf>
    <xf numFmtId="0" fontId="25" fillId="0" borderId="4" xfId="0" applyFont="1" applyFill="1" applyBorder="1" applyAlignment="1">
      <alignment horizontal="center" vertical="center" shrinkToFit="1"/>
    </xf>
    <xf numFmtId="0" fontId="25" fillId="0" borderId="12" xfId="0" applyFont="1" applyFill="1" applyBorder="1" applyAlignment="1">
      <alignment horizontal="center" vertical="center" shrinkToFit="1"/>
    </xf>
    <xf numFmtId="0" fontId="25" fillId="0" borderId="0" xfId="0" applyFont="1" applyFill="1" applyAlignment="1">
      <alignment horizontal="center" vertical="center" shrinkToFit="1"/>
    </xf>
    <xf numFmtId="0" fontId="25" fillId="0" borderId="6" xfId="0" applyFont="1" applyFill="1" applyBorder="1" applyAlignment="1">
      <alignment horizontal="center" vertical="center" shrinkToFit="1"/>
    </xf>
    <xf numFmtId="0" fontId="25" fillId="0" borderId="19" xfId="0" applyFont="1" applyFill="1" applyBorder="1" applyAlignment="1">
      <alignment horizontal="center" vertical="center" shrinkToFit="1"/>
    </xf>
    <xf numFmtId="0" fontId="7" fillId="0" borderId="18" xfId="0" applyFont="1" applyBorder="1" applyAlignment="1">
      <alignment horizontal="center" vertical="center" shrinkToFit="1"/>
    </xf>
    <xf numFmtId="0" fontId="6" fillId="0" borderId="3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12" xfId="0" applyFont="1" applyBorder="1" applyAlignment="1">
      <alignment horizontal="left" vertical="center" wrapText="1"/>
    </xf>
    <xf numFmtId="0" fontId="23" fillId="0" borderId="13" xfId="0" applyFont="1" applyBorder="1" applyAlignment="1">
      <alignment horizontal="center" vertical="center" shrinkToFit="1"/>
    </xf>
    <xf numFmtId="0" fontId="23" fillId="0" borderId="0" xfId="0" applyFont="1" applyBorder="1" applyAlignment="1">
      <alignment horizontal="center" vertical="center" shrinkToFit="1"/>
    </xf>
    <xf numFmtId="0" fontId="23" fillId="0" borderId="14" xfId="0" applyFont="1" applyBorder="1" applyAlignment="1">
      <alignment horizontal="center" vertical="center" shrinkToFit="1"/>
    </xf>
    <xf numFmtId="0" fontId="6" fillId="0" borderId="13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11" fillId="0" borderId="64" xfId="0" applyFont="1" applyBorder="1" applyAlignment="1">
      <alignment horizontal="center" vertical="center"/>
    </xf>
    <xf numFmtId="0" fontId="11" fillId="0" borderId="65" xfId="0" applyFont="1" applyBorder="1" applyAlignment="1">
      <alignment horizontal="center" vertical="center"/>
    </xf>
    <xf numFmtId="0" fontId="11" fillId="0" borderId="66" xfId="0" applyFont="1" applyBorder="1" applyAlignment="1">
      <alignment horizontal="center" vertical="center"/>
    </xf>
    <xf numFmtId="0" fontId="26" fillId="0" borderId="4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28" fillId="0" borderId="34" xfId="0" applyFont="1" applyBorder="1" applyAlignment="1">
      <alignment horizontal="center" vertical="center" shrinkToFit="1"/>
    </xf>
    <xf numFmtId="0" fontId="28" fillId="0" borderId="35" xfId="0" applyFont="1" applyBorder="1" applyAlignment="1">
      <alignment horizontal="center" vertical="center" shrinkToFit="1"/>
    </xf>
    <xf numFmtId="0" fontId="9" fillId="0" borderId="10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9" fillId="0" borderId="11" xfId="0" applyFont="1" applyFill="1" applyBorder="1" applyAlignment="1">
      <alignment horizontal="center" vertical="center"/>
    </xf>
    <xf numFmtId="0" fontId="9" fillId="0" borderId="13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9" fillId="0" borderId="14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9" fillId="0" borderId="12" xfId="0" applyFont="1" applyFill="1" applyBorder="1" applyAlignment="1">
      <alignment horizontal="center" vertical="center"/>
    </xf>
    <xf numFmtId="0" fontId="7" fillId="0" borderId="13" xfId="0" applyNumberFormat="1" applyFont="1" applyBorder="1" applyAlignment="1">
      <alignment horizontal="center" vertical="center" shrinkToFit="1"/>
    </xf>
    <xf numFmtId="0" fontId="7" fillId="0" borderId="0" xfId="0" applyNumberFormat="1" applyFont="1" applyBorder="1" applyAlignment="1">
      <alignment horizontal="center" vertical="center" shrinkToFit="1"/>
    </xf>
    <xf numFmtId="0" fontId="7" fillId="0" borderId="6" xfId="0" applyNumberFormat="1" applyFont="1" applyBorder="1" applyAlignment="1">
      <alignment horizontal="center" vertical="center" shrinkToFit="1"/>
    </xf>
    <xf numFmtId="0" fontId="25" fillId="0" borderId="20" xfId="0" applyFont="1" applyFill="1" applyBorder="1" applyAlignment="1">
      <alignment horizontal="center" vertical="center" shrinkToFit="1"/>
    </xf>
    <xf numFmtId="0" fontId="25" fillId="0" borderId="2" xfId="0" applyFont="1" applyFill="1" applyBorder="1" applyAlignment="1">
      <alignment horizontal="center" vertical="center" shrinkToFit="1"/>
    </xf>
    <xf numFmtId="0" fontId="23" fillId="0" borderId="47" xfId="0" applyNumberFormat="1" applyFont="1" applyBorder="1" applyAlignment="1">
      <alignment horizontal="left" vertical="center" shrinkToFit="1"/>
    </xf>
    <xf numFmtId="0" fontId="23" fillId="0" borderId="63" xfId="0" applyNumberFormat="1" applyFont="1" applyBorder="1" applyAlignment="1">
      <alignment horizontal="left" vertical="center" shrinkToFit="1"/>
    </xf>
    <xf numFmtId="38" fontId="23" fillId="0" borderId="13" xfId="0" applyNumberFormat="1" applyFont="1" applyBorder="1" applyAlignment="1">
      <alignment horizontal="center" vertical="center" shrinkToFit="1"/>
    </xf>
    <xf numFmtId="0" fontId="10" fillId="0" borderId="7" xfId="0" applyFont="1" applyBorder="1" applyAlignment="1">
      <alignment horizontal="distributed" vertical="distributed" shrinkToFit="1"/>
    </xf>
    <xf numFmtId="0" fontId="10" fillId="0" borderId="8" xfId="0" applyFont="1" applyBorder="1" applyAlignment="1">
      <alignment horizontal="distributed" vertical="distributed" shrinkToFit="1"/>
    </xf>
    <xf numFmtId="0" fontId="10" fillId="0" borderId="9" xfId="0" applyFont="1" applyBorder="1" applyAlignment="1">
      <alignment horizontal="distributed" vertical="distributed" shrinkToFit="1"/>
    </xf>
    <xf numFmtId="0" fontId="26" fillId="0" borderId="7" xfId="0" applyFont="1" applyBorder="1" applyAlignment="1">
      <alignment horizontal="center" vertical="center"/>
    </xf>
    <xf numFmtId="0" fontId="26" fillId="0" borderId="8" xfId="0" applyFont="1" applyBorder="1" applyAlignment="1">
      <alignment horizontal="center" vertical="center"/>
    </xf>
    <xf numFmtId="0" fontId="26" fillId="0" borderId="9" xfId="0" applyFont="1" applyBorder="1" applyAlignment="1">
      <alignment horizontal="center" vertical="center"/>
    </xf>
    <xf numFmtId="0" fontId="10" fillId="0" borderId="7" xfId="0" applyFont="1" applyBorder="1" applyAlignment="1">
      <alignment horizontal="distributed" vertical="center" shrinkToFit="1"/>
    </xf>
    <xf numFmtId="0" fontId="10" fillId="0" borderId="8" xfId="0" applyFont="1" applyBorder="1" applyAlignment="1">
      <alignment horizontal="distributed" vertical="center" shrinkToFit="1"/>
    </xf>
    <xf numFmtId="0" fontId="10" fillId="0" borderId="9" xfId="0" applyFont="1" applyBorder="1" applyAlignment="1">
      <alignment horizontal="distributed" vertical="center" shrinkToFit="1"/>
    </xf>
    <xf numFmtId="0" fontId="9" fillId="0" borderId="0" xfId="0" applyFont="1" applyBorder="1" applyAlignment="1">
      <alignment horizontal="left" vertical="top"/>
    </xf>
    <xf numFmtId="0" fontId="12" fillId="0" borderId="0" xfId="1" applyFont="1" applyBorder="1" applyAlignment="1">
      <alignment horizontal="right" vertical="center" wrapText="1"/>
    </xf>
    <xf numFmtId="0" fontId="12" fillId="0" borderId="0" xfId="1" applyFont="1" applyBorder="1" applyAlignment="1">
      <alignment horizontal="center" vertical="center" wrapText="1"/>
    </xf>
    <xf numFmtId="0" fontId="12" fillId="0" borderId="0" xfId="0" applyFont="1" applyBorder="1" applyAlignment="1">
      <alignment vertical="center"/>
    </xf>
    <xf numFmtId="0" fontId="10" fillId="0" borderId="7" xfId="0" applyFont="1" applyBorder="1" applyAlignment="1">
      <alignment horizontal="left" vertical="center" shrinkToFit="1"/>
    </xf>
    <xf numFmtId="0" fontId="10" fillId="0" borderId="8" xfId="0" applyFont="1" applyBorder="1" applyAlignment="1">
      <alignment horizontal="left" vertical="center" shrinkToFit="1"/>
    </xf>
    <xf numFmtId="0" fontId="10" fillId="0" borderId="9" xfId="0" applyFont="1" applyBorder="1" applyAlignment="1">
      <alignment horizontal="left" vertical="center" shrinkToFit="1"/>
    </xf>
    <xf numFmtId="0" fontId="10" fillId="0" borderId="7" xfId="0" applyFont="1" applyBorder="1" applyAlignment="1">
      <alignment horizontal="center" vertical="center" shrinkToFit="1"/>
    </xf>
    <xf numFmtId="0" fontId="10" fillId="0" borderId="8" xfId="0" applyFont="1" applyBorder="1" applyAlignment="1">
      <alignment horizontal="center" vertical="center" shrinkToFit="1"/>
    </xf>
    <xf numFmtId="0" fontId="10" fillId="0" borderId="9" xfId="0" applyFont="1" applyBorder="1" applyAlignment="1">
      <alignment horizontal="center" vertical="center" shrinkToFit="1"/>
    </xf>
    <xf numFmtId="0" fontId="7" fillId="0" borderId="13" xfId="0" applyNumberFormat="1" applyFont="1" applyBorder="1" applyAlignment="1">
      <alignment horizontal="center" vertical="center"/>
    </xf>
    <xf numFmtId="0" fontId="7" fillId="0" borderId="6" xfId="0" applyNumberFormat="1" applyFont="1" applyBorder="1" applyAlignment="1">
      <alignment horizontal="center" vertical="center"/>
    </xf>
    <xf numFmtId="0" fontId="7" fillId="0" borderId="3" xfId="0" applyNumberFormat="1" applyFont="1" applyBorder="1" applyAlignment="1">
      <alignment horizontal="center" vertical="center"/>
    </xf>
    <xf numFmtId="0" fontId="7" fillId="0" borderId="19" xfId="0" applyNumberFormat="1" applyFont="1" applyBorder="1" applyAlignment="1">
      <alignment horizontal="center" vertical="center"/>
    </xf>
    <xf numFmtId="0" fontId="25" fillId="0" borderId="5" xfId="0" applyNumberFormat="1" applyFont="1" applyBorder="1" applyAlignment="1">
      <alignment horizontal="center" vertical="center" shrinkToFit="1"/>
    </xf>
    <xf numFmtId="0" fontId="25" fillId="0" borderId="6" xfId="0" applyNumberFormat="1" applyFont="1" applyBorder="1" applyAlignment="1">
      <alignment horizontal="center" vertical="center" shrinkToFit="1"/>
    </xf>
    <xf numFmtId="0" fontId="25" fillId="0" borderId="21" xfId="0" applyNumberFormat="1" applyFont="1" applyBorder="1" applyAlignment="1">
      <alignment horizontal="center" vertical="center" shrinkToFit="1"/>
    </xf>
    <xf numFmtId="0" fontId="25" fillId="0" borderId="19" xfId="0" applyNumberFormat="1" applyFont="1" applyBorder="1" applyAlignment="1">
      <alignment horizontal="center" vertical="center" shrinkToFit="1"/>
    </xf>
    <xf numFmtId="0" fontId="25" fillId="0" borderId="5" xfId="0" applyFont="1" applyBorder="1" applyAlignment="1">
      <alignment horizontal="center" vertical="center" shrinkToFit="1"/>
    </xf>
    <xf numFmtId="0" fontId="25" fillId="0" borderId="6" xfId="0" applyFont="1" applyBorder="1" applyAlignment="1">
      <alignment horizontal="center" vertical="center" shrinkToFit="1"/>
    </xf>
    <xf numFmtId="0" fontId="25" fillId="0" borderId="21" xfId="0" applyFont="1" applyBorder="1" applyAlignment="1">
      <alignment horizontal="center" vertical="center" shrinkToFit="1"/>
    </xf>
    <xf numFmtId="0" fontId="25" fillId="0" borderId="19" xfId="0" applyFont="1" applyBorder="1" applyAlignment="1">
      <alignment horizontal="center" vertical="center" shrinkToFit="1"/>
    </xf>
    <xf numFmtId="0" fontId="7" fillId="0" borderId="14" xfId="0" applyFont="1" applyBorder="1" applyAlignment="1">
      <alignment horizontal="center" vertical="center" shrinkToFit="1"/>
    </xf>
    <xf numFmtId="49" fontId="7" fillId="0" borderId="13" xfId="0" applyNumberFormat="1" applyFont="1" applyBorder="1" applyAlignment="1">
      <alignment horizontal="center" vertical="center"/>
    </xf>
    <xf numFmtId="49" fontId="7" fillId="0" borderId="6" xfId="0" applyNumberFormat="1" applyFont="1" applyBorder="1" applyAlignment="1">
      <alignment horizontal="center" vertical="center"/>
    </xf>
    <xf numFmtId="49" fontId="7" fillId="0" borderId="3" xfId="0" applyNumberFormat="1" applyFont="1" applyBorder="1" applyAlignment="1">
      <alignment horizontal="center" vertical="center"/>
    </xf>
    <xf numFmtId="49" fontId="7" fillId="0" borderId="19" xfId="0" applyNumberFormat="1" applyFont="1" applyBorder="1" applyAlignment="1">
      <alignment horizontal="center" vertical="center"/>
    </xf>
    <xf numFmtId="0" fontId="11" fillId="0" borderId="2" xfId="1" applyNumberFormat="1" applyFont="1" applyBorder="1" applyAlignment="1">
      <alignment horizontal="right" vertical="center"/>
    </xf>
    <xf numFmtId="0" fontId="11" fillId="0" borderId="40" xfId="1" applyNumberFormat="1" applyFont="1" applyBorder="1" applyAlignment="1">
      <alignment horizontal="right" vertical="center"/>
    </xf>
    <xf numFmtId="0" fontId="11" fillId="0" borderId="0" xfId="0" applyFont="1" applyAlignment="1">
      <alignment horizontal="left" vertical="center" wrapText="1"/>
    </xf>
    <xf numFmtId="0" fontId="11" fillId="0" borderId="10" xfId="0" applyFont="1" applyBorder="1" applyAlignment="1">
      <alignment horizontal="distributed" vertical="center"/>
    </xf>
    <xf numFmtId="0" fontId="11" fillId="0" borderId="2" xfId="0" applyFont="1" applyBorder="1" applyAlignment="1">
      <alignment horizontal="distributed" vertical="center"/>
    </xf>
    <xf numFmtId="0" fontId="11" fillId="0" borderId="11" xfId="0" applyFont="1" applyBorder="1" applyAlignment="1">
      <alignment horizontal="distributed" vertical="center"/>
    </xf>
    <xf numFmtId="0" fontId="11" fillId="0" borderId="3" xfId="0" applyFont="1" applyBorder="1" applyAlignment="1">
      <alignment horizontal="distributed" vertical="center"/>
    </xf>
    <xf numFmtId="0" fontId="11" fillId="0" borderId="4" xfId="0" applyFont="1" applyBorder="1" applyAlignment="1">
      <alignment horizontal="distributed" vertical="center"/>
    </xf>
    <xf numFmtId="0" fontId="11" fillId="0" borderId="12" xfId="0" applyFont="1" applyBorder="1" applyAlignment="1">
      <alignment horizontal="distributed" vertical="center"/>
    </xf>
    <xf numFmtId="0" fontId="10" fillId="0" borderId="10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 wrapText="1"/>
    </xf>
    <xf numFmtId="0" fontId="9" fillId="0" borderId="10" xfId="0" quotePrefix="1" applyFont="1" applyBorder="1" applyAlignment="1">
      <alignment horizontal="center" vertical="center"/>
    </xf>
    <xf numFmtId="0" fontId="9" fillId="0" borderId="2" xfId="0" quotePrefix="1" applyFont="1" applyBorder="1" applyAlignment="1">
      <alignment horizontal="center" vertical="center"/>
    </xf>
    <xf numFmtId="0" fontId="9" fillId="0" borderId="13" xfId="0" quotePrefix="1" applyFont="1" applyBorder="1" applyAlignment="1">
      <alignment horizontal="center" vertical="center"/>
    </xf>
    <xf numFmtId="0" fontId="9" fillId="0" borderId="0" xfId="0" quotePrefix="1" applyFont="1" applyBorder="1" applyAlignment="1">
      <alignment horizontal="center" vertical="center"/>
    </xf>
    <xf numFmtId="0" fontId="9" fillId="0" borderId="3" xfId="0" quotePrefix="1" applyFont="1" applyBorder="1" applyAlignment="1">
      <alignment horizontal="center" vertical="center"/>
    </xf>
    <xf numFmtId="0" fontId="9" fillId="0" borderId="4" xfId="0" quotePrefix="1" applyFont="1" applyBorder="1" applyAlignment="1">
      <alignment horizontal="center" vertical="center"/>
    </xf>
    <xf numFmtId="0" fontId="9" fillId="0" borderId="11" xfId="0" quotePrefix="1" applyFont="1" applyBorder="1" applyAlignment="1">
      <alignment horizontal="center" vertical="center"/>
    </xf>
    <xf numFmtId="0" fontId="9" fillId="0" borderId="14" xfId="0" quotePrefix="1" applyFont="1" applyBorder="1" applyAlignment="1">
      <alignment horizontal="center" vertical="center"/>
    </xf>
    <xf numFmtId="0" fontId="9" fillId="0" borderId="12" xfId="0" quotePrefix="1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4" fillId="0" borderId="14" xfId="0" applyFont="1" applyBorder="1" applyAlignment="1">
      <alignment horizontal="center" vertical="center"/>
    </xf>
    <xf numFmtId="38" fontId="26" fillId="0" borderId="34" xfId="0" applyNumberFormat="1" applyFont="1" applyBorder="1" applyAlignment="1">
      <alignment horizontal="center" vertical="center" shrinkToFit="1"/>
    </xf>
    <xf numFmtId="0" fontId="26" fillId="0" borderId="35" xfId="0" applyFont="1" applyBorder="1" applyAlignment="1">
      <alignment horizontal="center" vertical="center" shrinkToFit="1"/>
    </xf>
    <xf numFmtId="0" fontId="26" fillId="0" borderId="49" xfId="0" applyFont="1" applyBorder="1" applyAlignment="1">
      <alignment horizontal="center" vertical="center" shrinkToFit="1"/>
    </xf>
    <xf numFmtId="38" fontId="23" fillId="0" borderId="62" xfId="0" applyNumberFormat="1" applyFont="1" applyBorder="1" applyAlignment="1">
      <alignment horizontal="center" vertical="center" shrinkToFit="1"/>
    </xf>
    <xf numFmtId="0" fontId="23" fillId="0" borderId="47" xfId="0" applyFont="1" applyBorder="1" applyAlignment="1">
      <alignment horizontal="center" vertical="center" shrinkToFit="1"/>
    </xf>
    <xf numFmtId="0" fontId="23" fillId="0" borderId="63" xfId="0" applyFont="1" applyBorder="1" applyAlignment="1">
      <alignment horizontal="center" vertical="center" shrinkToFit="1"/>
    </xf>
    <xf numFmtId="0" fontId="25" fillId="0" borderId="33" xfId="0" applyFont="1" applyBorder="1" applyAlignment="1">
      <alignment horizontal="center" vertical="center" shrinkToFit="1"/>
    </xf>
    <xf numFmtId="0" fontId="25" fillId="0" borderId="0" xfId="0" applyFont="1" applyBorder="1" applyAlignment="1">
      <alignment horizontal="center" vertical="center" shrinkToFit="1"/>
    </xf>
    <xf numFmtId="0" fontId="25" fillId="0" borderId="14" xfId="0" applyFont="1" applyBorder="1" applyAlignment="1">
      <alignment horizontal="center" vertical="center" shrinkToFit="1"/>
    </xf>
    <xf numFmtId="0" fontId="25" fillId="0" borderId="43" xfId="0" applyFont="1" applyBorder="1" applyAlignment="1">
      <alignment horizontal="center" vertical="center" shrinkToFit="1"/>
    </xf>
    <xf numFmtId="0" fontId="25" fillId="0" borderId="4" xfId="0" applyFont="1" applyBorder="1" applyAlignment="1">
      <alignment horizontal="center" vertical="center" shrinkToFit="1"/>
    </xf>
    <xf numFmtId="0" fontId="25" fillId="0" borderId="12" xfId="0" applyFont="1" applyBorder="1" applyAlignment="1">
      <alignment horizontal="center" vertical="center" shrinkToFit="1"/>
    </xf>
    <xf numFmtId="0" fontId="10" fillId="0" borderId="10" xfId="0" applyFont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10" fillId="0" borderId="11" xfId="0" applyFont="1" applyBorder="1" applyAlignment="1">
      <alignment horizontal="center"/>
    </xf>
    <xf numFmtId="0" fontId="10" fillId="0" borderId="13" xfId="0" applyFont="1" applyBorder="1" applyAlignment="1">
      <alignment horizontal="center"/>
    </xf>
    <xf numFmtId="0" fontId="10" fillId="0" borderId="0" xfId="0" applyFont="1" applyBorder="1" applyAlignment="1">
      <alignment horizontal="center"/>
    </xf>
    <xf numFmtId="0" fontId="10" fillId="0" borderId="14" xfId="0" applyFont="1" applyBorder="1" applyAlignment="1">
      <alignment horizontal="center"/>
    </xf>
    <xf numFmtId="0" fontId="26" fillId="0" borderId="10" xfId="0" applyFont="1" applyBorder="1" applyAlignment="1">
      <alignment horizontal="center" shrinkToFit="1"/>
    </xf>
    <xf numFmtId="0" fontId="26" fillId="0" borderId="2" xfId="0" applyFont="1" applyBorder="1" applyAlignment="1">
      <alignment horizontal="center" shrinkToFit="1"/>
    </xf>
    <xf numFmtId="0" fontId="26" fillId="0" borderId="11" xfId="0" applyFont="1" applyBorder="1" applyAlignment="1">
      <alignment horizontal="center" shrinkToFit="1"/>
    </xf>
    <xf numFmtId="0" fontId="26" fillId="0" borderId="13" xfId="0" applyFont="1" applyBorder="1" applyAlignment="1">
      <alignment horizontal="center" shrinkToFit="1"/>
    </xf>
    <xf numFmtId="0" fontId="26" fillId="0" borderId="0" xfId="0" applyFont="1" applyBorder="1" applyAlignment="1">
      <alignment horizontal="center" shrinkToFit="1"/>
    </xf>
    <xf numFmtId="0" fontId="26" fillId="0" borderId="14" xfId="0" applyFont="1" applyBorder="1" applyAlignment="1">
      <alignment horizontal="center" shrinkToFit="1"/>
    </xf>
    <xf numFmtId="0" fontId="9" fillId="0" borderId="10" xfId="0" applyFont="1" applyBorder="1" applyAlignment="1">
      <alignment horizontal="center" vertical="center" textRotation="255"/>
    </xf>
    <xf numFmtId="0" fontId="9" fillId="0" borderId="11" xfId="0" applyFont="1" applyBorder="1" applyAlignment="1">
      <alignment horizontal="center" vertical="center" textRotation="255"/>
    </xf>
    <xf numFmtId="0" fontId="9" fillId="0" borderId="13" xfId="0" applyFont="1" applyBorder="1" applyAlignment="1">
      <alignment horizontal="center" vertical="center" textRotation="255"/>
    </xf>
    <xf numFmtId="0" fontId="9" fillId="0" borderId="14" xfId="0" applyFont="1" applyBorder="1" applyAlignment="1">
      <alignment horizontal="center" vertical="center" textRotation="255"/>
    </xf>
    <xf numFmtId="0" fontId="10" fillId="0" borderId="10" xfId="0" applyFont="1" applyBorder="1" applyAlignment="1">
      <alignment horizontal="left" vertical="center" wrapText="1"/>
    </xf>
    <xf numFmtId="0" fontId="10" fillId="0" borderId="2" xfId="0" applyFont="1" applyBorder="1" applyAlignment="1">
      <alignment horizontal="left" vertical="center" wrapText="1"/>
    </xf>
    <xf numFmtId="0" fontId="10" fillId="0" borderId="11" xfId="0" applyFont="1" applyBorder="1" applyAlignment="1">
      <alignment horizontal="left" vertical="center" wrapText="1"/>
    </xf>
    <xf numFmtId="0" fontId="9" fillId="0" borderId="7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26" fillId="0" borderId="13" xfId="0" applyFont="1" applyFill="1" applyBorder="1" applyAlignment="1">
      <alignment horizontal="center" vertical="center" shrinkToFit="1"/>
    </xf>
    <xf numFmtId="0" fontId="26" fillId="0" borderId="0" xfId="0" applyFont="1" applyFill="1" applyBorder="1" applyAlignment="1">
      <alignment horizontal="center" vertical="center" shrinkToFit="1"/>
    </xf>
    <xf numFmtId="0" fontId="26" fillId="0" borderId="14" xfId="0" applyFont="1" applyFill="1" applyBorder="1" applyAlignment="1">
      <alignment horizontal="center" vertical="center" shrinkToFit="1"/>
    </xf>
    <xf numFmtId="0" fontId="26" fillId="0" borderId="3" xfId="0" applyFont="1" applyFill="1" applyBorder="1" applyAlignment="1">
      <alignment horizontal="center" vertical="center" shrinkToFit="1"/>
    </xf>
    <xf numFmtId="0" fontId="26" fillId="0" borderId="4" xfId="0" applyFont="1" applyFill="1" applyBorder="1" applyAlignment="1">
      <alignment horizontal="center" vertical="center" shrinkToFit="1"/>
    </xf>
    <xf numFmtId="0" fontId="26" fillId="0" borderId="12" xfId="0" applyFont="1" applyFill="1" applyBorder="1" applyAlignment="1">
      <alignment horizontal="center" vertical="center" shrinkToFit="1"/>
    </xf>
    <xf numFmtId="0" fontId="6" fillId="0" borderId="12" xfId="0" applyFont="1" applyBorder="1" applyAlignment="1">
      <alignment horizontal="center" vertical="center"/>
    </xf>
    <xf numFmtId="0" fontId="11" fillId="0" borderId="20" xfId="0" applyNumberFormat="1" applyFont="1" applyBorder="1" applyAlignment="1">
      <alignment horizontal="right" vertical="center"/>
    </xf>
    <xf numFmtId="0" fontId="11" fillId="0" borderId="18" xfId="0" applyNumberFormat="1" applyFont="1" applyBorder="1" applyAlignment="1">
      <alignment horizontal="right" vertical="center"/>
    </xf>
    <xf numFmtId="0" fontId="11" fillId="0" borderId="39" xfId="1" applyNumberFormat="1" applyFont="1" applyBorder="1" applyAlignment="1">
      <alignment horizontal="right" vertical="center"/>
    </xf>
    <xf numFmtId="0" fontId="11" fillId="0" borderId="20" xfId="1" applyNumberFormat="1" applyFont="1" applyBorder="1" applyAlignment="1">
      <alignment horizontal="right" vertical="center"/>
    </xf>
    <xf numFmtId="0" fontId="11" fillId="0" borderId="11" xfId="1" applyNumberFormat="1" applyFont="1" applyBorder="1" applyAlignment="1">
      <alignment horizontal="right" vertical="center"/>
    </xf>
    <xf numFmtId="0" fontId="23" fillId="0" borderId="3" xfId="0" applyFont="1" applyBorder="1" applyAlignment="1">
      <alignment horizontal="right" vertical="center"/>
    </xf>
    <xf numFmtId="0" fontId="23" fillId="0" borderId="4" xfId="0" applyFont="1" applyBorder="1" applyAlignment="1">
      <alignment horizontal="right" vertical="center"/>
    </xf>
    <xf numFmtId="0" fontId="23" fillId="0" borderId="21" xfId="0" applyFont="1" applyBorder="1" applyAlignment="1">
      <alignment horizontal="right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21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25" fillId="0" borderId="13" xfId="0" applyFont="1" applyBorder="1" applyAlignment="1">
      <alignment horizontal="center" vertical="center" shrinkToFit="1"/>
    </xf>
    <xf numFmtId="0" fontId="25" fillId="0" borderId="3" xfId="0" applyFont="1" applyBorder="1" applyAlignment="1">
      <alignment horizontal="center" vertical="center" shrinkToFit="1"/>
    </xf>
    <xf numFmtId="9" fontId="25" fillId="0" borderId="5" xfId="0" applyNumberFormat="1" applyFont="1" applyBorder="1" applyAlignment="1">
      <alignment horizontal="center" vertical="center" wrapText="1"/>
    </xf>
    <xf numFmtId="9" fontId="25" fillId="0" borderId="6" xfId="0" applyNumberFormat="1" applyFont="1" applyBorder="1" applyAlignment="1">
      <alignment horizontal="center" vertical="center" wrapText="1"/>
    </xf>
    <xf numFmtId="9" fontId="25" fillId="0" borderId="21" xfId="0" applyNumberFormat="1" applyFont="1" applyBorder="1" applyAlignment="1">
      <alignment horizontal="center" vertical="center" wrapText="1"/>
    </xf>
    <xf numFmtId="9" fontId="25" fillId="0" borderId="19" xfId="0" applyNumberFormat="1" applyFont="1" applyBorder="1" applyAlignment="1">
      <alignment horizontal="center" vertical="center" wrapText="1"/>
    </xf>
    <xf numFmtId="0" fontId="25" fillId="0" borderId="13" xfId="0" applyFont="1" applyBorder="1" applyAlignment="1">
      <alignment horizontal="center" vertical="center"/>
    </xf>
    <xf numFmtId="0" fontId="25" fillId="0" borderId="6" xfId="0" applyFont="1" applyBorder="1" applyAlignment="1">
      <alignment horizontal="center" vertical="center"/>
    </xf>
    <xf numFmtId="0" fontId="25" fillId="0" borderId="3" xfId="0" applyFont="1" applyBorder="1" applyAlignment="1">
      <alignment horizontal="center" vertical="center"/>
    </xf>
    <xf numFmtId="0" fontId="25" fillId="0" borderId="19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top"/>
    </xf>
    <xf numFmtId="0" fontId="10" fillId="0" borderId="0" xfId="0" applyFont="1" applyBorder="1" applyAlignment="1">
      <alignment horizontal="center" vertical="top"/>
    </xf>
    <xf numFmtId="0" fontId="10" fillId="0" borderId="14" xfId="0" applyFont="1" applyBorder="1" applyAlignment="1">
      <alignment horizontal="center" vertical="top"/>
    </xf>
    <xf numFmtId="0" fontId="26" fillId="0" borderId="13" xfId="0" applyFont="1" applyBorder="1" applyAlignment="1">
      <alignment horizontal="center" vertical="top" shrinkToFit="1"/>
    </xf>
    <xf numFmtId="0" fontId="26" fillId="0" borderId="0" xfId="0" applyFont="1" applyBorder="1" applyAlignment="1">
      <alignment horizontal="center" vertical="top" shrinkToFit="1"/>
    </xf>
    <xf numFmtId="0" fontId="26" fillId="0" borderId="14" xfId="0" applyFont="1" applyBorder="1" applyAlignment="1">
      <alignment horizontal="center" vertical="top" shrinkToFit="1"/>
    </xf>
    <xf numFmtId="0" fontId="25" fillId="0" borderId="42" xfId="0" applyFont="1" applyBorder="1" applyAlignment="1">
      <alignment horizontal="center" vertical="center" shrinkToFit="1"/>
    </xf>
    <xf numFmtId="0" fontId="25" fillId="0" borderId="44" xfId="0" applyFont="1" applyBorder="1" applyAlignment="1">
      <alignment horizontal="center" vertical="center" shrinkToFit="1"/>
    </xf>
    <xf numFmtId="0" fontId="25" fillId="0" borderId="13" xfId="0" applyNumberFormat="1" applyFont="1" applyBorder="1" applyAlignment="1">
      <alignment horizontal="center" vertical="center"/>
    </xf>
    <xf numFmtId="0" fontId="25" fillId="0" borderId="6" xfId="0" applyNumberFormat="1" applyFont="1" applyBorder="1" applyAlignment="1">
      <alignment horizontal="center" vertical="center"/>
    </xf>
    <xf numFmtId="0" fontId="25" fillId="0" borderId="3" xfId="0" applyNumberFormat="1" applyFont="1" applyBorder="1" applyAlignment="1">
      <alignment horizontal="center" vertical="center"/>
    </xf>
    <xf numFmtId="0" fontId="25" fillId="0" borderId="19" xfId="0" applyNumberFormat="1" applyFont="1" applyBorder="1" applyAlignment="1">
      <alignment horizontal="center" vertical="center"/>
    </xf>
    <xf numFmtId="0" fontId="25" fillId="0" borderId="5" xfId="0" applyNumberFormat="1" applyFont="1" applyBorder="1" applyAlignment="1">
      <alignment horizontal="center" vertical="center"/>
    </xf>
    <xf numFmtId="0" fontId="25" fillId="0" borderId="21" xfId="0" applyNumberFormat="1" applyFont="1" applyBorder="1" applyAlignment="1">
      <alignment horizontal="center" vertical="center"/>
    </xf>
    <xf numFmtId="0" fontId="25" fillId="0" borderId="5" xfId="0" applyFont="1" applyBorder="1" applyAlignment="1">
      <alignment horizontal="center" vertical="center"/>
    </xf>
    <xf numFmtId="0" fontId="25" fillId="0" borderId="21" xfId="0" applyFont="1" applyBorder="1" applyAlignment="1">
      <alignment horizontal="center" vertical="center"/>
    </xf>
    <xf numFmtId="0" fontId="27" fillId="0" borderId="10" xfId="0" applyFont="1" applyBorder="1" applyAlignment="1">
      <alignment horizontal="center" vertical="center" textRotation="255" shrinkToFit="1"/>
    </xf>
    <xf numFmtId="0" fontId="27" fillId="0" borderId="2" xfId="0" applyFont="1" applyBorder="1" applyAlignment="1">
      <alignment horizontal="center" vertical="center" textRotation="255" shrinkToFit="1"/>
    </xf>
    <xf numFmtId="0" fontId="27" fillId="0" borderId="11" xfId="0" applyFont="1" applyBorder="1" applyAlignment="1">
      <alignment horizontal="center" vertical="center" textRotation="255" shrinkToFit="1"/>
    </xf>
    <xf numFmtId="0" fontId="27" fillId="0" borderId="13" xfId="0" applyFont="1" applyBorder="1" applyAlignment="1">
      <alignment horizontal="center" vertical="center" textRotation="255" shrinkToFit="1"/>
    </xf>
    <xf numFmtId="0" fontId="27" fillId="0" borderId="0" xfId="0" applyFont="1" applyBorder="1" applyAlignment="1">
      <alignment horizontal="center" vertical="center" textRotation="255" shrinkToFit="1"/>
    </xf>
    <xf numFmtId="0" fontId="27" fillId="0" borderId="14" xfId="0" applyFont="1" applyBorder="1" applyAlignment="1">
      <alignment horizontal="center" vertical="center" textRotation="255" shrinkToFit="1"/>
    </xf>
    <xf numFmtId="0" fontId="27" fillId="0" borderId="3" xfId="0" applyFont="1" applyBorder="1" applyAlignment="1">
      <alignment horizontal="center" vertical="center" textRotation="255" shrinkToFit="1"/>
    </xf>
    <xf numFmtId="0" fontId="27" fillId="0" borderId="4" xfId="0" applyFont="1" applyBorder="1" applyAlignment="1">
      <alignment horizontal="center" vertical="center" textRotation="255" shrinkToFit="1"/>
    </xf>
    <xf numFmtId="0" fontId="27" fillId="0" borderId="12" xfId="0" applyFont="1" applyBorder="1" applyAlignment="1">
      <alignment horizontal="center" vertical="center" textRotation="255" shrinkToFit="1"/>
    </xf>
    <xf numFmtId="0" fontId="25" fillId="0" borderId="1" xfId="0" applyFont="1" applyBorder="1" applyAlignment="1">
      <alignment horizontal="center" vertical="center" shrinkToFit="1"/>
    </xf>
    <xf numFmtId="0" fontId="7" fillId="0" borderId="10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25" fillId="0" borderId="40" xfId="0" applyFont="1" applyBorder="1" applyAlignment="1">
      <alignment horizontal="center" vertical="center"/>
    </xf>
    <xf numFmtId="0" fontId="25" fillId="0" borderId="42" xfId="0" applyFont="1" applyBorder="1" applyAlignment="1">
      <alignment horizontal="center" vertical="center"/>
    </xf>
    <xf numFmtId="0" fontId="25" fillId="0" borderId="4" xfId="0" applyFont="1" applyBorder="1" applyAlignment="1">
      <alignment horizontal="center" vertical="center"/>
    </xf>
    <xf numFmtId="0" fontId="25" fillId="0" borderId="44" xfId="0" applyFont="1" applyBorder="1" applyAlignment="1">
      <alignment horizontal="center" vertical="center"/>
    </xf>
    <xf numFmtId="0" fontId="25" fillId="0" borderId="39" xfId="0" applyFont="1" applyBorder="1" applyAlignment="1">
      <alignment horizontal="center" vertical="center"/>
    </xf>
    <xf numFmtId="0" fontId="25" fillId="0" borderId="33" xfId="0" applyFont="1" applyBorder="1" applyAlignment="1">
      <alignment horizontal="center" vertical="center"/>
    </xf>
    <xf numFmtId="0" fontId="25" fillId="0" borderId="43" xfId="0" applyFont="1" applyBorder="1" applyAlignment="1">
      <alignment horizontal="center" vertical="center"/>
    </xf>
    <xf numFmtId="0" fontId="25" fillId="0" borderId="14" xfId="0" applyFont="1" applyBorder="1" applyAlignment="1">
      <alignment horizontal="center" vertical="center"/>
    </xf>
    <xf numFmtId="0" fontId="25" fillId="0" borderId="12" xfId="0" applyFont="1" applyBorder="1" applyAlignment="1">
      <alignment horizontal="center" vertical="center"/>
    </xf>
    <xf numFmtId="0" fontId="25" fillId="0" borderId="10" xfId="0" applyNumberFormat="1" applyFont="1" applyBorder="1" applyAlignment="1">
      <alignment horizontal="center" vertical="center"/>
    </xf>
    <xf numFmtId="0" fontId="25" fillId="0" borderId="2" xfId="0" applyNumberFormat="1" applyFont="1" applyBorder="1" applyAlignment="1">
      <alignment horizontal="center" vertical="center"/>
    </xf>
    <xf numFmtId="0" fontId="25" fillId="0" borderId="11" xfId="0" applyNumberFormat="1" applyFont="1" applyBorder="1" applyAlignment="1">
      <alignment horizontal="center" vertical="center"/>
    </xf>
    <xf numFmtId="0" fontId="25" fillId="0" borderId="0" xfId="0" applyNumberFormat="1" applyFont="1" applyBorder="1" applyAlignment="1">
      <alignment horizontal="center" vertical="center"/>
    </xf>
    <xf numFmtId="0" fontId="25" fillId="0" borderId="14" xfId="0" applyNumberFormat="1" applyFont="1" applyBorder="1" applyAlignment="1">
      <alignment horizontal="center" vertical="center"/>
    </xf>
    <xf numFmtId="0" fontId="25" fillId="0" borderId="4" xfId="0" applyNumberFormat="1" applyFont="1" applyBorder="1" applyAlignment="1">
      <alignment horizontal="center" vertical="center"/>
    </xf>
    <xf numFmtId="0" fontId="25" fillId="0" borderId="12" xfId="0" applyNumberFormat="1" applyFont="1" applyBorder="1" applyAlignment="1">
      <alignment horizontal="center" vertical="center"/>
    </xf>
    <xf numFmtId="0" fontId="10" fillId="0" borderId="10" xfId="0" quotePrefix="1" applyFont="1" applyBorder="1" applyAlignment="1">
      <alignment horizontal="right" vertical="top"/>
    </xf>
    <xf numFmtId="0" fontId="10" fillId="0" borderId="2" xfId="0" quotePrefix="1" applyFont="1" applyBorder="1" applyAlignment="1">
      <alignment horizontal="right" vertical="top"/>
    </xf>
    <xf numFmtId="0" fontId="10" fillId="0" borderId="3" xfId="0" quotePrefix="1" applyFont="1" applyBorder="1" applyAlignment="1">
      <alignment horizontal="right" vertical="top"/>
    </xf>
    <xf numFmtId="0" fontId="10" fillId="0" borderId="4" xfId="0" quotePrefix="1" applyFont="1" applyBorder="1" applyAlignment="1">
      <alignment horizontal="right" vertical="top"/>
    </xf>
    <xf numFmtId="0" fontId="10" fillId="0" borderId="11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24" fillId="0" borderId="13" xfId="0" quotePrefix="1" applyNumberFormat="1" applyFont="1" applyBorder="1" applyAlignment="1">
      <alignment horizontal="center" vertical="center" wrapText="1"/>
    </xf>
    <xf numFmtId="0" fontId="24" fillId="0" borderId="0" xfId="0" quotePrefix="1" applyNumberFormat="1" applyFont="1" applyBorder="1" applyAlignment="1">
      <alignment horizontal="center" vertical="center" wrapText="1"/>
    </xf>
    <xf numFmtId="0" fontId="24" fillId="0" borderId="14" xfId="0" quotePrefix="1" applyNumberFormat="1" applyFont="1" applyBorder="1" applyAlignment="1">
      <alignment horizontal="center" vertical="center" wrapText="1"/>
    </xf>
    <xf numFmtId="0" fontId="24" fillId="0" borderId="3" xfId="0" quotePrefix="1" applyNumberFormat="1" applyFont="1" applyBorder="1" applyAlignment="1">
      <alignment horizontal="center" vertical="center" wrapText="1"/>
    </xf>
    <xf numFmtId="0" fontId="24" fillId="0" borderId="4" xfId="0" quotePrefix="1" applyNumberFormat="1" applyFont="1" applyBorder="1" applyAlignment="1">
      <alignment horizontal="center" vertical="center" wrapText="1"/>
    </xf>
    <xf numFmtId="0" fontId="24" fillId="0" borderId="12" xfId="0" quotePrefix="1" applyNumberFormat="1" applyFont="1" applyBorder="1" applyAlignment="1">
      <alignment horizontal="center" vertical="center" wrapText="1"/>
    </xf>
    <xf numFmtId="38" fontId="25" fillId="0" borderId="10" xfId="0" applyNumberFormat="1" applyFont="1" applyBorder="1" applyAlignment="1">
      <alignment horizontal="center" vertical="center" shrinkToFit="1"/>
    </xf>
    <xf numFmtId="0" fontId="25" fillId="0" borderId="2" xfId="0" applyFont="1" applyBorder="1" applyAlignment="1">
      <alignment horizontal="center" vertical="center" shrinkToFit="1"/>
    </xf>
    <xf numFmtId="0" fontId="25" fillId="0" borderId="11" xfId="0" applyFont="1" applyBorder="1" applyAlignment="1">
      <alignment horizontal="center" vertical="center" shrinkToFit="1"/>
    </xf>
    <xf numFmtId="38" fontId="25" fillId="0" borderId="13" xfId="0" applyNumberFormat="1" applyFont="1" applyBorder="1" applyAlignment="1">
      <alignment horizontal="center" vertical="center" shrinkToFit="1"/>
    </xf>
    <xf numFmtId="0" fontId="11" fillId="0" borderId="1" xfId="0" applyFont="1" applyBorder="1" applyAlignment="1">
      <alignment horizontal="center" vertical="center" textRotation="255" wrapText="1"/>
    </xf>
    <xf numFmtId="0" fontId="11" fillId="0" borderId="10" xfId="0" applyFont="1" applyBorder="1" applyAlignment="1">
      <alignment horizontal="center" vertical="center" textRotation="255" wrapText="1"/>
    </xf>
    <xf numFmtId="0" fontId="11" fillId="0" borderId="2" xfId="0" applyFont="1" applyBorder="1" applyAlignment="1">
      <alignment horizontal="center" vertical="center" textRotation="255" wrapText="1"/>
    </xf>
    <xf numFmtId="0" fontId="11" fillId="0" borderId="11" xfId="0" applyFont="1" applyBorder="1" applyAlignment="1">
      <alignment horizontal="center" vertical="center" textRotation="255" wrapText="1"/>
    </xf>
    <xf numFmtId="0" fontId="11" fillId="0" borderId="13" xfId="0" applyFont="1" applyBorder="1" applyAlignment="1">
      <alignment horizontal="center" vertical="center" textRotation="255" wrapText="1"/>
    </xf>
    <xf numFmtId="0" fontId="11" fillId="0" borderId="0" xfId="0" applyFont="1" applyBorder="1" applyAlignment="1">
      <alignment horizontal="center" vertical="center" textRotation="255" wrapText="1"/>
    </xf>
    <xf numFmtId="0" fontId="11" fillId="0" borderId="14" xfId="0" applyFont="1" applyBorder="1" applyAlignment="1">
      <alignment horizontal="center" vertical="center" textRotation="255" wrapText="1"/>
    </xf>
    <xf numFmtId="0" fontId="11" fillId="0" borderId="3" xfId="0" applyFont="1" applyBorder="1" applyAlignment="1">
      <alignment horizontal="center" vertical="center" textRotation="255" wrapText="1"/>
    </xf>
    <xf numFmtId="0" fontId="11" fillId="0" borderId="4" xfId="0" applyFont="1" applyBorder="1" applyAlignment="1">
      <alignment horizontal="center" vertical="center" textRotation="255" wrapText="1"/>
    </xf>
    <xf numFmtId="0" fontId="11" fillId="0" borderId="12" xfId="0" applyFont="1" applyBorder="1" applyAlignment="1">
      <alignment horizontal="center" vertical="center" textRotation="255" wrapText="1"/>
    </xf>
    <xf numFmtId="0" fontId="9" fillId="0" borderId="10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27" fillId="0" borderId="10" xfId="0" applyFont="1" applyBorder="1" applyAlignment="1">
      <alignment horizontal="center" vertical="center" textRotation="255" wrapText="1"/>
    </xf>
    <xf numFmtId="0" fontId="27" fillId="0" borderId="2" xfId="0" applyFont="1" applyBorder="1" applyAlignment="1">
      <alignment horizontal="center" vertical="center" textRotation="255" wrapText="1"/>
    </xf>
    <xf numFmtId="0" fontId="27" fillId="0" borderId="11" xfId="0" applyFont="1" applyBorder="1" applyAlignment="1">
      <alignment horizontal="center" vertical="center" textRotation="255" wrapText="1"/>
    </xf>
    <xf numFmtId="0" fontId="27" fillId="0" borderId="13" xfId="0" applyFont="1" applyBorder="1" applyAlignment="1">
      <alignment horizontal="center" vertical="center" textRotation="255" wrapText="1"/>
    </xf>
    <xf numFmtId="0" fontId="27" fillId="0" borderId="0" xfId="0" applyFont="1" applyBorder="1" applyAlignment="1">
      <alignment horizontal="center" vertical="center" textRotation="255" wrapText="1"/>
    </xf>
    <xf numFmtId="0" fontId="27" fillId="0" borderId="14" xfId="0" applyFont="1" applyBorder="1" applyAlignment="1">
      <alignment horizontal="center" vertical="center" textRotation="255" wrapText="1"/>
    </xf>
    <xf numFmtId="0" fontId="27" fillId="0" borderId="3" xfId="0" applyFont="1" applyBorder="1" applyAlignment="1">
      <alignment horizontal="center" vertical="center" textRotation="255" wrapText="1"/>
    </xf>
    <xf numFmtId="0" fontId="27" fillId="0" borderId="4" xfId="0" applyFont="1" applyBorder="1" applyAlignment="1">
      <alignment horizontal="center" vertical="center" textRotation="255" wrapText="1"/>
    </xf>
    <xf numFmtId="0" fontId="27" fillId="0" borderId="12" xfId="0" applyFont="1" applyBorder="1" applyAlignment="1">
      <alignment horizontal="center" vertical="center" textRotation="255" wrapText="1"/>
    </xf>
    <xf numFmtId="0" fontId="9" fillId="0" borderId="7" xfId="0" applyFont="1" applyBorder="1" applyAlignment="1">
      <alignment horizontal="center" vertical="center" shrinkToFit="1"/>
    </xf>
    <xf numFmtId="0" fontId="9" fillId="0" borderId="8" xfId="0" applyFont="1" applyBorder="1" applyAlignment="1">
      <alignment horizontal="center" vertical="center" shrinkToFit="1"/>
    </xf>
    <xf numFmtId="0" fontId="9" fillId="0" borderId="9" xfId="0" applyFont="1" applyBorder="1" applyAlignment="1">
      <alignment horizontal="center" vertical="center" shrinkToFit="1"/>
    </xf>
    <xf numFmtId="0" fontId="9" fillId="4" borderId="10" xfId="0" applyFont="1" applyFill="1" applyBorder="1" applyAlignment="1">
      <alignment horizontal="center" shrinkToFit="1"/>
    </xf>
    <xf numFmtId="0" fontId="9" fillId="4" borderId="2" xfId="0" applyFont="1" applyFill="1" applyBorder="1" applyAlignment="1">
      <alignment horizontal="center" shrinkToFit="1"/>
    </xf>
    <xf numFmtId="0" fontId="9" fillId="4" borderId="11" xfId="0" applyFont="1" applyFill="1" applyBorder="1" applyAlignment="1">
      <alignment horizontal="center" shrinkToFit="1"/>
    </xf>
    <xf numFmtId="0" fontId="25" fillId="0" borderId="133" xfId="0" applyFont="1" applyBorder="1" applyAlignment="1">
      <alignment horizontal="center" vertical="center"/>
    </xf>
    <xf numFmtId="0" fontId="25" fillId="0" borderId="16" xfId="0" applyFont="1" applyBorder="1" applyAlignment="1">
      <alignment horizontal="center" vertical="center"/>
    </xf>
    <xf numFmtId="0" fontId="25" fillId="0" borderId="15" xfId="0" applyFont="1" applyBorder="1" applyAlignment="1">
      <alignment horizontal="center" vertical="center"/>
    </xf>
    <xf numFmtId="0" fontId="25" fillId="0" borderId="20" xfId="0" applyFont="1" applyBorder="1" applyAlignment="1">
      <alignment horizontal="center" vertical="center"/>
    </xf>
    <xf numFmtId="0" fontId="25" fillId="0" borderId="18" xfId="0" applyFont="1" applyBorder="1" applyAlignment="1">
      <alignment horizontal="center" vertical="center"/>
    </xf>
    <xf numFmtId="0" fontId="16" fillId="4" borderId="3" xfId="0" applyFont="1" applyFill="1" applyBorder="1" applyAlignment="1">
      <alignment horizontal="center" vertical="center" shrinkToFit="1"/>
    </xf>
    <xf numFmtId="0" fontId="16" fillId="4" borderId="4" xfId="0" applyFont="1" applyFill="1" applyBorder="1" applyAlignment="1">
      <alignment horizontal="center" vertical="center" shrinkToFit="1"/>
    </xf>
    <xf numFmtId="0" fontId="16" fillId="4" borderId="12" xfId="0" applyFont="1" applyFill="1" applyBorder="1" applyAlignment="1">
      <alignment horizontal="center" vertical="center" shrinkToFit="1"/>
    </xf>
    <xf numFmtId="0" fontId="26" fillId="0" borderId="10" xfId="0" applyNumberFormat="1" applyFont="1" applyBorder="1" applyAlignment="1">
      <alignment horizontal="center" vertical="center" shrinkToFit="1"/>
    </xf>
    <xf numFmtId="0" fontId="26" fillId="0" borderId="2" xfId="0" applyNumberFormat="1" applyFont="1" applyBorder="1" applyAlignment="1">
      <alignment horizontal="center" vertical="center" shrinkToFit="1"/>
    </xf>
    <xf numFmtId="49" fontId="26" fillId="0" borderId="2" xfId="0" applyNumberFormat="1" applyFont="1" applyBorder="1" applyAlignment="1">
      <alignment horizontal="center" vertical="center" wrapText="1"/>
    </xf>
    <xf numFmtId="0" fontId="26" fillId="0" borderId="2" xfId="0" applyNumberFormat="1" applyFont="1" applyBorder="1" applyAlignment="1">
      <alignment horizontal="center" vertical="center" wrapText="1"/>
    </xf>
    <xf numFmtId="49" fontId="26" fillId="0" borderId="2" xfId="0" applyNumberFormat="1" applyFont="1" applyBorder="1" applyAlignment="1">
      <alignment horizontal="center" vertical="center" shrinkToFit="1"/>
    </xf>
    <xf numFmtId="49" fontId="25" fillId="0" borderId="10" xfId="0" applyNumberFormat="1" applyFont="1" applyBorder="1" applyAlignment="1">
      <alignment horizontal="center" vertical="center" shrinkToFit="1"/>
    </xf>
    <xf numFmtId="0" fontId="25" fillId="0" borderId="2" xfId="0" applyNumberFormat="1" applyFont="1" applyBorder="1" applyAlignment="1">
      <alignment horizontal="center" vertical="center" shrinkToFit="1"/>
    </xf>
    <xf numFmtId="0" fontId="25" fillId="0" borderId="11" xfId="0" applyNumberFormat="1" applyFont="1" applyBorder="1" applyAlignment="1">
      <alignment horizontal="center" vertical="center" shrinkToFit="1"/>
    </xf>
    <xf numFmtId="0" fontId="25" fillId="0" borderId="13" xfId="0" applyNumberFormat="1" applyFont="1" applyBorder="1" applyAlignment="1">
      <alignment horizontal="center" vertical="center" shrinkToFit="1"/>
    </xf>
    <xf numFmtId="0" fontId="25" fillId="0" borderId="0" xfId="0" applyNumberFormat="1" applyFont="1" applyBorder="1" applyAlignment="1">
      <alignment horizontal="center" vertical="center" shrinkToFit="1"/>
    </xf>
    <xf numFmtId="0" fontId="25" fillId="0" borderId="14" xfId="0" applyNumberFormat="1" applyFont="1" applyBorder="1" applyAlignment="1">
      <alignment horizontal="center" vertical="center" shrinkToFit="1"/>
    </xf>
    <xf numFmtId="0" fontId="25" fillId="0" borderId="3" xfId="0" applyNumberFormat="1" applyFont="1" applyBorder="1" applyAlignment="1">
      <alignment horizontal="center" vertical="center" shrinkToFit="1"/>
    </xf>
    <xf numFmtId="0" fontId="25" fillId="0" borderId="4" xfId="0" applyNumberFormat="1" applyFont="1" applyBorder="1" applyAlignment="1">
      <alignment horizontal="center" vertical="center" shrinkToFit="1"/>
    </xf>
    <xf numFmtId="0" fontId="25" fillId="0" borderId="12" xfId="0" applyNumberFormat="1" applyFont="1" applyBorder="1" applyAlignment="1">
      <alignment horizontal="center" vertical="center" shrinkToFit="1"/>
    </xf>
    <xf numFmtId="0" fontId="9" fillId="0" borderId="0" xfId="0" applyFont="1" applyBorder="1" applyAlignment="1">
      <alignment horizontal="left" vertical="center" wrapText="1"/>
    </xf>
    <xf numFmtId="0" fontId="25" fillId="0" borderId="10" xfId="0" applyNumberFormat="1" applyFont="1" applyBorder="1" applyAlignment="1">
      <alignment horizontal="center" vertical="center" shrinkToFit="1"/>
    </xf>
    <xf numFmtId="0" fontId="4" fillId="0" borderId="10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11" fillId="0" borderId="20" xfId="0" applyFont="1" applyBorder="1" applyAlignment="1">
      <alignment horizontal="right" vertical="center"/>
    </xf>
    <xf numFmtId="0" fontId="11" fillId="0" borderId="2" xfId="0" applyFont="1" applyBorder="1" applyAlignment="1">
      <alignment horizontal="right" vertical="center"/>
    </xf>
    <xf numFmtId="0" fontId="11" fillId="0" borderId="11" xfId="0" applyFont="1" applyBorder="1" applyAlignment="1">
      <alignment horizontal="right" vertical="center"/>
    </xf>
    <xf numFmtId="0" fontId="3" fillId="0" borderId="10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0" xfId="0" applyFont="1" applyBorder="1" applyAlignment="1">
      <alignment horizontal="right" vertical="center"/>
    </xf>
    <xf numFmtId="0" fontId="3" fillId="0" borderId="0" xfId="0" applyFont="1" applyBorder="1" applyAlignment="1">
      <alignment horizontal="left" vertical="center"/>
    </xf>
    <xf numFmtId="0" fontId="7" fillId="0" borderId="0" xfId="0" applyNumberFormat="1" applyFont="1" applyBorder="1" applyAlignment="1">
      <alignment horizontal="center" vertical="center"/>
    </xf>
    <xf numFmtId="0" fontId="7" fillId="0" borderId="4" xfId="0" applyNumberFormat="1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25" fillId="0" borderId="13" xfId="0" applyNumberFormat="1" applyFont="1" applyFill="1" applyBorder="1" applyAlignment="1">
      <alignment horizontal="center" vertical="center" shrinkToFit="1"/>
    </xf>
    <xf numFmtId="0" fontId="25" fillId="0" borderId="6" xfId="0" applyNumberFormat="1" applyFont="1" applyFill="1" applyBorder="1" applyAlignment="1">
      <alignment horizontal="center" vertical="center" shrinkToFit="1"/>
    </xf>
    <xf numFmtId="0" fontId="25" fillId="0" borderId="3" xfId="0" applyNumberFormat="1" applyFont="1" applyFill="1" applyBorder="1" applyAlignment="1">
      <alignment horizontal="center" vertical="center" shrinkToFit="1"/>
    </xf>
    <xf numFmtId="0" fontId="25" fillId="0" borderId="19" xfId="0" applyNumberFormat="1" applyFont="1" applyFill="1" applyBorder="1" applyAlignment="1">
      <alignment horizontal="center" vertical="center" shrinkToFit="1"/>
    </xf>
    <xf numFmtId="0" fontId="14" fillId="0" borderId="7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6" fillId="0" borderId="45" xfId="0" applyFont="1" applyBorder="1" applyAlignment="1">
      <alignment horizontal="center" vertical="center"/>
    </xf>
    <xf numFmtId="0" fontId="6" fillId="0" borderId="41" xfId="0" applyFont="1" applyBorder="1" applyAlignment="1">
      <alignment horizontal="center" vertical="center"/>
    </xf>
    <xf numFmtId="0" fontId="6" fillId="0" borderId="37" xfId="0" applyFont="1" applyBorder="1" applyAlignment="1">
      <alignment horizontal="center" vertical="center"/>
    </xf>
    <xf numFmtId="0" fontId="25" fillId="0" borderId="10" xfId="0" applyFont="1" applyBorder="1" applyAlignment="1">
      <alignment horizontal="center" vertical="center" shrinkToFit="1"/>
    </xf>
    <xf numFmtId="0" fontId="25" fillId="0" borderId="39" xfId="1" applyNumberFormat="1" applyFont="1" applyBorder="1" applyAlignment="1">
      <alignment horizontal="center" vertical="center" shrinkToFit="1"/>
    </xf>
    <xf numFmtId="0" fontId="25" fillId="0" borderId="2" xfId="1" applyNumberFormat="1" applyFont="1" applyBorder="1" applyAlignment="1">
      <alignment horizontal="center" vertical="center" shrinkToFit="1"/>
    </xf>
    <xf numFmtId="0" fontId="25" fillId="0" borderId="40" xfId="1" applyNumberFormat="1" applyFont="1" applyBorder="1" applyAlignment="1">
      <alignment horizontal="center" vertical="center" shrinkToFit="1"/>
    </xf>
    <xf numFmtId="0" fontId="25" fillId="0" borderId="33" xfId="1" applyNumberFormat="1" applyFont="1" applyBorder="1" applyAlignment="1">
      <alignment horizontal="center" vertical="center" shrinkToFit="1"/>
    </xf>
    <xf numFmtId="0" fontId="25" fillId="0" borderId="0" xfId="1" applyNumberFormat="1" applyFont="1" applyBorder="1" applyAlignment="1">
      <alignment horizontal="center" vertical="center" shrinkToFit="1"/>
    </xf>
    <xf numFmtId="0" fontId="25" fillId="0" borderId="42" xfId="1" applyNumberFormat="1" applyFont="1" applyBorder="1" applyAlignment="1">
      <alignment horizontal="center" vertical="center" shrinkToFit="1"/>
    </xf>
    <xf numFmtId="0" fontId="25" fillId="0" borderId="43" xfId="1" applyNumberFormat="1" applyFont="1" applyBorder="1" applyAlignment="1">
      <alignment horizontal="center" vertical="center" shrinkToFit="1"/>
    </xf>
    <xf numFmtId="0" fontId="25" fillId="0" borderId="4" xfId="1" applyNumberFormat="1" applyFont="1" applyBorder="1" applyAlignment="1">
      <alignment horizontal="center" vertical="center" shrinkToFit="1"/>
    </xf>
    <xf numFmtId="0" fontId="25" fillId="0" borderId="44" xfId="1" applyNumberFormat="1" applyFont="1" applyBorder="1" applyAlignment="1">
      <alignment horizontal="center" vertical="center" shrinkToFit="1"/>
    </xf>
    <xf numFmtId="0" fontId="25" fillId="0" borderId="20" xfId="1" applyNumberFormat="1" applyFont="1" applyBorder="1" applyAlignment="1">
      <alignment horizontal="center" vertical="center" shrinkToFit="1"/>
    </xf>
    <xf numFmtId="0" fontId="25" fillId="0" borderId="5" xfId="1" applyNumberFormat="1" applyFont="1" applyBorder="1" applyAlignment="1">
      <alignment horizontal="center" vertical="center" shrinkToFit="1"/>
    </xf>
    <xf numFmtId="0" fontId="25" fillId="0" borderId="21" xfId="1" applyNumberFormat="1" applyFont="1" applyBorder="1" applyAlignment="1">
      <alignment horizontal="center" vertical="center" shrinkToFit="1"/>
    </xf>
    <xf numFmtId="0" fontId="25" fillId="0" borderId="11" xfId="1" applyNumberFormat="1" applyFont="1" applyBorder="1" applyAlignment="1">
      <alignment horizontal="center" vertical="center" shrinkToFit="1"/>
    </xf>
    <xf numFmtId="0" fontId="25" fillId="0" borderId="14" xfId="1" applyNumberFormat="1" applyFont="1" applyBorder="1" applyAlignment="1">
      <alignment horizontal="center" vertical="center" shrinkToFit="1"/>
    </xf>
    <xf numFmtId="0" fontId="25" fillId="0" borderId="12" xfId="1" applyNumberFormat="1" applyFont="1" applyBorder="1" applyAlignment="1">
      <alignment horizontal="center" vertical="center" shrinkToFit="1"/>
    </xf>
    <xf numFmtId="0" fontId="25" fillId="0" borderId="39" xfId="0" applyFont="1" applyBorder="1" applyAlignment="1">
      <alignment horizontal="center" vertical="center" shrinkToFit="1"/>
    </xf>
    <xf numFmtId="0" fontId="25" fillId="0" borderId="40" xfId="0" applyFont="1" applyBorder="1" applyAlignment="1">
      <alignment horizontal="center" vertical="center" shrinkToFit="1"/>
    </xf>
    <xf numFmtId="0" fontId="10" fillId="0" borderId="7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6" fillId="0" borderId="37" xfId="0" applyFont="1" applyBorder="1" applyAlignment="1">
      <alignment horizontal="center" vertical="center" wrapText="1"/>
    </xf>
    <xf numFmtId="0" fontId="6" fillId="0" borderId="38" xfId="0" applyFont="1" applyBorder="1" applyAlignment="1">
      <alignment horizontal="center" vertical="center" wrapText="1"/>
    </xf>
    <xf numFmtId="0" fontId="6" fillId="0" borderId="7" xfId="0" quotePrefix="1" applyFont="1" applyBorder="1" applyAlignment="1">
      <alignment horizontal="center" vertical="center"/>
    </xf>
    <xf numFmtId="0" fontId="6" fillId="0" borderId="8" xfId="0" quotePrefix="1" applyFont="1" applyBorder="1" applyAlignment="1">
      <alignment horizontal="center" vertical="center"/>
    </xf>
    <xf numFmtId="0" fontId="6" fillId="0" borderId="9" xfId="0" quotePrefix="1" applyFont="1" applyBorder="1" applyAlignment="1">
      <alignment horizontal="center" vertical="center"/>
    </xf>
    <xf numFmtId="0" fontId="8" fillId="0" borderId="128" xfId="0" applyFont="1" applyBorder="1" applyAlignment="1">
      <alignment horizontal="center" vertical="center" wrapText="1"/>
    </xf>
    <xf numFmtId="0" fontId="8" fillId="0" borderId="102" xfId="0" applyFont="1" applyBorder="1" applyAlignment="1">
      <alignment horizontal="center" vertical="center"/>
    </xf>
    <xf numFmtId="0" fontId="8" fillId="0" borderId="103" xfId="0" applyFont="1" applyBorder="1" applyAlignment="1">
      <alignment horizontal="center" vertical="center"/>
    </xf>
    <xf numFmtId="0" fontId="8" fillId="0" borderId="129" xfId="0" applyFont="1" applyBorder="1" applyAlignment="1">
      <alignment horizontal="center" vertical="center"/>
    </xf>
    <xf numFmtId="0" fontId="8" fillId="0" borderId="12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 textRotation="255" wrapText="1"/>
    </xf>
    <xf numFmtId="0" fontId="6" fillId="0" borderId="53" xfId="0" applyFont="1" applyBorder="1" applyAlignment="1">
      <alignment horizontal="center" vertical="center"/>
    </xf>
    <xf numFmtId="0" fontId="10" fillId="0" borderId="128" xfId="0" applyFont="1" applyBorder="1" applyAlignment="1">
      <alignment horizontal="center" vertical="center" wrapText="1"/>
    </xf>
    <xf numFmtId="0" fontId="10" fillId="0" borderId="102" xfId="0" applyFont="1" applyBorder="1" applyAlignment="1">
      <alignment horizontal="center" vertical="center" wrapText="1"/>
    </xf>
    <xf numFmtId="0" fontId="10" fillId="0" borderId="127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6" fillId="0" borderId="128" xfId="0" applyFont="1" applyBorder="1" applyAlignment="1">
      <alignment horizontal="center" vertical="center" wrapText="1"/>
    </xf>
    <xf numFmtId="0" fontId="6" fillId="0" borderId="102" xfId="0" applyFont="1" applyBorder="1" applyAlignment="1">
      <alignment horizontal="center" vertical="center" wrapText="1"/>
    </xf>
    <xf numFmtId="0" fontId="6" fillId="0" borderId="127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101" xfId="0" applyFont="1" applyBorder="1" applyAlignment="1">
      <alignment horizontal="center" vertical="center" wrapText="1"/>
    </xf>
    <xf numFmtId="0" fontId="6" fillId="0" borderId="122" xfId="0" applyFont="1" applyBorder="1" applyAlignment="1">
      <alignment horizontal="center" vertical="center" wrapText="1"/>
    </xf>
    <xf numFmtId="0" fontId="25" fillId="0" borderId="112" xfId="0" applyFont="1" applyBorder="1" applyAlignment="1">
      <alignment horizontal="center" vertical="center"/>
    </xf>
    <xf numFmtId="0" fontId="25" fillId="0" borderId="52" xfId="0" applyFont="1" applyBorder="1" applyAlignment="1">
      <alignment horizontal="center" vertical="center"/>
    </xf>
    <xf numFmtId="0" fontId="25" fillId="0" borderId="125" xfId="0" applyFont="1" applyBorder="1" applyAlignment="1">
      <alignment horizontal="center" vertical="center"/>
    </xf>
    <xf numFmtId="0" fontId="25" fillId="0" borderId="126" xfId="0" applyFont="1" applyBorder="1" applyAlignment="1">
      <alignment horizontal="center" vertical="center"/>
    </xf>
    <xf numFmtId="0" fontId="25" fillId="0" borderId="120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6" fillId="0" borderId="50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25" fillId="0" borderId="30" xfId="0" applyFont="1" applyBorder="1" applyAlignment="1">
      <alignment horizontal="center" vertical="center"/>
    </xf>
    <xf numFmtId="0" fontId="25" fillId="0" borderId="31" xfId="0" applyFont="1" applyBorder="1" applyAlignment="1">
      <alignment horizontal="center" vertical="center"/>
    </xf>
    <xf numFmtId="0" fontId="25" fillId="0" borderId="51" xfId="0" applyFont="1" applyBorder="1" applyAlignment="1">
      <alignment horizontal="center" vertical="center"/>
    </xf>
    <xf numFmtId="0" fontId="25" fillId="0" borderId="32" xfId="0" applyFont="1" applyBorder="1" applyAlignment="1">
      <alignment horizontal="center" vertical="center"/>
    </xf>
    <xf numFmtId="0" fontId="25" fillId="0" borderId="22" xfId="0" applyFont="1" applyBorder="1" applyAlignment="1">
      <alignment horizontal="center" vertical="center"/>
    </xf>
    <xf numFmtId="0" fontId="25" fillId="0" borderId="23" xfId="0" applyFont="1" applyBorder="1" applyAlignment="1">
      <alignment horizontal="center" vertical="center"/>
    </xf>
    <xf numFmtId="0" fontId="25" fillId="0" borderId="24" xfId="0" applyFont="1" applyBorder="1" applyAlignment="1">
      <alignment horizontal="center" vertical="center"/>
    </xf>
    <xf numFmtId="0" fontId="25" fillId="0" borderId="25" xfId="0" applyFont="1" applyBorder="1" applyAlignment="1">
      <alignment horizontal="center" vertical="center"/>
    </xf>
    <xf numFmtId="0" fontId="6" fillId="0" borderId="41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/>
    </xf>
    <xf numFmtId="0" fontId="9" fillId="0" borderId="53" xfId="0" applyFont="1" applyBorder="1" applyAlignment="1">
      <alignment horizontal="center" vertical="center"/>
    </xf>
    <xf numFmtId="0" fontId="6" fillId="0" borderId="29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49" fontId="30" fillId="0" borderId="10" xfId="0" applyNumberFormat="1" applyFont="1" applyBorder="1" applyAlignment="1">
      <alignment horizontal="center" vertical="center" shrinkToFit="1"/>
    </xf>
    <xf numFmtId="0" fontId="30" fillId="0" borderId="2" xfId="0" applyFont="1" applyBorder="1" applyAlignment="1">
      <alignment horizontal="center" vertical="center" shrinkToFit="1"/>
    </xf>
    <xf numFmtId="0" fontId="30" fillId="0" borderId="11" xfId="0" applyFont="1" applyBorder="1" applyAlignment="1">
      <alignment horizontal="center" vertical="center" shrinkToFit="1"/>
    </xf>
    <xf numFmtId="0" fontId="30" fillId="0" borderId="3" xfId="0" applyFont="1" applyBorder="1" applyAlignment="1">
      <alignment horizontal="center" vertical="center" shrinkToFit="1"/>
    </xf>
    <xf numFmtId="0" fontId="30" fillId="0" borderId="4" xfId="0" applyFont="1" applyBorder="1" applyAlignment="1">
      <alignment horizontal="center" vertical="center" shrinkToFit="1"/>
    </xf>
    <xf numFmtId="0" fontId="30" fillId="0" borderId="12" xfId="0" applyFont="1" applyBorder="1" applyAlignment="1">
      <alignment horizontal="center" vertical="center" shrinkToFit="1"/>
    </xf>
    <xf numFmtId="0" fontId="6" fillId="0" borderId="10" xfId="0" applyFont="1" applyBorder="1" applyAlignment="1">
      <alignment horizontal="center" vertical="center" shrinkToFit="1"/>
    </xf>
    <xf numFmtId="0" fontId="6" fillId="0" borderId="11" xfId="0" applyFont="1" applyBorder="1" applyAlignment="1">
      <alignment horizontal="center" vertical="center" shrinkToFit="1"/>
    </xf>
    <xf numFmtId="0" fontId="6" fillId="0" borderId="3" xfId="0" applyFont="1" applyBorder="1" applyAlignment="1">
      <alignment horizontal="center" vertical="center" shrinkToFit="1"/>
    </xf>
    <xf numFmtId="0" fontId="6" fillId="0" borderId="12" xfId="0" applyFont="1" applyBorder="1" applyAlignment="1">
      <alignment horizontal="center" vertical="center" shrinkToFit="1"/>
    </xf>
    <xf numFmtId="0" fontId="6" fillId="0" borderId="36" xfId="0" applyFont="1" applyBorder="1" applyAlignment="1">
      <alignment horizontal="center" vertical="center" wrapText="1"/>
    </xf>
    <xf numFmtId="0" fontId="25" fillId="0" borderId="24" xfId="0" applyNumberFormat="1" applyFont="1" applyBorder="1" applyAlignment="1">
      <alignment horizontal="center" vertical="center"/>
    </xf>
    <xf numFmtId="0" fontId="25" fillId="0" borderId="129" xfId="0" applyNumberFormat="1" applyFont="1" applyBorder="1" applyAlignment="1">
      <alignment horizontal="center" vertical="center"/>
    </xf>
    <xf numFmtId="0" fontId="25" fillId="0" borderId="112" xfId="0" applyNumberFormat="1" applyFont="1" applyBorder="1" applyAlignment="1">
      <alignment horizontal="center" vertical="center"/>
    </xf>
    <xf numFmtId="0" fontId="25" fillId="0" borderId="52" xfId="0" applyNumberFormat="1" applyFont="1" applyBorder="1" applyAlignment="1">
      <alignment horizontal="center" vertical="center"/>
    </xf>
    <xf numFmtId="0" fontId="25" fillId="0" borderId="25" xfId="0" applyNumberFormat="1" applyFont="1" applyBorder="1" applyAlignment="1">
      <alignment horizontal="center" vertical="center"/>
    </xf>
    <xf numFmtId="0" fontId="25" fillId="0" borderId="130" xfId="0" applyFont="1" applyBorder="1" applyAlignment="1">
      <alignment horizontal="center" vertical="center"/>
    </xf>
    <xf numFmtId="0" fontId="25" fillId="0" borderId="1" xfId="0" applyFont="1" applyBorder="1" applyAlignment="1">
      <alignment horizontal="center" vertical="center"/>
    </xf>
    <xf numFmtId="0" fontId="25" fillId="0" borderId="131" xfId="0" applyFont="1" applyBorder="1" applyAlignment="1">
      <alignment horizontal="center" vertical="center"/>
    </xf>
    <xf numFmtId="0" fontId="25" fillId="0" borderId="132" xfId="0" applyFont="1" applyBorder="1" applyAlignment="1">
      <alignment horizontal="center" vertical="center"/>
    </xf>
    <xf numFmtId="0" fontId="7" fillId="0" borderId="112" xfId="0" applyFont="1" applyBorder="1" applyAlignment="1">
      <alignment horizontal="center" vertical="center"/>
    </xf>
    <xf numFmtId="0" fontId="7" fillId="0" borderId="52" xfId="0" applyFont="1" applyBorder="1" applyAlignment="1">
      <alignment horizontal="center" vertical="center"/>
    </xf>
    <xf numFmtId="0" fontId="7" fillId="0" borderId="120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30" fillId="0" borderId="13" xfId="0" applyFont="1" applyBorder="1" applyAlignment="1">
      <alignment horizontal="center" vertical="center" shrinkToFit="1"/>
    </xf>
    <xf numFmtId="0" fontId="30" fillId="0" borderId="0" xfId="0" applyFont="1" applyBorder="1" applyAlignment="1">
      <alignment horizontal="center" vertical="center" shrinkToFit="1"/>
    </xf>
    <xf numFmtId="0" fontId="30" fillId="0" borderId="14" xfId="0" applyFont="1" applyBorder="1" applyAlignment="1">
      <alignment horizontal="center" vertical="center" shrinkToFit="1"/>
    </xf>
    <xf numFmtId="0" fontId="10" fillId="0" borderId="0" xfId="0" applyFont="1" applyBorder="1" applyAlignment="1">
      <alignment horizontal="left" vertical="center" wrapText="1"/>
    </xf>
    <xf numFmtId="0" fontId="7" fillId="0" borderId="18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7" fillId="0" borderId="14" xfId="0" applyNumberFormat="1" applyFont="1" applyBorder="1" applyAlignment="1">
      <alignment horizontal="center" vertical="center"/>
    </xf>
    <xf numFmtId="0" fontId="7" fillId="0" borderId="12" xfId="0" applyNumberFormat="1" applyFont="1" applyBorder="1" applyAlignment="1">
      <alignment horizontal="center" vertical="center"/>
    </xf>
    <xf numFmtId="0" fontId="25" fillId="0" borderId="3" xfId="0" applyFont="1" applyFill="1" applyBorder="1" applyAlignment="1">
      <alignment horizontal="center" vertical="center" shrinkToFit="1"/>
    </xf>
    <xf numFmtId="0" fontId="10" fillId="0" borderId="1" xfId="0" quotePrefix="1" applyFont="1" applyBorder="1" applyAlignment="1">
      <alignment horizontal="center" vertical="center"/>
    </xf>
    <xf numFmtId="0" fontId="14" fillId="0" borderId="2" xfId="0" applyFont="1" applyBorder="1" applyAlignment="1">
      <alignment horizontal="right"/>
    </xf>
    <xf numFmtId="0" fontId="14" fillId="0" borderId="11" xfId="0" applyFont="1" applyBorder="1" applyAlignment="1">
      <alignment horizontal="right"/>
    </xf>
    <xf numFmtId="0" fontId="14" fillId="0" borderId="10" xfId="0" applyFont="1" applyBorder="1" applyAlignment="1">
      <alignment horizontal="right"/>
    </xf>
    <xf numFmtId="0" fontId="7" fillId="0" borderId="13" xfId="0" applyFont="1" applyBorder="1" applyAlignment="1">
      <alignment horizontal="center" vertical="center" shrinkToFit="1"/>
    </xf>
    <xf numFmtId="0" fontId="7" fillId="0" borderId="3" xfId="0" applyFont="1" applyBorder="1" applyAlignment="1">
      <alignment horizontal="center" vertical="center" shrinkToFit="1"/>
    </xf>
    <xf numFmtId="0" fontId="10" fillId="0" borderId="1" xfId="0" applyFont="1" applyBorder="1" applyAlignment="1">
      <alignment horizontal="left" vertical="center"/>
    </xf>
    <xf numFmtId="0" fontId="10" fillId="0" borderId="10" xfId="0" applyFont="1" applyBorder="1" applyAlignment="1">
      <alignment horizontal="left" vertical="center"/>
    </xf>
    <xf numFmtId="0" fontId="10" fillId="0" borderId="2" xfId="0" applyFont="1" applyBorder="1" applyAlignment="1">
      <alignment horizontal="left" vertical="center"/>
    </xf>
    <xf numFmtId="0" fontId="10" fillId="0" borderId="11" xfId="0" applyFont="1" applyBorder="1" applyAlignment="1">
      <alignment horizontal="left" vertical="center"/>
    </xf>
    <xf numFmtId="0" fontId="10" fillId="0" borderId="3" xfId="0" applyFont="1" applyBorder="1" applyAlignment="1">
      <alignment horizontal="left" vertical="center"/>
    </xf>
    <xf numFmtId="0" fontId="10" fillId="0" borderId="4" xfId="0" applyFont="1" applyBorder="1" applyAlignment="1">
      <alignment horizontal="left" vertical="center"/>
    </xf>
    <xf numFmtId="0" fontId="10" fillId="0" borderId="12" xfId="0" applyFont="1" applyBorder="1" applyAlignment="1">
      <alignment horizontal="left" vertical="center"/>
    </xf>
    <xf numFmtId="0" fontId="10" fillId="0" borderId="0" xfId="0" applyFont="1" applyBorder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1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 textRotation="255"/>
    </xf>
    <xf numFmtId="0" fontId="26" fillId="0" borderId="0" xfId="0" applyFont="1" applyBorder="1" applyAlignment="1">
      <alignment horizontal="center" vertical="center"/>
    </xf>
    <xf numFmtId="0" fontId="28" fillId="0" borderId="86" xfId="0" applyFont="1" applyBorder="1" applyAlignment="1">
      <alignment horizontal="center" vertical="center" shrinkToFit="1"/>
    </xf>
    <xf numFmtId="0" fontId="28" fillId="0" borderId="110" xfId="0" applyFont="1" applyBorder="1" applyAlignment="1">
      <alignment horizontal="center" vertical="center" shrinkToFit="1"/>
    </xf>
    <xf numFmtId="0" fontId="28" fillId="0" borderId="111" xfId="0" applyFont="1" applyBorder="1" applyAlignment="1">
      <alignment horizontal="center" vertical="center" shrinkToFit="1"/>
    </xf>
    <xf numFmtId="0" fontId="7" fillId="0" borderId="13" xfId="0" applyFont="1" applyFill="1" applyBorder="1" applyAlignment="1">
      <alignment horizontal="center" vertical="center" shrinkToFit="1"/>
    </xf>
    <xf numFmtId="0" fontId="7" fillId="0" borderId="0" xfId="0" applyFont="1" applyFill="1" applyBorder="1" applyAlignment="1">
      <alignment horizontal="center" vertical="center" shrinkToFit="1"/>
    </xf>
    <xf numFmtId="0" fontId="7" fillId="0" borderId="14" xfId="0" applyFont="1" applyFill="1" applyBorder="1" applyAlignment="1">
      <alignment horizontal="center" vertical="center" shrinkToFit="1"/>
    </xf>
    <xf numFmtId="0" fontId="7" fillId="0" borderId="3" xfId="0" applyFont="1" applyFill="1" applyBorder="1" applyAlignment="1">
      <alignment horizontal="center" vertical="center" shrinkToFit="1"/>
    </xf>
    <xf numFmtId="0" fontId="7" fillId="0" borderId="4" xfId="0" applyFont="1" applyFill="1" applyBorder="1" applyAlignment="1">
      <alignment horizontal="center" vertical="center" shrinkToFit="1"/>
    </xf>
    <xf numFmtId="0" fontId="7" fillId="0" borderId="12" xfId="0" applyFont="1" applyFill="1" applyBorder="1" applyAlignment="1">
      <alignment horizontal="center" vertical="center" shrinkToFit="1"/>
    </xf>
    <xf numFmtId="0" fontId="8" fillId="0" borderId="0" xfId="0" applyFont="1" applyAlignment="1">
      <alignment horizontal="left" vertical="top"/>
    </xf>
    <xf numFmtId="0" fontId="25" fillId="4" borderId="150" xfId="0" applyFont="1" applyFill="1" applyBorder="1" applyAlignment="1">
      <alignment horizontal="center" vertical="center" shrinkToFit="1"/>
    </xf>
    <xf numFmtId="0" fontId="25" fillId="4" borderId="151" xfId="0" applyFont="1" applyFill="1" applyBorder="1" applyAlignment="1">
      <alignment horizontal="center" vertical="center" shrinkToFit="1"/>
    </xf>
    <xf numFmtId="0" fontId="25" fillId="4" borderId="152" xfId="0" applyFont="1" applyFill="1" applyBorder="1" applyAlignment="1">
      <alignment horizontal="center" vertical="center" shrinkToFit="1"/>
    </xf>
    <xf numFmtId="0" fontId="25" fillId="4" borderId="153" xfId="0" applyFont="1" applyFill="1" applyBorder="1" applyAlignment="1">
      <alignment horizontal="center" vertical="center" shrinkToFit="1"/>
    </xf>
    <xf numFmtId="0" fontId="25" fillId="4" borderId="0" xfId="0" applyFont="1" applyFill="1" applyBorder="1" applyAlignment="1">
      <alignment horizontal="center" vertical="center" shrinkToFit="1"/>
    </xf>
    <xf numFmtId="0" fontId="25" fillId="4" borderId="154" xfId="0" applyFont="1" applyFill="1" applyBorder="1" applyAlignment="1">
      <alignment horizontal="center" vertical="center" shrinkToFit="1"/>
    </xf>
    <xf numFmtId="0" fontId="25" fillId="4" borderId="155" xfId="0" applyFont="1" applyFill="1" applyBorder="1" applyAlignment="1">
      <alignment horizontal="center" vertical="center" shrinkToFit="1"/>
    </xf>
    <xf numFmtId="0" fontId="25" fillId="4" borderId="156" xfId="0" applyFont="1" applyFill="1" applyBorder="1" applyAlignment="1">
      <alignment horizontal="center" vertical="center" shrinkToFit="1"/>
    </xf>
    <xf numFmtId="0" fontId="25" fillId="4" borderId="157" xfId="0" applyFont="1" applyFill="1" applyBorder="1" applyAlignment="1">
      <alignment horizontal="center" vertical="center" shrinkToFit="1"/>
    </xf>
    <xf numFmtId="38" fontId="7" fillId="0" borderId="10" xfId="0" applyNumberFormat="1" applyFont="1" applyBorder="1" applyAlignment="1">
      <alignment horizontal="center" vertical="center"/>
    </xf>
    <xf numFmtId="0" fontId="7" fillId="0" borderId="2" xfId="0" applyNumberFormat="1" applyFont="1" applyBorder="1" applyAlignment="1">
      <alignment horizontal="center" vertical="center"/>
    </xf>
    <xf numFmtId="0" fontId="7" fillId="0" borderId="18" xfId="0" applyNumberFormat="1" applyFont="1" applyBorder="1" applyAlignment="1">
      <alignment horizontal="center" vertical="center"/>
    </xf>
    <xf numFmtId="0" fontId="11" fillId="0" borderId="64" xfId="0" applyFont="1" applyBorder="1" applyAlignment="1" applyProtection="1">
      <alignment horizontal="center" vertical="center"/>
    </xf>
    <xf numFmtId="0" fontId="11" fillId="0" borderId="65" xfId="0" applyFont="1" applyBorder="1" applyAlignment="1" applyProtection="1">
      <alignment horizontal="center" vertical="center"/>
    </xf>
    <xf numFmtId="0" fontId="11" fillId="0" borderId="66" xfId="0" applyFont="1" applyBorder="1" applyAlignment="1" applyProtection="1">
      <alignment horizontal="center" vertical="center"/>
    </xf>
    <xf numFmtId="0" fontId="10" fillId="0" borderId="7" xfId="0" applyFont="1" applyBorder="1" applyAlignment="1">
      <alignment vertical="center" shrinkToFit="1"/>
    </xf>
    <xf numFmtId="0" fontId="10" fillId="0" borderId="8" xfId="0" applyFont="1" applyBorder="1" applyAlignment="1">
      <alignment vertical="center" shrinkToFit="1"/>
    </xf>
    <xf numFmtId="0" fontId="10" fillId="0" borderId="9" xfId="0" applyFont="1" applyBorder="1" applyAlignment="1">
      <alignment vertical="center" shrinkToFit="1"/>
    </xf>
    <xf numFmtId="0" fontId="10" fillId="0" borderId="55" xfId="0" applyFont="1" applyBorder="1" applyAlignment="1">
      <alignment horizontal="center" vertical="center"/>
    </xf>
    <xf numFmtId="0" fontId="16" fillId="4" borderId="13" xfId="0" applyFont="1" applyFill="1" applyBorder="1" applyAlignment="1">
      <alignment horizontal="center" vertical="center" shrinkToFit="1"/>
    </xf>
    <xf numFmtId="0" fontId="16" fillId="4" borderId="0" xfId="0" applyFont="1" applyFill="1" applyBorder="1" applyAlignment="1">
      <alignment horizontal="center" vertical="center" shrinkToFit="1"/>
    </xf>
    <xf numFmtId="0" fontId="16" fillId="4" borderId="14" xfId="0" applyFont="1" applyFill="1" applyBorder="1" applyAlignment="1">
      <alignment horizontal="center" vertical="center" shrinkToFit="1"/>
    </xf>
    <xf numFmtId="0" fontId="7" fillId="0" borderId="150" xfId="0" applyFont="1" applyFill="1" applyBorder="1" applyAlignment="1">
      <alignment horizontal="center" vertical="center"/>
    </xf>
    <xf numFmtId="0" fontId="7" fillId="0" borderId="151" xfId="0" applyFont="1" applyFill="1" applyBorder="1" applyAlignment="1">
      <alignment horizontal="center" vertical="center"/>
    </xf>
    <xf numFmtId="0" fontId="7" fillId="0" borderId="152" xfId="0" applyFont="1" applyFill="1" applyBorder="1" applyAlignment="1">
      <alignment horizontal="center" vertical="center"/>
    </xf>
    <xf numFmtId="0" fontId="7" fillId="0" borderId="153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154" xfId="0" applyFont="1" applyFill="1" applyBorder="1" applyAlignment="1">
      <alignment horizontal="center" vertical="center"/>
    </xf>
    <xf numFmtId="0" fontId="7" fillId="0" borderId="155" xfId="0" applyFont="1" applyFill="1" applyBorder="1" applyAlignment="1">
      <alignment horizontal="center" vertical="center"/>
    </xf>
    <xf numFmtId="0" fontId="7" fillId="0" borderId="156" xfId="0" applyFont="1" applyFill="1" applyBorder="1" applyAlignment="1">
      <alignment horizontal="center" vertical="center"/>
    </xf>
    <xf numFmtId="0" fontId="7" fillId="0" borderId="157" xfId="0" applyFont="1" applyFill="1" applyBorder="1" applyAlignment="1">
      <alignment horizontal="center" vertical="center"/>
    </xf>
    <xf numFmtId="49" fontId="25" fillId="0" borderId="13" xfId="0" applyNumberFormat="1" applyFont="1" applyBorder="1" applyAlignment="1">
      <alignment horizontal="center" vertical="center" shrinkToFit="1"/>
    </xf>
    <xf numFmtId="49" fontId="25" fillId="0" borderId="6" xfId="0" applyNumberFormat="1" applyFont="1" applyBorder="1" applyAlignment="1">
      <alignment horizontal="center" vertical="center" shrinkToFit="1"/>
    </xf>
    <xf numFmtId="49" fontId="25" fillId="0" borderId="3" xfId="0" applyNumberFormat="1" applyFont="1" applyBorder="1" applyAlignment="1">
      <alignment horizontal="center" vertical="center" shrinkToFit="1"/>
    </xf>
    <xf numFmtId="49" fontId="25" fillId="0" borderId="19" xfId="0" applyNumberFormat="1" applyFont="1" applyBorder="1" applyAlignment="1">
      <alignment horizontal="center" vertical="center" shrinkToFit="1"/>
    </xf>
  </cellXfs>
  <cellStyles count="4">
    <cellStyle name="ハイパーリンク" xfId="3" builtinId="8"/>
    <cellStyle name="桁区切り" xfId="2" builtinId="6"/>
    <cellStyle name="標準" xfId="0" builtinId="0"/>
    <cellStyle name="標準 2" xfId="1" xr:uid="{00000000-0005-0000-0000-000003000000}"/>
  </cellStyles>
  <dxfs count="160">
    <dxf>
      <fill>
        <patternFill>
          <bgColor theme="0" tint="-4.9989318521683403E-2"/>
        </patternFill>
      </fill>
    </dxf>
    <dxf>
      <border>
        <left style="thin">
          <color rgb="FF00B050"/>
        </left>
        <right style="thin">
          <color rgb="FF00B050"/>
        </right>
        <top style="thin">
          <color rgb="FF00B050"/>
        </top>
        <bottom style="thin">
          <color rgb="FF00B050"/>
        </bottom>
        <vertical/>
        <horizontal/>
      </border>
    </dxf>
    <dxf>
      <border>
        <left style="thin">
          <color rgb="FF00B050"/>
        </left>
        <right style="thin">
          <color rgb="FF00B050"/>
        </right>
        <top style="thin">
          <color rgb="FF00B050"/>
        </top>
        <bottom style="thin">
          <color rgb="FF00B050"/>
        </bottom>
        <vertical/>
        <horizontal/>
      </border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ont>
        <color theme="0"/>
      </font>
      <fill>
        <patternFill patternType="solid">
          <fgColor auto="1"/>
          <bgColor rgb="FF00B050"/>
        </patternFill>
      </fill>
    </dxf>
    <dxf>
      <font>
        <color theme="0"/>
      </font>
      <fill>
        <patternFill patternType="solid">
          <fgColor auto="1"/>
          <bgColor rgb="FF00B05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 patternType="solid">
          <fgColor auto="1"/>
          <bgColor rgb="FF00B050"/>
        </patternFill>
      </fill>
    </dxf>
    <dxf>
      <font>
        <color theme="0"/>
      </font>
      <fill>
        <patternFill patternType="solid">
          <fgColor auto="1"/>
          <bgColor rgb="FF00B050"/>
        </patternFill>
      </fill>
    </dxf>
    <dxf>
      <fill>
        <patternFill>
          <bgColor theme="0"/>
        </patternFill>
      </fill>
    </dxf>
    <dxf>
      <fill>
        <patternFill>
          <bgColor rgb="FFFFFF99"/>
        </patternFill>
      </fill>
    </dxf>
    <dxf>
      <fill>
        <patternFill>
          <bgColor rgb="FFFF9999"/>
        </patternFill>
      </fill>
    </dxf>
    <dxf>
      <fill>
        <patternFill>
          <bgColor rgb="FFFF0000"/>
        </patternFill>
      </fill>
      <border>
        <left/>
        <right/>
        <top/>
        <bottom/>
        <vertical/>
        <horizontal/>
      </border>
    </dxf>
    <dxf>
      <fill>
        <patternFill>
          <bgColor rgb="FF00B050"/>
        </patternFill>
      </fill>
    </dxf>
    <dxf>
      <fill>
        <patternFill>
          <bgColor rgb="FFFF0000"/>
        </patternFill>
      </fill>
      <border>
        <left/>
        <right/>
        <top/>
        <bottom/>
        <vertical/>
        <horizontal/>
      </border>
    </dxf>
    <dxf>
      <fill>
        <patternFill>
          <bgColor rgb="FF00B050"/>
        </patternFill>
      </fill>
    </dxf>
    <dxf>
      <fill>
        <patternFill>
          <bgColor rgb="FFFF0000"/>
        </patternFill>
      </fill>
      <border>
        <left/>
        <right/>
        <top/>
        <bottom/>
        <vertical/>
        <horizontal/>
      </border>
    </dxf>
    <dxf>
      <fill>
        <patternFill>
          <bgColor rgb="FF00B050"/>
        </patternFill>
      </fill>
    </dxf>
    <dxf>
      <fill>
        <patternFill>
          <bgColor rgb="FFFF0000"/>
        </patternFill>
      </fill>
      <border>
        <left/>
        <right/>
        <top/>
        <bottom/>
        <vertical/>
        <horizontal/>
      </border>
    </dxf>
    <dxf>
      <fill>
        <patternFill>
          <bgColor rgb="FF00B050"/>
        </patternFill>
      </fill>
    </dxf>
    <dxf>
      <fill>
        <patternFill>
          <bgColor rgb="FFFF0000"/>
        </patternFill>
      </fill>
      <border>
        <left/>
        <right/>
        <top/>
        <bottom/>
      </border>
    </dxf>
    <dxf>
      <fill>
        <patternFill>
          <bgColor rgb="FF00B050"/>
        </patternFill>
      </fill>
    </dxf>
    <dxf>
      <fill>
        <patternFill>
          <bgColor rgb="FFFF0000"/>
        </patternFill>
      </fill>
      <border>
        <left/>
        <right/>
        <top/>
        <bottom/>
      </border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ont>
        <color theme="0"/>
      </font>
      <fill>
        <patternFill patternType="solid">
          <fgColor auto="1"/>
          <bgColor rgb="FF00B05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  <border>
        <vertical/>
        <horizontal/>
      </border>
    </dxf>
    <dxf>
      <font>
        <color theme="0"/>
      </font>
      <fill>
        <patternFill>
          <bgColor rgb="FFFF0000"/>
        </patternFill>
      </fill>
      <border>
        <vertical/>
        <horizontal/>
      </border>
    </dxf>
    <dxf>
      <fill>
        <patternFill>
          <bgColor theme="0"/>
        </patternFill>
      </fill>
    </dxf>
    <dxf>
      <fill>
        <patternFill>
          <bgColor rgb="FFFF6600"/>
        </patternFill>
      </fill>
    </dxf>
    <dxf>
      <fill>
        <patternFill>
          <bgColor rgb="FFFF9999"/>
        </patternFill>
      </fill>
    </dxf>
  </dxfs>
  <tableStyles count="0" defaultTableStyle="TableStyleMedium2" defaultPivotStyle="PivotStyleLight16"/>
  <colors>
    <mruColors>
      <color rgb="FF0000FF"/>
      <color rgb="FFFFFF99"/>
      <color rgb="FFFF9999"/>
      <color rgb="FFFFCCFF"/>
      <color rgb="FFCDFFBD"/>
      <color rgb="FFCCECFF"/>
      <color rgb="FFC5D9F1"/>
      <color rgb="FFCCCCFF"/>
      <color rgb="FFFF6600"/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microsoft.com/office/2017/06/relationships/rdRichValueTypes" Target="richData/rdRichValueTyp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microsoft.com/office/2017/06/relationships/rdRichValueStructure" Target="richData/rdrichvaluestructur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06/relationships/rdRichValue" Target="richData/rdrichvalue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144780</xdr:colOff>
      <xdr:row>40</xdr:row>
      <xdr:rowOff>76200</xdr:rowOff>
    </xdr:from>
    <xdr:to>
      <xdr:col>47</xdr:col>
      <xdr:colOff>99060</xdr:colOff>
      <xdr:row>61</xdr:row>
      <xdr:rowOff>137160</xdr:rowOff>
    </xdr:to>
    <xdr:sp macro="" textlink="">
      <xdr:nvSpPr>
        <xdr:cNvPr id="2" name="四角形: 角を丸くする 1">
          <a:extLst>
            <a:ext uri="{FF2B5EF4-FFF2-40B4-BE49-F238E27FC236}">
              <a16:creationId xmlns:a16="http://schemas.microsoft.com/office/drawing/2014/main" id="{7F2D0C90-A357-44D2-94DF-1043057D6B65}"/>
            </a:ext>
          </a:extLst>
        </xdr:cNvPr>
        <xdr:cNvSpPr/>
      </xdr:nvSpPr>
      <xdr:spPr bwMode="auto">
        <a:xfrm>
          <a:off x="9425940" y="9944100"/>
          <a:ext cx="4800600" cy="4655820"/>
        </a:xfrm>
        <a:prstGeom prst="roundRect">
          <a:avLst/>
        </a:prstGeom>
        <a:solidFill>
          <a:srgbClr val="FFFF99"/>
        </a:solidFill>
        <a:ln>
          <a:headEnd type="none" w="med" len="med"/>
          <a:tailEnd type="none" w="med" len="med"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wrap="square" lIns="108000" tIns="0" rIns="0" bIns="0" rtlCol="0" anchor="ctr" upright="1"/>
        <a:lstStyle/>
        <a:p>
          <a:pPr algn="l"/>
          <a:r>
            <a:rPr kumimoji="1" lang="ja-JP" altLang="en-US" sz="2000" b="1">
              <a:latin typeface="Meiryo UI" panose="020B0604030504040204" pitchFamily="50" charset="-128"/>
              <a:ea typeface="Meiryo UI" panose="020B0604030504040204" pitchFamily="50" charset="-128"/>
            </a:rPr>
            <a:t>　氏名変更・住所変更・届出印変更</a:t>
          </a:r>
          <a:r>
            <a:rPr kumimoji="1" lang="ja-JP" altLang="en-US" sz="1600" b="1">
              <a:latin typeface="Meiryo UI" panose="020B0604030504040204" pitchFamily="50" charset="-128"/>
              <a:ea typeface="Meiryo UI" panose="020B0604030504040204" pitchFamily="50" charset="-128"/>
            </a:rPr>
            <a:t>の</a:t>
          </a:r>
          <a:endParaRPr kumimoji="1" lang="en-US" altLang="ja-JP" sz="1600" b="1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r>
            <a:rPr kumimoji="1" lang="ja-JP" altLang="en-US" sz="2000" b="1">
              <a:latin typeface="Meiryo UI" panose="020B0604030504040204" pitchFamily="50" charset="-128"/>
              <a:ea typeface="Meiryo UI" panose="020B0604030504040204" pitchFamily="50" charset="-128"/>
            </a:rPr>
            <a:t>　申請</a:t>
          </a:r>
          <a:r>
            <a:rPr kumimoji="1" lang="ja-JP" altLang="en-US" sz="1600" b="0">
              <a:latin typeface="Meiryo UI" panose="020B0604030504040204" pitchFamily="50" charset="-128"/>
              <a:ea typeface="Meiryo UI" panose="020B0604030504040204" pitchFamily="50" charset="-128"/>
            </a:rPr>
            <a:t>を</a:t>
          </a:r>
          <a:r>
            <a:rPr kumimoji="1" lang="ja-JP" altLang="en-US" sz="1600">
              <a:latin typeface="Meiryo UI" panose="020B0604030504040204" pitchFamily="50" charset="-128"/>
              <a:ea typeface="Meiryo UI" panose="020B0604030504040204" pitchFamily="50" charset="-128"/>
            </a:rPr>
            <a:t>される方</a:t>
          </a:r>
          <a:endParaRPr kumimoji="1" lang="en-US" altLang="ja-JP" sz="1200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endParaRPr kumimoji="1" lang="en-US" altLang="ja-JP" sz="1200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endParaRPr kumimoji="1" lang="en-US" altLang="ja-JP" sz="1200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endParaRPr kumimoji="1" lang="en-US" altLang="ja-JP" sz="1200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r>
            <a:rPr kumimoji="1" lang="ja-JP" altLang="en-US" sz="1800">
              <a:latin typeface="Meiryo UI" panose="020B0604030504040204" pitchFamily="50" charset="-128"/>
              <a:ea typeface="Meiryo UI" panose="020B0604030504040204" pitchFamily="50" charset="-128"/>
            </a:rPr>
            <a:t>　複数の財形を契約している場合、</a:t>
          </a:r>
          <a:endParaRPr kumimoji="1" lang="en-US" altLang="ja-JP" sz="1800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r>
            <a:rPr kumimoji="1" lang="ja-JP" altLang="en-US" sz="2400" b="1" u="none">
              <a:latin typeface="Meiryo UI" panose="020B0604030504040204" pitchFamily="50" charset="-128"/>
              <a:ea typeface="Meiryo UI" panose="020B0604030504040204" pitchFamily="50" charset="-128"/>
            </a:rPr>
            <a:t>　　</a:t>
          </a:r>
          <a:r>
            <a:rPr kumimoji="1" lang="ja-JP" altLang="en-US" sz="2400" b="1" u="sng">
              <a:latin typeface="Meiryo UI" panose="020B0604030504040204" pitchFamily="50" charset="-128"/>
              <a:ea typeface="Meiryo UI" panose="020B0604030504040204" pitchFamily="50" charset="-128"/>
            </a:rPr>
            <a:t>１契約ごとに１部</a:t>
          </a:r>
          <a:endParaRPr kumimoji="1" lang="en-US" altLang="ja-JP" sz="2400" b="1" u="sng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r>
            <a:rPr kumimoji="1" lang="ja-JP" altLang="en-US" sz="2400" b="1" u="none">
              <a:latin typeface="Meiryo UI" panose="020B0604030504040204" pitchFamily="50" charset="-128"/>
              <a:ea typeface="Meiryo UI" panose="020B0604030504040204" pitchFamily="50" charset="-128"/>
            </a:rPr>
            <a:t>　　</a:t>
          </a:r>
          <a:r>
            <a:rPr kumimoji="1" lang="ja-JP" altLang="en-US" sz="2400" b="1" u="sng">
              <a:latin typeface="Meiryo UI" panose="020B0604030504040204" pitchFamily="50" charset="-128"/>
              <a:ea typeface="Meiryo UI" panose="020B0604030504040204" pitchFamily="50" charset="-128"/>
            </a:rPr>
            <a:t>変更申込書が必要</a:t>
          </a:r>
          <a:r>
            <a:rPr kumimoji="1" lang="ja-JP" altLang="en-US" sz="1400" u="sng">
              <a:latin typeface="Meiryo UI" panose="020B0604030504040204" pitchFamily="50" charset="-128"/>
              <a:ea typeface="Meiryo UI" panose="020B0604030504040204" pitchFamily="50" charset="-128"/>
            </a:rPr>
            <a:t>です。</a:t>
          </a:r>
          <a:endParaRPr kumimoji="1" lang="en-US" altLang="ja-JP" sz="1400" u="sng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endParaRPr kumimoji="1" lang="en-US" altLang="ja-JP" sz="1200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（例）</a:t>
          </a:r>
          <a:endParaRPr kumimoji="1" lang="en-US" altLang="ja-JP" sz="1400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　　　一般・住宅・年金の</a:t>
          </a:r>
          <a:r>
            <a:rPr kumimoji="1" lang="ja-JP" altLang="en-US" sz="1600" b="1">
              <a:latin typeface="Meiryo UI" panose="020B0604030504040204" pitchFamily="50" charset="-128"/>
              <a:ea typeface="Meiryo UI" panose="020B0604030504040204" pitchFamily="50" charset="-128"/>
            </a:rPr>
            <a:t>計３つ契約がある</a:t>
          </a:r>
          <a:r>
            <a:rPr kumimoji="1" lang="ja-JP" altLang="en-US" sz="1400" b="1">
              <a:latin typeface="Meiryo UI" panose="020B0604030504040204" pitchFamily="50" charset="-128"/>
              <a:ea typeface="Meiryo UI" panose="020B0604030504040204" pitchFamily="50" charset="-128"/>
            </a:rPr>
            <a:t>場合</a:t>
          </a:r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、</a:t>
          </a:r>
          <a:endParaRPr kumimoji="1" lang="en-US" altLang="ja-JP" sz="1400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　　　同様の</a:t>
          </a:r>
          <a:r>
            <a:rPr kumimoji="1" lang="ja-JP" altLang="en-US" sz="1400" b="1">
              <a:latin typeface="Meiryo UI" panose="020B0604030504040204" pitchFamily="50" charset="-128"/>
              <a:ea typeface="Meiryo UI" panose="020B0604030504040204" pitchFamily="50" charset="-128"/>
            </a:rPr>
            <a:t>変更申請書類が</a:t>
          </a:r>
          <a:r>
            <a:rPr kumimoji="1" lang="ja-JP" altLang="en-US" sz="1600" b="1">
              <a:latin typeface="Meiryo UI" panose="020B0604030504040204" pitchFamily="50" charset="-128"/>
              <a:ea typeface="Meiryo UI" panose="020B0604030504040204" pitchFamily="50" charset="-128"/>
            </a:rPr>
            <a:t>３部必要です。</a:t>
          </a:r>
          <a:endParaRPr kumimoji="1" lang="ja-JP" altLang="en-US" sz="1400" b="1"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30</xdr:col>
      <xdr:colOff>129540</xdr:colOff>
      <xdr:row>20</xdr:row>
      <xdr:rowOff>335280</xdr:rowOff>
    </xdr:from>
    <xdr:to>
      <xdr:col>40</xdr:col>
      <xdr:colOff>99060</xdr:colOff>
      <xdr:row>27</xdr:row>
      <xdr:rowOff>30480</xdr:rowOff>
    </xdr:to>
    <xdr:sp macro="" textlink="">
      <xdr:nvSpPr>
        <xdr:cNvPr id="7" name="四角形: 角を丸くする 6">
          <a:extLst>
            <a:ext uri="{FF2B5EF4-FFF2-40B4-BE49-F238E27FC236}">
              <a16:creationId xmlns:a16="http://schemas.microsoft.com/office/drawing/2014/main" id="{1F1128E2-1D65-4FEE-853B-C67D79B26F6B}"/>
            </a:ext>
          </a:extLst>
        </xdr:cNvPr>
        <xdr:cNvSpPr/>
      </xdr:nvSpPr>
      <xdr:spPr bwMode="auto">
        <a:xfrm>
          <a:off x="7901940" y="5562600"/>
          <a:ext cx="4084320" cy="1661160"/>
        </a:xfrm>
        <a:prstGeom prst="roundRect">
          <a:avLst>
            <a:gd name="adj" fmla="val 8496"/>
          </a:avLst>
        </a:prstGeom>
        <a:solidFill>
          <a:srgbClr val="FFFFCC"/>
        </a:solidFill>
        <a:ln>
          <a:headEnd type="none" w="med" len="med"/>
          <a:tailEnd type="none" w="med" len="med"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wrap="square" lIns="18288" tIns="0" rIns="0" bIns="0" rtlCol="0" anchor="ctr" upright="1"/>
        <a:lstStyle/>
        <a:p>
          <a:pPr algn="ctr"/>
          <a:r>
            <a:rPr kumimoji="1" lang="ja-JP" altLang="en-US" sz="2000" b="0" u="sng">
              <a:latin typeface="Meiryo UI" panose="020B0604030504040204" pitchFamily="50" charset="-128"/>
              <a:ea typeface="Meiryo UI" panose="020B0604030504040204" pitchFamily="50" charset="-128"/>
            </a:rPr>
            <a:t>財形貯蓄を</a:t>
          </a:r>
          <a:r>
            <a:rPr kumimoji="1" lang="ja-JP" altLang="en-US" sz="2000" b="1" u="sng">
              <a:latin typeface="Meiryo UI" panose="020B0604030504040204" pitchFamily="50" charset="-128"/>
              <a:ea typeface="Meiryo UI" panose="020B0604030504040204" pitchFamily="50" charset="-128"/>
            </a:rPr>
            <a:t>契約している</a:t>
          </a:r>
          <a:r>
            <a:rPr kumimoji="1" lang="ja-JP" altLang="en-US" sz="2000" b="0" u="sng">
              <a:latin typeface="Meiryo UI" panose="020B0604030504040204" pitchFamily="50" charset="-128"/>
              <a:ea typeface="Meiryo UI" panose="020B0604030504040204" pitchFamily="50" charset="-128"/>
            </a:rPr>
            <a:t>金融機関で</a:t>
          </a:r>
        </a:p>
        <a:p>
          <a:pPr algn="ctr"/>
          <a:r>
            <a:rPr kumimoji="1" lang="ja-JP" altLang="en-US" sz="2000" b="0" u="sng">
              <a:latin typeface="Meiryo UI" panose="020B0604030504040204" pitchFamily="50" charset="-128"/>
              <a:ea typeface="Meiryo UI" panose="020B0604030504040204" pitchFamily="50" charset="-128"/>
            </a:rPr>
            <a:t>お間違いはありませんか？</a:t>
          </a:r>
          <a:endParaRPr kumimoji="1" lang="ja-JP" altLang="en-US" sz="2000" b="1" u="sng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ctr"/>
          <a:r>
            <a:rPr kumimoji="1" lang="ja-JP" altLang="en-US" sz="1600" u="sng">
              <a:latin typeface="Meiryo UI" panose="020B0604030504040204" pitchFamily="50" charset="-128"/>
              <a:ea typeface="Meiryo UI" panose="020B0604030504040204" pitchFamily="50" charset="-128"/>
            </a:rPr>
            <a:t>誤っていると不備で返却されることとなります。</a:t>
          </a:r>
        </a:p>
      </xdr:txBody>
    </xdr:sp>
    <xdr:clientData/>
  </xdr:twoCellAnchor>
  <xdr:twoCellAnchor>
    <xdr:from>
      <xdr:col>31</xdr:col>
      <xdr:colOff>198120</xdr:colOff>
      <xdr:row>20</xdr:row>
      <xdr:rowOff>167640</xdr:rowOff>
    </xdr:from>
    <xdr:to>
      <xdr:col>38</xdr:col>
      <xdr:colOff>160020</xdr:colOff>
      <xdr:row>21</xdr:row>
      <xdr:rowOff>137160</xdr:rowOff>
    </xdr:to>
    <xdr:sp macro="" textlink="">
      <xdr:nvSpPr>
        <xdr:cNvPr id="8" name="四角形: 角を丸くする 7">
          <a:extLst>
            <a:ext uri="{FF2B5EF4-FFF2-40B4-BE49-F238E27FC236}">
              <a16:creationId xmlns:a16="http://schemas.microsoft.com/office/drawing/2014/main" id="{0B4C5D09-416F-40E3-8EA2-149E119B25A1}"/>
            </a:ext>
          </a:extLst>
        </xdr:cNvPr>
        <xdr:cNvSpPr/>
      </xdr:nvSpPr>
      <xdr:spPr bwMode="auto">
        <a:xfrm>
          <a:off x="8473440" y="5394960"/>
          <a:ext cx="2933700" cy="350520"/>
        </a:xfrm>
        <a:prstGeom prst="roundRect">
          <a:avLst>
            <a:gd name="adj" fmla="val 37821"/>
          </a:avLst>
        </a:prstGeom>
        <a:solidFill>
          <a:srgbClr val="FF0000"/>
        </a:solidFill>
        <a:ln>
          <a:solidFill>
            <a:sysClr val="windowText" lastClr="000000"/>
          </a:solidFill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18288" tIns="0" rIns="0" bIns="0" rtlCol="0" anchor="ctr" upright="1"/>
        <a:lstStyle/>
        <a:p>
          <a:pPr algn="ctr"/>
          <a:r>
            <a:rPr kumimoji="1" lang="ja-JP" altLang="en-US" sz="1800" b="1">
              <a:solidFill>
                <a:schemeClr val="bg1"/>
              </a:solidFill>
              <a:latin typeface="+mj-ea"/>
              <a:ea typeface="+mj-ea"/>
            </a:rPr>
            <a:t>必ずご確認ください</a:t>
          </a:r>
        </a:p>
      </xdr:txBody>
    </xdr:sp>
    <xdr:clientData/>
  </xdr:twoCellAnchor>
  <xdr:twoCellAnchor editAs="oneCell">
    <xdr:from>
      <xdr:col>31</xdr:col>
      <xdr:colOff>358140</xdr:colOff>
      <xdr:row>20</xdr:row>
      <xdr:rowOff>175260</xdr:rowOff>
    </xdr:from>
    <xdr:to>
      <xdr:col>32</xdr:col>
      <xdr:colOff>198120</xdr:colOff>
      <xdr:row>21</xdr:row>
      <xdr:rowOff>137160</xdr:rowOff>
    </xdr:to>
    <xdr:pic>
      <xdr:nvPicPr>
        <xdr:cNvPr id="9" name="グラフィックス 8" descr="警告 単色塗りつぶし">
          <a:extLst>
            <a:ext uri="{FF2B5EF4-FFF2-40B4-BE49-F238E27FC236}">
              <a16:creationId xmlns:a16="http://schemas.microsoft.com/office/drawing/2014/main" id="{404D7B9F-73DA-4812-8553-B8684EEF7A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633460" y="5402580"/>
          <a:ext cx="342900" cy="342900"/>
        </a:xfrm>
        <a:prstGeom prst="rect">
          <a:avLst/>
        </a:prstGeom>
      </xdr:spPr>
    </xdr:pic>
    <xdr:clientData/>
  </xdr:twoCellAnchor>
  <xdr:twoCellAnchor editAs="oneCell">
    <xdr:from>
      <xdr:col>37</xdr:col>
      <xdr:colOff>0</xdr:colOff>
      <xdr:row>20</xdr:row>
      <xdr:rowOff>175260</xdr:rowOff>
    </xdr:from>
    <xdr:to>
      <xdr:col>38</xdr:col>
      <xdr:colOff>22860</xdr:colOff>
      <xdr:row>21</xdr:row>
      <xdr:rowOff>137160</xdr:rowOff>
    </xdr:to>
    <xdr:pic>
      <xdr:nvPicPr>
        <xdr:cNvPr id="10" name="グラフィックス 9" descr="警告 単色塗りつぶし">
          <a:extLst>
            <a:ext uri="{FF2B5EF4-FFF2-40B4-BE49-F238E27FC236}">
              <a16:creationId xmlns:a16="http://schemas.microsoft.com/office/drawing/2014/main" id="{B3A1A42A-1BBB-4AAD-9EB8-335A952F97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927080" y="5402580"/>
          <a:ext cx="342900" cy="342900"/>
        </a:xfrm>
        <a:prstGeom prst="rect">
          <a:avLst/>
        </a:prstGeom>
      </xdr:spPr>
    </xdr:pic>
    <xdr:clientData/>
  </xdr:twoCellAnchor>
  <xdr:twoCellAnchor>
    <xdr:from>
      <xdr:col>40</xdr:col>
      <xdr:colOff>175260</xdr:colOff>
      <xdr:row>20</xdr:row>
      <xdr:rowOff>205740</xdr:rowOff>
    </xdr:from>
    <xdr:to>
      <xdr:col>47</xdr:col>
      <xdr:colOff>213360</xdr:colOff>
      <xdr:row>27</xdr:row>
      <xdr:rowOff>53340</xdr:rowOff>
    </xdr:to>
    <xdr:sp macro="" textlink="">
      <xdr:nvSpPr>
        <xdr:cNvPr id="11" name="吹き出し: 角を丸めた四角形 10">
          <a:extLst>
            <a:ext uri="{FF2B5EF4-FFF2-40B4-BE49-F238E27FC236}">
              <a16:creationId xmlns:a16="http://schemas.microsoft.com/office/drawing/2014/main" id="{1C361932-72AB-46FF-903C-639EEEE84959}"/>
            </a:ext>
          </a:extLst>
        </xdr:cNvPr>
        <xdr:cNvSpPr/>
      </xdr:nvSpPr>
      <xdr:spPr bwMode="auto">
        <a:xfrm>
          <a:off x="12062460" y="5433060"/>
          <a:ext cx="2278380" cy="1813560"/>
        </a:xfrm>
        <a:prstGeom prst="wedgeRoundRectCallout">
          <a:avLst>
            <a:gd name="adj1" fmla="val -70212"/>
            <a:gd name="adj2" fmla="val 9819"/>
            <a:gd name="adj3" fmla="val 16667"/>
          </a:avLst>
        </a:prstGeom>
        <a:solidFill>
          <a:schemeClr val="accent6">
            <a:lumMod val="20000"/>
            <a:lumOff val="80000"/>
          </a:schemeClr>
        </a:solidFill>
        <a:ln w="6350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r>
            <a:rPr kumimoji="1" lang="ja-JP" altLang="en-US" sz="14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誤って</a:t>
          </a:r>
          <a:r>
            <a:rPr kumimoji="1" lang="ja-JP" altLang="en-US" sz="1400" b="1">
              <a:latin typeface="Meiryo UI" panose="020B0604030504040204" pitchFamily="50" charset="-128"/>
              <a:ea typeface="Meiryo UI" panose="020B0604030504040204" pitchFamily="50" charset="-128"/>
            </a:rPr>
            <a:t>「</a:t>
          </a:r>
          <a:r>
            <a:rPr kumimoji="1" lang="en-US" altLang="ja-JP" sz="1400" b="1">
              <a:latin typeface="Meiryo UI" panose="020B0604030504040204" pitchFamily="50" charset="-128"/>
              <a:ea typeface="Meiryo UI" panose="020B0604030504040204" pitchFamily="50" charset="-128"/>
            </a:rPr>
            <a:t>0101 </a:t>
          </a:r>
          <a:r>
            <a:rPr kumimoji="1" lang="ja-JP" altLang="en-US" sz="1400" b="1">
              <a:latin typeface="Meiryo UI" panose="020B0604030504040204" pitchFamily="50" charset="-128"/>
              <a:ea typeface="Meiryo UI" panose="020B0604030504040204" pitchFamily="50" charset="-128"/>
            </a:rPr>
            <a:t>りそな銀行」を入力</a:t>
          </a:r>
          <a:r>
            <a:rPr kumimoji="1" lang="ja-JP" altLang="en-US" sz="1100">
              <a:latin typeface="Meiryo UI" panose="020B0604030504040204" pitchFamily="50" charset="-128"/>
              <a:ea typeface="Meiryo UI" panose="020B0604030504040204" pitchFamily="50" charset="-128"/>
            </a:rPr>
            <a:t>する方が多く発生しています！</a:t>
          </a:r>
          <a:endParaRPr kumimoji="1" lang="en-US" altLang="ja-JP" sz="1400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endParaRPr kumimoji="1" lang="en-US" altLang="ja-JP" sz="1050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>
              <a:latin typeface="Meiryo UI" panose="020B0604030504040204" pitchFamily="50" charset="-128"/>
              <a:ea typeface="Meiryo UI" panose="020B0604030504040204" pitchFamily="50" charset="-128"/>
            </a:rPr>
            <a:t>財形貯蓄契約機関は、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申込時に</a:t>
          </a:r>
          <a:r>
            <a:rPr kumimoji="1" lang="ja-JP" altLang="en-U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ご自身で選択された金融機関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です。</a:t>
          </a:r>
          <a:r>
            <a:rPr kumimoji="1" lang="ja-JP" altLang="en-US" sz="1050" b="1">
              <a:latin typeface="Meiryo UI" panose="020B0604030504040204" pitchFamily="50" charset="-128"/>
              <a:ea typeface="Meiryo UI" panose="020B0604030504040204" pitchFamily="50" charset="-128"/>
            </a:rPr>
            <a:t>給与支給口座の銀行とは限りません</a:t>
          </a:r>
          <a:r>
            <a:rPr kumimoji="1" lang="ja-JP" altLang="en-US" sz="1050">
              <a:latin typeface="Meiryo UI" panose="020B0604030504040204" pitchFamily="50" charset="-128"/>
              <a:ea typeface="Meiryo UI" panose="020B0604030504040204" pitchFamily="50" charset="-128"/>
            </a:rPr>
            <a:t>。</a:t>
          </a:r>
          <a:endParaRPr kumimoji="1" lang="en-US" altLang="ja-JP" sz="1100"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11</xdr:col>
      <xdr:colOff>129540</xdr:colOff>
      <xdr:row>20</xdr:row>
      <xdr:rowOff>167640</xdr:rowOff>
    </xdr:from>
    <xdr:to>
      <xdr:col>34</xdr:col>
      <xdr:colOff>156210</xdr:colOff>
      <xdr:row>20</xdr:row>
      <xdr:rowOff>365760</xdr:rowOff>
    </xdr:to>
    <xdr:cxnSp macro="">
      <xdr:nvCxnSpPr>
        <xdr:cNvPr id="12" name="コネクタ: カギ線 11">
          <a:extLst>
            <a:ext uri="{FF2B5EF4-FFF2-40B4-BE49-F238E27FC236}">
              <a16:creationId xmlns:a16="http://schemas.microsoft.com/office/drawing/2014/main" id="{5B152E7C-C946-4D33-A7D1-FF8B488CD45B}"/>
            </a:ext>
          </a:extLst>
        </xdr:cNvPr>
        <xdr:cNvCxnSpPr>
          <a:cxnSpLocks/>
          <a:endCxn id="8" idx="0"/>
        </xdr:cNvCxnSpPr>
      </xdr:nvCxnSpPr>
      <xdr:spPr bwMode="auto">
        <a:xfrm rot="5400000" flipH="1" flipV="1">
          <a:off x="6360795" y="2013585"/>
          <a:ext cx="198120" cy="6960870"/>
        </a:xfrm>
        <a:prstGeom prst="bentConnector3">
          <a:avLst>
            <a:gd name="adj1" fmla="val 157693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 w="12700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triangle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cxnSp>
    <xdr:clientData/>
  </xdr:twoCellAnchor>
  <xdr:twoCellAnchor>
    <xdr:from>
      <xdr:col>38</xdr:col>
      <xdr:colOff>129540</xdr:colOff>
      <xdr:row>46</xdr:row>
      <xdr:rowOff>91440</xdr:rowOff>
    </xdr:from>
    <xdr:to>
      <xdr:col>40</xdr:col>
      <xdr:colOff>213360</xdr:colOff>
      <xdr:row>48</xdr:row>
      <xdr:rowOff>198120</xdr:rowOff>
    </xdr:to>
    <xdr:sp macro="" textlink="">
      <xdr:nvSpPr>
        <xdr:cNvPr id="3" name="矢印: 下 2">
          <a:extLst>
            <a:ext uri="{FF2B5EF4-FFF2-40B4-BE49-F238E27FC236}">
              <a16:creationId xmlns:a16="http://schemas.microsoft.com/office/drawing/2014/main" id="{AAB29402-FB63-47ED-A14D-41AFC5CC7796}"/>
            </a:ext>
          </a:extLst>
        </xdr:cNvPr>
        <xdr:cNvSpPr/>
      </xdr:nvSpPr>
      <xdr:spPr bwMode="auto">
        <a:xfrm>
          <a:off x="11376660" y="11064240"/>
          <a:ext cx="723900" cy="571500"/>
        </a:xfrm>
        <a:prstGeom prst="downArrow">
          <a:avLst/>
        </a:prstGeom>
        <a:solidFill>
          <a:schemeClr val="accent6"/>
        </a:solidFill>
        <a:ln w="9525">
          <a:solidFill>
            <a:sysClr val="windowText" lastClr="000000"/>
          </a:solidFill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18288" tIns="0" rIns="0" bIns="0" rtlCol="0" anchor="ctr" upright="1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144780</xdr:colOff>
      <xdr:row>4</xdr:row>
      <xdr:rowOff>53340</xdr:rowOff>
    </xdr:from>
    <xdr:to>
      <xdr:col>9</xdr:col>
      <xdr:colOff>361240</xdr:colOff>
      <xdr:row>6</xdr:row>
      <xdr:rowOff>216447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598420" y="1630680"/>
          <a:ext cx="597460" cy="44504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205740</xdr:colOff>
      <xdr:row>24</xdr:row>
      <xdr:rowOff>83820</xdr:rowOff>
    </xdr:from>
    <xdr:to>
      <xdr:col>18</xdr:col>
      <xdr:colOff>213360</xdr:colOff>
      <xdr:row>24</xdr:row>
      <xdr:rowOff>83820</xdr:rowOff>
    </xdr:to>
    <xdr:cxnSp macro="">
      <xdr:nvCxnSpPr>
        <xdr:cNvPr id="8" name="直線矢印コネクタ 7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CxnSpPr/>
      </xdr:nvCxnSpPr>
      <xdr:spPr bwMode="auto">
        <a:xfrm>
          <a:off x="9898380" y="4107180"/>
          <a:ext cx="838200" cy="0"/>
        </a:xfrm>
        <a:prstGeom prst="straightConnector1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 w="6350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triangle"/>
          <a:tailEnd type="triangle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cxnSp>
    <xdr:clientData/>
  </xdr:twoCellAnchor>
  <xdr:twoCellAnchor>
    <xdr:from>
      <xdr:col>16</xdr:col>
      <xdr:colOff>198120</xdr:colOff>
      <xdr:row>26</xdr:row>
      <xdr:rowOff>91440</xdr:rowOff>
    </xdr:from>
    <xdr:to>
      <xdr:col>18</xdr:col>
      <xdr:colOff>205740</xdr:colOff>
      <xdr:row>26</xdr:row>
      <xdr:rowOff>91440</xdr:rowOff>
    </xdr:to>
    <xdr:cxnSp macro="">
      <xdr:nvCxnSpPr>
        <xdr:cNvPr id="9" name="直線矢印コネクタ 8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CxnSpPr/>
      </xdr:nvCxnSpPr>
      <xdr:spPr bwMode="auto">
        <a:xfrm>
          <a:off x="9890760" y="4450080"/>
          <a:ext cx="838200" cy="0"/>
        </a:xfrm>
        <a:prstGeom prst="straightConnector1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 w="6350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triangle"/>
          <a:tailEnd type="triangle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cxnSp>
    <xdr:clientData/>
  </xdr:twoCellAnchor>
  <xdr:twoCellAnchor>
    <xdr:from>
      <xdr:col>16</xdr:col>
      <xdr:colOff>205740</xdr:colOff>
      <xdr:row>28</xdr:row>
      <xdr:rowOff>83820</xdr:rowOff>
    </xdr:from>
    <xdr:to>
      <xdr:col>18</xdr:col>
      <xdr:colOff>213360</xdr:colOff>
      <xdr:row>28</xdr:row>
      <xdr:rowOff>83820</xdr:rowOff>
    </xdr:to>
    <xdr:cxnSp macro="">
      <xdr:nvCxnSpPr>
        <xdr:cNvPr id="10" name="直線矢印コネクタ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CxnSpPr/>
      </xdr:nvCxnSpPr>
      <xdr:spPr bwMode="auto">
        <a:xfrm>
          <a:off x="9898380" y="4777740"/>
          <a:ext cx="838200" cy="0"/>
        </a:xfrm>
        <a:prstGeom prst="straightConnector1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 w="6350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triangle"/>
          <a:tailEnd type="triangle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12</xdr:colOff>
      <xdr:row>0</xdr:row>
      <xdr:rowOff>28577</xdr:rowOff>
    </xdr:from>
    <xdr:ext cx="1272257" cy="387692"/>
    <xdr:pic>
      <xdr:nvPicPr>
        <xdr:cNvPr id="231" name="図 230">
          <a:extLst>
            <a:ext uri="{FF2B5EF4-FFF2-40B4-BE49-F238E27FC236}">
              <a16:creationId xmlns:a16="http://schemas.microsoft.com/office/drawing/2014/main" id="{00000000-0008-0000-05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12" y="152402"/>
          <a:ext cx="1272257" cy="3876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>
    <xdr:from>
      <xdr:col>33</xdr:col>
      <xdr:colOff>0</xdr:colOff>
      <xdr:row>48</xdr:row>
      <xdr:rowOff>57150</xdr:rowOff>
    </xdr:from>
    <xdr:to>
      <xdr:col>54</xdr:col>
      <xdr:colOff>9525</xdr:colOff>
      <xdr:row>48</xdr:row>
      <xdr:rowOff>57150</xdr:rowOff>
    </xdr:to>
    <xdr:cxnSp macro="">
      <xdr:nvCxnSpPr>
        <xdr:cNvPr id="10" name="直線コネクタ 9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CxnSpPr/>
      </xdr:nvCxnSpPr>
      <xdr:spPr bwMode="auto">
        <a:xfrm>
          <a:off x="2514600" y="5876925"/>
          <a:ext cx="1609725" cy="0"/>
        </a:xfrm>
        <a:prstGeom prst="lin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 w="6350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cxnSp>
    <xdr:clientData/>
  </xdr:twoCellAnchor>
  <xdr:twoCellAnchor>
    <xdr:from>
      <xdr:col>60</xdr:col>
      <xdr:colOff>57150</xdr:colOff>
      <xdr:row>74</xdr:row>
      <xdr:rowOff>85725</xdr:rowOff>
    </xdr:from>
    <xdr:to>
      <xdr:col>63</xdr:col>
      <xdr:colOff>9525</xdr:colOff>
      <xdr:row>75</xdr:row>
      <xdr:rowOff>114300</xdr:rowOff>
    </xdr:to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SpPr txBox="1"/>
      </xdr:nvSpPr>
      <xdr:spPr>
        <a:xfrm>
          <a:off x="4781550" y="8753475"/>
          <a:ext cx="180975" cy="1524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500"/>
            <a:t>円</a:t>
          </a:r>
        </a:p>
      </xdr:txBody>
    </xdr:sp>
    <xdr:clientData/>
  </xdr:twoCellAnchor>
  <xdr:twoCellAnchor>
    <xdr:from>
      <xdr:col>84</xdr:col>
      <xdr:colOff>57150</xdr:colOff>
      <xdr:row>74</xdr:row>
      <xdr:rowOff>85725</xdr:rowOff>
    </xdr:from>
    <xdr:to>
      <xdr:col>87</xdr:col>
      <xdr:colOff>9525</xdr:colOff>
      <xdr:row>75</xdr:row>
      <xdr:rowOff>114300</xdr:rowOff>
    </xdr:to>
    <xdr:sp macro="" textlink="">
      <xdr:nvSpPr>
        <xdr:cNvPr id="121" name="テキスト ボックス 120">
          <a:extLst>
            <a:ext uri="{FF2B5EF4-FFF2-40B4-BE49-F238E27FC236}">
              <a16:creationId xmlns:a16="http://schemas.microsoft.com/office/drawing/2014/main" id="{00000000-0008-0000-0500-000079000000}"/>
            </a:ext>
          </a:extLst>
        </xdr:cNvPr>
        <xdr:cNvSpPr txBox="1"/>
      </xdr:nvSpPr>
      <xdr:spPr>
        <a:xfrm>
          <a:off x="4781550" y="8753475"/>
          <a:ext cx="180975" cy="1524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500"/>
            <a:t>円</a:t>
          </a:r>
        </a:p>
      </xdr:txBody>
    </xdr:sp>
    <xdr:clientData/>
  </xdr:twoCellAnchor>
  <xdr:twoCellAnchor>
    <xdr:from>
      <xdr:col>30</xdr:col>
      <xdr:colOff>9526</xdr:colOff>
      <xdr:row>11</xdr:row>
      <xdr:rowOff>76200</xdr:rowOff>
    </xdr:from>
    <xdr:to>
      <xdr:col>70</xdr:col>
      <xdr:colOff>9525</xdr:colOff>
      <xdr:row>13</xdr:row>
      <xdr:rowOff>114300</xdr:rowOff>
    </xdr:to>
    <xdr:sp macro="" textlink="">
      <xdr:nvSpPr>
        <xdr:cNvPr id="107" name="AutoShape 21">
          <a:extLst>
            <a:ext uri="{FF2B5EF4-FFF2-40B4-BE49-F238E27FC236}">
              <a16:creationId xmlns:a16="http://schemas.microsoft.com/office/drawing/2014/main" id="{00000000-0008-0000-0500-00006B000000}"/>
            </a:ext>
          </a:extLst>
        </xdr:cNvPr>
        <xdr:cNvSpPr>
          <a:spLocks noChangeArrowheads="1"/>
        </xdr:cNvSpPr>
      </xdr:nvSpPr>
      <xdr:spPr bwMode="auto">
        <a:xfrm>
          <a:off x="2343151" y="1247775"/>
          <a:ext cx="3047999" cy="285750"/>
        </a:xfrm>
        <a:prstGeom prst="bracketPair">
          <a:avLst>
            <a:gd name="adj" fmla="val 16667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72</xdr:col>
      <xdr:colOff>16564</xdr:colOff>
      <xdr:row>173</xdr:row>
      <xdr:rowOff>16566</xdr:rowOff>
    </xdr:from>
    <xdr:to>
      <xdr:col>74</xdr:col>
      <xdr:colOff>57977</xdr:colOff>
      <xdr:row>174</xdr:row>
      <xdr:rowOff>82827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/>
      </xdr:nvSpPr>
      <xdr:spPr bwMode="auto">
        <a:xfrm>
          <a:off x="4762499" y="20226131"/>
          <a:ext cx="190500" cy="190500"/>
        </a:xfrm>
        <a:prstGeom prst="ellips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 w="6350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horzOverflow="clip" wrap="square" lIns="18288" tIns="0" rIns="0" bIns="0" rtlCol="0" anchor="t" upright="1"/>
        <a:lstStyle/>
        <a:p>
          <a:pPr algn="ctr"/>
          <a:r>
            <a:rPr kumimoji="1" lang="ja-JP" altLang="en-US" sz="900">
              <a:latin typeface="ＭＳ Ｐ明朝" panose="02020600040205080304" pitchFamily="18" charset="-128"/>
              <a:ea typeface="ＭＳ Ｐ明朝" panose="02020600040205080304" pitchFamily="18" charset="-128"/>
            </a:rPr>
            <a:t>限</a:t>
          </a:r>
        </a:p>
      </xdr:txBody>
    </xdr:sp>
    <xdr:clientData/>
  </xdr:twoCellAnchor>
  <xdr:twoCellAnchor>
    <xdr:from>
      <xdr:col>45</xdr:col>
      <xdr:colOff>16565</xdr:colOff>
      <xdr:row>182</xdr:row>
      <xdr:rowOff>16566</xdr:rowOff>
    </xdr:from>
    <xdr:to>
      <xdr:col>82</xdr:col>
      <xdr:colOff>57977</xdr:colOff>
      <xdr:row>183</xdr:row>
      <xdr:rowOff>122582</xdr:rowOff>
    </xdr:to>
    <xdr:sp macro="" textlink="">
      <xdr:nvSpPr>
        <xdr:cNvPr id="95" name="AutoShape 21">
          <a:extLst>
            <a:ext uri="{FF2B5EF4-FFF2-40B4-BE49-F238E27FC236}">
              <a16:creationId xmlns:a16="http://schemas.microsoft.com/office/drawing/2014/main" id="{00000000-0008-0000-0500-00005F000000}"/>
            </a:ext>
          </a:extLst>
        </xdr:cNvPr>
        <xdr:cNvSpPr>
          <a:spLocks noChangeArrowheads="1"/>
        </xdr:cNvSpPr>
      </xdr:nvSpPr>
      <xdr:spPr bwMode="auto">
        <a:xfrm>
          <a:off x="3420717" y="21344283"/>
          <a:ext cx="2799521" cy="230256"/>
        </a:xfrm>
        <a:prstGeom prst="bracketPair">
          <a:avLst>
            <a:gd name="adj" fmla="val 16667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oneCellAnchor>
    <xdr:from>
      <xdr:col>2</xdr:col>
      <xdr:colOff>12</xdr:colOff>
      <xdr:row>192</xdr:row>
      <xdr:rowOff>28577</xdr:rowOff>
    </xdr:from>
    <xdr:ext cx="1272257" cy="387692"/>
    <xdr:pic>
      <xdr:nvPicPr>
        <xdr:cNvPr id="114" name="図 113">
          <a:extLst>
            <a:ext uri="{FF2B5EF4-FFF2-40B4-BE49-F238E27FC236}">
              <a16:creationId xmlns:a16="http://schemas.microsoft.com/office/drawing/2014/main" id="{00000000-0008-0000-05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8795" y="51173686"/>
          <a:ext cx="1272257" cy="3876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12</xdr:colOff>
      <xdr:row>255</xdr:row>
      <xdr:rowOff>28577</xdr:rowOff>
    </xdr:from>
    <xdr:ext cx="1272257" cy="387692"/>
    <xdr:pic>
      <xdr:nvPicPr>
        <xdr:cNvPr id="12" name="図 11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37" y="28577"/>
          <a:ext cx="1272257" cy="3876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>
    <xdr:from>
      <xdr:col>33</xdr:col>
      <xdr:colOff>0</xdr:colOff>
      <xdr:row>303</xdr:row>
      <xdr:rowOff>57150</xdr:rowOff>
    </xdr:from>
    <xdr:to>
      <xdr:col>54</xdr:col>
      <xdr:colOff>9525</xdr:colOff>
      <xdr:row>303</xdr:row>
      <xdr:rowOff>57150</xdr:rowOff>
    </xdr:to>
    <xdr:cxnSp macro="">
      <xdr:nvCxnSpPr>
        <xdr:cNvPr id="14" name="直線コネクタ 13">
          <a:extLst>
            <a:ext uri="{FF2B5EF4-FFF2-40B4-BE49-F238E27FC236}">
              <a16:creationId xmlns:a16="http://schemas.microsoft.com/office/drawing/2014/main" id="{00000000-0008-0000-0500-00000E000000}"/>
            </a:ext>
          </a:extLst>
        </xdr:cNvPr>
        <xdr:cNvCxnSpPr/>
      </xdr:nvCxnSpPr>
      <xdr:spPr bwMode="auto">
        <a:xfrm>
          <a:off x="2562225" y="5610225"/>
          <a:ext cx="1609725" cy="0"/>
        </a:xfrm>
        <a:prstGeom prst="lin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 w="6350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cxnSp>
    <xdr:clientData/>
  </xdr:twoCellAnchor>
  <xdr:twoCellAnchor>
    <xdr:from>
      <xdr:col>60</xdr:col>
      <xdr:colOff>57150</xdr:colOff>
      <xdr:row>329</xdr:row>
      <xdr:rowOff>85725</xdr:rowOff>
    </xdr:from>
    <xdr:to>
      <xdr:col>63</xdr:col>
      <xdr:colOff>9525</xdr:colOff>
      <xdr:row>330</xdr:row>
      <xdr:rowOff>114300</xdr:rowOff>
    </xdr:to>
    <xdr:sp macro="" textlink="">
      <xdr:nvSpPr>
        <xdr:cNvPr id="15" name="テキスト ボックス 14">
          <a:extLst>
            <a:ext uri="{FF2B5EF4-FFF2-40B4-BE49-F238E27FC236}">
              <a16:creationId xmlns:a16="http://schemas.microsoft.com/office/drawing/2014/main" id="{00000000-0008-0000-0500-00000F000000}"/>
            </a:ext>
          </a:extLst>
        </xdr:cNvPr>
        <xdr:cNvSpPr txBox="1"/>
      </xdr:nvSpPr>
      <xdr:spPr>
        <a:xfrm>
          <a:off x="4676775" y="8658225"/>
          <a:ext cx="180975" cy="1524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500"/>
            <a:t>円</a:t>
          </a:r>
        </a:p>
      </xdr:txBody>
    </xdr:sp>
    <xdr:clientData/>
  </xdr:twoCellAnchor>
  <xdr:twoCellAnchor>
    <xdr:from>
      <xdr:col>84</xdr:col>
      <xdr:colOff>57150</xdr:colOff>
      <xdr:row>329</xdr:row>
      <xdr:rowOff>85725</xdr:rowOff>
    </xdr:from>
    <xdr:to>
      <xdr:col>87</xdr:col>
      <xdr:colOff>9525</xdr:colOff>
      <xdr:row>330</xdr:row>
      <xdr:rowOff>114300</xdr:rowOff>
    </xdr:to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00000000-0008-0000-0500-000010000000}"/>
            </a:ext>
          </a:extLst>
        </xdr:cNvPr>
        <xdr:cNvSpPr txBox="1"/>
      </xdr:nvSpPr>
      <xdr:spPr>
        <a:xfrm>
          <a:off x="6505575" y="8658225"/>
          <a:ext cx="180975" cy="1524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500"/>
            <a:t>円</a:t>
          </a:r>
        </a:p>
      </xdr:txBody>
    </xdr:sp>
    <xdr:clientData/>
  </xdr:twoCellAnchor>
  <xdr:twoCellAnchor>
    <xdr:from>
      <xdr:col>30</xdr:col>
      <xdr:colOff>9526</xdr:colOff>
      <xdr:row>266</xdr:row>
      <xdr:rowOff>0</xdr:rowOff>
    </xdr:from>
    <xdr:to>
      <xdr:col>69</xdr:col>
      <xdr:colOff>9525</xdr:colOff>
      <xdr:row>268</xdr:row>
      <xdr:rowOff>114300</xdr:rowOff>
    </xdr:to>
    <xdr:sp macro="" textlink="">
      <xdr:nvSpPr>
        <xdr:cNvPr id="17" name="AutoShape 21">
          <a:extLst>
            <a:ext uri="{FF2B5EF4-FFF2-40B4-BE49-F238E27FC236}">
              <a16:creationId xmlns:a16="http://schemas.microsoft.com/office/drawing/2014/main" id="{00000000-0008-0000-0500-000011000000}"/>
            </a:ext>
          </a:extLst>
        </xdr:cNvPr>
        <xdr:cNvSpPr>
          <a:spLocks noChangeArrowheads="1"/>
        </xdr:cNvSpPr>
      </xdr:nvSpPr>
      <xdr:spPr bwMode="auto">
        <a:xfrm>
          <a:off x="2343151" y="1295400"/>
          <a:ext cx="2971799" cy="361950"/>
        </a:xfrm>
        <a:prstGeom prst="bracketPair">
          <a:avLst>
            <a:gd name="adj" fmla="val 16667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oneCellAnchor>
    <xdr:from>
      <xdr:col>2</xdr:col>
      <xdr:colOff>12</xdr:colOff>
      <xdr:row>352</xdr:row>
      <xdr:rowOff>28577</xdr:rowOff>
    </xdr:from>
    <xdr:ext cx="1272257" cy="387692"/>
    <xdr:pic>
      <xdr:nvPicPr>
        <xdr:cNvPr id="18" name="図 17">
          <a:extLst>
            <a:ext uri="{FF2B5EF4-FFF2-40B4-BE49-F238E27FC236}">
              <a16:creationId xmlns:a16="http://schemas.microsoft.com/office/drawing/2014/main" id="{00000000-0008-0000-05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37" y="30889577"/>
          <a:ext cx="1272257" cy="3876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>
    <xdr:from>
      <xdr:col>33</xdr:col>
      <xdr:colOff>0</xdr:colOff>
      <xdr:row>400</xdr:row>
      <xdr:rowOff>57150</xdr:rowOff>
    </xdr:from>
    <xdr:to>
      <xdr:col>54</xdr:col>
      <xdr:colOff>9525</xdr:colOff>
      <xdr:row>400</xdr:row>
      <xdr:rowOff>57150</xdr:rowOff>
    </xdr:to>
    <xdr:cxnSp macro="">
      <xdr:nvCxnSpPr>
        <xdr:cNvPr id="20" name="直線コネクタ 19">
          <a:extLst>
            <a:ext uri="{FF2B5EF4-FFF2-40B4-BE49-F238E27FC236}">
              <a16:creationId xmlns:a16="http://schemas.microsoft.com/office/drawing/2014/main" id="{00000000-0008-0000-0500-000014000000}"/>
            </a:ext>
          </a:extLst>
        </xdr:cNvPr>
        <xdr:cNvCxnSpPr/>
      </xdr:nvCxnSpPr>
      <xdr:spPr bwMode="auto">
        <a:xfrm>
          <a:off x="2562225" y="36471225"/>
          <a:ext cx="1609725" cy="0"/>
        </a:xfrm>
        <a:prstGeom prst="lin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 w="6350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cxnSp>
    <xdr:clientData/>
  </xdr:twoCellAnchor>
  <xdr:twoCellAnchor>
    <xdr:from>
      <xdr:col>60</xdr:col>
      <xdr:colOff>57150</xdr:colOff>
      <xdr:row>426</xdr:row>
      <xdr:rowOff>85725</xdr:rowOff>
    </xdr:from>
    <xdr:to>
      <xdr:col>63</xdr:col>
      <xdr:colOff>9525</xdr:colOff>
      <xdr:row>427</xdr:row>
      <xdr:rowOff>114300</xdr:rowOff>
    </xdr:to>
    <xdr:sp macro="" textlink="">
      <xdr:nvSpPr>
        <xdr:cNvPr id="21" name="テキスト ボックス 20">
          <a:extLst>
            <a:ext uri="{FF2B5EF4-FFF2-40B4-BE49-F238E27FC236}">
              <a16:creationId xmlns:a16="http://schemas.microsoft.com/office/drawing/2014/main" id="{00000000-0008-0000-0500-000015000000}"/>
            </a:ext>
          </a:extLst>
        </xdr:cNvPr>
        <xdr:cNvSpPr txBox="1"/>
      </xdr:nvSpPr>
      <xdr:spPr>
        <a:xfrm>
          <a:off x="4676775" y="39519225"/>
          <a:ext cx="180975" cy="1524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500"/>
            <a:t>円</a:t>
          </a:r>
        </a:p>
      </xdr:txBody>
    </xdr:sp>
    <xdr:clientData/>
  </xdr:twoCellAnchor>
  <xdr:twoCellAnchor>
    <xdr:from>
      <xdr:col>84</xdr:col>
      <xdr:colOff>57150</xdr:colOff>
      <xdr:row>426</xdr:row>
      <xdr:rowOff>85725</xdr:rowOff>
    </xdr:from>
    <xdr:to>
      <xdr:col>87</xdr:col>
      <xdr:colOff>9525</xdr:colOff>
      <xdr:row>427</xdr:row>
      <xdr:rowOff>114300</xdr:rowOff>
    </xdr:to>
    <xdr:sp macro="" textlink="">
      <xdr:nvSpPr>
        <xdr:cNvPr id="22" name="テキスト ボックス 21">
          <a:extLst>
            <a:ext uri="{FF2B5EF4-FFF2-40B4-BE49-F238E27FC236}">
              <a16:creationId xmlns:a16="http://schemas.microsoft.com/office/drawing/2014/main" id="{00000000-0008-0000-0500-000016000000}"/>
            </a:ext>
          </a:extLst>
        </xdr:cNvPr>
        <xdr:cNvSpPr txBox="1"/>
      </xdr:nvSpPr>
      <xdr:spPr>
        <a:xfrm>
          <a:off x="6505575" y="39519225"/>
          <a:ext cx="180975" cy="1524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500"/>
            <a:t>円</a:t>
          </a:r>
        </a:p>
      </xdr:txBody>
    </xdr:sp>
    <xdr:clientData/>
  </xdr:twoCellAnchor>
  <xdr:twoCellAnchor>
    <xdr:from>
      <xdr:col>30</xdr:col>
      <xdr:colOff>9526</xdr:colOff>
      <xdr:row>363</xdr:row>
      <xdr:rowOff>0</xdr:rowOff>
    </xdr:from>
    <xdr:to>
      <xdr:col>69</xdr:col>
      <xdr:colOff>9525</xdr:colOff>
      <xdr:row>365</xdr:row>
      <xdr:rowOff>114300</xdr:rowOff>
    </xdr:to>
    <xdr:sp macro="" textlink="">
      <xdr:nvSpPr>
        <xdr:cNvPr id="23" name="AutoShape 21">
          <a:extLst>
            <a:ext uri="{FF2B5EF4-FFF2-40B4-BE49-F238E27FC236}">
              <a16:creationId xmlns:a16="http://schemas.microsoft.com/office/drawing/2014/main" id="{00000000-0008-0000-0500-000017000000}"/>
            </a:ext>
          </a:extLst>
        </xdr:cNvPr>
        <xdr:cNvSpPr>
          <a:spLocks noChangeArrowheads="1"/>
        </xdr:cNvSpPr>
      </xdr:nvSpPr>
      <xdr:spPr bwMode="auto">
        <a:xfrm>
          <a:off x="2343151" y="32156400"/>
          <a:ext cx="2971799" cy="361950"/>
        </a:xfrm>
        <a:prstGeom prst="bracketPair">
          <a:avLst>
            <a:gd name="adj" fmla="val 16667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oneCellAnchor>
    <xdr:from>
      <xdr:col>3</xdr:col>
      <xdr:colOff>9537</xdr:colOff>
      <xdr:row>453</xdr:row>
      <xdr:rowOff>19052</xdr:rowOff>
    </xdr:from>
    <xdr:ext cx="1272257" cy="387692"/>
    <xdr:pic>
      <xdr:nvPicPr>
        <xdr:cNvPr id="24" name="図 23">
          <a:extLst>
            <a:ext uri="{FF2B5EF4-FFF2-40B4-BE49-F238E27FC236}">
              <a16:creationId xmlns:a16="http://schemas.microsoft.com/office/drawing/2014/main" id="{00000000-0008-0000-05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62" y="53749577"/>
          <a:ext cx="1272257" cy="3876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>
    <xdr:from>
      <xdr:col>2</xdr:col>
      <xdr:colOff>38099</xdr:colOff>
      <xdr:row>464</xdr:row>
      <xdr:rowOff>66675</xdr:rowOff>
    </xdr:from>
    <xdr:to>
      <xdr:col>98</xdr:col>
      <xdr:colOff>9524</xdr:colOff>
      <xdr:row>476</xdr:row>
      <xdr:rowOff>53340</xdr:rowOff>
    </xdr:to>
    <xdr:sp macro="" textlink="">
      <xdr:nvSpPr>
        <xdr:cNvPr id="25" name="角丸四角形 24">
          <a:extLst>
            <a:ext uri="{FF2B5EF4-FFF2-40B4-BE49-F238E27FC236}">
              <a16:creationId xmlns:a16="http://schemas.microsoft.com/office/drawing/2014/main" id="{00000000-0008-0000-0500-000019000000}"/>
            </a:ext>
          </a:extLst>
        </xdr:cNvPr>
        <xdr:cNvSpPr/>
      </xdr:nvSpPr>
      <xdr:spPr bwMode="auto">
        <a:xfrm>
          <a:off x="220979" y="54031515"/>
          <a:ext cx="6577965" cy="992505"/>
        </a:xfrm>
        <a:prstGeom prst="roundRect">
          <a:avLst/>
        </a:prstGeom>
        <a:solidFill>
          <a:schemeClr val="accent5">
            <a:lumMod val="20000"/>
            <a:lumOff val="80000"/>
          </a:schemeClr>
        </a:solidFill>
        <a:ln w="9525" cap="flat" cmpd="sng" algn="ctr">
          <a:solidFill>
            <a:schemeClr val="accent5">
              <a:lumMod val="20000"/>
              <a:lumOff val="80000"/>
            </a:schemeClr>
          </a:solidFill>
          <a:prstDash val="solid"/>
          <a:round/>
          <a:headEnd type="none" w="med" len="med"/>
          <a:tailEnd type="none" w="med" len="med"/>
        </a:ln>
        <a:effectLst/>
      </xdr:spPr>
      <xdr:style>
        <a:lnRef idx="0">
          <a:scrgbClr r="0" g="0" b="0"/>
        </a:lnRef>
        <a:fillRef idx="1001">
          <a:schemeClr val="lt1"/>
        </a:fillRef>
        <a:effectRef idx="0">
          <a:scrgbClr r="0" g="0" b="0"/>
        </a:effectRef>
        <a:fontRef idx="major"/>
      </xdr:style>
      <xdr:txBody>
        <a:bodyPr vertOverflow="clip" horzOverflow="clip" wrap="square" lIns="18288" tIns="0" rIns="0" bIns="0" rtlCol="0" anchor="ctr" upright="1"/>
        <a:lstStyle/>
        <a:p>
          <a:pPr algn="l"/>
          <a:r>
            <a:rPr kumimoji="1" lang="ja-JP" altLang="en-US" sz="1100"/>
            <a:t>    </a:t>
          </a:r>
          <a:r>
            <a:rPr kumimoji="1" lang="en-US" altLang="ja-JP" sz="1500">
              <a:latin typeface="Meiryo UI" panose="020B0604030504040204" pitchFamily="50" charset="-128"/>
              <a:ea typeface="Meiryo UI" panose="020B0604030504040204" pitchFamily="50" charset="-128"/>
            </a:rPr>
            <a:t>※</a:t>
          </a:r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 </a:t>
          </a:r>
          <a:r>
            <a:rPr kumimoji="1" lang="ja-JP" altLang="en-US" sz="1500">
              <a:latin typeface="Meiryo UI" panose="020B0604030504040204" pitchFamily="50" charset="-128"/>
              <a:ea typeface="Meiryo UI" panose="020B0604030504040204" pitchFamily="50" charset="-128"/>
            </a:rPr>
            <a:t>申請書類に不備があると、金融機関にて受理されず、変更手続きが遅れる</a:t>
          </a:r>
          <a:endParaRPr kumimoji="1" lang="en-US" altLang="ja-JP" sz="1500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r>
            <a:rPr kumimoji="1" lang="en-US" altLang="ja-JP" sz="1400">
              <a:latin typeface="Meiryo UI" panose="020B0604030504040204" pitchFamily="50" charset="-128"/>
              <a:ea typeface="Meiryo UI" panose="020B0604030504040204" pitchFamily="50" charset="-128"/>
            </a:rPr>
            <a:t>      </a:t>
          </a:r>
          <a:r>
            <a:rPr kumimoji="1" lang="ja-JP" altLang="en-US" sz="1500">
              <a:latin typeface="Meiryo UI" panose="020B0604030504040204" pitchFamily="50" charset="-128"/>
              <a:ea typeface="Meiryo UI" panose="020B0604030504040204" pitchFamily="50" charset="-128"/>
            </a:rPr>
            <a:t>可能性があります。 以下のチェック事項を十分確認のうえ、ご提出ください。</a:t>
          </a:r>
          <a:endParaRPr kumimoji="1" lang="en-US" altLang="ja-JP" sz="1500"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</xdr:wsDr>
</file>

<file path=xl/richData/rdRichValueTypes.xml><?xml version="1.0" encoding="utf-8"?>
<rvTypesInfo xmlns="http://schemas.microsoft.com/office/spreadsheetml/2017/richdata2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0</v>
    <v>8</v>
    <v>30</v>
    <v>6</v>
  </rv>
  <rv s="0">
    <v>0</v>
    <v>8</v>
    <v>30</v>
    <v>1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 w="6350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 w="6350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9999"/>
    <pageSetUpPr fitToPage="1"/>
  </sheetPr>
  <dimension ref="A1:BQ181"/>
  <sheetViews>
    <sheetView showGridLines="0" showRowColHeaders="0" tabSelected="1" zoomScaleNormal="100" workbookViewId="0">
      <selection activeCell="H10" sqref="H10:P10"/>
    </sheetView>
  </sheetViews>
  <sheetFormatPr defaultColWidth="4.6640625" defaultRowHeight="15"/>
  <cols>
    <col min="1" max="6" width="3.77734375" style="248" customWidth="1"/>
    <col min="7" max="7" width="3.77734375" style="360" customWidth="1"/>
    <col min="8" max="29" width="3.77734375" style="248" customWidth="1"/>
    <col min="30" max="30" width="3.77734375" style="346" customWidth="1"/>
    <col min="31" max="32" width="7.33203125" style="346" customWidth="1"/>
    <col min="33" max="35" width="7.33203125" style="248" customWidth="1"/>
    <col min="36" max="16384" width="4.6640625" style="248"/>
  </cols>
  <sheetData>
    <row r="1" spans="1:60" ht="36" customHeight="1">
      <c r="A1" s="667" t="s">
        <v>1553</v>
      </c>
      <c r="B1" s="667"/>
      <c r="C1" s="667"/>
      <c r="D1" s="667"/>
      <c r="E1" s="667"/>
      <c r="F1" s="667"/>
      <c r="G1" s="667"/>
      <c r="H1" s="667"/>
      <c r="I1" s="667"/>
      <c r="J1" s="667"/>
      <c r="K1" s="667"/>
      <c r="L1" s="667"/>
      <c r="M1" s="667"/>
      <c r="N1" s="666" t="s">
        <v>1593</v>
      </c>
      <c r="O1" s="666"/>
      <c r="P1" s="666"/>
      <c r="Q1" s="666"/>
      <c r="R1" s="666"/>
      <c r="S1" s="666"/>
      <c r="T1" s="666"/>
      <c r="U1" s="666"/>
      <c r="V1" s="666"/>
      <c r="W1" s="666"/>
      <c r="X1" s="666"/>
      <c r="Y1" s="666"/>
      <c r="Z1" s="666"/>
      <c r="AA1" s="666"/>
      <c r="AB1" s="666"/>
      <c r="AC1" s="666"/>
      <c r="AD1" s="666"/>
      <c r="AE1" s="248"/>
      <c r="AF1" s="248"/>
    </row>
    <row r="2" spans="1:60" ht="24" customHeight="1">
      <c r="B2" s="442" t="s">
        <v>1554</v>
      </c>
      <c r="C2" s="796" t="s">
        <v>1595</v>
      </c>
      <c r="D2" s="796"/>
      <c r="E2" s="796"/>
      <c r="F2" s="796"/>
      <c r="G2" s="796"/>
      <c r="H2" s="796"/>
      <c r="I2" s="796"/>
      <c r="J2" s="796"/>
      <c r="K2" s="796"/>
      <c r="L2" s="796"/>
      <c r="M2" s="796"/>
      <c r="N2" s="796"/>
      <c r="O2" s="796"/>
      <c r="P2" s="796"/>
      <c r="Q2" s="796"/>
      <c r="R2" s="796"/>
      <c r="S2" s="796"/>
      <c r="T2" s="796"/>
      <c r="U2" s="796"/>
      <c r="V2" s="796"/>
      <c r="W2" s="796"/>
      <c r="X2" s="796"/>
      <c r="Y2" s="796"/>
      <c r="Z2" s="796"/>
      <c r="AA2" s="796"/>
      <c r="AB2" s="796"/>
      <c r="AC2" s="796"/>
      <c r="AD2" s="796"/>
      <c r="AE2" s="248"/>
      <c r="AF2" s="248"/>
    </row>
    <row r="3" spans="1:60" ht="24" customHeight="1">
      <c r="B3" s="442" t="s">
        <v>1554</v>
      </c>
      <c r="C3" s="797" t="s">
        <v>1594</v>
      </c>
      <c r="D3" s="797"/>
      <c r="E3" s="797"/>
      <c r="F3" s="797"/>
      <c r="G3" s="797"/>
      <c r="H3" s="797"/>
      <c r="I3" s="797"/>
      <c r="J3" s="797"/>
      <c r="K3" s="797"/>
      <c r="L3" s="797"/>
      <c r="M3" s="797"/>
      <c r="N3" s="797"/>
      <c r="O3" s="797"/>
      <c r="P3" s="797"/>
      <c r="Q3" s="797"/>
      <c r="R3" s="797"/>
      <c r="S3" s="797"/>
      <c r="T3" s="797"/>
      <c r="U3" s="797"/>
      <c r="V3" s="797"/>
      <c r="W3" s="797"/>
      <c r="X3" s="797"/>
      <c r="Y3" s="797"/>
      <c r="Z3" s="797"/>
      <c r="AA3" s="797"/>
      <c r="AB3" s="797"/>
      <c r="AC3" s="797"/>
      <c r="AD3" s="797"/>
      <c r="AE3" s="248"/>
      <c r="AF3" s="248"/>
    </row>
    <row r="4" spans="1:60" ht="24" customHeight="1">
      <c r="B4" s="442" t="s">
        <v>1554</v>
      </c>
      <c r="C4" s="798" t="s">
        <v>1555</v>
      </c>
      <c r="D4" s="798"/>
      <c r="E4" s="798"/>
      <c r="F4" s="798"/>
      <c r="G4" s="798"/>
      <c r="H4" s="798"/>
      <c r="I4" s="798"/>
      <c r="J4" s="798"/>
      <c r="K4" s="798"/>
      <c r="L4" s="798"/>
      <c r="M4" s="798"/>
      <c r="N4" s="798"/>
      <c r="O4" s="798"/>
      <c r="P4" s="798"/>
      <c r="Q4" s="798"/>
      <c r="R4" s="798"/>
      <c r="S4" s="798"/>
      <c r="T4" s="798"/>
      <c r="U4" s="798"/>
      <c r="V4" s="798"/>
      <c r="W4" s="798"/>
      <c r="X4" s="798"/>
      <c r="Y4" s="798"/>
      <c r="Z4" s="798"/>
      <c r="AA4" s="798"/>
      <c r="AB4" s="798"/>
      <c r="AC4" s="798"/>
      <c r="AD4" s="798"/>
      <c r="AE4" s="248"/>
      <c r="AF4" s="248"/>
    </row>
    <row r="5" spans="1:60" ht="5.4" customHeight="1" thickBot="1">
      <c r="A5" s="342"/>
      <c r="B5" s="342"/>
      <c r="C5" s="342"/>
      <c r="D5" s="342"/>
      <c r="E5" s="342"/>
      <c r="F5" s="342"/>
      <c r="G5" s="430"/>
      <c r="H5" s="342"/>
      <c r="I5" s="342"/>
      <c r="J5" s="342"/>
      <c r="K5" s="342"/>
      <c r="L5" s="342"/>
      <c r="M5" s="342"/>
      <c r="N5" s="342"/>
      <c r="O5" s="342"/>
      <c r="P5" s="342"/>
      <c r="Q5" s="342"/>
      <c r="R5" s="342"/>
      <c r="S5" s="342"/>
      <c r="T5" s="342"/>
      <c r="U5" s="342"/>
      <c r="V5" s="342"/>
      <c r="W5" s="342"/>
      <c r="X5" s="342"/>
      <c r="Y5" s="342"/>
      <c r="Z5" s="342"/>
      <c r="AA5" s="342"/>
    </row>
    <row r="6" spans="1:60" ht="16.8" customHeight="1" thickBot="1">
      <c r="B6" s="248" t="s">
        <v>13</v>
      </c>
      <c r="C6" s="435"/>
      <c r="D6" s="248" t="s">
        <v>1579</v>
      </c>
      <c r="G6" s="347"/>
      <c r="H6" s="347"/>
      <c r="I6" s="347"/>
      <c r="J6" s="347"/>
      <c r="K6" s="347"/>
      <c r="L6" s="347"/>
      <c r="M6" s="347"/>
      <c r="N6" s="347"/>
      <c r="O6" s="347"/>
      <c r="P6" s="347"/>
      <c r="Q6" s="347"/>
      <c r="R6" s="347"/>
      <c r="S6" s="347"/>
      <c r="T6" s="347"/>
      <c r="U6" s="347"/>
    </row>
    <row r="7" spans="1:60" s="354" customFormat="1" ht="5.4" customHeight="1">
      <c r="B7" s="347"/>
      <c r="F7" s="347"/>
      <c r="J7" s="347"/>
      <c r="K7" s="347"/>
      <c r="L7" s="347"/>
      <c r="M7" s="347"/>
      <c r="N7" s="347"/>
      <c r="O7" s="347"/>
      <c r="P7" s="347"/>
      <c r="Q7" s="347"/>
      <c r="R7" s="347"/>
      <c r="S7" s="347"/>
      <c r="T7" s="347"/>
      <c r="U7" s="347"/>
      <c r="AD7" s="403"/>
      <c r="AE7" s="403"/>
      <c r="AF7" s="403"/>
    </row>
    <row r="8" spans="1:60" ht="30" customHeight="1">
      <c r="A8" s="1039" t="s">
        <v>1560</v>
      </c>
      <c r="B8" s="1040"/>
      <c r="C8" s="1040"/>
      <c r="D8" s="1040"/>
      <c r="E8" s="1040"/>
      <c r="F8" s="1040"/>
      <c r="G8" s="1040"/>
      <c r="H8" s="1040"/>
      <c r="I8" s="1040"/>
      <c r="J8" s="1040"/>
      <c r="K8" s="1040"/>
      <c r="L8" s="1040"/>
      <c r="M8" s="1040"/>
      <c r="N8" s="1040"/>
      <c r="O8" s="1040"/>
      <c r="P8" s="1040"/>
      <c r="Q8" s="1040"/>
      <c r="R8" s="1040"/>
      <c r="S8" s="1040"/>
      <c r="T8" s="1040"/>
      <c r="U8" s="1040"/>
      <c r="V8" s="1040"/>
      <c r="W8" s="1040"/>
      <c r="X8" s="1040"/>
      <c r="Y8" s="1040"/>
      <c r="Z8" s="1040"/>
      <c r="AA8" s="1040"/>
      <c r="AB8" s="1040"/>
      <c r="AC8" s="1040"/>
      <c r="AD8" s="1040"/>
    </row>
    <row r="9" spans="1:60" ht="15" customHeight="1" thickBot="1">
      <c r="A9" s="348"/>
      <c r="B9" s="825" t="s">
        <v>1111</v>
      </c>
      <c r="C9" s="825"/>
      <c r="D9" s="825"/>
      <c r="E9" s="825"/>
      <c r="F9" s="825"/>
      <c r="G9" s="826"/>
      <c r="H9" s="1044" t="s">
        <v>1112</v>
      </c>
      <c r="I9" s="1044"/>
      <c r="J9" s="1044"/>
      <c r="K9" s="1044"/>
      <c r="L9" s="1044"/>
      <c r="M9" s="1044"/>
      <c r="N9" s="1044"/>
      <c r="O9" s="1044"/>
      <c r="P9" s="1044"/>
      <c r="Q9" s="824" t="s">
        <v>1113</v>
      </c>
      <c r="R9" s="825"/>
      <c r="S9" s="825"/>
      <c r="T9" s="825"/>
      <c r="U9" s="825"/>
      <c r="V9" s="825"/>
      <c r="W9" s="825"/>
      <c r="X9" s="825"/>
      <c r="Y9" s="825"/>
      <c r="Z9" s="825"/>
      <c r="AA9" s="825"/>
      <c r="AB9" s="825"/>
      <c r="AC9" s="825"/>
      <c r="AD9" s="826"/>
      <c r="AE9" s="349"/>
    </row>
    <row r="10" spans="1:60" ht="22.05" customHeight="1" thickBot="1">
      <c r="A10" s="350"/>
      <c r="B10" s="686" t="s">
        <v>3</v>
      </c>
      <c r="C10" s="687"/>
      <c r="D10" s="687"/>
      <c r="E10" s="687"/>
      <c r="F10" s="687"/>
      <c r="G10" s="688"/>
      <c r="H10" s="978"/>
      <c r="I10" s="979"/>
      <c r="J10" s="979"/>
      <c r="K10" s="979"/>
      <c r="L10" s="979"/>
      <c r="M10" s="979"/>
      <c r="N10" s="979"/>
      <c r="O10" s="979"/>
      <c r="P10" s="980"/>
      <c r="Q10" s="1056"/>
      <c r="R10" s="1057"/>
      <c r="S10" s="1057"/>
      <c r="T10" s="1057"/>
      <c r="U10" s="1057"/>
      <c r="V10" s="1058"/>
      <c r="W10" s="1054" t="s">
        <v>1402</v>
      </c>
      <c r="X10" s="1055"/>
      <c r="Y10" s="1055"/>
      <c r="Z10" s="1055"/>
      <c r="AA10" s="1055"/>
      <c r="AB10" s="664" t="s">
        <v>1403</v>
      </c>
      <c r="AC10" s="664"/>
      <c r="AD10" s="665"/>
      <c r="AE10" s="351"/>
    </row>
    <row r="11" spans="1:60" ht="22.05" customHeight="1" thickBot="1">
      <c r="A11" s="350"/>
      <c r="B11" s="689" t="s">
        <v>138</v>
      </c>
      <c r="C11" s="690"/>
      <c r="D11" s="690"/>
      <c r="E11" s="690"/>
      <c r="F11" s="690"/>
      <c r="G11" s="691"/>
      <c r="H11" s="827" t="str">
        <f>IFERROR(VLOOKUP($H$10,コード検索!B:C,2,0),"")</f>
        <v/>
      </c>
      <c r="I11" s="827"/>
      <c r="J11" s="827"/>
      <c r="K11" s="827"/>
      <c r="L11" s="827"/>
      <c r="M11" s="827"/>
      <c r="N11" s="827"/>
      <c r="O11" s="827"/>
      <c r="P11" s="827"/>
      <c r="Q11" s="997" t="s">
        <v>1561</v>
      </c>
      <c r="R11" s="998"/>
      <c r="S11" s="998"/>
      <c r="T11" s="998"/>
      <c r="U11" s="998"/>
      <c r="V11" s="998"/>
      <c r="W11" s="998"/>
      <c r="X11" s="998"/>
      <c r="Y11" s="998"/>
      <c r="Z11" s="998"/>
      <c r="AA11" s="998"/>
      <c r="AB11" s="998"/>
      <c r="AC11" s="998"/>
      <c r="AD11" s="999"/>
      <c r="AE11" s="349"/>
    </row>
    <row r="12" spans="1:60" ht="22.05" customHeight="1" thickBot="1">
      <c r="A12" s="350"/>
      <c r="B12" s="689" t="s">
        <v>1115</v>
      </c>
      <c r="C12" s="690"/>
      <c r="D12" s="690"/>
      <c r="E12" s="690"/>
      <c r="F12" s="690"/>
      <c r="G12" s="692"/>
      <c r="H12" s="919"/>
      <c r="I12" s="920"/>
      <c r="J12" s="920"/>
      <c r="K12" s="920"/>
      <c r="L12" s="920"/>
      <c r="M12" s="920"/>
      <c r="N12" s="920"/>
      <c r="O12" s="920"/>
      <c r="P12" s="921"/>
      <c r="Q12" s="1000"/>
      <c r="R12" s="1001"/>
      <c r="S12" s="1001"/>
      <c r="T12" s="1001"/>
      <c r="U12" s="1001"/>
      <c r="V12" s="1001"/>
      <c r="W12" s="1001"/>
      <c r="X12" s="1001"/>
      <c r="Y12" s="1001"/>
      <c r="Z12" s="1001"/>
      <c r="AA12" s="1001"/>
      <c r="AB12" s="1001"/>
      <c r="AC12" s="1001"/>
      <c r="AD12" s="1002"/>
      <c r="AE12" s="352"/>
    </row>
    <row r="13" spans="1:60" ht="22.05" customHeight="1" thickBot="1">
      <c r="A13" s="350"/>
      <c r="B13" s="689" t="s">
        <v>1116</v>
      </c>
      <c r="C13" s="690"/>
      <c r="D13" s="690"/>
      <c r="E13" s="690"/>
      <c r="F13" s="690"/>
      <c r="G13" s="692"/>
      <c r="H13" s="978"/>
      <c r="I13" s="979"/>
      <c r="J13" s="979"/>
      <c r="K13" s="979"/>
      <c r="L13" s="979"/>
      <c r="M13" s="979"/>
      <c r="N13" s="979"/>
      <c r="O13" s="979"/>
      <c r="P13" s="980"/>
      <c r="Q13" s="832"/>
      <c r="R13" s="833"/>
      <c r="S13" s="833"/>
      <c r="T13" s="833"/>
      <c r="U13" s="833"/>
      <c r="V13" s="833"/>
      <c r="W13" s="833"/>
      <c r="X13" s="833"/>
      <c r="Y13" s="833"/>
      <c r="Z13" s="833"/>
      <c r="AA13" s="833"/>
      <c r="AB13" s="833"/>
      <c r="AC13" s="833"/>
      <c r="AD13" s="834"/>
      <c r="AE13" s="352"/>
    </row>
    <row r="14" spans="1:60" ht="22.05" customHeight="1" thickBot="1">
      <c r="A14" s="350"/>
      <c r="B14" s="689" t="s">
        <v>1117</v>
      </c>
      <c r="C14" s="690"/>
      <c r="D14" s="690"/>
      <c r="E14" s="690"/>
      <c r="F14" s="690"/>
      <c r="G14" s="692"/>
      <c r="H14" s="919"/>
      <c r="I14" s="920"/>
      <c r="J14" s="1043"/>
      <c r="K14" s="555" t="s">
        <v>1118</v>
      </c>
      <c r="L14" s="920"/>
      <c r="M14" s="920"/>
      <c r="N14" s="920"/>
      <c r="O14" s="920"/>
      <c r="P14" s="921"/>
      <c r="Q14" s="1046"/>
      <c r="R14" s="1047"/>
      <c r="S14" s="1047"/>
      <c r="T14" s="1047"/>
      <c r="U14" s="1047"/>
      <c r="V14" s="1048"/>
      <c r="W14" s="1006" t="s">
        <v>1600</v>
      </c>
      <c r="X14" s="1007"/>
      <c r="Y14" s="1007"/>
      <c r="Z14" s="1007"/>
      <c r="AA14" s="1007"/>
      <c r="AB14" s="1007"/>
      <c r="AC14" s="1007"/>
      <c r="AD14" s="1008"/>
      <c r="AE14" s="352"/>
      <c r="AH14" s="353"/>
      <c r="AI14" s="354"/>
      <c r="AJ14" s="354"/>
      <c r="AK14" s="354"/>
    </row>
    <row r="15" spans="1:60" ht="22.05" customHeight="1" thickBot="1">
      <c r="A15" s="350"/>
      <c r="B15" s="689" t="s">
        <v>1119</v>
      </c>
      <c r="C15" s="690"/>
      <c r="D15" s="690"/>
      <c r="E15" s="690"/>
      <c r="F15" s="690"/>
      <c r="G15" s="692"/>
      <c r="H15" s="1021"/>
      <c r="I15" s="1022"/>
      <c r="J15" s="1022"/>
      <c r="K15" s="1022"/>
      <c r="L15" s="1022"/>
      <c r="M15" s="1022"/>
      <c r="N15" s="1022"/>
      <c r="O15" s="1022"/>
      <c r="P15" s="1023"/>
      <c r="Q15" s="877"/>
      <c r="R15" s="878"/>
      <c r="S15" s="878"/>
      <c r="T15" s="878"/>
      <c r="U15" s="878"/>
      <c r="V15" s="879"/>
      <c r="W15" s="1009"/>
      <c r="X15" s="1010"/>
      <c r="Y15" s="1010"/>
      <c r="Z15" s="1010"/>
      <c r="AA15" s="1010"/>
      <c r="AB15" s="1010"/>
      <c r="AC15" s="1010"/>
      <c r="AD15" s="1011"/>
      <c r="AE15" s="352"/>
    </row>
    <row r="16" spans="1:60" ht="22.05" customHeight="1" thickBot="1">
      <c r="A16" s="350"/>
      <c r="B16" s="700" t="s">
        <v>1615</v>
      </c>
      <c r="C16" s="701"/>
      <c r="D16" s="701"/>
      <c r="E16" s="701"/>
      <c r="F16" s="701"/>
      <c r="G16" s="702"/>
      <c r="H16" s="919"/>
      <c r="I16" s="920"/>
      <c r="J16" s="920"/>
      <c r="K16" s="920"/>
      <c r="L16" s="920"/>
      <c r="M16" s="920"/>
      <c r="N16" s="920"/>
      <c r="O16" s="920"/>
      <c r="P16" s="921"/>
      <c r="Q16" s="1003"/>
      <c r="R16" s="1004"/>
      <c r="S16" s="1004"/>
      <c r="T16" s="1004"/>
      <c r="U16" s="1004"/>
      <c r="V16" s="1004"/>
      <c r="W16" s="1004"/>
      <c r="X16" s="1004"/>
      <c r="Y16" s="1004"/>
      <c r="Z16" s="1004"/>
      <c r="AA16" s="1004"/>
      <c r="AB16" s="1004"/>
      <c r="AC16" s="1004"/>
      <c r="AD16" s="1005"/>
      <c r="AE16" s="352"/>
      <c r="BA16" s="355"/>
      <c r="BB16" s="355"/>
      <c r="BC16" s="355"/>
      <c r="BD16" s="355"/>
      <c r="BE16" s="355"/>
      <c r="BF16" s="355"/>
      <c r="BG16" s="355"/>
      <c r="BH16" s="355"/>
    </row>
    <row r="17" spans="1:52" ht="22.05" customHeight="1" thickBot="1">
      <c r="A17" s="350"/>
      <c r="B17" s="689" t="s">
        <v>1404</v>
      </c>
      <c r="C17" s="690"/>
      <c r="D17" s="690"/>
      <c r="E17" s="690"/>
      <c r="F17" s="690"/>
      <c r="G17" s="692"/>
      <c r="H17" s="978"/>
      <c r="I17" s="979"/>
      <c r="J17" s="979"/>
      <c r="K17" s="979"/>
      <c r="L17" s="979"/>
      <c r="M17" s="979"/>
      <c r="N17" s="979"/>
      <c r="O17" s="979"/>
      <c r="P17" s="980"/>
      <c r="Q17" s="1049" t="s">
        <v>1640</v>
      </c>
      <c r="R17" s="931"/>
      <c r="S17" s="931"/>
      <c r="T17" s="931"/>
      <c r="U17" s="931"/>
      <c r="V17" s="1050"/>
      <c r="W17" s="1006" t="s">
        <v>1601</v>
      </c>
      <c r="X17" s="1007"/>
      <c r="Y17" s="1007"/>
      <c r="Z17" s="1007"/>
      <c r="AA17" s="1007"/>
      <c r="AB17" s="1007"/>
      <c r="AC17" s="1007"/>
      <c r="AD17" s="1008"/>
      <c r="AE17" s="351"/>
    </row>
    <row r="18" spans="1:52" ht="22.05" customHeight="1" thickBot="1">
      <c r="A18" s="350"/>
      <c r="B18" s="737" t="s">
        <v>1120</v>
      </c>
      <c r="C18" s="738"/>
      <c r="D18" s="738"/>
      <c r="E18" s="738"/>
      <c r="F18" s="738"/>
      <c r="G18" s="739"/>
      <c r="H18" s="1012"/>
      <c r="I18" s="1013"/>
      <c r="J18" s="1013"/>
      <c r="K18" s="1013"/>
      <c r="L18" s="1013"/>
      <c r="M18" s="1013"/>
      <c r="N18" s="1013"/>
      <c r="O18" s="1013"/>
      <c r="P18" s="1014"/>
      <c r="Q18" s="1051" t="s">
        <v>1641</v>
      </c>
      <c r="R18" s="1052"/>
      <c r="S18" s="1052"/>
      <c r="T18" s="1052"/>
      <c r="U18" s="1052"/>
      <c r="V18" s="1053"/>
      <c r="W18" s="1009"/>
      <c r="X18" s="1010"/>
      <c r="Y18" s="1010"/>
      <c r="Z18" s="1010"/>
      <c r="AA18" s="1010"/>
      <c r="AB18" s="1010"/>
      <c r="AC18" s="1010"/>
      <c r="AD18" s="1011"/>
      <c r="AE18" s="352"/>
    </row>
    <row r="19" spans="1:52" ht="15" customHeight="1" thickBot="1">
      <c r="A19" s="350"/>
      <c r="B19" s="939" t="s">
        <v>1209</v>
      </c>
      <c r="C19" s="940"/>
      <c r="D19" s="940"/>
      <c r="E19" s="940"/>
      <c r="F19" s="940"/>
      <c r="G19" s="940"/>
      <c r="H19" s="556" t="s">
        <v>82</v>
      </c>
      <c r="I19" s="1015" t="s">
        <v>83</v>
      </c>
      <c r="J19" s="1016"/>
      <c r="K19" s="1015" t="s">
        <v>1408</v>
      </c>
      <c r="L19" s="917"/>
      <c r="M19" s="1016"/>
      <c r="N19" s="917" t="s">
        <v>85</v>
      </c>
      <c r="O19" s="917"/>
      <c r="P19" s="918"/>
      <c r="Q19" s="1062" t="s">
        <v>1621</v>
      </c>
      <c r="R19" s="1062"/>
      <c r="S19" s="1062"/>
      <c r="T19" s="1062"/>
      <c r="U19" s="1062"/>
      <c r="V19" s="1062"/>
      <c r="W19" s="1062"/>
      <c r="X19" s="1062"/>
      <c r="Y19" s="1062"/>
      <c r="Z19" s="1062"/>
      <c r="AA19" s="1062"/>
      <c r="AB19" s="1062"/>
      <c r="AC19" s="1062"/>
      <c r="AD19" s="1063"/>
      <c r="AE19" s="356"/>
    </row>
    <row r="20" spans="1:52" ht="22.05" customHeight="1" thickBot="1">
      <c r="A20" s="350"/>
      <c r="B20" s="941"/>
      <c r="C20" s="865"/>
      <c r="D20" s="865"/>
      <c r="E20" s="865"/>
      <c r="F20" s="865"/>
      <c r="G20" s="865"/>
      <c r="H20" s="424"/>
      <c r="I20" s="919"/>
      <c r="J20" s="921"/>
      <c r="K20" s="919"/>
      <c r="L20" s="920"/>
      <c r="M20" s="920"/>
      <c r="N20" s="919"/>
      <c r="O20" s="920"/>
      <c r="P20" s="921"/>
      <c r="Q20" s="884"/>
      <c r="R20" s="884"/>
      <c r="S20" s="884"/>
      <c r="T20" s="884"/>
      <c r="U20" s="884"/>
      <c r="V20" s="884"/>
      <c r="W20" s="884"/>
      <c r="X20" s="884"/>
      <c r="Y20" s="884"/>
      <c r="Z20" s="884"/>
      <c r="AA20" s="884"/>
      <c r="AB20" s="884"/>
      <c r="AC20" s="884"/>
      <c r="AD20" s="885"/>
      <c r="AE20" s="356"/>
      <c r="AF20" s="356"/>
    </row>
    <row r="21" spans="1:52" ht="30" customHeight="1" thickBot="1">
      <c r="A21" s="1041" t="s">
        <v>1517</v>
      </c>
      <c r="B21" s="1041"/>
      <c r="C21" s="1041"/>
      <c r="D21" s="1041"/>
      <c r="E21" s="1041"/>
      <c r="F21" s="1041"/>
      <c r="G21" s="1041"/>
      <c r="H21" s="1041"/>
      <c r="I21" s="1041"/>
      <c r="J21" s="1041"/>
      <c r="K21" s="1041"/>
      <c r="L21" s="1041"/>
      <c r="M21" s="1041"/>
      <c r="N21" s="1041"/>
      <c r="O21" s="1041"/>
      <c r="P21" s="1041"/>
      <c r="Q21" s="1041"/>
      <c r="R21" s="1041"/>
      <c r="S21" s="1041"/>
      <c r="T21" s="1041"/>
      <c r="U21" s="1041"/>
      <c r="V21" s="1041"/>
      <c r="W21" s="1041"/>
      <c r="X21" s="1041"/>
      <c r="Y21" s="1041"/>
      <c r="Z21" s="1041"/>
      <c r="AA21" s="1041"/>
      <c r="AB21" s="1041"/>
      <c r="AC21" s="1041"/>
      <c r="AD21" s="1041"/>
      <c r="AE21" s="352"/>
      <c r="AF21" s="352"/>
    </row>
    <row r="22" spans="1:52" ht="22.05" customHeight="1" thickBot="1">
      <c r="A22" s="358"/>
      <c r="B22" s="686" t="s">
        <v>1405</v>
      </c>
      <c r="C22" s="687"/>
      <c r="D22" s="687"/>
      <c r="E22" s="687"/>
      <c r="F22" s="687"/>
      <c r="G22" s="688"/>
      <c r="H22" s="919"/>
      <c r="I22" s="920"/>
      <c r="J22" s="920"/>
      <c r="K22" s="920"/>
      <c r="L22" s="920"/>
      <c r="M22" s="920"/>
      <c r="N22" s="920"/>
      <c r="O22" s="920"/>
      <c r="P22" s="921"/>
      <c r="Q22" s="1056"/>
      <c r="R22" s="1057"/>
      <c r="S22" s="1057"/>
      <c r="T22" s="1057"/>
      <c r="U22" s="1057"/>
      <c r="V22" s="1058"/>
      <c r="W22" s="1054" t="s">
        <v>1402</v>
      </c>
      <c r="X22" s="1055"/>
      <c r="Y22" s="1055"/>
      <c r="Z22" s="1055"/>
      <c r="AA22" s="1055"/>
      <c r="AB22" s="449" t="s">
        <v>1403</v>
      </c>
      <c r="AC22" s="413"/>
      <c r="AD22" s="414"/>
      <c r="AE22" s="351"/>
      <c r="AF22" s="351"/>
    </row>
    <row r="23" spans="1:52" ht="22.05" customHeight="1" thickBot="1">
      <c r="A23" s="358"/>
      <c r="B23" s="933" t="s">
        <v>1406</v>
      </c>
      <c r="C23" s="934"/>
      <c r="D23" s="934"/>
      <c r="E23" s="934"/>
      <c r="F23" s="934"/>
      <c r="G23" s="935"/>
      <c r="H23" s="1018" t="str">
        <f>IFERROR(VLOOKUP($H$22,コード検索!G:H,2,0),"")</f>
        <v/>
      </c>
      <c r="I23" s="1019"/>
      <c r="J23" s="1019"/>
      <c r="K23" s="1019"/>
      <c r="L23" s="1019"/>
      <c r="M23" s="1019"/>
      <c r="N23" s="1019"/>
      <c r="O23" s="1019"/>
      <c r="P23" s="1020"/>
      <c r="Q23" s="922" t="s">
        <v>1280</v>
      </c>
      <c r="R23" s="827"/>
      <c r="S23" s="827" t="s">
        <v>1356</v>
      </c>
      <c r="T23" s="827"/>
      <c r="U23" s="827"/>
      <c r="V23" s="827"/>
      <c r="W23" s="827" t="str">
        <f>IF($H$22="","",VLOOKUP($H$22,コード検索!$G$2:$W$49,4,0))</f>
        <v/>
      </c>
      <c r="X23" s="827"/>
      <c r="Y23" s="827"/>
      <c r="Z23" s="827"/>
      <c r="AA23" s="827" t="str">
        <f>IF($H$22="","",VLOOKUP($H$22,コード検索!$G$2:$W$49,5,0))</f>
        <v/>
      </c>
      <c r="AB23" s="827"/>
      <c r="AC23" s="827"/>
      <c r="AD23" s="923"/>
      <c r="AE23" s="359"/>
      <c r="AF23" s="359"/>
    </row>
    <row r="24" spans="1:52" ht="22.05" customHeight="1" thickBot="1">
      <c r="A24" s="358"/>
      <c r="B24" s="936" t="s">
        <v>115</v>
      </c>
      <c r="C24" s="937"/>
      <c r="D24" s="937"/>
      <c r="E24" s="937"/>
      <c r="F24" s="937"/>
      <c r="G24" s="938"/>
      <c r="H24" s="978"/>
      <c r="I24" s="979"/>
      <c r="J24" s="979"/>
      <c r="K24" s="979"/>
      <c r="L24" s="979"/>
      <c r="M24" s="979"/>
      <c r="N24" s="979"/>
      <c r="O24" s="979"/>
      <c r="P24" s="980"/>
      <c r="Q24" s="1059"/>
      <c r="R24" s="1060"/>
      <c r="S24" s="1060"/>
      <c r="T24" s="1060"/>
      <c r="U24" s="1060"/>
      <c r="V24" s="1060"/>
      <c r="W24" s="1060"/>
      <c r="X24" s="1060"/>
      <c r="Y24" s="1060"/>
      <c r="Z24" s="1060"/>
      <c r="AA24" s="1060"/>
      <c r="AB24" s="1060"/>
      <c r="AC24" s="1060"/>
      <c r="AD24" s="1061"/>
      <c r="AE24" s="352"/>
      <c r="AF24" s="352"/>
      <c r="AI24" s="360"/>
    </row>
    <row r="25" spans="1:52" ht="30" customHeight="1">
      <c r="A25" s="1041" t="s">
        <v>1388</v>
      </c>
      <c r="B25" s="1042"/>
      <c r="C25" s="1042"/>
      <c r="D25" s="1042"/>
      <c r="E25" s="1042"/>
      <c r="F25" s="1042"/>
      <c r="G25" s="1042"/>
      <c r="H25" s="1042"/>
      <c r="I25" s="1042"/>
      <c r="J25" s="1042"/>
      <c r="K25" s="1042"/>
      <c r="L25" s="1042"/>
      <c r="M25" s="1042"/>
      <c r="N25" s="1042"/>
      <c r="O25" s="1042"/>
      <c r="P25" s="1042"/>
      <c r="Q25" s="1042"/>
      <c r="R25" s="1042"/>
      <c r="S25" s="1042"/>
      <c r="T25" s="1042"/>
      <c r="U25" s="1042"/>
      <c r="V25" s="1042"/>
      <c r="W25" s="1042"/>
      <c r="X25" s="1042"/>
      <c r="Y25" s="1042"/>
      <c r="Z25" s="1042"/>
      <c r="AA25" s="1042"/>
      <c r="AB25" s="1042"/>
      <c r="AC25" s="1042"/>
      <c r="AD25" s="1042"/>
      <c r="AE25" s="352"/>
      <c r="AF25" s="352"/>
      <c r="AG25" s="361"/>
      <c r="AH25" s="362"/>
      <c r="AI25" s="362"/>
      <c r="AJ25" s="362"/>
      <c r="AK25" s="362"/>
      <c r="AL25" s="362"/>
    </row>
    <row r="26" spans="1:52" ht="15" customHeight="1">
      <c r="A26" s="363"/>
      <c r="B26" s="764" t="s">
        <v>1639</v>
      </c>
      <c r="C26" s="828"/>
      <c r="D26" s="828"/>
      <c r="E26" s="828"/>
      <c r="F26" s="828"/>
      <c r="G26" s="828"/>
      <c r="H26" s="995">
        <v>2</v>
      </c>
      <c r="I26" s="994"/>
      <c r="J26" s="993">
        <v>3</v>
      </c>
      <c r="K26" s="994"/>
      <c r="L26" s="1017">
        <v>4</v>
      </c>
      <c r="M26" s="994"/>
      <c r="N26" s="993">
        <v>5</v>
      </c>
      <c r="O26" s="994"/>
      <c r="P26" s="993">
        <v>6</v>
      </c>
      <c r="Q26" s="994"/>
      <c r="R26" s="993">
        <v>7</v>
      </c>
      <c r="S26" s="994"/>
      <c r="T26" s="993">
        <v>8</v>
      </c>
      <c r="U26" s="994"/>
      <c r="V26" s="993">
        <v>9</v>
      </c>
      <c r="W26" s="994"/>
      <c r="X26" s="1017">
        <v>10</v>
      </c>
      <c r="Y26" s="1024"/>
      <c r="Z26" s="986" t="s">
        <v>1620</v>
      </c>
      <c r="AA26" s="987"/>
      <c r="AB26" s="987"/>
      <c r="AC26" s="987"/>
      <c r="AD26" s="988"/>
      <c r="AE26" s="799" t="s">
        <v>1558</v>
      </c>
      <c r="AF26" s="800"/>
      <c r="AG26" s="801" t="s">
        <v>1559</v>
      </c>
      <c r="AH26" s="801"/>
      <c r="AI26" s="801"/>
      <c r="AJ26" s="801"/>
      <c r="AK26" s="362"/>
      <c r="AL26" s="362"/>
      <c r="AZ26" s="354"/>
    </row>
    <row r="27" spans="1:52" ht="15" customHeight="1">
      <c r="A27" s="364"/>
      <c r="B27" s="829"/>
      <c r="C27" s="829"/>
      <c r="D27" s="829"/>
      <c r="E27" s="829"/>
      <c r="F27" s="829"/>
      <c r="G27" s="829"/>
      <c r="H27" s="928" t="s">
        <v>1122</v>
      </c>
      <c r="I27" s="843"/>
      <c r="J27" s="898" t="s">
        <v>1123</v>
      </c>
      <c r="K27" s="843"/>
      <c r="L27" s="842" t="s">
        <v>1125</v>
      </c>
      <c r="M27" s="843"/>
      <c r="N27" s="894" t="s">
        <v>1125</v>
      </c>
      <c r="O27" s="841"/>
      <c r="P27" s="840" t="s">
        <v>1121</v>
      </c>
      <c r="Q27" s="841"/>
      <c r="R27" s="880" t="s">
        <v>1596</v>
      </c>
      <c r="S27" s="881"/>
      <c r="T27" s="840" t="s">
        <v>1129</v>
      </c>
      <c r="U27" s="841"/>
      <c r="V27" s="840" t="s">
        <v>53</v>
      </c>
      <c r="W27" s="841"/>
      <c r="X27" s="842" t="s">
        <v>1122</v>
      </c>
      <c r="Y27" s="897"/>
      <c r="Z27" s="989"/>
      <c r="AA27" s="989"/>
      <c r="AB27" s="989"/>
      <c r="AC27" s="989"/>
      <c r="AD27" s="990"/>
      <c r="AE27" s="799"/>
      <c r="AF27" s="800"/>
      <c r="AG27" s="801"/>
      <c r="AH27" s="801"/>
      <c r="AI27" s="801"/>
      <c r="AJ27" s="801"/>
      <c r="AK27" s="362"/>
      <c r="AL27" s="362"/>
      <c r="AZ27" s="354"/>
    </row>
    <row r="28" spans="1:52" ht="15" customHeight="1" thickBot="1">
      <c r="A28" s="364"/>
      <c r="B28" s="829"/>
      <c r="C28" s="829"/>
      <c r="D28" s="829"/>
      <c r="E28" s="829"/>
      <c r="F28" s="829"/>
      <c r="G28" s="829"/>
      <c r="H28" s="928" t="s">
        <v>47</v>
      </c>
      <c r="I28" s="843"/>
      <c r="J28" s="898" t="s">
        <v>1124</v>
      </c>
      <c r="K28" s="843"/>
      <c r="L28" s="842" t="s">
        <v>1126</v>
      </c>
      <c r="M28" s="843"/>
      <c r="N28" s="898" t="s">
        <v>1127</v>
      </c>
      <c r="O28" s="843"/>
      <c r="P28" s="842"/>
      <c r="Q28" s="843"/>
      <c r="R28" s="838" t="s">
        <v>1128</v>
      </c>
      <c r="S28" s="839"/>
      <c r="T28" s="842"/>
      <c r="U28" s="843"/>
      <c r="V28" s="842"/>
      <c r="W28" s="843"/>
      <c r="X28" s="842" t="s">
        <v>1130</v>
      </c>
      <c r="Y28" s="897"/>
      <c r="Z28" s="989"/>
      <c r="AA28" s="989"/>
      <c r="AB28" s="989"/>
      <c r="AC28" s="989"/>
      <c r="AD28" s="990"/>
      <c r="AE28" s="799"/>
      <c r="AF28" s="800"/>
      <c r="AG28" s="801"/>
      <c r="AH28" s="801"/>
      <c r="AI28" s="801"/>
      <c r="AJ28" s="801"/>
      <c r="AK28" s="362"/>
      <c r="AL28" s="362"/>
      <c r="AZ28" s="354"/>
    </row>
    <row r="29" spans="1:52" ht="22.05" customHeight="1" thickTop="1" thickBot="1">
      <c r="A29" s="364"/>
      <c r="B29" s="830"/>
      <c r="C29" s="830"/>
      <c r="D29" s="830"/>
      <c r="E29" s="830"/>
      <c r="F29" s="830"/>
      <c r="G29" s="830"/>
      <c r="H29" s="733" t="s">
        <v>1638</v>
      </c>
      <c r="I29" s="734"/>
      <c r="J29" s="804" t="s">
        <v>1638</v>
      </c>
      <c r="K29" s="734"/>
      <c r="L29" s="831" t="s">
        <v>1638</v>
      </c>
      <c r="M29" s="734"/>
      <c r="N29" s="804" t="s">
        <v>1638</v>
      </c>
      <c r="O29" s="734"/>
      <c r="P29" s="804" t="s">
        <v>1638</v>
      </c>
      <c r="Q29" s="734"/>
      <c r="R29" s="804" t="s">
        <v>1638</v>
      </c>
      <c r="S29" s="734"/>
      <c r="T29" s="804" t="s">
        <v>1638</v>
      </c>
      <c r="U29" s="734"/>
      <c r="V29" s="804" t="s">
        <v>1638</v>
      </c>
      <c r="W29" s="910"/>
      <c r="X29" s="804" t="s">
        <v>1638</v>
      </c>
      <c r="Y29" s="996"/>
      <c r="Z29" s="991"/>
      <c r="AA29" s="991"/>
      <c r="AB29" s="991"/>
      <c r="AC29" s="991"/>
      <c r="AD29" s="992"/>
      <c r="AE29" s="799"/>
      <c r="AF29" s="800"/>
      <c r="AG29" s="801"/>
      <c r="AH29" s="801"/>
      <c r="AI29" s="801"/>
      <c r="AJ29" s="801"/>
      <c r="AZ29" s="354"/>
    </row>
    <row r="30" spans="1:52" ht="30" customHeight="1" thickTop="1">
      <c r="A30" s="984" t="s">
        <v>1389</v>
      </c>
      <c r="B30" s="985"/>
      <c r="C30" s="985"/>
      <c r="D30" s="985"/>
      <c r="E30" s="985"/>
      <c r="F30" s="985"/>
      <c r="G30" s="985"/>
      <c r="H30" s="985"/>
      <c r="I30" s="985"/>
      <c r="J30" s="985"/>
      <c r="K30" s="985"/>
      <c r="L30" s="985"/>
      <c r="M30" s="985"/>
      <c r="N30" s="985"/>
      <c r="O30" s="985"/>
      <c r="P30" s="985"/>
      <c r="Q30" s="985"/>
      <c r="R30" s="985"/>
      <c r="S30" s="985"/>
      <c r="T30" s="985"/>
      <c r="U30" s="985"/>
      <c r="V30" s="985"/>
      <c r="W30" s="985"/>
      <c r="X30" s="985"/>
      <c r="Y30" s="985"/>
      <c r="Z30" s="985"/>
      <c r="AA30" s="985"/>
      <c r="AB30" s="985"/>
      <c r="AC30" s="985"/>
      <c r="AD30" s="985"/>
      <c r="AE30" s="352"/>
      <c r="AF30" s="352"/>
      <c r="AG30" s="365"/>
    </row>
    <row r="31" spans="1:52" ht="16.5" customHeight="1">
      <c r="B31" s="248" t="s">
        <v>13</v>
      </c>
      <c r="C31" s="927" t="s">
        <v>1614</v>
      </c>
      <c r="D31" s="927"/>
      <c r="E31" s="927"/>
      <c r="F31" s="927"/>
      <c r="G31" s="927"/>
      <c r="H31" s="927"/>
      <c r="I31" s="927"/>
      <c r="J31" s="927"/>
      <c r="K31" s="927"/>
      <c r="L31" s="927"/>
      <c r="M31" s="927"/>
      <c r="N31" s="927"/>
      <c r="O31" s="927"/>
      <c r="P31" s="927"/>
      <c r="Q31" s="927"/>
      <c r="R31" s="927"/>
      <c r="S31" s="927"/>
      <c r="T31" s="927"/>
      <c r="U31" s="927"/>
      <c r="V31" s="927"/>
      <c r="W31" s="927"/>
      <c r="X31" s="927"/>
      <c r="Y31" s="927"/>
      <c r="Z31" s="927"/>
      <c r="AA31" s="927"/>
      <c r="AB31" s="927"/>
      <c r="AC31" s="927"/>
      <c r="AD31" s="927"/>
      <c r="AE31" s="497"/>
      <c r="AF31" s="497"/>
      <c r="AG31" s="263"/>
    </row>
    <row r="32" spans="1:52" ht="16.5" customHeight="1">
      <c r="C32" s="926" t="s">
        <v>1613</v>
      </c>
      <c r="D32" s="926"/>
      <c r="E32" s="926"/>
      <c r="F32" s="926"/>
      <c r="G32" s="926"/>
      <c r="H32" s="926"/>
      <c r="I32" s="927"/>
      <c r="J32" s="926"/>
      <c r="K32" s="926"/>
      <c r="L32" s="926"/>
      <c r="M32" s="926"/>
      <c r="N32" s="926"/>
      <c r="O32" s="926"/>
      <c r="P32" s="926"/>
      <c r="Q32" s="926"/>
      <c r="R32" s="926"/>
      <c r="S32" s="926"/>
      <c r="T32" s="926"/>
      <c r="U32" s="926"/>
      <c r="V32" s="926"/>
      <c r="W32" s="926"/>
      <c r="X32" s="926"/>
      <c r="Y32" s="926"/>
      <c r="Z32" s="926"/>
      <c r="AA32" s="926"/>
      <c r="AB32" s="926"/>
      <c r="AC32" s="926"/>
      <c r="AD32" s="926"/>
      <c r="AE32" s="497"/>
      <c r="AF32" s="497"/>
      <c r="AG32" s="263"/>
    </row>
    <row r="33" spans="2:44" ht="15" customHeight="1" thickBot="1">
      <c r="B33" s="735">
        <v>2</v>
      </c>
      <c r="C33" s="822" t="s">
        <v>1372</v>
      </c>
      <c r="D33" s="822"/>
      <c r="E33" s="822"/>
      <c r="F33" s="822"/>
      <c r="G33" s="822"/>
      <c r="H33" s="822"/>
      <c r="I33" s="557" t="s">
        <v>82</v>
      </c>
      <c r="J33" s="811" t="s">
        <v>1407</v>
      </c>
      <c r="K33" s="810"/>
      <c r="L33" s="805" t="s">
        <v>1408</v>
      </c>
      <c r="M33" s="806"/>
      <c r="N33" s="810"/>
      <c r="O33" s="805" t="s">
        <v>1409</v>
      </c>
      <c r="P33" s="806"/>
      <c r="Q33" s="806"/>
      <c r="R33" s="892" t="s">
        <v>1507</v>
      </c>
      <c r="S33" s="892"/>
      <c r="T33" s="892"/>
      <c r="U33" s="892"/>
      <c r="V33" s="892"/>
      <c r="W33" s="892"/>
      <c r="X33" s="895" t="str">
        <f>IFERROR(IF($H$20="S",DATEDIF($D$95,$J$95,"Y"),DATEDIF($D$96,$J$95,"Y")),"")</f>
        <v/>
      </c>
      <c r="Y33" s="895"/>
      <c r="Z33" s="398"/>
      <c r="AA33" s="852" t="str">
        <f>IF(OR($H$20="",$I$20="",$K$20="",$N$20="",$J$34="",$L$34="",$O$34=""),"",IF($H$20="H",$M$96,$M$95))</f>
        <v/>
      </c>
      <c r="AB33" s="852"/>
      <c r="AC33" s="852"/>
      <c r="AD33" s="853"/>
      <c r="AE33" s="862" t="str">
        <f>IF(AND($B$91=TRUE,$H$24="年金",OR($J$34="",$L$34="",$O$34="")),"入力必須",IF(AND($B$91=TRUE,$H$24="年金",$J$34&lt;&gt;""),"入力済",""))</f>
        <v/>
      </c>
      <c r="AF33" s="862"/>
      <c r="AG33" s="862"/>
    </row>
    <row r="34" spans="2:44" ht="22.05" customHeight="1" thickBot="1">
      <c r="B34" s="736"/>
      <c r="C34" s="823"/>
      <c r="D34" s="823"/>
      <c r="E34" s="823"/>
      <c r="F34" s="823"/>
      <c r="G34" s="823"/>
      <c r="H34" s="823"/>
      <c r="I34" s="568" t="s">
        <v>1114</v>
      </c>
      <c r="J34" s="812"/>
      <c r="K34" s="813"/>
      <c r="L34" s="807"/>
      <c r="M34" s="808"/>
      <c r="N34" s="809"/>
      <c r="O34" s="807"/>
      <c r="P34" s="808"/>
      <c r="Q34" s="809"/>
      <c r="R34" s="893"/>
      <c r="S34" s="893"/>
      <c r="T34" s="893"/>
      <c r="U34" s="893"/>
      <c r="V34" s="893"/>
      <c r="W34" s="893"/>
      <c r="X34" s="896"/>
      <c r="Y34" s="896"/>
      <c r="Z34" s="399" t="s">
        <v>1508</v>
      </c>
      <c r="AA34" s="854"/>
      <c r="AB34" s="854"/>
      <c r="AC34" s="854"/>
      <c r="AD34" s="855"/>
      <c r="AE34" s="862"/>
      <c r="AF34" s="862"/>
      <c r="AG34" s="862"/>
      <c r="AH34" s="250"/>
    </row>
    <row r="35" spans="2:44" ht="3.75" customHeight="1">
      <c r="B35" s="443"/>
      <c r="C35" s="367"/>
      <c r="D35" s="367"/>
      <c r="E35" s="367"/>
      <c r="F35" s="367"/>
      <c r="G35" s="367"/>
      <c r="H35" s="431"/>
      <c r="I35" s="343"/>
      <c r="J35" s="343"/>
      <c r="K35" s="343"/>
      <c r="L35" s="343"/>
      <c r="M35" s="343"/>
      <c r="N35" s="343"/>
      <c r="O35" s="343"/>
      <c r="P35" s="343"/>
      <c r="Q35" s="343"/>
      <c r="R35" s="368"/>
      <c r="S35" s="368"/>
      <c r="T35" s="368"/>
      <c r="U35" s="368"/>
      <c r="V35" s="368"/>
      <c r="W35" s="368"/>
      <c r="X35" s="368"/>
      <c r="Y35" s="368"/>
      <c r="Z35" s="368"/>
      <c r="AA35" s="368"/>
      <c r="AB35" s="368"/>
      <c r="AC35" s="368"/>
      <c r="AD35" s="368"/>
      <c r="AE35" s="352"/>
      <c r="AF35" s="352"/>
      <c r="AG35" s="352"/>
    </row>
    <row r="36" spans="2:44" ht="15" customHeight="1">
      <c r="B36" s="735">
        <v>3</v>
      </c>
      <c r="C36" s="764" t="s">
        <v>22</v>
      </c>
      <c r="D36" s="764"/>
      <c r="E36" s="764"/>
      <c r="F36" s="814" t="s">
        <v>1398</v>
      </c>
      <c r="G36" s="815"/>
      <c r="H36" s="815"/>
      <c r="I36" s="752" t="s">
        <v>1132</v>
      </c>
      <c r="J36" s="983"/>
      <c r="K36" s="983"/>
      <c r="L36" s="983"/>
      <c r="M36" s="753"/>
      <c r="N36" s="678" t="s">
        <v>1133</v>
      </c>
      <c r="O36" s="789"/>
      <c r="P36" s="789"/>
      <c r="Q36" s="789"/>
      <c r="R36" s="679"/>
      <c r="S36" s="904"/>
      <c r="T36" s="905"/>
      <c r="U36" s="905"/>
      <c r="V36" s="905"/>
      <c r="W36" s="905"/>
      <c r="X36" s="905"/>
      <c r="Y36" s="905"/>
      <c r="Z36" s="905"/>
      <c r="AA36" s="905"/>
      <c r="AB36" s="905"/>
      <c r="AC36" s="905"/>
      <c r="AD36" s="906"/>
      <c r="AE36" s="929" t="str">
        <f>$R$104</f>
        <v/>
      </c>
      <c r="AF36" s="929"/>
      <c r="AG36" s="929"/>
      <c r="AH36" s="415"/>
      <c r="AI36" s="415"/>
      <c r="AJ36" s="415"/>
      <c r="AK36" s="415"/>
      <c r="AL36" s="415"/>
      <c r="AM36" s="415"/>
    </row>
    <row r="37" spans="2:44" ht="10.050000000000001" customHeight="1" thickBot="1">
      <c r="B37" s="736"/>
      <c r="C37" s="766"/>
      <c r="D37" s="766"/>
      <c r="E37" s="766"/>
      <c r="F37" s="816"/>
      <c r="G37" s="817"/>
      <c r="H37" s="817"/>
      <c r="I37" s="560" t="s">
        <v>1219</v>
      </c>
      <c r="J37" s="561" t="s">
        <v>1222</v>
      </c>
      <c r="K37" s="561" t="s">
        <v>1218</v>
      </c>
      <c r="L37" s="562" t="s">
        <v>1217</v>
      </c>
      <c r="M37" s="563" t="s">
        <v>1220</v>
      </c>
      <c r="N37" s="564" t="s">
        <v>1219</v>
      </c>
      <c r="O37" s="565" t="s">
        <v>1222</v>
      </c>
      <c r="P37" s="565" t="s">
        <v>1218</v>
      </c>
      <c r="Q37" s="566" t="s">
        <v>1217</v>
      </c>
      <c r="R37" s="567" t="s">
        <v>1220</v>
      </c>
      <c r="S37" s="907"/>
      <c r="T37" s="908"/>
      <c r="U37" s="908"/>
      <c r="V37" s="908"/>
      <c r="W37" s="908"/>
      <c r="X37" s="908"/>
      <c r="Y37" s="908"/>
      <c r="Z37" s="908"/>
      <c r="AA37" s="908"/>
      <c r="AB37" s="908"/>
      <c r="AC37" s="908"/>
      <c r="AD37" s="909"/>
      <c r="AE37" s="929"/>
      <c r="AF37" s="929"/>
      <c r="AG37" s="929"/>
      <c r="AH37" s="415"/>
      <c r="AI37" s="415"/>
      <c r="AJ37" s="415"/>
      <c r="AK37" s="415"/>
      <c r="AL37" s="415"/>
      <c r="AM37" s="415"/>
    </row>
    <row r="38" spans="2:44" ht="22.05" customHeight="1" thickBot="1">
      <c r="B38" s="736"/>
      <c r="C38" s="766"/>
      <c r="D38" s="766"/>
      <c r="E38" s="766"/>
      <c r="F38" s="818"/>
      <c r="G38" s="819"/>
      <c r="H38" s="819"/>
      <c r="I38" s="558"/>
      <c r="J38" s="559"/>
      <c r="K38" s="559"/>
      <c r="L38" s="820" t="s">
        <v>1221</v>
      </c>
      <c r="M38" s="821"/>
      <c r="N38" s="558"/>
      <c r="O38" s="559"/>
      <c r="P38" s="559"/>
      <c r="Q38" s="820" t="s">
        <v>1221</v>
      </c>
      <c r="R38" s="821"/>
      <c r="S38" s="901" t="s">
        <v>1597</v>
      </c>
      <c r="T38" s="902"/>
      <c r="U38" s="902"/>
      <c r="V38" s="902"/>
      <c r="W38" s="902"/>
      <c r="X38" s="902"/>
      <c r="Y38" s="902"/>
      <c r="Z38" s="902"/>
      <c r="AA38" s="902"/>
      <c r="AB38" s="902"/>
      <c r="AC38" s="902"/>
      <c r="AD38" s="903"/>
      <c r="AE38" s="929"/>
      <c r="AF38" s="929"/>
      <c r="AG38" s="929"/>
      <c r="AH38" s="415"/>
      <c r="AI38" s="415"/>
      <c r="AJ38" s="415"/>
      <c r="AK38" s="415"/>
      <c r="AL38" s="415"/>
      <c r="AM38" s="415"/>
      <c r="AR38" s="369"/>
    </row>
    <row r="39" spans="2:44" ht="22.05" customHeight="1" thickBot="1">
      <c r="B39" s="748"/>
      <c r="C39" s="768"/>
      <c r="D39" s="768"/>
      <c r="E39" s="768"/>
      <c r="F39" s="981" t="s">
        <v>1149</v>
      </c>
      <c r="G39" s="982"/>
      <c r="H39" s="982"/>
      <c r="I39" s="1064"/>
      <c r="J39" s="1065"/>
      <c r="K39" s="1065"/>
      <c r="L39" s="1065"/>
      <c r="M39" s="1066"/>
      <c r="N39" s="416"/>
      <c r="O39" s="559"/>
      <c r="P39" s="559"/>
      <c r="Q39" s="820" t="s">
        <v>1221</v>
      </c>
      <c r="R39" s="821"/>
      <c r="S39" s="1067" t="s">
        <v>1512</v>
      </c>
      <c r="T39" s="1068"/>
      <c r="U39" s="1068"/>
      <c r="V39" s="1068"/>
      <c r="W39" s="1068"/>
      <c r="X39" s="1068"/>
      <c r="Y39" s="1068"/>
      <c r="Z39" s="849" t="s">
        <v>1511</v>
      </c>
      <c r="AA39" s="850"/>
      <c r="AB39" s="850"/>
      <c r="AC39" s="850"/>
      <c r="AD39" s="851"/>
      <c r="AE39" s="863" t="str">
        <f>IF(AND($D$91=TRUE,OR($H$24="年金",$H$24="住宅"),$P$39=""),"入力要の場合あり",IF(AND($D$91=TRUE,OR($H$24="年金",$H$24="住宅")),$J$106,""))</f>
        <v/>
      </c>
      <c r="AF39" s="863"/>
      <c r="AG39" s="863"/>
      <c r="AH39" s="802" t="s">
        <v>1610</v>
      </c>
      <c r="AI39" s="802"/>
      <c r="AJ39" s="802"/>
      <c r="AK39" s="802"/>
      <c r="AL39" s="802"/>
      <c r="AM39" s="423"/>
    </row>
    <row r="40" spans="2:44" ht="3.75" customHeight="1" thickBot="1">
      <c r="B40" s="444"/>
      <c r="C40" s="357"/>
      <c r="D40" s="357"/>
      <c r="E40" s="357"/>
      <c r="F40" s="357"/>
      <c r="G40" s="357"/>
      <c r="H40" s="432"/>
      <c r="I40" s="345"/>
      <c r="J40" s="345"/>
      <c r="K40" s="345"/>
      <c r="L40" s="345"/>
      <c r="M40" s="345"/>
      <c r="N40" s="343"/>
      <c r="O40" s="343"/>
      <c r="P40" s="343"/>
      <c r="Q40" s="343"/>
      <c r="R40" s="400"/>
      <c r="S40" s="400"/>
      <c r="T40" s="400"/>
      <c r="U40" s="400"/>
      <c r="V40" s="400"/>
      <c r="W40" s="400"/>
      <c r="X40" s="400"/>
      <c r="Y40" s="400"/>
      <c r="Z40" s="400"/>
      <c r="AA40" s="400"/>
      <c r="AB40" s="400"/>
      <c r="AC40" s="400"/>
      <c r="AD40" s="400"/>
      <c r="AE40" s="352"/>
      <c r="AF40" s="352"/>
      <c r="AG40" s="352"/>
      <c r="AJ40" s="353"/>
      <c r="AK40" s="354"/>
      <c r="AL40" s="354"/>
    </row>
    <row r="41" spans="2:44" ht="22.05" customHeight="1" thickBot="1">
      <c r="B41" s="445">
        <v>6</v>
      </c>
      <c r="C41" s="873" t="s">
        <v>1519</v>
      </c>
      <c r="D41" s="873"/>
      <c r="E41" s="873"/>
      <c r="F41" s="873"/>
      <c r="G41" s="873"/>
      <c r="H41" s="874"/>
      <c r="I41" s="794"/>
      <c r="J41" s="869"/>
      <c r="K41" s="869"/>
      <c r="L41" s="869"/>
      <c r="M41" s="869"/>
      <c r="N41" s="869"/>
      <c r="O41" s="795"/>
      <c r="P41" s="911" t="s">
        <v>1397</v>
      </c>
      <c r="Q41" s="912"/>
      <c r="R41" s="912"/>
      <c r="S41" s="912"/>
      <c r="T41" s="912"/>
      <c r="U41" s="912"/>
      <c r="V41" s="912"/>
      <c r="W41" s="912"/>
      <c r="X41" s="912"/>
      <c r="Y41" s="912"/>
      <c r="Z41" s="912"/>
      <c r="AA41" s="912"/>
      <c r="AB41" s="912"/>
      <c r="AC41" s="912"/>
      <c r="AD41" s="913"/>
      <c r="AE41" s="803" t="str">
        <f>IF(AND($J$91=TRUE,$I$41=""),"入力必須",IF(AND($J$91=TRUE,$I$41&lt;&gt;""),"入力済",""))</f>
        <v/>
      </c>
      <c r="AF41" s="803"/>
      <c r="AG41" s="803"/>
      <c r="AK41" s="354"/>
      <c r="AL41" s="354"/>
    </row>
    <row r="42" spans="2:44" ht="3.75" customHeight="1">
      <c r="B42" s="443"/>
      <c r="C42" s="498"/>
      <c r="D42" s="498"/>
      <c r="E42" s="498"/>
      <c r="F42" s="498"/>
      <c r="G42" s="498"/>
      <c r="H42" s="499"/>
      <c r="I42" s="344"/>
      <c r="J42" s="344"/>
      <c r="K42" s="344"/>
      <c r="L42" s="344"/>
      <c r="M42" s="344"/>
      <c r="N42" s="366"/>
      <c r="O42" s="366"/>
      <c r="P42" s="366"/>
      <c r="Q42" s="366"/>
      <c r="R42" s="368"/>
      <c r="S42" s="368"/>
      <c r="T42" s="368"/>
      <c r="U42" s="368"/>
      <c r="V42" s="368"/>
      <c r="W42" s="368"/>
      <c r="X42" s="368"/>
      <c r="Y42" s="368"/>
      <c r="Z42" s="368"/>
      <c r="AA42" s="368"/>
      <c r="AB42" s="368"/>
      <c r="AC42" s="368"/>
      <c r="AD42" s="368"/>
      <c r="AE42" s="352"/>
      <c r="AF42" s="352"/>
      <c r="AG42" s="352"/>
      <c r="AJ42" s="353"/>
      <c r="AK42" s="354"/>
      <c r="AL42" s="354"/>
    </row>
    <row r="43" spans="2:44" ht="15" customHeight="1" thickBot="1">
      <c r="B43" s="735">
        <v>7</v>
      </c>
      <c r="C43" s="864" t="s">
        <v>1421</v>
      </c>
      <c r="D43" s="864"/>
      <c r="E43" s="864"/>
      <c r="F43" s="864"/>
      <c r="G43" s="864"/>
      <c r="H43" s="864"/>
      <c r="I43" s="866" t="s">
        <v>31</v>
      </c>
      <c r="J43" s="867"/>
      <c r="K43" s="867"/>
      <c r="L43" s="867"/>
      <c r="M43" s="868"/>
      <c r="N43" s="835" t="s">
        <v>32</v>
      </c>
      <c r="O43" s="836"/>
      <c r="P43" s="836"/>
      <c r="Q43" s="836"/>
      <c r="R43" s="837"/>
      <c r="S43" s="882" t="s">
        <v>1422</v>
      </c>
      <c r="T43" s="882"/>
      <c r="U43" s="882"/>
      <c r="V43" s="882"/>
      <c r="W43" s="882"/>
      <c r="X43" s="882"/>
      <c r="Y43" s="882"/>
      <c r="Z43" s="882"/>
      <c r="AA43" s="882"/>
      <c r="AB43" s="882"/>
      <c r="AC43" s="882"/>
      <c r="AD43" s="883"/>
      <c r="AE43" s="803" t="str">
        <f>IF(AND($L$91=TRUE,OR($W$23="生命保険会社",$W$23="損害保険会社"),OR($I$44="",$N$44="")),"入力必須",IF(AND($L$91=TRUE,OR($W$23="生命保険会社",$W$23="損害保険会社"),AND($I$44&lt;&gt;"",$N$44&lt;&gt;"")),"入力済",""))</f>
        <v/>
      </c>
      <c r="AF43" s="803"/>
      <c r="AG43" s="803"/>
      <c r="AJ43" s="353"/>
      <c r="AK43" s="354"/>
      <c r="AL43" s="354"/>
      <c r="AR43" s="401"/>
    </row>
    <row r="44" spans="2:44" ht="22.05" customHeight="1" thickBot="1">
      <c r="B44" s="748"/>
      <c r="C44" s="865"/>
      <c r="D44" s="865"/>
      <c r="E44" s="865"/>
      <c r="F44" s="865"/>
      <c r="G44" s="865"/>
      <c r="H44" s="865"/>
      <c r="I44" s="794"/>
      <c r="J44" s="869"/>
      <c r="K44" s="869"/>
      <c r="L44" s="899" t="s">
        <v>83</v>
      </c>
      <c r="M44" s="900"/>
      <c r="N44" s="794"/>
      <c r="O44" s="869"/>
      <c r="P44" s="869"/>
      <c r="Q44" s="899" t="s">
        <v>83</v>
      </c>
      <c r="R44" s="900"/>
      <c r="S44" s="884"/>
      <c r="T44" s="884"/>
      <c r="U44" s="884"/>
      <c r="V44" s="884"/>
      <c r="W44" s="884"/>
      <c r="X44" s="884"/>
      <c r="Y44" s="884"/>
      <c r="Z44" s="884"/>
      <c r="AA44" s="884"/>
      <c r="AB44" s="884"/>
      <c r="AC44" s="884"/>
      <c r="AD44" s="885"/>
      <c r="AE44" s="803"/>
      <c r="AF44" s="803"/>
      <c r="AG44" s="803"/>
      <c r="AJ44" s="405"/>
      <c r="AK44" s="406"/>
    </row>
    <row r="45" spans="2:44" ht="3.75" customHeight="1" thickBot="1">
      <c r="B45" s="446"/>
      <c r="C45" s="367"/>
      <c r="D45" s="367"/>
      <c r="E45" s="367"/>
      <c r="F45" s="367"/>
      <c r="G45" s="367"/>
      <c r="H45" s="431"/>
      <c r="I45" s="366"/>
      <c r="J45" s="366"/>
      <c r="K45" s="366"/>
      <c r="L45" s="366"/>
      <c r="M45" s="366"/>
      <c r="N45" s="366"/>
      <c r="O45" s="366"/>
      <c r="P45" s="366"/>
      <c r="Q45" s="366"/>
      <c r="R45" s="368"/>
      <c r="S45" s="368"/>
      <c r="T45" s="368"/>
      <c r="U45" s="368"/>
      <c r="V45" s="368"/>
      <c r="W45" s="368"/>
      <c r="X45" s="368"/>
      <c r="Y45" s="368"/>
      <c r="Z45" s="368"/>
      <c r="AA45" s="368"/>
      <c r="AB45" s="368"/>
      <c r="AC45" s="368"/>
      <c r="AD45" s="368"/>
      <c r="AE45" s="352"/>
      <c r="AF45" s="352"/>
      <c r="AG45" s="352"/>
    </row>
    <row r="46" spans="2:44" ht="22.05" customHeight="1" thickBot="1">
      <c r="B46" s="735">
        <v>8</v>
      </c>
      <c r="C46" s="828" t="s">
        <v>1619</v>
      </c>
      <c r="D46" s="764"/>
      <c r="E46" s="765"/>
      <c r="F46" s="956" t="s">
        <v>1410</v>
      </c>
      <c r="G46" s="956"/>
      <c r="H46" s="957"/>
      <c r="I46" s="914"/>
      <c r="J46" s="915"/>
      <c r="K46" s="915"/>
      <c r="L46" s="915"/>
      <c r="M46" s="915"/>
      <c r="N46" s="915"/>
      <c r="O46" s="915"/>
      <c r="P46" s="915"/>
      <c r="Q46" s="916"/>
      <c r="R46" s="886" t="s">
        <v>1598</v>
      </c>
      <c r="S46" s="887"/>
      <c r="T46" s="887"/>
      <c r="U46" s="887"/>
      <c r="V46" s="887"/>
      <c r="W46" s="887"/>
      <c r="X46" s="887"/>
      <c r="Y46" s="887"/>
      <c r="Z46" s="887"/>
      <c r="AA46" s="887"/>
      <c r="AB46" s="887"/>
      <c r="AC46" s="887"/>
      <c r="AD46" s="888"/>
      <c r="AE46" s="924" t="str">
        <f>IF(AND($N$91=TRUE,OR($I$46="",$I$47="")),"入力必須",IF(AND($N$91=TRUE,AND($I$46&lt;&gt;"",$I$47&lt;&gt;"")),"入力済",""))</f>
        <v/>
      </c>
      <c r="AF46" s="925"/>
      <c r="AG46" s="925"/>
    </row>
    <row r="47" spans="2:44" ht="22.05" customHeight="1" thickBot="1">
      <c r="B47" s="736"/>
      <c r="C47" s="766"/>
      <c r="D47" s="766"/>
      <c r="E47" s="767"/>
      <c r="F47" s="930" t="s">
        <v>1411</v>
      </c>
      <c r="G47" s="931"/>
      <c r="H47" s="932"/>
      <c r="I47" s="914"/>
      <c r="J47" s="915"/>
      <c r="K47" s="915"/>
      <c r="L47" s="915"/>
      <c r="M47" s="915"/>
      <c r="N47" s="915"/>
      <c r="O47" s="915"/>
      <c r="P47" s="915"/>
      <c r="Q47" s="916"/>
      <c r="R47" s="889"/>
      <c r="S47" s="890"/>
      <c r="T47" s="890"/>
      <c r="U47" s="890"/>
      <c r="V47" s="890"/>
      <c r="W47" s="890"/>
      <c r="X47" s="890"/>
      <c r="Y47" s="890"/>
      <c r="Z47" s="890"/>
      <c r="AA47" s="890"/>
      <c r="AB47" s="890"/>
      <c r="AC47" s="890"/>
      <c r="AD47" s="891"/>
      <c r="AE47" s="924"/>
      <c r="AF47" s="925"/>
      <c r="AG47" s="925"/>
    </row>
    <row r="48" spans="2:44" ht="15" customHeight="1" thickBot="1">
      <c r="B48" s="736"/>
      <c r="C48" s="766"/>
      <c r="D48" s="766"/>
      <c r="E48" s="767"/>
      <c r="F48" s="783" t="s">
        <v>1412</v>
      </c>
      <c r="G48" s="783"/>
      <c r="H48" s="784"/>
      <c r="I48" s="569" t="s">
        <v>82</v>
      </c>
      <c r="J48" s="740" t="s">
        <v>83</v>
      </c>
      <c r="K48" s="742"/>
      <c r="L48" s="740" t="s">
        <v>1408</v>
      </c>
      <c r="M48" s="741"/>
      <c r="N48" s="742"/>
      <c r="O48" s="875" t="s">
        <v>85</v>
      </c>
      <c r="P48" s="876"/>
      <c r="Q48" s="876"/>
      <c r="R48" s="856" t="s">
        <v>1530</v>
      </c>
      <c r="S48" s="857"/>
      <c r="T48" s="857"/>
      <c r="U48" s="857"/>
      <c r="V48" s="857"/>
      <c r="W48" s="857"/>
      <c r="X48" s="857"/>
      <c r="Y48" s="857"/>
      <c r="Z48" s="857"/>
      <c r="AA48" s="857"/>
      <c r="AB48" s="857"/>
      <c r="AC48" s="857"/>
      <c r="AD48" s="858"/>
      <c r="AE48" s="847" t="str">
        <f>IF(AND($N$91=TRUE,OR($H$24="年金",$H$24="住宅"),OR($I$49="",$J$49="",$L$49="",$O$49="")),"入力必須",IF(AND($N$91=TRUE,OR($H$24="年金",$H$24="住宅"),AND($I$49&lt;&gt;"",$J$49&lt;&gt;"",$L$49&lt;&gt;"",$O$49&lt;&gt;"")),"入力済",""))</f>
        <v/>
      </c>
      <c r="AF48" s="848"/>
      <c r="AG48" s="848"/>
    </row>
    <row r="49" spans="2:34" ht="22.05" customHeight="1" thickBot="1">
      <c r="B49" s="748"/>
      <c r="C49" s="768"/>
      <c r="D49" s="768"/>
      <c r="E49" s="769"/>
      <c r="F49" s="785"/>
      <c r="G49" s="785"/>
      <c r="H49" s="786"/>
      <c r="I49" s="418"/>
      <c r="J49" s="794"/>
      <c r="K49" s="795"/>
      <c r="L49" s="756"/>
      <c r="M49" s="757"/>
      <c r="N49" s="758"/>
      <c r="O49" s="757"/>
      <c r="P49" s="757"/>
      <c r="Q49" s="758"/>
      <c r="R49" s="859"/>
      <c r="S49" s="860"/>
      <c r="T49" s="860"/>
      <c r="U49" s="860"/>
      <c r="V49" s="860"/>
      <c r="W49" s="860"/>
      <c r="X49" s="860"/>
      <c r="Y49" s="860"/>
      <c r="Z49" s="860"/>
      <c r="AA49" s="860"/>
      <c r="AB49" s="860"/>
      <c r="AC49" s="860"/>
      <c r="AD49" s="861"/>
      <c r="AE49" s="847"/>
      <c r="AF49" s="848"/>
      <c r="AG49" s="848"/>
    </row>
    <row r="50" spans="2:34" ht="3.75" customHeight="1" thickBot="1">
      <c r="B50" s="443"/>
      <c r="C50" s="367"/>
      <c r="D50" s="367"/>
      <c r="E50" s="367"/>
      <c r="F50" s="367"/>
      <c r="G50" s="367"/>
      <c r="H50" s="431"/>
      <c r="I50" s="366"/>
      <c r="J50" s="366"/>
      <c r="K50" s="366"/>
      <c r="L50" s="366"/>
      <c r="M50" s="366"/>
      <c r="N50" s="366"/>
      <c r="O50" s="366"/>
      <c r="P50" s="366"/>
      <c r="Q50" s="366"/>
      <c r="R50" s="368"/>
      <c r="S50" s="368"/>
      <c r="T50" s="368"/>
      <c r="U50" s="368"/>
      <c r="V50" s="368"/>
      <c r="W50" s="368"/>
      <c r="X50" s="368"/>
      <c r="Y50" s="368"/>
      <c r="Z50" s="368"/>
      <c r="AA50" s="368"/>
      <c r="AB50" s="368"/>
      <c r="AC50" s="368"/>
      <c r="AD50" s="368"/>
      <c r="AE50" s="352"/>
      <c r="AF50" s="352"/>
      <c r="AG50" s="352"/>
    </row>
    <row r="51" spans="2:34" ht="22.05" customHeight="1" thickBot="1">
      <c r="B51" s="735">
        <v>9</v>
      </c>
      <c r="C51" s="764" t="s">
        <v>1616</v>
      </c>
      <c r="D51" s="764"/>
      <c r="E51" s="765"/>
      <c r="F51" s="956" t="s">
        <v>1413</v>
      </c>
      <c r="G51" s="956"/>
      <c r="H51" s="957"/>
      <c r="I51" s="944"/>
      <c r="J51" s="945"/>
      <c r="K51" s="945"/>
      <c r="L51" s="945"/>
      <c r="M51" s="945"/>
      <c r="N51" s="945"/>
      <c r="O51" s="945"/>
      <c r="P51" s="945"/>
      <c r="Q51" s="946"/>
      <c r="R51" s="886" t="s">
        <v>1599</v>
      </c>
      <c r="S51" s="947"/>
      <c r="T51" s="947"/>
      <c r="U51" s="947"/>
      <c r="V51" s="947"/>
      <c r="W51" s="947"/>
      <c r="X51" s="947"/>
      <c r="Y51" s="947"/>
      <c r="Z51" s="947"/>
      <c r="AA51" s="947"/>
      <c r="AB51" s="947"/>
      <c r="AC51" s="947"/>
      <c r="AD51" s="948"/>
      <c r="AE51" s="847" t="str">
        <f>IF(AND($P$91=TRUE,OR($I$51="",$I$52="",$I$53="")),"入力必須",IF(AND($P$91=TRUE,AND($I$51&lt;&gt;"",$I$52&lt;&gt;"",$I$53&lt;&gt;"")),"入力済",""))</f>
        <v/>
      </c>
      <c r="AF51" s="848"/>
      <c r="AG51" s="848"/>
    </row>
    <row r="52" spans="2:34" ht="22.05" customHeight="1" thickBot="1">
      <c r="B52" s="736"/>
      <c r="C52" s="766"/>
      <c r="D52" s="766"/>
      <c r="E52" s="767"/>
      <c r="F52" s="930" t="s">
        <v>1414</v>
      </c>
      <c r="G52" s="931"/>
      <c r="H52" s="932"/>
      <c r="I52" s="944"/>
      <c r="J52" s="945"/>
      <c r="K52" s="945"/>
      <c r="L52" s="945"/>
      <c r="M52" s="945"/>
      <c r="N52" s="945"/>
      <c r="O52" s="945"/>
      <c r="P52" s="945"/>
      <c r="Q52" s="946"/>
      <c r="R52" s="949"/>
      <c r="S52" s="950"/>
      <c r="T52" s="950"/>
      <c r="U52" s="950"/>
      <c r="V52" s="950"/>
      <c r="W52" s="950"/>
      <c r="X52" s="950"/>
      <c r="Y52" s="950"/>
      <c r="Z52" s="950"/>
      <c r="AA52" s="950"/>
      <c r="AB52" s="950"/>
      <c r="AC52" s="950"/>
      <c r="AD52" s="951"/>
      <c r="AE52" s="847"/>
      <c r="AF52" s="848"/>
      <c r="AG52" s="848"/>
    </row>
    <row r="53" spans="2:34" ht="22.05" customHeight="1" thickBot="1">
      <c r="B53" s="736"/>
      <c r="C53" s="766"/>
      <c r="D53" s="766"/>
      <c r="E53" s="767"/>
      <c r="F53" s="958" t="s">
        <v>1415</v>
      </c>
      <c r="G53" s="958"/>
      <c r="H53" s="959"/>
      <c r="I53" s="870"/>
      <c r="J53" s="871"/>
      <c r="K53" s="871"/>
      <c r="L53" s="871"/>
      <c r="M53" s="871"/>
      <c r="N53" s="871"/>
      <c r="O53" s="871"/>
      <c r="P53" s="871"/>
      <c r="Q53" s="872"/>
      <c r="R53" s="844" t="s">
        <v>1532</v>
      </c>
      <c r="S53" s="845"/>
      <c r="T53" s="845"/>
      <c r="U53" s="845"/>
      <c r="V53" s="845"/>
      <c r="W53" s="845"/>
      <c r="X53" s="845"/>
      <c r="Y53" s="845"/>
      <c r="Z53" s="845"/>
      <c r="AA53" s="845"/>
      <c r="AB53" s="845"/>
      <c r="AC53" s="845"/>
      <c r="AD53" s="846"/>
      <c r="AE53" s="847"/>
      <c r="AF53" s="848"/>
      <c r="AG53" s="848"/>
    </row>
    <row r="54" spans="2:34" ht="15" customHeight="1" thickBot="1">
      <c r="B54" s="736"/>
      <c r="C54" s="766"/>
      <c r="D54" s="766"/>
      <c r="E54" s="767"/>
      <c r="F54" s="790" t="s">
        <v>1416</v>
      </c>
      <c r="G54" s="791"/>
      <c r="H54" s="792"/>
      <c r="I54" s="543" t="s">
        <v>82</v>
      </c>
      <c r="J54" s="960" t="s">
        <v>83</v>
      </c>
      <c r="K54" s="961"/>
      <c r="L54" s="960" t="s">
        <v>1408</v>
      </c>
      <c r="M54" s="741"/>
      <c r="N54" s="961"/>
      <c r="O54" s="875" t="s">
        <v>85</v>
      </c>
      <c r="P54" s="876"/>
      <c r="Q54" s="876"/>
      <c r="R54" s="975" t="s">
        <v>1531</v>
      </c>
      <c r="S54" s="890"/>
      <c r="T54" s="890"/>
      <c r="U54" s="890"/>
      <c r="V54" s="890"/>
      <c r="W54" s="890"/>
      <c r="X54" s="890"/>
      <c r="Y54" s="890"/>
      <c r="Z54" s="890"/>
      <c r="AA54" s="890"/>
      <c r="AB54" s="890"/>
      <c r="AC54" s="890"/>
      <c r="AD54" s="891"/>
      <c r="AE54" s="847" t="str">
        <f>IF(AND($P$91=TRUE,OR($H$24="年金",$H$24="住宅"),OR($I$55="",$J$55="",$L$55="",$O$55="")),"入力必須",IF(AND($P$91=TRUE,OR($H$24="年金",$H$24="住宅"),AND($I$55&lt;&gt;"",$J$55&lt;&gt;"",$L$55&lt;&gt;"",$O$55&lt;&gt;"")),"入力済",""))</f>
        <v/>
      </c>
      <c r="AF54" s="848"/>
      <c r="AG54" s="848"/>
    </row>
    <row r="55" spans="2:34" ht="22.05" customHeight="1" thickBot="1">
      <c r="B55" s="748"/>
      <c r="C55" s="768"/>
      <c r="D55" s="768"/>
      <c r="E55" s="769"/>
      <c r="F55" s="793"/>
      <c r="G55" s="785"/>
      <c r="H55" s="786"/>
      <c r="I55" s="418"/>
      <c r="J55" s="794"/>
      <c r="K55" s="795"/>
      <c r="L55" s="756"/>
      <c r="M55" s="757"/>
      <c r="N55" s="758"/>
      <c r="O55" s="757"/>
      <c r="P55" s="757"/>
      <c r="Q55" s="758"/>
      <c r="R55" s="859"/>
      <c r="S55" s="860"/>
      <c r="T55" s="860"/>
      <c r="U55" s="860"/>
      <c r="V55" s="860"/>
      <c r="W55" s="860"/>
      <c r="X55" s="860"/>
      <c r="Y55" s="860"/>
      <c r="Z55" s="860"/>
      <c r="AA55" s="860"/>
      <c r="AB55" s="860"/>
      <c r="AC55" s="860"/>
      <c r="AD55" s="861"/>
      <c r="AE55" s="847"/>
      <c r="AF55" s="848"/>
      <c r="AG55" s="848"/>
    </row>
    <row r="56" spans="2:34" ht="3.75" customHeight="1">
      <c r="B56" s="447"/>
      <c r="C56" s="370"/>
      <c r="D56" s="370"/>
      <c r="E56" s="370"/>
      <c r="F56" s="370"/>
      <c r="G56" s="370"/>
      <c r="H56" s="421"/>
      <c r="I56" s="344"/>
      <c r="J56" s="344"/>
      <c r="K56" s="344"/>
      <c r="L56" s="344"/>
      <c r="M56" s="344"/>
      <c r="N56" s="344"/>
      <c r="O56" s="344"/>
      <c r="P56" s="344"/>
      <c r="Q56" s="344"/>
      <c r="R56" s="371"/>
      <c r="S56" s="371"/>
      <c r="T56" s="371"/>
      <c r="U56" s="371"/>
      <c r="V56" s="371"/>
      <c r="W56" s="371"/>
      <c r="X56" s="371"/>
      <c r="Y56" s="371"/>
      <c r="Z56" s="371"/>
      <c r="AA56" s="371"/>
      <c r="AB56" s="371"/>
      <c r="AC56" s="371"/>
      <c r="AD56" s="371"/>
      <c r="AE56" s="352"/>
      <c r="AF56" s="352"/>
      <c r="AG56" s="352"/>
    </row>
    <row r="57" spans="2:34" ht="22.05" customHeight="1">
      <c r="B57" s="1089">
        <v>10</v>
      </c>
      <c r="C57" s="963" t="s">
        <v>1617</v>
      </c>
      <c r="D57" s="963"/>
      <c r="E57" s="963"/>
      <c r="F57" s="963"/>
      <c r="G57" s="963"/>
      <c r="H57" s="963"/>
      <c r="I57" s="963"/>
      <c r="J57" s="963"/>
      <c r="K57" s="963"/>
      <c r="L57" s="963"/>
      <c r="M57" s="963"/>
      <c r="N57" s="963"/>
      <c r="O57" s="963"/>
      <c r="P57" s="963"/>
      <c r="Q57" s="963"/>
      <c r="R57" s="963"/>
      <c r="S57" s="963"/>
      <c r="T57" s="963"/>
      <c r="U57" s="963"/>
      <c r="V57" s="963"/>
      <c r="W57" s="963"/>
      <c r="X57" s="963"/>
      <c r="Y57" s="963"/>
      <c r="Z57" s="963"/>
      <c r="AA57" s="963"/>
      <c r="AB57" s="963"/>
      <c r="AC57" s="963"/>
      <c r="AD57" s="964"/>
      <c r="AE57" s="387"/>
      <c r="AF57" s="388"/>
      <c r="AG57" s="388"/>
      <c r="AH57" s="372"/>
    </row>
    <row r="58" spans="2:34" ht="22.05" customHeight="1" thickBot="1">
      <c r="B58" s="1090"/>
      <c r="C58" s="787" t="s">
        <v>1417</v>
      </c>
      <c r="D58" s="962" t="s">
        <v>1418</v>
      </c>
      <c r="E58" s="962"/>
      <c r="F58" s="962"/>
      <c r="G58" s="962"/>
      <c r="H58" s="962"/>
      <c r="I58" s="962"/>
      <c r="J58" s="962"/>
      <c r="K58" s="962"/>
      <c r="L58" s="962"/>
      <c r="M58" s="973" t="str">
        <f>IF(AND($R$91=TRUE,$H$24="年金",NOT($W$23="生命保険会社"),OR($J$59="",$L$59="",$N$59="",$L$60="",$I$61="",$I$62="")),"入力必須",IF(AND($R$91=TRUE,$H$24="年金",NOT($W$23="生命保険会社"),AND($J$59&lt;&gt;"",$L$59&lt;&gt;"",$N$59&lt;&gt;"",$L$60&lt;&gt;"",$I$61&lt;&gt;"",$I$62&lt;&gt;"")),"入力済",IF(AND($R$91=TRUE,$H$24="年金",$W$23="生命保険会社"),"入力欄Bへ入力","")))</f>
        <v/>
      </c>
      <c r="N58" s="973"/>
      <c r="O58" s="973"/>
      <c r="P58" s="973"/>
      <c r="Q58" s="974"/>
      <c r="R58" s="967" t="s">
        <v>1363</v>
      </c>
      <c r="S58" s="373"/>
      <c r="T58" s="373"/>
      <c r="U58" s="373"/>
      <c r="V58" s="373"/>
      <c r="W58" s="373"/>
      <c r="X58" s="373"/>
      <c r="Y58" s="373"/>
      <c r="Z58" s="373"/>
      <c r="AA58" s="373"/>
      <c r="AB58" s="373"/>
      <c r="AC58" s="373"/>
      <c r="AD58" s="374"/>
      <c r="AE58" s="387"/>
      <c r="AF58" s="388"/>
      <c r="AG58" s="388"/>
    </row>
    <row r="59" spans="2:34" ht="22.05" customHeight="1" thickBot="1">
      <c r="B59" s="1090"/>
      <c r="C59" s="788"/>
      <c r="D59" s="781" t="str">
        <f>IF($W$23="生命保険会社","受取開始日",IF(AND($R$91=TRUE,$H$24="年金"),$W$23&amp;"受取開始日","受取開始日"))</f>
        <v>受取開始日</v>
      </c>
      <c r="E59" s="782"/>
      <c r="F59" s="782"/>
      <c r="G59" s="782"/>
      <c r="H59" s="782"/>
      <c r="I59" s="375" t="s">
        <v>1202</v>
      </c>
      <c r="J59" s="376"/>
      <c r="K59" s="375" t="s">
        <v>1201</v>
      </c>
      <c r="L59" s="376"/>
      <c r="M59" s="375" t="s">
        <v>1200</v>
      </c>
      <c r="N59" s="376"/>
      <c r="O59" s="375" t="s">
        <v>1199</v>
      </c>
      <c r="P59" s="969"/>
      <c r="Q59" s="970"/>
      <c r="R59" s="967"/>
      <c r="S59" s="377" t="s">
        <v>1365</v>
      </c>
      <c r="T59" s="378"/>
      <c r="U59" s="378"/>
      <c r="V59" s="378"/>
      <c r="W59" s="378"/>
      <c r="X59" s="378"/>
      <c r="Y59" s="378"/>
      <c r="Z59" s="378"/>
      <c r="AA59" s="378"/>
      <c r="AB59" s="965"/>
      <c r="AC59" s="966"/>
      <c r="AD59" s="374"/>
      <c r="AE59" s="387"/>
      <c r="AF59" s="388"/>
      <c r="AG59" s="388"/>
    </row>
    <row r="60" spans="2:34" ht="22.05" customHeight="1" thickBot="1">
      <c r="B60" s="1090"/>
      <c r="C60" s="788"/>
      <c r="D60" s="761" t="str">
        <f>IF($W$23="生命保険会社","受取期間",IF(AND($R$91=TRUE,$H$24="年金"),$W$23&amp;"受取期間","受取期間"))</f>
        <v>受取期間</v>
      </c>
      <c r="E60" s="762"/>
      <c r="F60" s="762"/>
      <c r="G60" s="762"/>
      <c r="H60" s="762"/>
      <c r="I60" s="1097" t="s">
        <v>1203</v>
      </c>
      <c r="J60" s="1097"/>
      <c r="K60" s="1097"/>
      <c r="L60" s="794"/>
      <c r="M60" s="795"/>
      <c r="N60" s="379" t="s">
        <v>1204</v>
      </c>
      <c r="O60" s="379"/>
      <c r="P60" s="942"/>
      <c r="Q60" s="943"/>
      <c r="R60" s="967"/>
      <c r="S60" s="952" t="s">
        <v>1357</v>
      </c>
      <c r="T60" s="953"/>
      <c r="U60" s="953"/>
      <c r="V60" s="953"/>
      <c r="W60" s="954" t="str">
        <f>IF(AND((入力画面!$R$91=TRUE),(入力画面!$H$24="年金")),VLOOKUP(入力画面!$H$22,入力画面!$B$120:$C$167,2,0),"")</f>
        <v/>
      </c>
      <c r="X60" s="954"/>
      <c r="Y60" s="954"/>
      <c r="Z60" s="954"/>
      <c r="AA60" s="954"/>
      <c r="AB60" s="954"/>
      <c r="AC60" s="955"/>
      <c r="AD60" s="374"/>
      <c r="AE60" s="387"/>
      <c r="AF60" s="388"/>
      <c r="AG60" s="388"/>
    </row>
    <row r="61" spans="2:34" ht="22.05" customHeight="1" thickBot="1">
      <c r="B61" s="1090"/>
      <c r="C61" s="788"/>
      <c r="D61" s="761" t="str">
        <f>IF($W$23="生命保険会社","受取間隔",IF(AND($R$91=TRUE,$H$24="年金"),$W$23&amp;"受取間隔","受取間隔"))</f>
        <v>受取間隔</v>
      </c>
      <c r="E61" s="762"/>
      <c r="F61" s="762"/>
      <c r="G61" s="762"/>
      <c r="H61" s="763"/>
      <c r="I61" s="1098"/>
      <c r="J61" s="1099"/>
      <c r="K61" s="1100"/>
      <c r="L61" s="379"/>
      <c r="M61" s="379"/>
      <c r="N61" s="379"/>
      <c r="O61" s="379"/>
      <c r="P61" s="942"/>
      <c r="Q61" s="943"/>
      <c r="R61" s="967"/>
      <c r="S61" s="952" t="s">
        <v>1358</v>
      </c>
      <c r="T61" s="953"/>
      <c r="U61" s="953"/>
      <c r="V61" s="953"/>
      <c r="W61" s="954" t="str">
        <f>IF(AND((入力画面!$R$91=TRUE),(入力画面!$H$24="年金")),VLOOKUP(入力画面!$H$22,入力画面!$E$120:$F$167,2,0),"")</f>
        <v/>
      </c>
      <c r="X61" s="954"/>
      <c r="Y61" s="954"/>
      <c r="Z61" s="954"/>
      <c r="AA61" s="954"/>
      <c r="AB61" s="954"/>
      <c r="AC61" s="955"/>
      <c r="AD61" s="374"/>
      <c r="AE61" s="387"/>
      <c r="AF61" s="388"/>
      <c r="AG61" s="388"/>
    </row>
    <row r="62" spans="2:34" ht="22.05" customHeight="1" thickBot="1">
      <c r="B62" s="1090"/>
      <c r="C62" s="788"/>
      <c r="D62" s="761" t="str">
        <f>IF($W$23="生命保険会社","受取方法",IF(AND($R$91=TRUE,$H$24="年金"),$W$23&amp;"受取方法","受取方法"))</f>
        <v>受取方法</v>
      </c>
      <c r="E62" s="762"/>
      <c r="F62" s="762"/>
      <c r="G62" s="762"/>
      <c r="H62" s="762"/>
      <c r="I62" s="1101"/>
      <c r="J62" s="1102"/>
      <c r="K62" s="1102"/>
      <c r="L62" s="1102"/>
      <c r="M62" s="1102"/>
      <c r="N62" s="1102"/>
      <c r="O62" s="1103"/>
      <c r="P62" s="942"/>
      <c r="Q62" s="943"/>
      <c r="R62" s="967"/>
      <c r="S62" s="952" t="s">
        <v>1359</v>
      </c>
      <c r="T62" s="953"/>
      <c r="U62" s="953"/>
      <c r="V62" s="953"/>
      <c r="W62" s="954" t="str">
        <f>IF(AND($R$91=TRUE,$H$24="年金"),IF($W$23="生命保険会社",$D$174,$D$169),"")</f>
        <v/>
      </c>
      <c r="X62" s="954"/>
      <c r="Y62" s="954"/>
      <c r="Z62" s="954"/>
      <c r="AA62" s="954"/>
      <c r="AB62" s="954"/>
      <c r="AC62" s="955"/>
      <c r="AD62" s="374"/>
      <c r="AE62" s="387"/>
      <c r="AF62" s="388"/>
      <c r="AG62" s="388"/>
    </row>
    <row r="63" spans="2:34" ht="22.05" customHeight="1" thickBot="1">
      <c r="B63" s="1090"/>
      <c r="C63" s="787" t="s">
        <v>1419</v>
      </c>
      <c r="D63" s="962" t="s">
        <v>1364</v>
      </c>
      <c r="E63" s="962"/>
      <c r="F63" s="962"/>
      <c r="G63" s="962"/>
      <c r="H63" s="962"/>
      <c r="I63" s="1107"/>
      <c r="J63" s="1107"/>
      <c r="K63" s="1107"/>
      <c r="L63" s="1107"/>
      <c r="M63" s="1106" t="str">
        <f>IF(AND($R$91=TRUE,$H$24="年金",$W$23="生命保険会社",OR($J$64="",$I$65="")),"入力必須",IF(AND($R$91=TRUE,$H$24="年金",$W$23="生命保険会社",AND($J$64&lt;&gt;"",$I$65&lt;&gt;"")),"入力済",IF(AND($R$91=TRUE,$H$24="年金",NOT($W$23="生命保険会社")),"入力欄Aへ入力","")))</f>
        <v/>
      </c>
      <c r="N63" s="1106"/>
      <c r="O63" s="1106"/>
      <c r="P63" s="973"/>
      <c r="Q63" s="974"/>
      <c r="R63" s="967"/>
      <c r="S63" s="952" t="s">
        <v>1360</v>
      </c>
      <c r="T63" s="953"/>
      <c r="U63" s="953"/>
      <c r="V63" s="953"/>
      <c r="W63" s="954" t="str">
        <f>IF(AND($R$91=TRUE,$H$24="年金"),IF($W$23="生命保険会社",$D$175,$D$170),"")</f>
        <v/>
      </c>
      <c r="X63" s="954"/>
      <c r="Y63" s="954"/>
      <c r="Z63" s="954"/>
      <c r="AA63" s="954"/>
      <c r="AB63" s="954"/>
      <c r="AC63" s="955"/>
      <c r="AD63" s="374"/>
      <c r="AE63" s="387"/>
      <c r="AF63" s="389"/>
      <c r="AG63" s="389"/>
    </row>
    <row r="64" spans="2:34" ht="22.05" customHeight="1" thickBot="1">
      <c r="B64" s="1090"/>
      <c r="C64" s="788"/>
      <c r="D64" s="781" t="str">
        <f>IF(AND($R$91=TRUE,$H$24="年金",$W$23="生命保険会社"),"生命保険会社受取開始日","受取開始日")</f>
        <v>受取開始日</v>
      </c>
      <c r="E64" s="782"/>
      <c r="F64" s="782"/>
      <c r="G64" s="782"/>
      <c r="H64" s="782"/>
      <c r="I64" s="375" t="s">
        <v>1206</v>
      </c>
      <c r="J64" s="376"/>
      <c r="K64" s="977" t="s">
        <v>1207</v>
      </c>
      <c r="L64" s="977"/>
      <c r="M64" s="977"/>
      <c r="N64" s="977"/>
      <c r="O64" s="977"/>
      <c r="P64" s="977"/>
      <c r="Q64" s="412"/>
      <c r="R64" s="967"/>
      <c r="S64" s="952" t="s">
        <v>1361</v>
      </c>
      <c r="T64" s="953"/>
      <c r="U64" s="953"/>
      <c r="V64" s="953"/>
      <c r="W64" s="954" t="str">
        <f>IF(AND($R$91=TRUE,$H$24="年金"),IF($W$23="生命保険会社",$D$176,$D$171),"")</f>
        <v/>
      </c>
      <c r="X64" s="954"/>
      <c r="Y64" s="954"/>
      <c r="Z64" s="954"/>
      <c r="AA64" s="954"/>
      <c r="AB64" s="954"/>
      <c r="AC64" s="955"/>
      <c r="AD64" s="374"/>
      <c r="AE64" s="387"/>
      <c r="AF64" s="389"/>
      <c r="AG64" s="389"/>
    </row>
    <row r="65" spans="1:33" ht="22.05" customHeight="1" thickBot="1">
      <c r="B65" s="1090"/>
      <c r="C65" s="788"/>
      <c r="D65" s="761" t="str">
        <f>IF(AND($R$91=TRUE,$H$24="年金",$W$23="生命保険会社"),"生命保険会社受取期間","受取期間")</f>
        <v>受取期間</v>
      </c>
      <c r="E65" s="762"/>
      <c r="F65" s="762"/>
      <c r="G65" s="762"/>
      <c r="H65" s="763"/>
      <c r="I65" s="1094"/>
      <c r="J65" s="1095"/>
      <c r="K65" s="1096"/>
      <c r="L65" s="381"/>
      <c r="M65" s="381"/>
      <c r="N65" s="379"/>
      <c r="O65" s="379"/>
      <c r="P65" s="942"/>
      <c r="Q65" s="943"/>
      <c r="R65" s="967"/>
      <c r="S65" s="1117" t="s">
        <v>1362</v>
      </c>
      <c r="T65" s="1118"/>
      <c r="U65" s="1118"/>
      <c r="V65" s="1118"/>
      <c r="W65" s="971" t="str">
        <f>IF(AND($R$91=TRUE,$H$24="年金"),IF($W$23="生命保険会社",$D$177,$D$172),"")</f>
        <v/>
      </c>
      <c r="X65" s="971"/>
      <c r="Y65" s="971"/>
      <c r="Z65" s="971"/>
      <c r="AA65" s="971"/>
      <c r="AB65" s="971"/>
      <c r="AC65" s="972"/>
      <c r="AD65" s="374"/>
      <c r="AE65" s="387"/>
      <c r="AF65" s="389"/>
      <c r="AG65" s="389"/>
    </row>
    <row r="66" spans="1:33" ht="22.05" customHeight="1">
      <c r="B66" s="1090"/>
      <c r="C66" s="788"/>
      <c r="D66" s="761" t="str">
        <f>IF(AND($R$91=TRUE,$H$24="年金",$W$23="生命保険会社"),"生命保険会社受取間隔","受取間隔")</f>
        <v>受取間隔</v>
      </c>
      <c r="E66" s="762"/>
      <c r="F66" s="762"/>
      <c r="G66" s="762"/>
      <c r="H66" s="762"/>
      <c r="I66" s="780" t="s">
        <v>1208</v>
      </c>
      <c r="J66" s="780"/>
      <c r="K66" s="780"/>
      <c r="L66" s="379"/>
      <c r="M66" s="379"/>
      <c r="N66" s="379"/>
      <c r="O66" s="379"/>
      <c r="P66" s="379"/>
      <c r="Q66" s="380"/>
      <c r="R66" s="967"/>
      <c r="S66" s="976" t="s">
        <v>1395</v>
      </c>
      <c r="T66" s="976"/>
      <c r="U66" s="976"/>
      <c r="V66" s="976"/>
      <c r="W66" s="976"/>
      <c r="X66" s="976"/>
      <c r="Y66" s="976"/>
      <c r="Z66" s="976"/>
      <c r="AA66" s="976"/>
      <c r="AB66" s="976"/>
      <c r="AC66" s="976"/>
      <c r="AD66" s="374"/>
      <c r="AE66" s="387"/>
      <c r="AF66" s="389"/>
      <c r="AG66" s="389"/>
    </row>
    <row r="67" spans="1:33" ht="22.05" customHeight="1">
      <c r="B67" s="1091"/>
      <c r="C67" s="1045"/>
      <c r="D67" s="754" t="str">
        <f>IF(AND($R$91=TRUE,$H$24="年金",$W$23="生命保険会社"),"生命保険会社受取方法","受取方法")</f>
        <v>受取方法</v>
      </c>
      <c r="E67" s="755"/>
      <c r="F67" s="755"/>
      <c r="G67" s="755"/>
      <c r="H67" s="755"/>
      <c r="I67" s="770" t="str">
        <f>IF($I$65="","",IF($I$65="終身","逓増方式（終身のみ）","定額方式"))</f>
        <v/>
      </c>
      <c r="J67" s="770"/>
      <c r="K67" s="770"/>
      <c r="L67" s="770"/>
      <c r="M67" s="770"/>
      <c r="N67" s="1104"/>
      <c r="O67" s="1104"/>
      <c r="P67" s="1104"/>
      <c r="Q67" s="1105"/>
      <c r="R67" s="968"/>
      <c r="S67" s="385"/>
      <c r="T67" s="385"/>
      <c r="U67" s="385"/>
      <c r="V67" s="385"/>
      <c r="W67" s="385"/>
      <c r="X67" s="385"/>
      <c r="Y67" s="385"/>
      <c r="Z67" s="385"/>
      <c r="AA67" s="385"/>
      <c r="AB67" s="385"/>
      <c r="AC67" s="385"/>
      <c r="AD67" s="386"/>
      <c r="AE67" s="387"/>
      <c r="AF67" s="389"/>
      <c r="AG67" s="389"/>
    </row>
    <row r="68" spans="1:33" ht="6" customHeight="1">
      <c r="A68" s="354"/>
      <c r="B68" s="354"/>
      <c r="C68" s="354"/>
      <c r="D68" s="354"/>
      <c r="E68" s="354"/>
      <c r="F68" s="354"/>
      <c r="G68" s="433"/>
      <c r="H68" s="354"/>
      <c r="I68" s="354"/>
      <c r="J68" s="354"/>
      <c r="K68" s="354"/>
      <c r="L68" s="354"/>
      <c r="M68" s="354"/>
      <c r="N68" s="354"/>
      <c r="O68" s="354"/>
      <c r="P68" s="354"/>
      <c r="Q68" s="354"/>
      <c r="R68" s="354"/>
      <c r="S68" s="354"/>
      <c r="T68" s="354"/>
      <c r="U68" s="354"/>
      <c r="V68" s="354"/>
      <c r="W68" s="354"/>
      <c r="X68" s="347"/>
      <c r="Y68" s="384"/>
      <c r="Z68" s="347"/>
      <c r="AA68" s="347"/>
      <c r="AB68" s="354"/>
      <c r="AC68" s="354"/>
    </row>
    <row r="69" spans="1:33" ht="18" customHeight="1">
      <c r="A69" s="354"/>
      <c r="B69" s="354"/>
      <c r="C69" s="354"/>
      <c r="D69" s="354"/>
      <c r="E69" s="354"/>
      <c r="F69" s="354"/>
      <c r="G69" s="433"/>
      <c r="H69" s="354"/>
      <c r="I69" s="354"/>
      <c r="J69" s="354"/>
      <c r="K69" s="354"/>
      <c r="L69" s="354"/>
      <c r="M69" s="354"/>
      <c r="N69" s="354"/>
      <c r="O69" s="354"/>
      <c r="P69" s="354"/>
      <c r="Q69" s="354"/>
      <c r="R69" s="354"/>
      <c r="S69" s="354"/>
      <c r="T69" s="354"/>
      <c r="U69" s="354"/>
      <c r="V69" s="354"/>
      <c r="W69" s="354"/>
      <c r="X69" s="347"/>
      <c r="Y69" s="384"/>
      <c r="Z69" s="347"/>
      <c r="AA69" s="347"/>
      <c r="AB69" s="354"/>
      <c r="AC69" s="354"/>
    </row>
    <row r="70" spans="1:33" ht="18" customHeight="1">
      <c r="A70" s="354"/>
      <c r="B70" s="354"/>
      <c r="C70" s="354"/>
      <c r="D70" s="354"/>
      <c r="E70" s="354"/>
      <c r="F70" s="354"/>
      <c r="G70" s="433"/>
      <c r="H70" s="354"/>
      <c r="I70" s="354"/>
      <c r="J70" s="354"/>
      <c r="K70" s="354"/>
      <c r="L70" s="354"/>
      <c r="M70" s="354"/>
      <c r="N70" s="354"/>
      <c r="O70" s="354"/>
      <c r="P70" s="354"/>
      <c r="Q70" s="354"/>
      <c r="R70" s="354"/>
      <c r="S70" s="354"/>
      <c r="T70" s="354"/>
      <c r="U70" s="354"/>
      <c r="V70" s="354"/>
      <c r="W70" s="354"/>
      <c r="X70" s="347"/>
      <c r="Y70" s="384"/>
      <c r="Z70" s="347"/>
      <c r="AA70" s="347"/>
      <c r="AB70" s="354"/>
      <c r="AC70" s="354"/>
    </row>
    <row r="71" spans="1:33" ht="18" customHeight="1">
      <c r="A71" s="354"/>
      <c r="B71" s="354"/>
      <c r="C71" s="354"/>
      <c r="D71" s="354"/>
      <c r="E71" s="354"/>
      <c r="F71" s="354"/>
      <c r="G71" s="433"/>
      <c r="H71" s="354"/>
      <c r="I71" s="354"/>
      <c r="J71" s="354"/>
      <c r="K71" s="354"/>
      <c r="L71" s="354"/>
      <c r="M71" s="354"/>
      <c r="N71" s="354"/>
      <c r="O71" s="354"/>
      <c r="P71" s="354"/>
      <c r="Q71" s="354"/>
      <c r="R71" s="354"/>
      <c r="S71" s="354"/>
      <c r="T71" s="354"/>
      <c r="U71" s="354"/>
      <c r="V71" s="354"/>
      <c r="W71" s="354"/>
      <c r="X71" s="347"/>
      <c r="Y71" s="384"/>
      <c r="Z71" s="347"/>
      <c r="AA71" s="347"/>
      <c r="AB71" s="354"/>
      <c r="AC71" s="354"/>
    </row>
    <row r="72" spans="1:33" ht="18" customHeight="1">
      <c r="A72" s="354"/>
      <c r="B72" s="354"/>
      <c r="C72" s="354"/>
      <c r="D72" s="354"/>
      <c r="E72" s="354"/>
      <c r="F72" s="354"/>
      <c r="G72" s="433"/>
      <c r="H72" s="354"/>
      <c r="I72" s="354"/>
      <c r="J72" s="354"/>
      <c r="K72" s="354"/>
      <c r="L72" s="354"/>
      <c r="M72" s="354"/>
      <c r="N72" s="354"/>
      <c r="O72" s="354"/>
      <c r="P72" s="354"/>
      <c r="Q72" s="354"/>
      <c r="R72" s="354"/>
      <c r="S72" s="354"/>
      <c r="T72" s="354"/>
      <c r="U72" s="354"/>
      <c r="V72" s="354"/>
      <c r="W72" s="354"/>
      <c r="X72" s="347"/>
      <c r="Y72" s="384"/>
      <c r="Z72" s="347"/>
      <c r="AA72" s="347"/>
      <c r="AB72" s="354"/>
      <c r="AC72" s="354"/>
    </row>
    <row r="73" spans="1:33" ht="18" customHeight="1">
      <c r="X73" s="372"/>
      <c r="Y73" s="382"/>
      <c r="Z73" s="372"/>
      <c r="AA73" s="372"/>
    </row>
    <row r="74" spans="1:33" s="354" customFormat="1" ht="19.95" hidden="1" customHeight="1">
      <c r="A74" s="1092" t="s">
        <v>1504</v>
      </c>
      <c r="B74" s="1119" t="s">
        <v>82</v>
      </c>
      <c r="C74" s="1119"/>
      <c r="E74" s="453" t="s">
        <v>1518</v>
      </c>
      <c r="G74" s="433"/>
      <c r="X74" s="347"/>
      <c r="Y74" s="384"/>
      <c r="Z74" s="347"/>
      <c r="AA74" s="347"/>
      <c r="AD74" s="403"/>
      <c r="AE74" s="403"/>
      <c r="AF74" s="403"/>
    </row>
    <row r="75" spans="1:33" ht="30" hidden="1" customHeight="1">
      <c r="A75" s="1093"/>
      <c r="B75" s="1120" t="b">
        <f>IF($H$20="S","昭和",IF($H$20="H","平成",IF($H$20="R","令和")))</f>
        <v>0</v>
      </c>
      <c r="C75" s="1120"/>
      <c r="E75" s="452" t="e" cm="1" vm="1">
        <f t="array" aca="1" ref="E75" ca="1">IF(OR(AND($H$20="H",$K$20="02",日付!V4="うるう年"),AND($H$20="S",$K$20="02",日付!V3="うるう年")),INDIRECT("日２９"),IF($K$20="02",INDIRECT("日２８"),IF(OR($K$20="04",$K$20="06",$K$20="09",$K$20="11"),INDIRECT("日３０"),INDIRECT("日３１"))))</f>
        <v>#VALUE!</v>
      </c>
      <c r="X75" s="372"/>
      <c r="Y75" s="382"/>
      <c r="Z75" s="372"/>
      <c r="AA75" s="372"/>
    </row>
    <row r="76" spans="1:33" ht="6" hidden="1" customHeight="1">
      <c r="X76" s="372"/>
      <c r="Y76" s="382"/>
      <c r="Z76" s="372"/>
      <c r="AA76" s="372"/>
    </row>
    <row r="77" spans="1:33" ht="19.95" hidden="1" customHeight="1">
      <c r="A77" s="1030" t="s">
        <v>1420</v>
      </c>
      <c r="B77" s="749" t="s">
        <v>1592</v>
      </c>
      <c r="C77" s="750"/>
      <c r="D77" s="750"/>
      <c r="E77" s="750"/>
      <c r="F77" s="750"/>
      <c r="G77" s="750"/>
      <c r="H77" s="751"/>
      <c r="I77" s="438"/>
      <c r="J77" s="437"/>
      <c r="X77" s="372"/>
      <c r="Y77" s="382"/>
      <c r="Z77" s="372"/>
      <c r="AA77" s="372"/>
    </row>
    <row r="78" spans="1:33" ht="19.95" hidden="1" customHeight="1">
      <c r="A78" s="1031"/>
      <c r="B78" s="550"/>
      <c r="C78" s="551" t="str">
        <f ca="1">TEXT(YEAR(TODAY())-2018,"00")</f>
        <v>07</v>
      </c>
      <c r="E78" s="551" t="str">
        <f ca="1">TEXT(MONTH(TODAY()),"00")</f>
        <v>05</v>
      </c>
      <c r="G78" s="551" t="str">
        <f ca="1">TEXT(DAY(TODAY()),"00")</f>
        <v>29</v>
      </c>
      <c r="H78" s="552"/>
      <c r="I78" s="439"/>
      <c r="J78" s="436"/>
      <c r="X78" s="372"/>
      <c r="Y78" s="382"/>
      <c r="Z78" s="372"/>
      <c r="AA78" s="372"/>
    </row>
    <row r="79" spans="1:33" ht="19.95" hidden="1" customHeight="1">
      <c r="A79" s="1032"/>
      <c r="B79" s="553" t="s">
        <v>1114</v>
      </c>
      <c r="C79" s="554" t="str">
        <f ca="1">LEFT($C$78,1)</f>
        <v>0</v>
      </c>
      <c r="D79" s="554" t="str">
        <f ca="1">RIGHT($C$78,1)</f>
        <v>7</v>
      </c>
      <c r="E79" s="554" t="str">
        <f ca="1">LEFT($E$78,1)</f>
        <v>0</v>
      </c>
      <c r="F79" s="554" t="str">
        <f ca="1">RIGHT($E$78,1)</f>
        <v>5</v>
      </c>
      <c r="G79" s="554" t="str">
        <f ca="1">LEFT($G$78,1)</f>
        <v>2</v>
      </c>
      <c r="H79" s="549" t="str">
        <f ca="1">RIGHT($G$78,1)</f>
        <v>9</v>
      </c>
      <c r="I79" s="440"/>
      <c r="J79" s="441"/>
      <c r="X79" s="372"/>
      <c r="Y79" s="382"/>
      <c r="Z79" s="372"/>
      <c r="AA79" s="372"/>
    </row>
    <row r="80" spans="1:33" ht="6" hidden="1" customHeight="1">
      <c r="X80" s="372"/>
      <c r="Y80" s="382"/>
      <c r="Z80" s="372"/>
      <c r="AA80" s="372"/>
    </row>
    <row r="81" spans="1:34" ht="19.95" hidden="1" customHeight="1">
      <c r="A81" s="703" t="s">
        <v>1498</v>
      </c>
      <c r="B81" s="789" t="s">
        <v>1499</v>
      </c>
      <c r="C81" s="789"/>
      <c r="D81" s="789"/>
      <c r="E81" s="789"/>
      <c r="F81" s="679"/>
      <c r="X81" s="372"/>
      <c r="Y81" s="382"/>
      <c r="Z81" s="372"/>
      <c r="AA81" s="372"/>
    </row>
    <row r="82" spans="1:34" ht="19.95" hidden="1" customHeight="1">
      <c r="A82" s="704"/>
      <c r="B82" s="1033" t="str">
        <f>IF($H$22="","金融機関CD未入力",IF($H$22="0102","一般のみ","全種別"))</f>
        <v>金融機関CD未入力</v>
      </c>
      <c r="C82" s="1033"/>
      <c r="D82" s="1033"/>
      <c r="E82" s="1033"/>
      <c r="F82" s="1034"/>
      <c r="X82" s="372"/>
      <c r="Y82" s="382"/>
      <c r="Z82" s="372"/>
      <c r="AA82" s="372"/>
    </row>
    <row r="83" spans="1:34" ht="19.95" hidden="1" customHeight="1">
      <c r="A83" s="705"/>
      <c r="B83" s="1113" t="s">
        <v>1500</v>
      </c>
      <c r="C83" s="1114"/>
      <c r="D83" s="1115" t="s">
        <v>1501</v>
      </c>
      <c r="E83" s="1116"/>
      <c r="F83" s="450"/>
      <c r="X83" s="372"/>
      <c r="Y83" s="382"/>
      <c r="Z83" s="372"/>
      <c r="AA83" s="372"/>
    </row>
    <row r="84" spans="1:34" ht="19.95" hidden="1" customHeight="1">
      <c r="A84" s="705"/>
      <c r="B84" s="467" t="s">
        <v>1373</v>
      </c>
      <c r="C84" s="468"/>
      <c r="D84" s="471" t="s">
        <v>1373</v>
      </c>
      <c r="E84" s="471"/>
      <c r="F84" s="450"/>
      <c r="X84" s="372"/>
      <c r="Y84" s="382"/>
      <c r="Z84" s="372"/>
      <c r="AA84" s="372"/>
    </row>
    <row r="85" spans="1:34" ht="19.95" hidden="1" customHeight="1">
      <c r="A85" s="705"/>
      <c r="B85" s="467" t="s">
        <v>1374</v>
      </c>
      <c r="C85" s="468"/>
      <c r="F85" s="354"/>
      <c r="X85" s="372"/>
      <c r="Y85" s="382"/>
      <c r="Z85" s="372"/>
      <c r="AA85" s="372"/>
    </row>
    <row r="86" spans="1:34" ht="19.95" hidden="1" customHeight="1">
      <c r="A86" s="706"/>
      <c r="B86" s="469" t="s">
        <v>1375</v>
      </c>
      <c r="C86" s="470"/>
      <c r="X86" s="372"/>
      <c r="Y86" s="382"/>
      <c r="Z86" s="372"/>
      <c r="AA86" s="372"/>
    </row>
    <row r="87" spans="1:34" s="354" customFormat="1" ht="6" hidden="1" customHeight="1">
      <c r="A87" s="402"/>
      <c r="G87" s="433"/>
      <c r="H87" s="347"/>
      <c r="I87" s="347"/>
      <c r="X87" s="347"/>
      <c r="Y87" s="384"/>
      <c r="Z87" s="347"/>
      <c r="AA87" s="347"/>
      <c r="AD87" s="403"/>
      <c r="AE87" s="403"/>
      <c r="AF87" s="451"/>
      <c r="AG87" s="451"/>
      <c r="AH87" s="451"/>
    </row>
    <row r="88" spans="1:34" s="354" customFormat="1" ht="19.95" hidden="1" customHeight="1">
      <c r="A88" s="1036" t="s">
        <v>1376</v>
      </c>
      <c r="B88" s="752">
        <v>2</v>
      </c>
      <c r="C88" s="983"/>
      <c r="D88" s="752">
        <v>3</v>
      </c>
      <c r="E88" s="753"/>
      <c r="F88" s="752">
        <v>4</v>
      </c>
      <c r="G88" s="753"/>
      <c r="H88" s="983">
        <v>5</v>
      </c>
      <c r="I88" s="753"/>
      <c r="J88" s="752">
        <v>6</v>
      </c>
      <c r="K88" s="753"/>
      <c r="L88" s="752">
        <v>7</v>
      </c>
      <c r="M88" s="753"/>
      <c r="N88" s="752">
        <v>8</v>
      </c>
      <c r="O88" s="753"/>
      <c r="P88" s="983">
        <v>9</v>
      </c>
      <c r="Q88" s="753"/>
      <c r="R88" s="983">
        <v>10</v>
      </c>
      <c r="S88" s="753"/>
      <c r="X88" s="347"/>
      <c r="Y88" s="384"/>
      <c r="Z88" s="347"/>
      <c r="AA88" s="347"/>
      <c r="AD88" s="403"/>
      <c r="AE88" s="403"/>
      <c r="AF88" s="403"/>
    </row>
    <row r="89" spans="1:34" ht="19.95" hidden="1" customHeight="1">
      <c r="A89" s="1037"/>
      <c r="B89" s="759" t="s">
        <v>1122</v>
      </c>
      <c r="C89" s="1029"/>
      <c r="D89" s="759" t="s">
        <v>1123</v>
      </c>
      <c r="E89" s="760"/>
      <c r="F89" s="759" t="s">
        <v>1125</v>
      </c>
      <c r="G89" s="760"/>
      <c r="H89" s="1029" t="s">
        <v>1125</v>
      </c>
      <c r="I89" s="760"/>
      <c r="J89" s="759" t="s">
        <v>1121</v>
      </c>
      <c r="K89" s="760"/>
      <c r="L89" s="759" t="s">
        <v>1131</v>
      </c>
      <c r="M89" s="760"/>
      <c r="N89" s="759" t="s">
        <v>1129</v>
      </c>
      <c r="O89" s="760"/>
      <c r="P89" s="1029" t="s">
        <v>53</v>
      </c>
      <c r="Q89" s="760"/>
      <c r="R89" s="1029" t="s">
        <v>1122</v>
      </c>
      <c r="S89" s="760"/>
      <c r="X89" s="372"/>
      <c r="Y89" s="382"/>
      <c r="Z89" s="372"/>
      <c r="AA89" s="372"/>
    </row>
    <row r="90" spans="1:34" ht="19.95" hidden="1" customHeight="1">
      <c r="A90" s="1037"/>
      <c r="B90" s="1035" t="s">
        <v>47</v>
      </c>
      <c r="C90" s="1025"/>
      <c r="D90" s="1035" t="s">
        <v>1124</v>
      </c>
      <c r="E90" s="1026"/>
      <c r="F90" s="1035" t="s">
        <v>1126</v>
      </c>
      <c r="G90" s="1026"/>
      <c r="H90" s="1025" t="s">
        <v>1127</v>
      </c>
      <c r="I90" s="1026"/>
      <c r="J90" s="1035"/>
      <c r="K90" s="1026"/>
      <c r="L90" s="1035" t="s">
        <v>1128</v>
      </c>
      <c r="M90" s="1026"/>
      <c r="N90" s="1035"/>
      <c r="O90" s="1026"/>
      <c r="P90" s="1025"/>
      <c r="Q90" s="1026"/>
      <c r="R90" s="1025" t="s">
        <v>1130</v>
      </c>
      <c r="S90" s="1026"/>
      <c r="W90" s="372"/>
      <c r="X90" s="382"/>
      <c r="Y90" s="372"/>
      <c r="Z90" s="372"/>
    </row>
    <row r="91" spans="1:34" ht="19.95" hidden="1" customHeight="1">
      <c r="A91" s="1038"/>
      <c r="B91" s="1027" t="b">
        <f>IF($H$29="☑",TRUE,FALSE)</f>
        <v>0</v>
      </c>
      <c r="C91" s="1028"/>
      <c r="D91" s="1027" t="b">
        <f>IF($J$29="☑",TRUE,FALSE)</f>
        <v>0</v>
      </c>
      <c r="E91" s="1028"/>
      <c r="F91" s="1027" t="b">
        <f>IF($L$29="☑",TRUE,FALSE)</f>
        <v>0</v>
      </c>
      <c r="G91" s="1028"/>
      <c r="H91" s="1027" t="b">
        <f>IF($N$29="☑",TRUE,FALSE)</f>
        <v>0</v>
      </c>
      <c r="I91" s="1028"/>
      <c r="J91" s="1027" t="b">
        <f>IF($P$29="☑",TRUE,FALSE)</f>
        <v>0</v>
      </c>
      <c r="K91" s="1028"/>
      <c r="L91" s="1027" t="b">
        <f>IF($R$29="☑",TRUE,FALSE)</f>
        <v>0</v>
      </c>
      <c r="M91" s="1028"/>
      <c r="N91" s="1027" t="b">
        <f>IF($T$29="☑",TRUE,FALSE)</f>
        <v>0</v>
      </c>
      <c r="O91" s="1028"/>
      <c r="P91" s="1027" t="b">
        <f>IF($V$29="☑",TRUE,FALSE)</f>
        <v>0</v>
      </c>
      <c r="Q91" s="1028"/>
      <c r="R91" s="1111" t="b">
        <f>IF($X$29="☑",TRUE,FALSE)</f>
        <v>0</v>
      </c>
      <c r="S91" s="1112"/>
      <c r="W91" s="372"/>
      <c r="X91" s="382"/>
      <c r="Y91" s="372"/>
      <c r="Z91" s="372"/>
    </row>
    <row r="92" spans="1:34" ht="6" hidden="1" customHeight="1">
      <c r="X92" s="372"/>
      <c r="Y92" s="382"/>
      <c r="Z92" s="372"/>
      <c r="AA92" s="372"/>
    </row>
    <row r="93" spans="1:34" ht="30" hidden="1" customHeight="1">
      <c r="A93" s="703" t="s">
        <v>1503</v>
      </c>
      <c r="B93" s="777" t="s">
        <v>1602</v>
      </c>
      <c r="C93" s="777"/>
      <c r="D93" s="697" t="s">
        <v>1504</v>
      </c>
      <c r="E93" s="698"/>
      <c r="F93" s="698"/>
      <c r="G93" s="697" t="s">
        <v>1505</v>
      </c>
      <c r="H93" s="698"/>
      <c r="I93" s="699"/>
      <c r="J93" s="697" t="s">
        <v>47</v>
      </c>
      <c r="K93" s="698"/>
      <c r="L93" s="699"/>
      <c r="M93" s="697" t="s">
        <v>1506</v>
      </c>
      <c r="N93" s="698"/>
      <c r="O93" s="698"/>
      <c r="P93" s="698"/>
      <c r="Q93" s="698"/>
      <c r="R93" s="698"/>
      <c r="S93" s="698"/>
      <c r="T93" s="699"/>
      <c r="AA93" s="372"/>
      <c r="AB93" s="346"/>
      <c r="AD93" s="248"/>
      <c r="AE93" s="248"/>
      <c r="AF93" s="248"/>
    </row>
    <row r="94" spans="1:34" ht="30" hidden="1" customHeight="1">
      <c r="A94" s="704"/>
      <c r="B94" s="778"/>
      <c r="C94" s="778"/>
      <c r="D94" s="725" t="str">
        <f>$I$20&amp;$K$20&amp;$N$20</f>
        <v/>
      </c>
      <c r="E94" s="726"/>
      <c r="F94" s="726"/>
      <c r="G94" s="659"/>
      <c r="H94" s="660"/>
      <c r="I94" s="661"/>
      <c r="J94" s="725" t="str">
        <f>$J$34&amp;$L$34&amp;$O$34</f>
        <v/>
      </c>
      <c r="K94" s="726"/>
      <c r="L94" s="747"/>
      <c r="M94" s="659"/>
      <c r="N94" s="660"/>
      <c r="O94" s="660"/>
      <c r="P94" s="660"/>
      <c r="Q94" s="660"/>
      <c r="R94" s="660"/>
      <c r="S94" s="660"/>
      <c r="T94" s="661"/>
      <c r="AB94" s="346"/>
      <c r="AD94" s="248"/>
      <c r="AE94" s="248"/>
      <c r="AF94" s="248"/>
    </row>
    <row r="95" spans="1:34" ht="30" hidden="1" customHeight="1">
      <c r="A95" s="704"/>
      <c r="B95" s="779" t="s">
        <v>1434</v>
      </c>
      <c r="C95" s="779"/>
      <c r="D95" s="727" t="e">
        <f>DATEVALUE(TEXT($D$94,"!S00!.00!.00"))</f>
        <v>#VALUE!</v>
      </c>
      <c r="E95" s="728"/>
      <c r="F95" s="728"/>
      <c r="G95" s="727" t="e">
        <f>DATE(YEAR($D$95)+55,MONTH($D$95),DAY($D$95))</f>
        <v>#VALUE!</v>
      </c>
      <c r="H95" s="728"/>
      <c r="I95" s="731"/>
      <c r="J95" s="727" t="e">
        <f>DATEVALUE(TEXT($J$94,"!r00!.00!.00"))</f>
        <v>#VALUE!</v>
      </c>
      <c r="K95" s="728"/>
      <c r="L95" s="731"/>
      <c r="M95" s="693" t="e">
        <f>IF($G$95&gt;$J$95,$Q$96,$Q$95)</f>
        <v>#VALUE!</v>
      </c>
      <c r="N95" s="694"/>
      <c r="O95" s="694"/>
      <c r="P95" s="694"/>
      <c r="Q95" s="655" t="s">
        <v>1623</v>
      </c>
      <c r="R95" s="655"/>
      <c r="S95" s="655"/>
      <c r="T95" s="656"/>
      <c r="AA95" s="346"/>
      <c r="AB95" s="346"/>
      <c r="AD95" s="248"/>
      <c r="AE95" s="248"/>
      <c r="AF95" s="248"/>
    </row>
    <row r="96" spans="1:34" ht="30" hidden="1" customHeight="1">
      <c r="A96" s="704"/>
      <c r="B96" s="724" t="s">
        <v>1436</v>
      </c>
      <c r="C96" s="724"/>
      <c r="D96" s="729" t="e">
        <f>DATEVALUE(TEXT($D$94,"!h00!.00!.00"))</f>
        <v>#VALUE!</v>
      </c>
      <c r="E96" s="730"/>
      <c r="F96" s="730"/>
      <c r="G96" s="729" t="e">
        <f>DATE(YEAR($D$96)+55,MONTH($D$96),DAY($D$96))</f>
        <v>#VALUE!</v>
      </c>
      <c r="H96" s="730"/>
      <c r="I96" s="732"/>
      <c r="J96" s="729" t="e">
        <f>DATEVALUE(TEXT($J$94,"!r00!.00!.00"))</f>
        <v>#VALUE!</v>
      </c>
      <c r="K96" s="730"/>
      <c r="L96" s="732"/>
      <c r="M96" s="695" t="e">
        <f>IF($G$96&gt;$J$96,$Q$96,$Q$95)</f>
        <v>#VALUE!</v>
      </c>
      <c r="N96" s="696"/>
      <c r="O96" s="696"/>
      <c r="P96" s="696"/>
      <c r="Q96" s="657" t="s">
        <v>1509</v>
      </c>
      <c r="R96" s="657"/>
      <c r="S96" s="657"/>
      <c r="T96" s="658"/>
      <c r="AA96" s="346"/>
      <c r="AB96" s="346"/>
      <c r="AD96" s="248"/>
      <c r="AE96" s="248"/>
      <c r="AF96" s="248"/>
    </row>
    <row r="97" spans="1:65" ht="6" hidden="1" customHeight="1">
      <c r="A97" s="704"/>
      <c r="X97" s="372"/>
      <c r="Y97" s="382"/>
      <c r="Z97" s="372"/>
      <c r="AA97" s="346"/>
      <c r="AB97" s="346"/>
      <c r="AD97" s="248"/>
      <c r="AE97" s="248"/>
      <c r="AF97" s="248"/>
    </row>
    <row r="98" spans="1:65" ht="19.95" hidden="1" customHeight="1">
      <c r="A98" s="705"/>
      <c r="B98" s="707" t="s">
        <v>1603</v>
      </c>
      <c r="C98" s="708"/>
      <c r="D98" s="708"/>
      <c r="E98" s="708"/>
      <c r="F98" s="708"/>
      <c r="G98" s="708"/>
      <c r="H98" s="708"/>
      <c r="I98" s="708"/>
      <c r="J98" s="708"/>
      <c r="K98" s="709"/>
      <c r="L98" s="707" t="s">
        <v>1605</v>
      </c>
      <c r="M98" s="708"/>
      <c r="N98" s="708"/>
      <c r="O98" s="708"/>
      <c r="P98" s="708"/>
      <c r="Q98" s="708"/>
      <c r="R98" s="708"/>
      <c r="S98" s="708"/>
      <c r="T98" s="708"/>
      <c r="U98" s="708"/>
      <c r="V98" s="708"/>
      <c r="W98" s="709"/>
      <c r="X98" s="372"/>
      <c r="Y98" s="420" cm="1">
        <f t="array" aca="1" ref="Y98" ca="1">IF(OR($H$22="0307",$H$22="0507",$H$22="1105",$H$22="1201",$H$22="1207",$H$22="1211",$H$22="1213",$H$22="1214"),INDIRECT("給与支給日"),IF(OR($H$22="0304",$H$22="1109",$H$22="1212",$H$22="1301",$H$22="1417"),INDIRECT("積立終了日指定なし"),INDIRECT("末日")))</f>
        <v>31</v>
      </c>
      <c r="Z98" s="372"/>
      <c r="AD98" s="248"/>
      <c r="AE98" s="248"/>
      <c r="AF98" s="248"/>
    </row>
    <row r="99" spans="1:65" ht="19.95" hidden="1" customHeight="1">
      <c r="A99" s="705"/>
      <c r="B99" s="710" t="s">
        <v>1604</v>
      </c>
      <c r="C99" s="711"/>
      <c r="D99" s="711"/>
      <c r="E99" s="711"/>
      <c r="F99" s="711"/>
      <c r="G99" s="712"/>
      <c r="H99" s="719">
        <f>$H$100</f>
        <v>17</v>
      </c>
      <c r="I99" s="719"/>
      <c r="J99" s="720">
        <f>$H$101</f>
        <v>31</v>
      </c>
      <c r="K99" s="721"/>
      <c r="L99" s="458" t="s">
        <v>1524</v>
      </c>
      <c r="M99" s="459" t="s">
        <v>1525</v>
      </c>
      <c r="N99" s="459" t="s">
        <v>1526</v>
      </c>
      <c r="O99" s="459" t="s">
        <v>1527</v>
      </c>
      <c r="P99" s="459" t="s">
        <v>1196</v>
      </c>
      <c r="Q99" s="401"/>
      <c r="R99" s="401"/>
      <c r="S99" s="401"/>
      <c r="T99" s="401"/>
      <c r="U99" s="401"/>
      <c r="V99" s="460"/>
      <c r="W99" s="461"/>
      <c r="X99" s="372"/>
      <c r="Z99" s="372"/>
      <c r="AD99" s="248"/>
      <c r="AE99" s="248"/>
      <c r="AF99" s="248"/>
    </row>
    <row r="100" spans="1:65" ht="19.95" hidden="1" customHeight="1">
      <c r="A100" s="705"/>
      <c r="B100" s="713" t="s">
        <v>1522</v>
      </c>
      <c r="C100" s="714"/>
      <c r="D100" s="714"/>
      <c r="E100" s="714"/>
      <c r="F100" s="714"/>
      <c r="G100" s="715"/>
      <c r="H100" s="722">
        <v>17</v>
      </c>
      <c r="I100" s="722"/>
      <c r="J100" s="500"/>
      <c r="K100" s="501"/>
      <c r="L100" s="462" t="s">
        <v>1158</v>
      </c>
      <c r="M100" s="463" t="s">
        <v>198</v>
      </c>
      <c r="N100" s="463" t="s">
        <v>243</v>
      </c>
      <c r="O100" s="463" t="s">
        <v>253</v>
      </c>
      <c r="P100" s="463" t="s">
        <v>263</v>
      </c>
      <c r="Q100" s="463" t="s">
        <v>269</v>
      </c>
      <c r="R100" s="463" t="s">
        <v>275</v>
      </c>
      <c r="S100" s="463" t="s">
        <v>278</v>
      </c>
      <c r="T100" s="401"/>
      <c r="U100" s="401"/>
      <c r="V100" s="460"/>
      <c r="W100" s="461"/>
      <c r="X100" s="372"/>
      <c r="Y100" s="382"/>
      <c r="Z100" s="372"/>
      <c r="AD100" s="248"/>
      <c r="AE100" s="248"/>
      <c r="AF100" s="248"/>
    </row>
    <row r="101" spans="1:65" ht="19.95" hidden="1" customHeight="1">
      <c r="A101" s="706"/>
      <c r="B101" s="716" t="s">
        <v>1523</v>
      </c>
      <c r="C101" s="717"/>
      <c r="D101" s="717"/>
      <c r="E101" s="717"/>
      <c r="F101" s="717"/>
      <c r="G101" s="718"/>
      <c r="H101" s="723">
        <f>DAY(DATE($J$34+2018,$L$34+1,0))</f>
        <v>31</v>
      </c>
      <c r="I101" s="723"/>
      <c r="J101" s="456"/>
      <c r="K101" s="457"/>
      <c r="L101" s="464" t="s">
        <v>144</v>
      </c>
      <c r="M101" s="465" t="s">
        <v>161</v>
      </c>
      <c r="N101" s="465" t="s">
        <v>164</v>
      </c>
      <c r="O101" s="465" t="s">
        <v>169</v>
      </c>
      <c r="P101" s="465" t="s">
        <v>1157</v>
      </c>
      <c r="Q101" s="465" t="s">
        <v>1159</v>
      </c>
      <c r="R101" s="465" t="s">
        <v>188</v>
      </c>
      <c r="S101" s="465" t="s">
        <v>192</v>
      </c>
      <c r="T101" s="465" t="s">
        <v>195</v>
      </c>
      <c r="U101" s="465" t="s">
        <v>201</v>
      </c>
      <c r="V101" s="465" t="s">
        <v>205</v>
      </c>
      <c r="W101" s="466" t="s">
        <v>209</v>
      </c>
      <c r="X101" s="372"/>
      <c r="Y101" s="382"/>
      <c r="Z101" s="372"/>
      <c r="AD101" s="248"/>
      <c r="AE101" s="248"/>
      <c r="AF101" s="248"/>
    </row>
    <row r="102" spans="1:65" ht="6" hidden="1" customHeight="1">
      <c r="A102" s="397"/>
      <c r="X102" s="372"/>
      <c r="Y102" s="382"/>
      <c r="Z102" s="372"/>
      <c r="AA102" s="346"/>
      <c r="AB102" s="346"/>
      <c r="AD102" s="248"/>
      <c r="AE102" s="248"/>
      <c r="AF102" s="248"/>
    </row>
    <row r="103" spans="1:65" ht="19.95" hidden="1" customHeight="1">
      <c r="A103" s="680" t="s">
        <v>1124</v>
      </c>
      <c r="B103" s="675"/>
      <c r="C103" s="676"/>
      <c r="D103" s="676"/>
      <c r="E103" s="677"/>
      <c r="F103" s="678" t="s">
        <v>1378</v>
      </c>
      <c r="G103" s="679"/>
      <c r="H103" s="678" t="s">
        <v>1379</v>
      </c>
      <c r="I103" s="679"/>
      <c r="J103" s="683" t="s">
        <v>1606</v>
      </c>
      <c r="K103" s="684"/>
      <c r="L103" s="684"/>
      <c r="M103" s="685"/>
      <c r="N103" s="684" t="s">
        <v>1607</v>
      </c>
      <c r="O103" s="684"/>
      <c r="P103" s="684"/>
      <c r="Q103" s="685"/>
      <c r="U103" s="475"/>
      <c r="V103" s="362"/>
      <c r="W103" s="362"/>
      <c r="X103" s="362"/>
      <c r="Y103" s="362"/>
      <c r="Z103" s="362"/>
      <c r="AA103" s="362"/>
      <c r="AB103" s="362"/>
      <c r="AC103" s="362"/>
      <c r="AD103" s="362"/>
      <c r="AE103" s="362"/>
      <c r="AF103" s="362"/>
      <c r="AG103" s="362"/>
      <c r="AH103" s="362"/>
      <c r="AI103" s="362"/>
      <c r="AJ103" s="362"/>
      <c r="AK103" s="362"/>
      <c r="AL103" s="347"/>
    </row>
    <row r="104" spans="1:65" ht="19.95" hidden="1" customHeight="1">
      <c r="A104" s="681"/>
      <c r="B104" s="672" t="s">
        <v>1124</v>
      </c>
      <c r="C104" s="673"/>
      <c r="D104" s="673"/>
      <c r="E104" s="674"/>
      <c r="F104" s="662" t="str">
        <f>IF($K$38="","",VALUE($I$38&amp;$J$38&amp;$K$38))</f>
        <v/>
      </c>
      <c r="G104" s="663"/>
      <c r="H104" s="662" t="str">
        <f>IF($P$38="","",VALUE($N$38&amp;$O$38&amp;$P$38))</f>
        <v/>
      </c>
      <c r="I104" s="663"/>
      <c r="J104" s="771" t="str">
        <f>IF(NOT(OR($W$23="生命保険会社",$W$23="損害保険会社")),IF($H$104&gt;550,"上限値超過","上限値範囲内"))</f>
        <v>上限値超過</v>
      </c>
      <c r="K104" s="772"/>
      <c r="L104" s="772"/>
      <c r="M104" s="773"/>
      <c r="N104" s="772" t="b">
        <f>IF(OR($W$23="生命保険会社",$W$23="損害保険会社"),IF($H$104&gt;385,"上限値超過","上限値範囲内"))</f>
        <v>0</v>
      </c>
      <c r="O104" s="772"/>
      <c r="P104" s="772"/>
      <c r="Q104" s="773"/>
      <c r="R104" s="472" t="str">
        <f>IF(AND($D$91=TRUE,OR($H$24="年金",$H$24="住宅"),OR($F$104="",$H$104="")),"入力必須",IF(AND($D$91=TRUE,OR($H$24="年金",$H$24="住宅"),AND($F$104&lt;&gt;"",$H$104&lt;&gt;"")),IF($J$106="","",IF(AND($H$24="年金",OR($W$23="生命保険会社",$W$23="損害保険会社")),$N$104,$J$104)),""))</f>
        <v/>
      </c>
      <c r="U104" s="475"/>
      <c r="V104" s="347"/>
      <c r="W104" s="347"/>
      <c r="X104" s="347"/>
      <c r="Y104" s="347"/>
      <c r="Z104" s="347"/>
      <c r="AA104" s="347"/>
      <c r="AB104" s="362"/>
      <c r="AC104" s="362"/>
      <c r="AD104" s="473"/>
      <c r="AE104" s="347"/>
      <c r="AF104" s="347"/>
      <c r="AG104" s="473"/>
      <c r="AH104" s="473"/>
      <c r="AI104" s="473"/>
      <c r="AJ104" s="347"/>
      <c r="AK104" s="473"/>
      <c r="AL104" s="473"/>
      <c r="AM104" s="473"/>
    </row>
    <row r="105" spans="1:65" ht="19.95" hidden="1" customHeight="1">
      <c r="A105" s="681"/>
      <c r="B105" s="672" t="s">
        <v>1609</v>
      </c>
      <c r="C105" s="673"/>
      <c r="D105" s="673"/>
      <c r="E105" s="674"/>
      <c r="F105" s="479"/>
      <c r="G105" s="348"/>
      <c r="H105" s="662" t="str">
        <f>IF($P$39="","",VALUE($N$39&amp;$O$39&amp;$P$39))</f>
        <v/>
      </c>
      <c r="I105" s="663"/>
      <c r="J105" s="672"/>
      <c r="K105" s="673"/>
      <c r="L105" s="673"/>
      <c r="M105" s="674"/>
      <c r="N105" s="347"/>
      <c r="O105" s="347"/>
      <c r="P105" s="347"/>
      <c r="Q105" s="476"/>
      <c r="U105" s="475"/>
      <c r="V105" s="347"/>
      <c r="W105" s="347"/>
      <c r="X105" s="347"/>
      <c r="Y105" s="347"/>
      <c r="Z105" s="347"/>
      <c r="AA105" s="347"/>
      <c r="AB105" s="347"/>
      <c r="AC105" s="347"/>
      <c r="AD105" s="347"/>
      <c r="AE105" s="362"/>
      <c r="AF105" s="347"/>
      <c r="AG105" s="347"/>
      <c r="AH105" s="362"/>
      <c r="AI105" s="347"/>
      <c r="AJ105" s="347"/>
      <c r="AK105" s="362"/>
      <c r="AL105" s="362"/>
      <c r="AM105" s="362"/>
    </row>
    <row r="106" spans="1:65" ht="19.95" hidden="1" customHeight="1">
      <c r="A106" s="682"/>
      <c r="B106" s="745" t="s">
        <v>1608</v>
      </c>
      <c r="C106" s="746"/>
      <c r="D106" s="746"/>
      <c r="E106" s="746"/>
      <c r="F106" s="480"/>
      <c r="G106" s="457"/>
      <c r="H106" s="743">
        <f>SUM($H$104:$I$105)</f>
        <v>0</v>
      </c>
      <c r="I106" s="744"/>
      <c r="J106" s="774" t="str">
        <f>IF($H$106&lt;=550,"上限値範囲内","上限値超過")</f>
        <v>上限値範囲内</v>
      </c>
      <c r="K106" s="775"/>
      <c r="L106" s="775"/>
      <c r="M106" s="776"/>
      <c r="N106" s="477"/>
      <c r="O106" s="477"/>
      <c r="P106" s="477"/>
      <c r="Q106" s="478"/>
      <c r="U106" s="475"/>
      <c r="V106" s="347"/>
      <c r="W106" s="347"/>
      <c r="X106" s="347"/>
      <c r="Y106" s="347"/>
      <c r="Z106" s="474"/>
      <c r="AA106" s="347"/>
      <c r="AB106" s="347"/>
      <c r="AC106" s="347"/>
      <c r="AD106" s="362"/>
      <c r="AE106" s="347"/>
      <c r="AF106" s="347"/>
      <c r="AG106" s="362"/>
      <c r="AH106" s="362"/>
      <c r="AI106" s="362"/>
      <c r="AJ106" s="347"/>
      <c r="AK106" s="362"/>
      <c r="AL106" s="362"/>
      <c r="AM106" s="362"/>
    </row>
    <row r="107" spans="1:65" s="354" customFormat="1" ht="6" hidden="1" customHeight="1">
      <c r="D107" s="448"/>
      <c r="E107" s="448"/>
      <c r="F107" s="347"/>
      <c r="G107" s="347"/>
      <c r="N107" s="347"/>
      <c r="O107" s="347"/>
      <c r="P107" s="448"/>
      <c r="Q107" s="448"/>
      <c r="U107" s="475"/>
      <c r="V107" s="347"/>
      <c r="W107" s="347"/>
      <c r="X107" s="347"/>
      <c r="Y107" s="347"/>
      <c r="Z107" s="474"/>
      <c r="AA107" s="347"/>
      <c r="AB107" s="347"/>
      <c r="AC107" s="347"/>
      <c r="AD107" s="347"/>
      <c r="AE107" s="347"/>
      <c r="AF107" s="347"/>
      <c r="AG107" s="362"/>
      <c r="AH107" s="362"/>
      <c r="AI107" s="362"/>
      <c r="AJ107" s="347"/>
      <c r="AK107" s="362"/>
      <c r="AL107" s="362"/>
      <c r="AM107" s="362"/>
    </row>
    <row r="108" spans="1:65" ht="19.95" hidden="1" customHeight="1">
      <c r="A108" s="1110" t="s">
        <v>1513</v>
      </c>
      <c r="B108" s="1121" t="s">
        <v>1514</v>
      </c>
      <c r="C108" s="1121"/>
      <c r="D108" s="1121"/>
      <c r="E108" s="1114"/>
      <c r="P108" s="448"/>
      <c r="Q108" s="448"/>
      <c r="W108" s="372"/>
      <c r="X108" s="382"/>
      <c r="Y108" s="372"/>
      <c r="Z108" s="372"/>
      <c r="AD108" s="248"/>
      <c r="AE108" s="248"/>
      <c r="AF108" s="248"/>
    </row>
    <row r="109" spans="1:65" ht="19.95" hidden="1" customHeight="1">
      <c r="A109" s="1110"/>
      <c r="B109" s="1122" t="s">
        <v>1263</v>
      </c>
      <c r="C109" s="1122"/>
      <c r="D109" s="1122"/>
      <c r="E109" s="1123"/>
      <c r="X109" s="372"/>
      <c r="Y109" s="382"/>
      <c r="Z109" s="372"/>
      <c r="AD109" s="248"/>
      <c r="AE109" s="248"/>
      <c r="AF109" s="248"/>
    </row>
    <row r="110" spans="1:65" ht="19.95" hidden="1" customHeight="1">
      <c r="A110" s="1110"/>
      <c r="B110" s="1124" t="s">
        <v>1264</v>
      </c>
      <c r="C110" s="1124"/>
      <c r="D110" s="1124"/>
      <c r="E110" s="1125"/>
      <c r="M110" s="372"/>
      <c r="N110" s="346"/>
      <c r="O110" s="346"/>
      <c r="AD110" s="248"/>
      <c r="AE110" s="248"/>
      <c r="AF110" s="248"/>
    </row>
    <row r="111" spans="1:65" ht="19.95" hidden="1" customHeight="1">
      <c r="A111" s="1110"/>
      <c r="B111" s="1108" t="s">
        <v>1265</v>
      </c>
      <c r="C111" s="1108"/>
      <c r="D111" s="1108"/>
      <c r="E111" s="1109"/>
      <c r="L111" s="354"/>
      <c r="N111" s="346"/>
      <c r="O111" s="346"/>
      <c r="AD111" s="248"/>
      <c r="AE111" s="248"/>
      <c r="AF111" s="248"/>
      <c r="AW111" s="372"/>
      <c r="AX111" s="382"/>
      <c r="AY111" s="372"/>
      <c r="AZ111" s="372"/>
    </row>
    <row r="112" spans="1:65" ht="6" hidden="1" customHeight="1">
      <c r="A112" s="396"/>
      <c r="B112" s="396"/>
      <c r="C112" s="396"/>
      <c r="D112" s="355"/>
      <c r="E112" s="355"/>
      <c r="X112" s="355"/>
      <c r="AA112" s="383"/>
      <c r="AB112" s="383"/>
      <c r="AC112" s="355"/>
      <c r="AD112" s="355"/>
      <c r="AE112" s="355"/>
      <c r="AF112" s="355"/>
      <c r="AG112" s="355"/>
      <c r="AH112" s="355"/>
      <c r="AI112" s="355"/>
      <c r="AJ112" s="355"/>
      <c r="AK112" s="355"/>
      <c r="AL112" s="355"/>
      <c r="BJ112" s="372"/>
      <c r="BK112" s="382"/>
      <c r="BL112" s="372"/>
      <c r="BM112" s="372"/>
    </row>
    <row r="113" spans="1:69" ht="19.95" hidden="1" customHeight="1">
      <c r="A113" s="1069" t="s">
        <v>1129</v>
      </c>
      <c r="B113" s="1070" t="s">
        <v>1556</v>
      </c>
      <c r="C113" s="1071"/>
      <c r="D113" s="354"/>
      <c r="E113" s="455" t="s">
        <v>1518</v>
      </c>
      <c r="AA113" s="346"/>
      <c r="AB113" s="346"/>
      <c r="AD113" s="248"/>
      <c r="AE113" s="248"/>
      <c r="AF113" s="248"/>
      <c r="BJ113" s="372"/>
      <c r="BK113" s="382"/>
      <c r="BL113" s="372"/>
      <c r="BM113" s="372"/>
    </row>
    <row r="114" spans="1:69" ht="19.95" hidden="1" customHeight="1">
      <c r="A114" s="1069"/>
      <c r="B114" s="1072" t="b">
        <f>IF($I$49="S","昭和",IF($I$49="H","平成",IF($I$49="R","令和")))</f>
        <v>0</v>
      </c>
      <c r="C114" s="1072"/>
      <c r="E114" s="454" t="e" cm="1" vm="2">
        <f t="array" aca="1" ref="E114" ca="1">IF(OR(AND($I$49="H",$L$49="02",日付!$W$4="うるう年"),AND($I$49="R",$L$49="02",日付!$W$5="うるう年")),INDIRECT("日２９"),IF($L$49="02",INDIRECT("日２８"),IF(OR($L$49="04",$L$49="06",$L$49="09",$L$49="11"),INDIRECT("日３０"),INDIRECT("日３１"))))</f>
        <v>#VALUE!</v>
      </c>
      <c r="AA114" s="346"/>
      <c r="AB114" s="346"/>
      <c r="AD114" s="248"/>
      <c r="AE114" s="248"/>
      <c r="AF114" s="248"/>
      <c r="BG114" s="372"/>
      <c r="BH114" s="382"/>
      <c r="BI114" s="372"/>
      <c r="BJ114" s="372"/>
    </row>
    <row r="115" spans="1:69" s="347" customFormat="1" ht="6" hidden="1" customHeight="1">
      <c r="A115" s="407"/>
      <c r="B115" s="417"/>
      <c r="C115" s="417"/>
      <c r="E115" s="419"/>
      <c r="G115" s="422"/>
      <c r="AD115" s="408"/>
      <c r="AE115" s="408"/>
      <c r="AF115" s="408"/>
      <c r="BL115" s="384"/>
    </row>
    <row r="116" spans="1:69" ht="19.95" hidden="1" customHeight="1">
      <c r="A116" s="1069" t="s">
        <v>53</v>
      </c>
      <c r="B116" s="1070" t="s">
        <v>1557</v>
      </c>
      <c r="C116" s="1071"/>
      <c r="D116" s="354"/>
      <c r="E116" s="455" t="s">
        <v>1518</v>
      </c>
      <c r="F116" s="354"/>
      <c r="AB116" s="347"/>
      <c r="AC116" s="347"/>
      <c r="BN116" s="372"/>
      <c r="BO116" s="382"/>
      <c r="BP116" s="372"/>
      <c r="BQ116" s="372"/>
    </row>
    <row r="117" spans="1:69" ht="19.95" hidden="1" customHeight="1">
      <c r="A117" s="1069"/>
      <c r="B117" s="1072" t="b">
        <f>IF($I$55="S","昭和",IF($I$55="H","平成",IF($I$55="R","令和")))</f>
        <v>0</v>
      </c>
      <c r="C117" s="1072"/>
      <c r="E117" s="452" t="e" cm="1" vm="1">
        <f t="array" aca="1" ref="E117" ca="1">IF(OR(AND($I$55="H",$L$55="02",日付!$X$4="うるう年"),AND($I$55="R",$L$55="02",日付!$X$5="うるう年")),INDIRECT("日２９"),IF($L$55="02",INDIRECT("日２８"),IF(OR($L$55="04",$L$55="06",$L$55="09",$L$55="11"),INDIRECT("日３０"),INDIRECT("日３１"))))</f>
        <v>#VALUE!</v>
      </c>
      <c r="BK117" s="372"/>
      <c r="BL117" s="382"/>
      <c r="BM117" s="372"/>
      <c r="BN117" s="372"/>
    </row>
    <row r="118" spans="1:69" ht="6" hidden="1" customHeight="1">
      <c r="X118" s="372"/>
      <c r="Y118" s="382"/>
      <c r="Z118" s="372"/>
      <c r="AA118" s="372"/>
    </row>
    <row r="119" spans="1:69" s="406" customFormat="1" ht="45" hidden="1" customHeight="1">
      <c r="A119" s="703" t="s">
        <v>1611</v>
      </c>
      <c r="B119" s="668" t="s">
        <v>1618</v>
      </c>
      <c r="C119" s="669"/>
      <c r="D119" s="669"/>
      <c r="E119" s="670" t="s">
        <v>115</v>
      </c>
      <c r="F119" s="669"/>
      <c r="G119" s="669"/>
      <c r="H119" s="671"/>
      <c r="I119" s="504"/>
      <c r="J119" s="1074" t="s">
        <v>1305</v>
      </c>
      <c r="K119" s="505" t="s">
        <v>1344</v>
      </c>
      <c r="L119" s="506" t="s">
        <v>1304</v>
      </c>
      <c r="M119" s="507" t="s">
        <v>1282</v>
      </c>
      <c r="N119" s="505" t="s">
        <v>1342</v>
      </c>
      <c r="O119" s="505" t="s">
        <v>1341</v>
      </c>
      <c r="P119" s="506" t="s">
        <v>1340</v>
      </c>
      <c r="R119" s="1074" t="s">
        <v>116</v>
      </c>
      <c r="S119" s="505" t="s">
        <v>1344</v>
      </c>
      <c r="T119" s="506" t="s">
        <v>1139</v>
      </c>
      <c r="U119" s="507" t="s">
        <v>1282</v>
      </c>
      <c r="V119" s="505" t="s">
        <v>1342</v>
      </c>
      <c r="W119" s="505" t="s">
        <v>281</v>
      </c>
      <c r="X119" s="505" t="s">
        <v>1340</v>
      </c>
      <c r="Y119" s="515" t="s">
        <v>1367</v>
      </c>
    </row>
    <row r="120" spans="1:69" ht="19.95" hidden="1" customHeight="1">
      <c r="A120" s="704"/>
      <c r="B120" s="486" t="s">
        <v>144</v>
      </c>
      <c r="C120" s="487" t="s">
        <v>145</v>
      </c>
      <c r="D120" s="487"/>
      <c r="E120" s="486" t="s">
        <v>144</v>
      </c>
      <c r="F120" s="487" t="s">
        <v>1143</v>
      </c>
      <c r="G120" s="487"/>
      <c r="H120" s="489"/>
      <c r="I120" s="434"/>
      <c r="J120" s="1075"/>
      <c r="K120" s="510">
        <v>15</v>
      </c>
      <c r="L120" s="508">
        <v>1</v>
      </c>
      <c r="M120" s="511">
        <v>27</v>
      </c>
      <c r="N120" s="510">
        <v>28</v>
      </c>
      <c r="O120" s="483">
        <v>1</v>
      </c>
      <c r="P120" s="508">
        <v>1</v>
      </c>
      <c r="R120" s="1075"/>
      <c r="S120" s="481" t="s">
        <v>1528</v>
      </c>
      <c r="T120" s="483" t="s">
        <v>1528</v>
      </c>
      <c r="U120" s="481" t="s">
        <v>1528</v>
      </c>
      <c r="V120" s="483" t="s">
        <v>1528</v>
      </c>
      <c r="W120" s="481" t="s">
        <v>1528</v>
      </c>
      <c r="X120" s="518" t="s">
        <v>1529</v>
      </c>
      <c r="Y120" s="519" t="s">
        <v>1368</v>
      </c>
    </row>
    <row r="121" spans="1:69" ht="19.95" hidden="1" customHeight="1">
      <c r="A121" s="704"/>
      <c r="B121" s="486" t="s">
        <v>1150</v>
      </c>
      <c r="C121" s="487" t="s">
        <v>1139</v>
      </c>
      <c r="D121" s="487"/>
      <c r="E121" s="486" t="s">
        <v>1150</v>
      </c>
      <c r="F121" s="487" t="s">
        <v>1144</v>
      </c>
      <c r="G121" s="487"/>
      <c r="H121" s="489"/>
      <c r="I121" s="434"/>
      <c r="J121" s="1075"/>
      <c r="K121" s="512"/>
      <c r="L121" s="508">
        <v>2</v>
      </c>
      <c r="M121" s="502"/>
      <c r="N121" s="512"/>
      <c r="O121" s="483">
        <v>2</v>
      </c>
      <c r="P121" s="508">
        <v>2</v>
      </c>
      <c r="R121" s="1075"/>
      <c r="S121" s="481" t="s">
        <v>1529</v>
      </c>
      <c r="T121" s="483" t="s">
        <v>1529</v>
      </c>
      <c r="U121" s="481" t="s">
        <v>1529</v>
      </c>
      <c r="V121" s="483" t="s">
        <v>1529</v>
      </c>
      <c r="W121" s="481" t="s">
        <v>1529</v>
      </c>
      <c r="X121" s="483" t="s">
        <v>1309</v>
      </c>
      <c r="Y121" s="520" t="s">
        <v>1369</v>
      </c>
    </row>
    <row r="122" spans="1:69" ht="19.95" hidden="1" customHeight="1">
      <c r="A122" s="704"/>
      <c r="B122" s="486" t="s">
        <v>1151</v>
      </c>
      <c r="C122" s="487" t="s">
        <v>1139</v>
      </c>
      <c r="D122" s="487"/>
      <c r="E122" s="486" t="s">
        <v>1151</v>
      </c>
      <c r="F122" s="487" t="s">
        <v>1144</v>
      </c>
      <c r="G122" s="487"/>
      <c r="H122" s="489"/>
      <c r="I122" s="434"/>
      <c r="J122" s="1075"/>
      <c r="K122" s="512"/>
      <c r="L122" s="508">
        <v>3</v>
      </c>
      <c r="M122" s="502"/>
      <c r="N122" s="512"/>
      <c r="O122" s="483">
        <v>3</v>
      </c>
      <c r="P122" s="508">
        <v>3</v>
      </c>
      <c r="R122" s="1075"/>
      <c r="S122" s="481" t="s">
        <v>1306</v>
      </c>
      <c r="T122" s="483" t="s">
        <v>1306</v>
      </c>
      <c r="U122" s="481" t="s">
        <v>1306</v>
      </c>
      <c r="V122" s="483" t="s">
        <v>1306</v>
      </c>
      <c r="W122" s="481" t="s">
        <v>1306</v>
      </c>
      <c r="X122" s="483" t="s">
        <v>1314</v>
      </c>
      <c r="Y122" s="520" t="s">
        <v>1370</v>
      </c>
    </row>
    <row r="123" spans="1:69" ht="19.95" hidden="1" customHeight="1">
      <c r="A123" s="704"/>
      <c r="B123" s="486" t="s">
        <v>1152</v>
      </c>
      <c r="C123" s="487" t="s">
        <v>1139</v>
      </c>
      <c r="D123" s="487"/>
      <c r="E123" s="486" t="s">
        <v>1152</v>
      </c>
      <c r="F123" s="487" t="s">
        <v>1144</v>
      </c>
      <c r="G123" s="487"/>
      <c r="H123" s="489"/>
      <c r="I123" s="434"/>
      <c r="J123" s="1075"/>
      <c r="K123" s="512"/>
      <c r="L123" s="508">
        <v>4</v>
      </c>
      <c r="M123" s="502"/>
      <c r="N123" s="512"/>
      <c r="O123" s="483">
        <v>4</v>
      </c>
      <c r="P123" s="508">
        <v>4</v>
      </c>
      <c r="R123" s="1075"/>
      <c r="S123" s="481" t="s">
        <v>1307</v>
      </c>
      <c r="T123" s="483" t="s">
        <v>1307</v>
      </c>
      <c r="U123" s="481" t="s">
        <v>1307</v>
      </c>
      <c r="V123" s="483" t="s">
        <v>1307</v>
      </c>
      <c r="W123" s="481" t="s">
        <v>1307</v>
      </c>
      <c r="X123" s="484" t="s">
        <v>1319</v>
      </c>
      <c r="Y123" s="521" t="s">
        <v>1371</v>
      </c>
    </row>
    <row r="124" spans="1:69" ht="19.95" hidden="1" customHeight="1">
      <c r="A124" s="704"/>
      <c r="B124" s="486" t="s">
        <v>1153</v>
      </c>
      <c r="C124" s="487" t="s">
        <v>1139</v>
      </c>
      <c r="D124" s="487"/>
      <c r="E124" s="486" t="s">
        <v>1153</v>
      </c>
      <c r="F124" s="487" t="s">
        <v>1144</v>
      </c>
      <c r="G124" s="487"/>
      <c r="H124" s="489"/>
      <c r="I124" s="434"/>
      <c r="J124" s="1075"/>
      <c r="K124" s="512"/>
      <c r="L124" s="508">
        <v>5</v>
      </c>
      <c r="M124" s="502"/>
      <c r="N124" s="512"/>
      <c r="O124" s="483">
        <v>5</v>
      </c>
      <c r="P124" s="508">
        <v>5</v>
      </c>
      <c r="R124" s="1075"/>
      <c r="S124" s="481" t="s">
        <v>1308</v>
      </c>
      <c r="T124" s="483" t="s">
        <v>1308</v>
      </c>
      <c r="U124" s="481" t="s">
        <v>1308</v>
      </c>
      <c r="V124" s="483" t="s">
        <v>1308</v>
      </c>
      <c r="W124" s="481" t="s">
        <v>1308</v>
      </c>
      <c r="X124" s="512"/>
      <c r="Y124" s="516"/>
    </row>
    <row r="125" spans="1:69" ht="19.95" hidden="1" customHeight="1">
      <c r="A125" s="704"/>
      <c r="B125" s="486" t="s">
        <v>1154</v>
      </c>
      <c r="C125" s="487" t="s">
        <v>1139</v>
      </c>
      <c r="D125" s="487"/>
      <c r="E125" s="486" t="s">
        <v>1154</v>
      </c>
      <c r="F125" s="487" t="s">
        <v>1144</v>
      </c>
      <c r="G125" s="487"/>
      <c r="H125" s="489"/>
      <c r="I125" s="434"/>
      <c r="J125" s="1075"/>
      <c r="K125" s="512"/>
      <c r="L125" s="508">
        <v>6</v>
      </c>
      <c r="M125" s="502"/>
      <c r="N125" s="512"/>
      <c r="O125" s="483">
        <v>6</v>
      </c>
      <c r="P125" s="508">
        <v>6</v>
      </c>
      <c r="R125" s="1075"/>
      <c r="S125" s="481" t="s">
        <v>1309</v>
      </c>
      <c r="T125" s="483" t="s">
        <v>1309</v>
      </c>
      <c r="U125" s="481" t="s">
        <v>1309</v>
      </c>
      <c r="V125" s="483" t="s">
        <v>1309</v>
      </c>
      <c r="W125" s="481" t="s">
        <v>1309</v>
      </c>
      <c r="X125" s="512"/>
      <c r="Y125" s="516"/>
    </row>
    <row r="126" spans="1:69" ht="19.95" hidden="1" customHeight="1">
      <c r="A126" s="704"/>
      <c r="B126" s="486" t="s">
        <v>1155</v>
      </c>
      <c r="C126" s="487" t="s">
        <v>1139</v>
      </c>
      <c r="D126" s="487"/>
      <c r="E126" s="486" t="s">
        <v>1155</v>
      </c>
      <c r="F126" s="487" t="s">
        <v>1144</v>
      </c>
      <c r="G126" s="487"/>
      <c r="H126" s="489"/>
      <c r="I126" s="434"/>
      <c r="J126" s="1075"/>
      <c r="K126" s="512"/>
      <c r="L126" s="508">
        <v>7</v>
      </c>
      <c r="M126" s="502"/>
      <c r="N126" s="512"/>
      <c r="O126" s="483">
        <v>7</v>
      </c>
      <c r="P126" s="508">
        <v>7</v>
      </c>
      <c r="R126" s="1075"/>
      <c r="S126" s="481" t="s">
        <v>1310</v>
      </c>
      <c r="T126" s="483" t="s">
        <v>1310</v>
      </c>
      <c r="U126" s="481" t="s">
        <v>1310</v>
      </c>
      <c r="V126" s="483" t="s">
        <v>1310</v>
      </c>
      <c r="W126" s="481" t="s">
        <v>1310</v>
      </c>
      <c r="X126" s="512"/>
      <c r="Y126" s="516"/>
      <c r="AD126" s="248"/>
      <c r="AE126" s="248"/>
      <c r="AF126" s="248"/>
    </row>
    <row r="127" spans="1:69" ht="19.95" hidden="1" customHeight="1">
      <c r="A127" s="704"/>
      <c r="B127" s="486" t="s">
        <v>1156</v>
      </c>
      <c r="C127" s="487" t="s">
        <v>1139</v>
      </c>
      <c r="D127" s="487"/>
      <c r="E127" s="486" t="s">
        <v>1156</v>
      </c>
      <c r="F127" s="487" t="s">
        <v>1144</v>
      </c>
      <c r="G127" s="487"/>
      <c r="H127" s="489"/>
      <c r="I127" s="434"/>
      <c r="J127" s="1075"/>
      <c r="K127" s="512"/>
      <c r="L127" s="508">
        <v>8</v>
      </c>
      <c r="M127" s="502"/>
      <c r="N127" s="512"/>
      <c r="O127" s="483">
        <v>8</v>
      </c>
      <c r="P127" s="508">
        <v>8</v>
      </c>
      <c r="R127" s="1075"/>
      <c r="S127" s="481" t="s">
        <v>1311</v>
      </c>
      <c r="T127" s="483" t="s">
        <v>1311</v>
      </c>
      <c r="U127" s="481" t="s">
        <v>1311</v>
      </c>
      <c r="V127" s="483" t="s">
        <v>1311</v>
      </c>
      <c r="W127" s="481" t="s">
        <v>1311</v>
      </c>
      <c r="X127" s="512"/>
      <c r="Y127" s="516"/>
      <c r="AD127" s="248"/>
      <c r="AE127" s="248"/>
      <c r="AF127" s="248"/>
    </row>
    <row r="128" spans="1:69" ht="19.95" hidden="1" customHeight="1">
      <c r="A128" s="704"/>
      <c r="B128" s="486" t="s">
        <v>1157</v>
      </c>
      <c r="C128" s="487" t="s">
        <v>1139</v>
      </c>
      <c r="D128" s="487"/>
      <c r="E128" s="486" t="s">
        <v>1157</v>
      </c>
      <c r="F128" s="487" t="s">
        <v>1144</v>
      </c>
      <c r="G128" s="487"/>
      <c r="H128" s="489"/>
      <c r="I128" s="434"/>
      <c r="J128" s="1075"/>
      <c r="K128" s="512"/>
      <c r="L128" s="508">
        <v>9</v>
      </c>
      <c r="M128" s="502"/>
      <c r="N128" s="512"/>
      <c r="O128" s="483">
        <v>9</v>
      </c>
      <c r="P128" s="508">
        <v>9</v>
      </c>
      <c r="R128" s="1075"/>
      <c r="S128" s="481" t="s">
        <v>1312</v>
      </c>
      <c r="T128" s="483" t="s">
        <v>1312</v>
      </c>
      <c r="U128" s="481" t="s">
        <v>1312</v>
      </c>
      <c r="V128" s="483" t="s">
        <v>1312</v>
      </c>
      <c r="W128" s="481" t="s">
        <v>1312</v>
      </c>
      <c r="X128" s="512"/>
      <c r="Y128" s="516"/>
      <c r="AD128" s="248"/>
      <c r="AE128" s="248"/>
      <c r="AF128" s="248"/>
    </row>
    <row r="129" spans="1:35" ht="19.95" hidden="1" customHeight="1">
      <c r="A129" s="704"/>
      <c r="B129" s="486" t="s">
        <v>1158</v>
      </c>
      <c r="C129" s="487" t="s">
        <v>1139</v>
      </c>
      <c r="D129" s="487"/>
      <c r="E129" s="486" t="s">
        <v>1158</v>
      </c>
      <c r="F129" s="487" t="s">
        <v>1144</v>
      </c>
      <c r="G129" s="487"/>
      <c r="H129" s="489"/>
      <c r="I129" s="434"/>
      <c r="J129" s="1075"/>
      <c r="K129" s="512"/>
      <c r="L129" s="508">
        <v>10</v>
      </c>
      <c r="M129" s="502"/>
      <c r="N129" s="512"/>
      <c r="O129" s="483">
        <v>10</v>
      </c>
      <c r="P129" s="508">
        <v>10</v>
      </c>
      <c r="R129" s="1075"/>
      <c r="S129" s="481" t="s">
        <v>1313</v>
      </c>
      <c r="T129" s="483" t="s">
        <v>1313</v>
      </c>
      <c r="U129" s="481" t="s">
        <v>1313</v>
      </c>
      <c r="V129" s="483" t="s">
        <v>1313</v>
      </c>
      <c r="W129" s="481" t="s">
        <v>1313</v>
      </c>
      <c r="X129" s="512"/>
      <c r="Y129" s="516"/>
      <c r="AD129" s="248"/>
      <c r="AE129" s="248"/>
      <c r="AF129" s="248"/>
    </row>
    <row r="130" spans="1:35" ht="19.95" hidden="1" customHeight="1">
      <c r="A130" s="704"/>
      <c r="B130" s="486" t="s">
        <v>1159</v>
      </c>
      <c r="C130" s="487" t="s">
        <v>1139</v>
      </c>
      <c r="D130" s="487"/>
      <c r="E130" s="486" t="s">
        <v>1159</v>
      </c>
      <c r="F130" s="487" t="s">
        <v>1144</v>
      </c>
      <c r="G130" s="487"/>
      <c r="H130" s="489"/>
      <c r="I130" s="434"/>
      <c r="J130" s="1075"/>
      <c r="K130" s="512"/>
      <c r="L130" s="508">
        <v>11</v>
      </c>
      <c r="M130" s="502"/>
      <c r="N130" s="512"/>
      <c r="O130" s="483">
        <v>11</v>
      </c>
      <c r="P130" s="508">
        <v>11</v>
      </c>
      <c r="R130" s="1075"/>
      <c r="S130" s="481" t="s">
        <v>1314</v>
      </c>
      <c r="T130" s="483" t="s">
        <v>1314</v>
      </c>
      <c r="U130" s="481" t="s">
        <v>1314</v>
      </c>
      <c r="V130" s="483" t="s">
        <v>1314</v>
      </c>
      <c r="W130" s="481" t="s">
        <v>1314</v>
      </c>
      <c r="X130" s="512"/>
      <c r="Y130" s="516"/>
      <c r="AD130" s="248"/>
      <c r="AE130" s="248"/>
      <c r="AF130" s="248"/>
    </row>
    <row r="131" spans="1:35" ht="19.95" hidden="1" customHeight="1">
      <c r="A131" s="704"/>
      <c r="B131" s="486" t="s">
        <v>1160</v>
      </c>
      <c r="C131" s="487" t="s">
        <v>1139</v>
      </c>
      <c r="D131" s="487"/>
      <c r="E131" s="486" t="s">
        <v>1160</v>
      </c>
      <c r="F131" s="487" t="s">
        <v>1144</v>
      </c>
      <c r="G131" s="487"/>
      <c r="H131" s="489"/>
      <c r="I131" s="434"/>
      <c r="J131" s="1075"/>
      <c r="K131" s="512"/>
      <c r="L131" s="508">
        <v>12</v>
      </c>
      <c r="M131" s="502"/>
      <c r="N131" s="512"/>
      <c r="O131" s="483">
        <v>12</v>
      </c>
      <c r="P131" s="508">
        <v>12</v>
      </c>
      <c r="R131" s="1075"/>
      <c r="S131" s="481" t="s">
        <v>1315</v>
      </c>
      <c r="T131" s="483" t="s">
        <v>1315</v>
      </c>
      <c r="U131" s="481" t="s">
        <v>1315</v>
      </c>
      <c r="V131" s="483" t="s">
        <v>1315</v>
      </c>
      <c r="W131" s="481" t="s">
        <v>1315</v>
      </c>
      <c r="X131" s="512"/>
      <c r="Y131" s="516"/>
      <c r="AD131" s="248"/>
      <c r="AE131" s="248"/>
      <c r="AF131" s="248"/>
    </row>
    <row r="132" spans="1:35" ht="19.95" hidden="1" customHeight="1">
      <c r="A132" s="704"/>
      <c r="B132" s="486" t="s">
        <v>1161</v>
      </c>
      <c r="C132" s="487" t="s">
        <v>1139</v>
      </c>
      <c r="D132" s="487"/>
      <c r="E132" s="486" t="s">
        <v>1161</v>
      </c>
      <c r="F132" s="487" t="s">
        <v>1144</v>
      </c>
      <c r="G132" s="487"/>
      <c r="H132" s="489"/>
      <c r="I132" s="434"/>
      <c r="J132" s="1075"/>
      <c r="K132" s="512"/>
      <c r="L132" s="508">
        <v>13</v>
      </c>
      <c r="M132" s="502"/>
      <c r="N132" s="512"/>
      <c r="O132" s="483">
        <v>13</v>
      </c>
      <c r="P132" s="508">
        <v>13</v>
      </c>
      <c r="R132" s="1075"/>
      <c r="S132" s="481" t="s">
        <v>1316</v>
      </c>
      <c r="T132" s="483" t="s">
        <v>1316</v>
      </c>
      <c r="U132" s="481" t="s">
        <v>1316</v>
      </c>
      <c r="V132" s="483" t="s">
        <v>1316</v>
      </c>
      <c r="W132" s="481" t="s">
        <v>1316</v>
      </c>
      <c r="X132" s="512"/>
      <c r="Y132" s="516"/>
      <c r="AD132" s="248"/>
      <c r="AE132" s="248"/>
      <c r="AF132" s="248"/>
    </row>
    <row r="133" spans="1:35" ht="19.95" hidden="1" customHeight="1">
      <c r="A133" s="704"/>
      <c r="B133" s="486" t="s">
        <v>1162</v>
      </c>
      <c r="C133" s="487" t="s">
        <v>1139</v>
      </c>
      <c r="D133" s="487"/>
      <c r="E133" s="486" t="s">
        <v>1162</v>
      </c>
      <c r="F133" s="487" t="s">
        <v>1144</v>
      </c>
      <c r="G133" s="487"/>
      <c r="H133" s="489"/>
      <c r="I133" s="434"/>
      <c r="J133" s="1075"/>
      <c r="K133" s="512"/>
      <c r="L133" s="508">
        <v>14</v>
      </c>
      <c r="M133" s="502"/>
      <c r="N133" s="512"/>
      <c r="O133" s="483">
        <v>14</v>
      </c>
      <c r="P133" s="508">
        <v>14</v>
      </c>
      <c r="R133" s="1075"/>
      <c r="S133" s="481" t="s">
        <v>1317</v>
      </c>
      <c r="T133" s="483" t="s">
        <v>1317</v>
      </c>
      <c r="U133" s="481" t="s">
        <v>1317</v>
      </c>
      <c r="V133" s="483" t="s">
        <v>1317</v>
      </c>
      <c r="W133" s="481" t="s">
        <v>1317</v>
      </c>
      <c r="X133" s="512"/>
      <c r="Y133" s="516"/>
      <c r="AD133" s="248"/>
      <c r="AE133" s="248"/>
      <c r="AF133" s="248"/>
    </row>
    <row r="134" spans="1:35" ht="19.95" hidden="1" customHeight="1">
      <c r="A134" s="704"/>
      <c r="B134" s="486" t="s">
        <v>1163</v>
      </c>
      <c r="C134" s="487" t="s">
        <v>1139</v>
      </c>
      <c r="D134" s="487"/>
      <c r="E134" s="486" t="s">
        <v>1163</v>
      </c>
      <c r="F134" s="487" t="s">
        <v>1144</v>
      </c>
      <c r="G134" s="487"/>
      <c r="H134" s="489"/>
      <c r="I134" s="434"/>
      <c r="J134" s="1075"/>
      <c r="K134" s="512"/>
      <c r="L134" s="508">
        <v>15</v>
      </c>
      <c r="M134" s="502"/>
      <c r="N134" s="512"/>
      <c r="O134" s="483">
        <v>15</v>
      </c>
      <c r="P134" s="508">
        <v>15</v>
      </c>
      <c r="R134" s="1075"/>
      <c r="S134" s="481" t="s">
        <v>1318</v>
      </c>
      <c r="T134" s="483" t="s">
        <v>1318</v>
      </c>
      <c r="U134" s="481" t="s">
        <v>1318</v>
      </c>
      <c r="V134" s="483" t="s">
        <v>1318</v>
      </c>
      <c r="W134" s="481" t="s">
        <v>1318</v>
      </c>
      <c r="X134" s="512"/>
      <c r="Y134" s="516"/>
      <c r="AD134" s="248"/>
      <c r="AE134" s="248"/>
      <c r="AF134" s="248"/>
    </row>
    <row r="135" spans="1:35" ht="19.95" hidden="1" customHeight="1">
      <c r="A135" s="704"/>
      <c r="B135" s="486" t="s">
        <v>1164</v>
      </c>
      <c r="C135" s="487" t="s">
        <v>1139</v>
      </c>
      <c r="D135" s="487"/>
      <c r="E135" s="486" t="s">
        <v>1164</v>
      </c>
      <c r="F135" s="487" t="s">
        <v>1144</v>
      </c>
      <c r="G135" s="487"/>
      <c r="H135" s="489"/>
      <c r="I135" s="434"/>
      <c r="J135" s="1075"/>
      <c r="K135" s="512"/>
      <c r="L135" s="508">
        <v>16</v>
      </c>
      <c r="M135" s="502"/>
      <c r="N135" s="512"/>
      <c r="O135" s="483">
        <v>16</v>
      </c>
      <c r="P135" s="508">
        <v>16</v>
      </c>
      <c r="R135" s="1076"/>
      <c r="S135" s="482" t="s">
        <v>1319</v>
      </c>
      <c r="T135" s="484" t="s">
        <v>1319</v>
      </c>
      <c r="U135" s="482" t="s">
        <v>1319</v>
      </c>
      <c r="V135" s="484" t="s">
        <v>1319</v>
      </c>
      <c r="W135" s="482" t="s">
        <v>1319</v>
      </c>
      <c r="X135" s="514"/>
      <c r="Y135" s="517"/>
      <c r="AD135" s="248"/>
      <c r="AE135" s="248"/>
      <c r="AF135" s="248"/>
    </row>
    <row r="136" spans="1:35" ht="19.95" hidden="1" customHeight="1">
      <c r="A136" s="704"/>
      <c r="B136" s="486" t="s">
        <v>1165</v>
      </c>
      <c r="C136" s="487" t="s">
        <v>1139</v>
      </c>
      <c r="D136" s="487"/>
      <c r="E136" s="486" t="s">
        <v>1165</v>
      </c>
      <c r="F136" s="487" t="s">
        <v>1144</v>
      </c>
      <c r="G136" s="487"/>
      <c r="H136" s="489"/>
      <c r="I136" s="434"/>
      <c r="J136" s="1075"/>
      <c r="K136" s="512"/>
      <c r="L136" s="508">
        <v>17</v>
      </c>
      <c r="M136" s="502"/>
      <c r="N136" s="512"/>
      <c r="O136" s="483">
        <v>17</v>
      </c>
      <c r="P136" s="508">
        <v>17</v>
      </c>
      <c r="R136" s="347"/>
      <c r="S136" s="347"/>
      <c r="T136" s="347"/>
      <c r="U136" s="347"/>
      <c r="V136" s="347"/>
      <c r="W136" s="347"/>
      <c r="X136" s="347"/>
      <c r="Y136" s="347"/>
      <c r="Z136" s="347"/>
      <c r="AA136" s="347"/>
      <c r="AB136" s="347"/>
      <c r="AC136" s="347"/>
      <c r="AD136" s="354"/>
      <c r="AE136" s="403"/>
      <c r="AF136" s="403"/>
      <c r="AG136" s="403"/>
      <c r="AI136" s="354"/>
    </row>
    <row r="137" spans="1:35" ht="19.95" hidden="1" customHeight="1">
      <c r="A137" s="704"/>
      <c r="B137" s="486" t="s">
        <v>1166</v>
      </c>
      <c r="C137" s="487" t="s">
        <v>1139</v>
      </c>
      <c r="D137" s="487"/>
      <c r="E137" s="486" t="s">
        <v>1166</v>
      </c>
      <c r="F137" s="487" t="s">
        <v>1144</v>
      </c>
      <c r="G137" s="487"/>
      <c r="H137" s="489"/>
      <c r="I137" s="434"/>
      <c r="J137" s="1075"/>
      <c r="K137" s="512"/>
      <c r="L137" s="508">
        <v>18</v>
      </c>
      <c r="M137" s="502"/>
      <c r="N137" s="512"/>
      <c r="O137" s="483">
        <v>18</v>
      </c>
      <c r="P137" s="508">
        <v>18</v>
      </c>
      <c r="R137" s="1086" t="s">
        <v>1345</v>
      </c>
      <c r="S137" s="503" t="s">
        <v>1344</v>
      </c>
      <c r="T137" s="531" t="s">
        <v>1304</v>
      </c>
      <c r="U137" s="503" t="s">
        <v>1343</v>
      </c>
      <c r="V137" s="503" t="s">
        <v>1342</v>
      </c>
      <c r="W137" s="531" t="s">
        <v>1341</v>
      </c>
      <c r="X137" s="527" t="s">
        <v>1340</v>
      </c>
      <c r="Y137" s="347"/>
      <c r="Z137" s="347"/>
      <c r="AA137" s="347"/>
      <c r="AB137" s="347"/>
      <c r="AC137" s="347"/>
      <c r="AD137" s="248"/>
      <c r="AF137" s="403"/>
      <c r="AG137" s="403"/>
      <c r="AI137" s="354"/>
    </row>
    <row r="138" spans="1:35" ht="19.95" hidden="1" customHeight="1">
      <c r="A138" s="704"/>
      <c r="B138" s="486" t="s">
        <v>1167</v>
      </c>
      <c r="C138" s="487" t="s">
        <v>1139</v>
      </c>
      <c r="D138" s="487"/>
      <c r="E138" s="486" t="s">
        <v>1167</v>
      </c>
      <c r="F138" s="487" t="s">
        <v>1144</v>
      </c>
      <c r="G138" s="487"/>
      <c r="H138" s="489"/>
      <c r="I138" s="434"/>
      <c r="J138" s="1075"/>
      <c r="K138" s="512"/>
      <c r="L138" s="508">
        <v>19</v>
      </c>
      <c r="M138" s="502"/>
      <c r="N138" s="512"/>
      <c r="O138" s="483">
        <v>19</v>
      </c>
      <c r="P138" s="508">
        <v>19</v>
      </c>
      <c r="R138" s="1087"/>
      <c r="S138" s="522" t="s">
        <v>1346</v>
      </c>
      <c r="T138" s="520" t="s">
        <v>1346</v>
      </c>
      <c r="U138" s="522" t="s">
        <v>1347</v>
      </c>
      <c r="V138" s="522" t="s">
        <v>1346</v>
      </c>
      <c r="W138" s="520" t="s">
        <v>1348</v>
      </c>
      <c r="X138" s="528" t="s">
        <v>1348</v>
      </c>
      <c r="Y138" s="347"/>
      <c r="Z138" s="347"/>
      <c r="AA138" s="347"/>
      <c r="AB138" s="347"/>
      <c r="AC138" s="347"/>
      <c r="AD138" s="248"/>
      <c r="AG138" s="346"/>
      <c r="AI138" s="354"/>
    </row>
    <row r="139" spans="1:35" ht="19.95" hidden="1" customHeight="1">
      <c r="A139" s="704"/>
      <c r="B139" s="486" t="s">
        <v>1168</v>
      </c>
      <c r="C139" s="487" t="s">
        <v>212</v>
      </c>
      <c r="D139" s="487"/>
      <c r="E139" s="486" t="s">
        <v>1168</v>
      </c>
      <c r="F139" s="487" t="s">
        <v>1145</v>
      </c>
      <c r="G139" s="487"/>
      <c r="H139" s="489"/>
      <c r="I139" s="434"/>
      <c r="J139" s="1075"/>
      <c r="K139" s="512"/>
      <c r="L139" s="508">
        <v>20</v>
      </c>
      <c r="M139" s="502"/>
      <c r="N139" s="512"/>
      <c r="O139" s="483">
        <v>20</v>
      </c>
      <c r="P139" s="508">
        <v>20</v>
      </c>
      <c r="R139" s="1087"/>
      <c r="S139" s="536"/>
      <c r="T139" s="539"/>
      <c r="U139" s="522" t="s">
        <v>1346</v>
      </c>
      <c r="V139" s="536"/>
      <c r="W139" s="532" t="s">
        <v>1349</v>
      </c>
      <c r="X139" s="534"/>
      <c r="AG139" s="346"/>
      <c r="AI139" s="354"/>
    </row>
    <row r="140" spans="1:35" ht="19.95" hidden="1" customHeight="1">
      <c r="A140" s="704"/>
      <c r="B140" s="486" t="s">
        <v>1169</v>
      </c>
      <c r="C140" s="487" t="s">
        <v>212</v>
      </c>
      <c r="D140" s="487"/>
      <c r="E140" s="486" t="s">
        <v>1169</v>
      </c>
      <c r="F140" s="487" t="s">
        <v>1145</v>
      </c>
      <c r="G140" s="487"/>
      <c r="H140" s="489"/>
      <c r="I140" s="434"/>
      <c r="J140" s="1075"/>
      <c r="K140" s="512"/>
      <c r="L140" s="508">
        <v>21</v>
      </c>
      <c r="M140" s="502"/>
      <c r="N140" s="512"/>
      <c r="O140" s="483">
        <v>21</v>
      </c>
      <c r="P140" s="508">
        <v>21</v>
      </c>
      <c r="R140" s="1087"/>
      <c r="S140" s="536"/>
      <c r="T140" s="540"/>
      <c r="U140" s="524"/>
      <c r="V140" s="537"/>
      <c r="W140" s="532" t="s">
        <v>1350</v>
      </c>
      <c r="X140" s="534"/>
      <c r="AG140" s="346"/>
    </row>
    <row r="141" spans="1:35" ht="19.95" hidden="1" customHeight="1">
      <c r="A141" s="704"/>
      <c r="B141" s="486" t="s">
        <v>1170</v>
      </c>
      <c r="C141" s="487" t="s">
        <v>212</v>
      </c>
      <c r="D141" s="487"/>
      <c r="E141" s="486" t="s">
        <v>1170</v>
      </c>
      <c r="F141" s="487" t="s">
        <v>1145</v>
      </c>
      <c r="G141" s="487"/>
      <c r="H141" s="489"/>
      <c r="I141" s="434"/>
      <c r="J141" s="1075"/>
      <c r="K141" s="512"/>
      <c r="L141" s="508">
        <v>22</v>
      </c>
      <c r="M141" s="502"/>
      <c r="N141" s="512"/>
      <c r="O141" s="483">
        <v>22</v>
      </c>
      <c r="P141" s="508">
        <v>22</v>
      </c>
      <c r="R141" s="1087"/>
      <c r="S141" s="536"/>
      <c r="T141" s="540"/>
      <c r="U141" s="524"/>
      <c r="V141" s="537"/>
      <c r="W141" s="532" t="s">
        <v>1351</v>
      </c>
      <c r="X141" s="534"/>
      <c r="AG141" s="346"/>
    </row>
    <row r="142" spans="1:35" ht="19.95" hidden="1" customHeight="1">
      <c r="A142" s="704"/>
      <c r="B142" s="486" t="s">
        <v>1171</v>
      </c>
      <c r="C142" s="487" t="s">
        <v>212</v>
      </c>
      <c r="D142" s="487"/>
      <c r="E142" s="486" t="s">
        <v>1171</v>
      </c>
      <c r="F142" s="487" t="s">
        <v>1145</v>
      </c>
      <c r="G142" s="487"/>
      <c r="H142" s="489"/>
      <c r="I142" s="434"/>
      <c r="J142" s="1075"/>
      <c r="K142" s="512"/>
      <c r="L142" s="508">
        <v>23</v>
      </c>
      <c r="M142" s="502"/>
      <c r="N142" s="512"/>
      <c r="O142" s="483">
        <v>23</v>
      </c>
      <c r="P142" s="508">
        <v>23</v>
      </c>
      <c r="R142" s="1087"/>
      <c r="S142" s="536"/>
      <c r="T142" s="540"/>
      <c r="U142" s="524"/>
      <c r="V142" s="537"/>
      <c r="W142" s="532" t="s">
        <v>1352</v>
      </c>
      <c r="X142" s="534"/>
      <c r="AG142" s="346"/>
    </row>
    <row r="143" spans="1:35" ht="19.95" hidden="1" customHeight="1">
      <c r="A143" s="704"/>
      <c r="B143" s="486" t="s">
        <v>1172</v>
      </c>
      <c r="C143" s="487" t="s">
        <v>226</v>
      </c>
      <c r="D143" s="487"/>
      <c r="E143" s="486" t="s">
        <v>1172</v>
      </c>
      <c r="F143" s="487" t="s">
        <v>1146</v>
      </c>
      <c r="G143" s="487"/>
      <c r="H143" s="489"/>
      <c r="I143" s="434"/>
      <c r="J143" s="1075"/>
      <c r="K143" s="512"/>
      <c r="L143" s="508">
        <v>24</v>
      </c>
      <c r="M143" s="502"/>
      <c r="N143" s="512"/>
      <c r="O143" s="483">
        <v>24</v>
      </c>
      <c r="P143" s="508">
        <v>24</v>
      </c>
      <c r="R143" s="1088"/>
      <c r="S143" s="541"/>
      <c r="T143" s="542"/>
      <c r="U143" s="526"/>
      <c r="V143" s="538"/>
      <c r="W143" s="533" t="s">
        <v>1353</v>
      </c>
      <c r="X143" s="535"/>
      <c r="AG143" s="346"/>
    </row>
    <row r="144" spans="1:35" ht="19.95" hidden="1" customHeight="1">
      <c r="A144" s="704"/>
      <c r="B144" s="486" t="s">
        <v>1173</v>
      </c>
      <c r="C144" s="487" t="s">
        <v>226</v>
      </c>
      <c r="D144" s="487"/>
      <c r="E144" s="486" t="s">
        <v>1173</v>
      </c>
      <c r="F144" s="487" t="s">
        <v>1146</v>
      </c>
      <c r="G144" s="487"/>
      <c r="H144" s="489"/>
      <c r="I144" s="434"/>
      <c r="J144" s="1075"/>
      <c r="K144" s="512"/>
      <c r="L144" s="508">
        <v>25</v>
      </c>
      <c r="M144" s="502"/>
      <c r="N144" s="512"/>
      <c r="O144" s="483">
        <v>25</v>
      </c>
      <c r="P144" s="508">
        <v>25</v>
      </c>
      <c r="R144" s="347"/>
      <c r="S144" s="347"/>
      <c r="T144" s="347"/>
      <c r="U144" s="347"/>
      <c r="V144" s="347"/>
      <c r="W144" s="347"/>
      <c r="X144" s="354"/>
      <c r="AG144" s="346"/>
    </row>
    <row r="145" spans="1:33" ht="19.95" hidden="1" customHeight="1">
      <c r="A145" s="704"/>
      <c r="B145" s="486" t="s">
        <v>1174</v>
      </c>
      <c r="C145" s="487" t="s">
        <v>226</v>
      </c>
      <c r="D145" s="487"/>
      <c r="E145" s="486" t="s">
        <v>1174</v>
      </c>
      <c r="F145" s="487" t="s">
        <v>1146</v>
      </c>
      <c r="G145" s="487"/>
      <c r="H145" s="489"/>
      <c r="I145" s="434"/>
      <c r="J145" s="1075"/>
      <c r="K145" s="512"/>
      <c r="L145" s="508">
        <v>26</v>
      </c>
      <c r="M145" s="502"/>
      <c r="N145" s="512"/>
      <c r="O145" s="483">
        <v>26</v>
      </c>
      <c r="P145" s="508">
        <v>26</v>
      </c>
      <c r="R145" s="1077" t="s">
        <v>1355</v>
      </c>
      <c r="S145" s="503" t="s">
        <v>1344</v>
      </c>
      <c r="T145" s="503" t="s">
        <v>1304</v>
      </c>
      <c r="U145" s="531" t="s">
        <v>1343</v>
      </c>
      <c r="V145" s="503" t="s">
        <v>1342</v>
      </c>
      <c r="W145" s="531" t="s">
        <v>1341</v>
      </c>
      <c r="X145" s="527" t="s">
        <v>1340</v>
      </c>
      <c r="AG145" s="346"/>
    </row>
    <row r="146" spans="1:33" ht="19.95" hidden="1" customHeight="1">
      <c r="A146" s="704"/>
      <c r="B146" s="486" t="s">
        <v>1175</v>
      </c>
      <c r="C146" s="487" t="s">
        <v>233</v>
      </c>
      <c r="D146" s="487"/>
      <c r="E146" s="486" t="s">
        <v>1175</v>
      </c>
      <c r="F146" s="487" t="s">
        <v>58</v>
      </c>
      <c r="G146" s="487"/>
      <c r="H146" s="489"/>
      <c r="I146" s="434"/>
      <c r="J146" s="1075"/>
      <c r="K146" s="512"/>
      <c r="L146" s="508">
        <v>27</v>
      </c>
      <c r="M146" s="502"/>
      <c r="N146" s="512"/>
      <c r="O146" s="483">
        <v>27</v>
      </c>
      <c r="P146" s="508">
        <v>27</v>
      </c>
      <c r="R146" s="1078"/>
      <c r="S146" s="523" t="s">
        <v>1266</v>
      </c>
      <c r="T146" s="523" t="s">
        <v>1354</v>
      </c>
      <c r="U146" s="520" t="s">
        <v>1266</v>
      </c>
      <c r="V146" s="523" t="s">
        <v>1266</v>
      </c>
      <c r="W146" s="532" t="s">
        <v>1266</v>
      </c>
      <c r="X146" s="529" t="s">
        <v>1266</v>
      </c>
      <c r="Y146" s="347"/>
      <c r="Z146" s="347"/>
      <c r="AA146" s="502"/>
      <c r="AB146" s="347"/>
      <c r="AC146" s="347"/>
      <c r="AD146" s="248"/>
      <c r="AG146" s="346"/>
    </row>
    <row r="147" spans="1:33" ht="19.95" hidden="1" customHeight="1">
      <c r="A147" s="704"/>
      <c r="B147" s="486" t="s">
        <v>1176</v>
      </c>
      <c r="C147" s="487" t="s">
        <v>233</v>
      </c>
      <c r="D147" s="487"/>
      <c r="E147" s="486" t="s">
        <v>1176</v>
      </c>
      <c r="F147" s="487" t="s">
        <v>58</v>
      </c>
      <c r="G147" s="487"/>
      <c r="H147" s="489"/>
      <c r="I147" s="434"/>
      <c r="J147" s="1076"/>
      <c r="K147" s="514"/>
      <c r="L147" s="509">
        <v>28</v>
      </c>
      <c r="M147" s="513"/>
      <c r="N147" s="514"/>
      <c r="O147" s="484">
        <v>28</v>
      </c>
      <c r="P147" s="509">
        <v>28</v>
      </c>
      <c r="R147" s="1079"/>
      <c r="S147" s="525" t="s">
        <v>1267</v>
      </c>
      <c r="T147" s="541"/>
      <c r="U147" s="521" t="s">
        <v>1267</v>
      </c>
      <c r="V147" s="525" t="s">
        <v>1268</v>
      </c>
      <c r="W147" s="533" t="s">
        <v>1205</v>
      </c>
      <c r="X147" s="530" t="s">
        <v>1205</v>
      </c>
      <c r="Y147" s="347"/>
      <c r="Z147" s="347"/>
      <c r="AA147" s="502"/>
      <c r="AB147" s="347"/>
      <c r="AC147" s="347"/>
      <c r="AD147" s="248"/>
      <c r="AG147" s="346"/>
    </row>
    <row r="148" spans="1:33" ht="19.95" hidden="1" customHeight="1">
      <c r="A148" s="704"/>
      <c r="B148" s="486" t="s">
        <v>1177</v>
      </c>
      <c r="C148" s="487" t="s">
        <v>233</v>
      </c>
      <c r="D148" s="487"/>
      <c r="E148" s="486" t="s">
        <v>1177</v>
      </c>
      <c r="F148" s="487" t="s">
        <v>58</v>
      </c>
      <c r="G148" s="487"/>
      <c r="H148" s="489"/>
      <c r="I148" s="434"/>
      <c r="T148" s="354"/>
      <c r="U148" s="411"/>
      <c r="V148" s="411"/>
      <c r="W148" s="411"/>
      <c r="X148" s="411"/>
      <c r="Y148" s="411"/>
      <c r="Z148" s="411"/>
      <c r="AA148" s="411"/>
      <c r="AB148" s="354"/>
      <c r="AC148" s="354"/>
      <c r="AD148" s="248"/>
      <c r="AG148" s="346"/>
    </row>
    <row r="149" spans="1:33" ht="19.95" hidden="1" customHeight="1">
      <c r="A149" s="704"/>
      <c r="B149" s="486" t="s">
        <v>1178</v>
      </c>
      <c r="C149" s="487" t="s">
        <v>233</v>
      </c>
      <c r="D149" s="487"/>
      <c r="E149" s="486" t="s">
        <v>1178</v>
      </c>
      <c r="F149" s="487" t="s">
        <v>58</v>
      </c>
      <c r="G149" s="487"/>
      <c r="H149" s="489"/>
      <c r="I149" s="434"/>
      <c r="AG149" s="346"/>
    </row>
    <row r="150" spans="1:33" ht="19.95" hidden="1" customHeight="1">
      <c r="A150" s="704"/>
      <c r="B150" s="486" t="s">
        <v>1179</v>
      </c>
      <c r="C150" s="487" t="s">
        <v>233</v>
      </c>
      <c r="D150" s="487"/>
      <c r="E150" s="486" t="s">
        <v>1179</v>
      </c>
      <c r="F150" s="487" t="s">
        <v>58</v>
      </c>
      <c r="G150" s="487"/>
      <c r="H150" s="489"/>
      <c r="I150" s="434"/>
      <c r="AG150" s="346"/>
    </row>
    <row r="151" spans="1:33" ht="19.95" hidden="1" customHeight="1">
      <c r="A151" s="704"/>
      <c r="B151" s="486" t="s">
        <v>1180</v>
      </c>
      <c r="C151" s="487" t="s">
        <v>233</v>
      </c>
      <c r="D151" s="487"/>
      <c r="E151" s="486" t="s">
        <v>1180</v>
      </c>
      <c r="F151" s="487" t="s">
        <v>58</v>
      </c>
      <c r="G151" s="487"/>
      <c r="H151" s="489"/>
      <c r="I151" s="434"/>
      <c r="AG151" s="346"/>
    </row>
    <row r="152" spans="1:33" ht="19.95" hidden="1" customHeight="1">
      <c r="A152" s="704"/>
      <c r="B152" s="486" t="s">
        <v>1181</v>
      </c>
      <c r="C152" s="487" t="s">
        <v>1140</v>
      </c>
      <c r="D152" s="487"/>
      <c r="E152" s="486" t="s">
        <v>1181</v>
      </c>
      <c r="F152" s="487" t="s">
        <v>1147</v>
      </c>
      <c r="G152" s="487"/>
      <c r="H152" s="489"/>
      <c r="I152" s="434"/>
      <c r="AG152" s="346"/>
    </row>
    <row r="153" spans="1:33" ht="19.95" hidden="1" customHeight="1">
      <c r="A153" s="704"/>
      <c r="B153" s="486" t="s">
        <v>1182</v>
      </c>
      <c r="C153" s="487" t="s">
        <v>1140</v>
      </c>
      <c r="D153" s="487"/>
      <c r="E153" s="486" t="s">
        <v>1182</v>
      </c>
      <c r="F153" s="487" t="s">
        <v>1147</v>
      </c>
      <c r="G153" s="487"/>
      <c r="H153" s="489"/>
      <c r="I153" s="434"/>
      <c r="AG153" s="346"/>
    </row>
    <row r="154" spans="1:33" ht="19.95" hidden="1" customHeight="1">
      <c r="A154" s="704"/>
      <c r="B154" s="486" t="s">
        <v>1183</v>
      </c>
      <c r="C154" s="487" t="s">
        <v>1140</v>
      </c>
      <c r="D154" s="487"/>
      <c r="E154" s="486" t="s">
        <v>1183</v>
      </c>
      <c r="F154" s="487" t="s">
        <v>1147</v>
      </c>
      <c r="G154" s="487"/>
      <c r="H154" s="489"/>
      <c r="I154" s="434"/>
      <c r="AG154" s="346"/>
    </row>
    <row r="155" spans="1:33" ht="19.95" hidden="1" customHeight="1">
      <c r="A155" s="704"/>
      <c r="B155" s="486" t="s">
        <v>1184</v>
      </c>
      <c r="C155" s="487" t="s">
        <v>1140</v>
      </c>
      <c r="D155" s="487"/>
      <c r="E155" s="486" t="s">
        <v>1184</v>
      </c>
      <c r="F155" s="487" t="s">
        <v>1147</v>
      </c>
      <c r="G155" s="487"/>
      <c r="H155" s="489"/>
      <c r="I155" s="434"/>
      <c r="AG155" s="346"/>
    </row>
    <row r="156" spans="1:33" ht="19.95" hidden="1" customHeight="1">
      <c r="A156" s="704"/>
      <c r="B156" s="486" t="s">
        <v>1185</v>
      </c>
      <c r="C156" s="487" t="s">
        <v>1140</v>
      </c>
      <c r="D156" s="487"/>
      <c r="E156" s="486" t="s">
        <v>1185</v>
      </c>
      <c r="F156" s="487" t="s">
        <v>1147</v>
      </c>
      <c r="G156" s="487"/>
      <c r="H156" s="489"/>
      <c r="I156" s="434"/>
      <c r="AG156" s="346"/>
    </row>
    <row r="157" spans="1:33" ht="19.95" hidden="1" customHeight="1">
      <c r="A157" s="704"/>
      <c r="B157" s="486" t="s">
        <v>1186</v>
      </c>
      <c r="C157" s="487" t="s">
        <v>1140</v>
      </c>
      <c r="D157" s="487"/>
      <c r="E157" s="486" t="s">
        <v>1186</v>
      </c>
      <c r="F157" s="487" t="s">
        <v>1147</v>
      </c>
      <c r="G157" s="487"/>
      <c r="H157" s="489"/>
      <c r="I157" s="434"/>
      <c r="AG157" s="346"/>
    </row>
    <row r="158" spans="1:33" ht="19.95" hidden="1" customHeight="1">
      <c r="A158" s="704"/>
      <c r="B158" s="486" t="s">
        <v>1187</v>
      </c>
      <c r="C158" s="487" t="s">
        <v>1140</v>
      </c>
      <c r="D158" s="487"/>
      <c r="E158" s="486" t="s">
        <v>1187</v>
      </c>
      <c r="F158" s="487" t="s">
        <v>1147</v>
      </c>
      <c r="G158" s="487"/>
      <c r="H158" s="489"/>
      <c r="I158" s="434"/>
      <c r="AG158" s="346"/>
    </row>
    <row r="159" spans="1:33" ht="19.95" hidden="1" customHeight="1">
      <c r="A159" s="704"/>
      <c r="B159" s="486" t="s">
        <v>1188</v>
      </c>
      <c r="C159" s="487" t="s">
        <v>1140</v>
      </c>
      <c r="D159" s="487"/>
      <c r="E159" s="486" t="s">
        <v>1188</v>
      </c>
      <c r="F159" s="487" t="s">
        <v>1147</v>
      </c>
      <c r="G159" s="487"/>
      <c r="H159" s="489"/>
      <c r="I159" s="434"/>
      <c r="AG159" s="346"/>
    </row>
    <row r="160" spans="1:33" ht="19.95" hidden="1" customHeight="1">
      <c r="A160" s="704"/>
      <c r="B160" s="486" t="s">
        <v>1189</v>
      </c>
      <c r="C160" s="487" t="s">
        <v>1140</v>
      </c>
      <c r="D160" s="487"/>
      <c r="E160" s="486" t="s">
        <v>1189</v>
      </c>
      <c r="F160" s="487" t="s">
        <v>1147</v>
      </c>
      <c r="G160" s="487"/>
      <c r="H160" s="489"/>
      <c r="I160" s="434"/>
      <c r="AG160" s="346"/>
    </row>
    <row r="161" spans="1:33" ht="19.95" hidden="1" customHeight="1">
      <c r="A161" s="704"/>
      <c r="B161" s="486" t="s">
        <v>1190</v>
      </c>
      <c r="C161" s="487" t="s">
        <v>1141</v>
      </c>
      <c r="D161" s="487"/>
      <c r="E161" s="486" t="s">
        <v>1190</v>
      </c>
      <c r="F161" s="487" t="s">
        <v>1148</v>
      </c>
      <c r="G161" s="487"/>
      <c r="H161" s="489"/>
      <c r="I161" s="434"/>
      <c r="AG161" s="346"/>
    </row>
    <row r="162" spans="1:33" ht="19.95" hidden="1" customHeight="1">
      <c r="A162" s="704"/>
      <c r="B162" s="486" t="s">
        <v>1191</v>
      </c>
      <c r="C162" s="487" t="s">
        <v>1142</v>
      </c>
      <c r="D162" s="487"/>
      <c r="E162" s="486" t="s">
        <v>1191</v>
      </c>
      <c r="F162" s="487" t="s">
        <v>1197</v>
      </c>
      <c r="G162" s="487"/>
      <c r="H162" s="489"/>
      <c r="I162" s="434"/>
      <c r="AG162" s="346"/>
    </row>
    <row r="163" spans="1:33" ht="19.95" hidden="1" customHeight="1">
      <c r="A163" s="704"/>
      <c r="B163" s="486" t="s">
        <v>1192</v>
      </c>
      <c r="C163" s="487" t="s">
        <v>1142</v>
      </c>
      <c r="D163" s="487"/>
      <c r="E163" s="486" t="s">
        <v>1192</v>
      </c>
      <c r="F163" s="487" t="s">
        <v>1197</v>
      </c>
      <c r="G163" s="487"/>
      <c r="H163" s="489"/>
      <c r="I163" s="434"/>
      <c r="AG163" s="346"/>
    </row>
    <row r="164" spans="1:33" ht="19.95" hidden="1" customHeight="1">
      <c r="A164" s="704"/>
      <c r="B164" s="486" t="s">
        <v>1193</v>
      </c>
      <c r="C164" s="487" t="s">
        <v>1142</v>
      </c>
      <c r="D164" s="487"/>
      <c r="E164" s="486" t="s">
        <v>1193</v>
      </c>
      <c r="F164" s="487" t="s">
        <v>1197</v>
      </c>
      <c r="G164" s="487"/>
      <c r="H164" s="489"/>
      <c r="I164" s="434"/>
      <c r="AG164" s="346"/>
    </row>
    <row r="165" spans="1:33" ht="19.95" hidden="1" customHeight="1">
      <c r="A165" s="704"/>
      <c r="B165" s="486" t="s">
        <v>1194</v>
      </c>
      <c r="C165" s="487" t="s">
        <v>1142</v>
      </c>
      <c r="D165" s="487"/>
      <c r="E165" s="486" t="s">
        <v>1194</v>
      </c>
      <c r="F165" s="487" t="s">
        <v>1197</v>
      </c>
      <c r="G165" s="487"/>
      <c r="H165" s="489"/>
      <c r="I165" s="434"/>
      <c r="AG165" s="346"/>
    </row>
    <row r="166" spans="1:33" ht="19.95" hidden="1" customHeight="1">
      <c r="A166" s="704"/>
      <c r="B166" s="486" t="s">
        <v>1195</v>
      </c>
      <c r="C166" s="487" t="s">
        <v>1142</v>
      </c>
      <c r="D166" s="487"/>
      <c r="E166" s="486" t="s">
        <v>1195</v>
      </c>
      <c r="F166" s="487" t="s">
        <v>1197</v>
      </c>
      <c r="G166" s="487"/>
      <c r="H166" s="489"/>
      <c r="I166" s="434"/>
      <c r="J166" s="354"/>
      <c r="T166" s="354"/>
      <c r="U166" s="354"/>
      <c r="V166" s="354"/>
      <c r="W166" s="354"/>
      <c r="X166" s="354"/>
      <c r="Y166" s="354"/>
      <c r="Z166" s="354"/>
      <c r="AA166" s="354"/>
      <c r="AB166" s="354"/>
      <c r="AD166" s="248"/>
      <c r="AG166" s="346"/>
    </row>
    <row r="167" spans="1:33" ht="19.95" hidden="1" customHeight="1">
      <c r="A167" s="704"/>
      <c r="B167" s="492" t="s">
        <v>1196</v>
      </c>
      <c r="C167" s="493" t="s">
        <v>1142</v>
      </c>
      <c r="D167" s="493"/>
      <c r="E167" s="494" t="s">
        <v>1196</v>
      </c>
      <c r="F167" s="493" t="s">
        <v>1197</v>
      </c>
      <c r="G167" s="493"/>
      <c r="H167" s="495"/>
      <c r="I167" s="434"/>
      <c r="AD167" s="248"/>
      <c r="AG167" s="346"/>
    </row>
    <row r="168" spans="1:33" hidden="1">
      <c r="A168" s="704"/>
      <c r="B168" s="1083" t="s">
        <v>1366</v>
      </c>
      <c r="C168" s="1084"/>
      <c r="D168" s="1084"/>
      <c r="E168" s="1084"/>
      <c r="F168" s="1084"/>
      <c r="G168" s="1084"/>
      <c r="H168" s="1085"/>
    </row>
    <row r="169" spans="1:33" hidden="1">
      <c r="A169" s="704"/>
      <c r="B169" s="488"/>
      <c r="C169" s="485" t="s">
        <v>1213</v>
      </c>
      <c r="D169" s="772" t="str">
        <f>IF(OR($J$59="",$L$59="",$N$59=""),"",$I$59&amp;$J$59&amp;$K$59&amp;$L$59&amp;$M$59&amp;$N$59&amp;$O$59)</f>
        <v/>
      </c>
      <c r="E169" s="772"/>
      <c r="F169" s="772"/>
      <c r="G169" s="772"/>
      <c r="H169" s="773"/>
    </row>
    <row r="170" spans="1:33" hidden="1">
      <c r="A170" s="704"/>
      <c r="B170" s="488"/>
      <c r="C170" s="485" t="s">
        <v>1214</v>
      </c>
      <c r="D170" s="772" t="str">
        <f>IF($L$60="","",$I$60&amp;$L$60&amp;N60)</f>
        <v/>
      </c>
      <c r="E170" s="772"/>
      <c r="F170" s="772"/>
      <c r="G170" s="772"/>
      <c r="H170" s="773"/>
    </row>
    <row r="171" spans="1:33" hidden="1">
      <c r="A171" s="704"/>
      <c r="B171" s="488"/>
      <c r="C171" s="485" t="s">
        <v>1215</v>
      </c>
      <c r="D171" s="772" t="str">
        <f>IF($I$61="","",$I$61)</f>
        <v/>
      </c>
      <c r="E171" s="772"/>
      <c r="F171" s="772"/>
      <c r="G171" s="772"/>
      <c r="H171" s="773"/>
    </row>
    <row r="172" spans="1:33" hidden="1">
      <c r="A172" s="704"/>
      <c r="B172" s="490"/>
      <c r="C172" s="491" t="s">
        <v>1216</v>
      </c>
      <c r="D172" s="775" t="str">
        <f>IF($I$62="","",$I$62)</f>
        <v/>
      </c>
      <c r="E172" s="775"/>
      <c r="F172" s="775"/>
      <c r="G172" s="775"/>
      <c r="H172" s="776"/>
    </row>
    <row r="173" spans="1:33" hidden="1">
      <c r="A173" s="704"/>
      <c r="B173" s="1080" t="s">
        <v>1612</v>
      </c>
      <c r="C173" s="1081"/>
      <c r="D173" s="1081"/>
      <c r="E173" s="1081"/>
      <c r="F173" s="1081"/>
      <c r="G173" s="1081"/>
      <c r="H173" s="1082"/>
    </row>
    <row r="174" spans="1:33" hidden="1">
      <c r="A174" s="704"/>
      <c r="B174" s="488"/>
      <c r="C174" s="485" t="s">
        <v>1213</v>
      </c>
      <c r="D174" s="772" t="str">
        <f>IF($J$64="","",$I$64&amp;$J$64&amp;$K$64)</f>
        <v/>
      </c>
      <c r="E174" s="772"/>
      <c r="F174" s="772"/>
      <c r="G174" s="772"/>
      <c r="H174" s="773"/>
    </row>
    <row r="175" spans="1:33" hidden="1">
      <c r="A175" s="704"/>
      <c r="B175" s="488"/>
      <c r="C175" s="485" t="s">
        <v>1214</v>
      </c>
      <c r="D175" s="772" t="str">
        <f>IF($I$65="","",$I$65)</f>
        <v/>
      </c>
      <c r="E175" s="772"/>
      <c r="F175" s="772"/>
      <c r="G175" s="772"/>
      <c r="H175" s="773"/>
      <c r="R175" s="346"/>
      <c r="S175" s="346"/>
      <c r="T175" s="346"/>
      <c r="AD175" s="248"/>
      <c r="AE175" s="248"/>
      <c r="AF175" s="248"/>
    </row>
    <row r="176" spans="1:33" hidden="1">
      <c r="A176" s="704"/>
      <c r="B176" s="488"/>
      <c r="C176" s="485" t="s">
        <v>1215</v>
      </c>
      <c r="D176" s="772" t="str">
        <f>$I$66</f>
        <v>年1回</v>
      </c>
      <c r="E176" s="772"/>
      <c r="F176" s="772"/>
      <c r="G176" s="772"/>
      <c r="H176" s="773"/>
      <c r="R176" s="346"/>
      <c r="S176" s="346"/>
      <c r="T176" s="346"/>
      <c r="AD176" s="248"/>
      <c r="AE176" s="248"/>
      <c r="AF176" s="248"/>
    </row>
    <row r="177" spans="1:32" hidden="1">
      <c r="A177" s="1073"/>
      <c r="B177" s="490"/>
      <c r="C177" s="491" t="s">
        <v>1216</v>
      </c>
      <c r="D177" s="775" t="str">
        <f>$I$67</f>
        <v/>
      </c>
      <c r="E177" s="775"/>
      <c r="F177" s="775"/>
      <c r="G177" s="775"/>
      <c r="H177" s="776"/>
      <c r="R177" s="346"/>
      <c r="S177" s="346"/>
      <c r="T177" s="346"/>
      <c r="AD177" s="248"/>
      <c r="AE177" s="248"/>
      <c r="AF177" s="248"/>
    </row>
    <row r="178" spans="1:32">
      <c r="AB178" s="346"/>
      <c r="AC178" s="346"/>
      <c r="AE178" s="248"/>
      <c r="AF178" s="248"/>
    </row>
    <row r="181" spans="1:32">
      <c r="AF181" s="496"/>
    </row>
  </sheetData>
  <sheetProtection algorithmName="SHA-512" hashValue="rLVJ8j8Z5VtZz85forkbdUTSQDuPy+GfLKVxgHFfPF9b623moiEF7IqPDTDdfed9NHv8Gp7N0mnYCZSzf8uwsg==" saltValue="9TKBfZwv/D9OfYq4+pd+ZQ==" spinCount="100000" sheet="1" objects="1" scenarios="1"/>
  <mergeCells count="351">
    <mergeCell ref="B111:E111"/>
    <mergeCell ref="A108:A111"/>
    <mergeCell ref="O54:Q54"/>
    <mergeCell ref="C46:E49"/>
    <mergeCell ref="J91:K91"/>
    <mergeCell ref="W64:AC64"/>
    <mergeCell ref="R91:S91"/>
    <mergeCell ref="B91:C91"/>
    <mergeCell ref="L90:M90"/>
    <mergeCell ref="B83:C83"/>
    <mergeCell ref="D83:E83"/>
    <mergeCell ref="P65:Q65"/>
    <mergeCell ref="B90:C90"/>
    <mergeCell ref="B89:C89"/>
    <mergeCell ref="B88:C88"/>
    <mergeCell ref="D91:E91"/>
    <mergeCell ref="F91:G91"/>
    <mergeCell ref="H91:I91"/>
    <mergeCell ref="S65:V65"/>
    <mergeCell ref="B74:C74"/>
    <mergeCell ref="B75:C75"/>
    <mergeCell ref="B108:E108"/>
    <mergeCell ref="B109:E109"/>
    <mergeCell ref="B110:E110"/>
    <mergeCell ref="A113:A114"/>
    <mergeCell ref="B114:C114"/>
    <mergeCell ref="B113:C113"/>
    <mergeCell ref="B57:B67"/>
    <mergeCell ref="A81:A86"/>
    <mergeCell ref="A74:A75"/>
    <mergeCell ref="H89:I89"/>
    <mergeCell ref="D88:E88"/>
    <mergeCell ref="F88:G88"/>
    <mergeCell ref="H88:I88"/>
    <mergeCell ref="I65:K65"/>
    <mergeCell ref="I60:K60"/>
    <mergeCell ref="I61:K61"/>
    <mergeCell ref="I62:O62"/>
    <mergeCell ref="N67:Q67"/>
    <mergeCell ref="P61:Q61"/>
    <mergeCell ref="M63:Q63"/>
    <mergeCell ref="D63:L63"/>
    <mergeCell ref="P88:Q88"/>
    <mergeCell ref="D66:H66"/>
    <mergeCell ref="D65:H65"/>
    <mergeCell ref="D90:E90"/>
    <mergeCell ref="H105:I105"/>
    <mergeCell ref="F104:G104"/>
    <mergeCell ref="A116:A117"/>
    <mergeCell ref="B116:C116"/>
    <mergeCell ref="B117:C117"/>
    <mergeCell ref="A119:A177"/>
    <mergeCell ref="J119:J147"/>
    <mergeCell ref="R119:R135"/>
    <mergeCell ref="R145:R147"/>
    <mergeCell ref="D169:H169"/>
    <mergeCell ref="D170:H170"/>
    <mergeCell ref="D171:H171"/>
    <mergeCell ref="D172:H172"/>
    <mergeCell ref="D174:H174"/>
    <mergeCell ref="D175:H175"/>
    <mergeCell ref="D176:H176"/>
    <mergeCell ref="D177:H177"/>
    <mergeCell ref="B173:H173"/>
    <mergeCell ref="B168:H168"/>
    <mergeCell ref="R137:R143"/>
    <mergeCell ref="A8:AD8"/>
    <mergeCell ref="A21:AD21"/>
    <mergeCell ref="A25:AD25"/>
    <mergeCell ref="H22:P22"/>
    <mergeCell ref="H14:J14"/>
    <mergeCell ref="L14:P14"/>
    <mergeCell ref="H9:P9"/>
    <mergeCell ref="C63:C67"/>
    <mergeCell ref="B9:G9"/>
    <mergeCell ref="H24:P24"/>
    <mergeCell ref="W17:AD18"/>
    <mergeCell ref="Q14:V14"/>
    <mergeCell ref="B43:B44"/>
    <mergeCell ref="Q17:V17"/>
    <mergeCell ref="Q18:V18"/>
    <mergeCell ref="W10:AA10"/>
    <mergeCell ref="Q10:V10"/>
    <mergeCell ref="W22:AA22"/>
    <mergeCell ref="Q22:V22"/>
    <mergeCell ref="Q24:AD24"/>
    <mergeCell ref="Q19:AD20"/>
    <mergeCell ref="H17:P17"/>
    <mergeCell ref="I39:M39"/>
    <mergeCell ref="S39:Y39"/>
    <mergeCell ref="R90:S90"/>
    <mergeCell ref="N91:O91"/>
    <mergeCell ref="P91:Q91"/>
    <mergeCell ref="N88:O88"/>
    <mergeCell ref="R88:S88"/>
    <mergeCell ref="P89:Q90"/>
    <mergeCell ref="R89:S89"/>
    <mergeCell ref="J88:K88"/>
    <mergeCell ref="A77:A79"/>
    <mergeCell ref="B82:F82"/>
    <mergeCell ref="F90:G90"/>
    <mergeCell ref="H90:I90"/>
    <mergeCell ref="A88:A91"/>
    <mergeCell ref="L91:M91"/>
    <mergeCell ref="J89:K90"/>
    <mergeCell ref="L89:M89"/>
    <mergeCell ref="N89:O90"/>
    <mergeCell ref="Q11:AD11"/>
    <mergeCell ref="Q12:AD12"/>
    <mergeCell ref="X28:Y28"/>
    <mergeCell ref="P26:Q26"/>
    <mergeCell ref="R26:S26"/>
    <mergeCell ref="Q16:AD16"/>
    <mergeCell ref="W14:AD15"/>
    <mergeCell ref="H13:P13"/>
    <mergeCell ref="H18:P18"/>
    <mergeCell ref="I20:J20"/>
    <mergeCell ref="I19:J19"/>
    <mergeCell ref="W23:Z23"/>
    <mergeCell ref="S23:V23"/>
    <mergeCell ref="H27:I27"/>
    <mergeCell ref="N26:O26"/>
    <mergeCell ref="T26:U26"/>
    <mergeCell ref="L26:M26"/>
    <mergeCell ref="L27:M27"/>
    <mergeCell ref="H23:P23"/>
    <mergeCell ref="H15:P15"/>
    <mergeCell ref="H16:P16"/>
    <mergeCell ref="X26:Y26"/>
    <mergeCell ref="H12:P12"/>
    <mergeCell ref="K19:M19"/>
    <mergeCell ref="W65:AC65"/>
    <mergeCell ref="M58:Q58"/>
    <mergeCell ref="L60:M60"/>
    <mergeCell ref="R54:AD55"/>
    <mergeCell ref="S66:AC66"/>
    <mergeCell ref="S63:V63"/>
    <mergeCell ref="S64:V64"/>
    <mergeCell ref="K64:P64"/>
    <mergeCell ref="H10:P10"/>
    <mergeCell ref="F46:H46"/>
    <mergeCell ref="F39:H39"/>
    <mergeCell ref="N36:R36"/>
    <mergeCell ref="I36:M36"/>
    <mergeCell ref="T29:U29"/>
    <mergeCell ref="R29:S29"/>
    <mergeCell ref="A30:AD30"/>
    <mergeCell ref="Z26:AD29"/>
    <mergeCell ref="V26:W26"/>
    <mergeCell ref="H26:I26"/>
    <mergeCell ref="J26:K26"/>
    <mergeCell ref="J28:K28"/>
    <mergeCell ref="X29:Y29"/>
    <mergeCell ref="J29:K29"/>
    <mergeCell ref="C31:AD31"/>
    <mergeCell ref="P62:Q62"/>
    <mergeCell ref="I51:Q51"/>
    <mergeCell ref="I52:Q52"/>
    <mergeCell ref="R51:AD52"/>
    <mergeCell ref="F52:H52"/>
    <mergeCell ref="S60:V60"/>
    <mergeCell ref="S61:V61"/>
    <mergeCell ref="S62:V62"/>
    <mergeCell ref="W62:AC62"/>
    <mergeCell ref="W61:AC61"/>
    <mergeCell ref="F51:H51"/>
    <mergeCell ref="D60:H60"/>
    <mergeCell ref="F53:H53"/>
    <mergeCell ref="W60:AC60"/>
    <mergeCell ref="J54:K54"/>
    <mergeCell ref="L54:N54"/>
    <mergeCell ref="D58:L58"/>
    <mergeCell ref="C57:AD57"/>
    <mergeCell ref="O55:Q55"/>
    <mergeCell ref="AB59:AC59"/>
    <mergeCell ref="R58:R67"/>
    <mergeCell ref="P59:Q59"/>
    <mergeCell ref="P60:Q60"/>
    <mergeCell ref="W63:AC63"/>
    <mergeCell ref="K20:M20"/>
    <mergeCell ref="N20:P20"/>
    <mergeCell ref="Q23:R23"/>
    <mergeCell ref="AA23:AD23"/>
    <mergeCell ref="AE51:AG53"/>
    <mergeCell ref="AE46:AG47"/>
    <mergeCell ref="C32:AD32"/>
    <mergeCell ref="J27:K27"/>
    <mergeCell ref="H28:I28"/>
    <mergeCell ref="N44:P44"/>
    <mergeCell ref="L28:M28"/>
    <mergeCell ref="AE36:AG38"/>
    <mergeCell ref="F47:H47"/>
    <mergeCell ref="B23:G23"/>
    <mergeCell ref="B24:G24"/>
    <mergeCell ref="B19:G20"/>
    <mergeCell ref="Q15:V15"/>
    <mergeCell ref="R27:S27"/>
    <mergeCell ref="S43:AD44"/>
    <mergeCell ref="R46:AD47"/>
    <mergeCell ref="L49:N49"/>
    <mergeCell ref="O49:Q49"/>
    <mergeCell ref="R33:W34"/>
    <mergeCell ref="N27:O27"/>
    <mergeCell ref="V27:W28"/>
    <mergeCell ref="X33:Y34"/>
    <mergeCell ref="X27:Y27"/>
    <mergeCell ref="N28:O28"/>
    <mergeCell ref="L44:M44"/>
    <mergeCell ref="S38:AD38"/>
    <mergeCell ref="Q44:R44"/>
    <mergeCell ref="S36:AD36"/>
    <mergeCell ref="S37:AD37"/>
    <mergeCell ref="P27:Q28"/>
    <mergeCell ref="V29:W29"/>
    <mergeCell ref="P41:AD41"/>
    <mergeCell ref="I46:Q46"/>
    <mergeCell ref="I47:Q47"/>
    <mergeCell ref="J48:K48"/>
    <mergeCell ref="N19:P19"/>
    <mergeCell ref="Q13:AD13"/>
    <mergeCell ref="N43:R43"/>
    <mergeCell ref="R28:S28"/>
    <mergeCell ref="T27:U28"/>
    <mergeCell ref="R53:AD53"/>
    <mergeCell ref="AE54:AG55"/>
    <mergeCell ref="Z39:AD39"/>
    <mergeCell ref="AA33:AD34"/>
    <mergeCell ref="B36:B39"/>
    <mergeCell ref="AE43:AG44"/>
    <mergeCell ref="R48:AD49"/>
    <mergeCell ref="J49:K49"/>
    <mergeCell ref="AE33:AG34"/>
    <mergeCell ref="AE39:AG39"/>
    <mergeCell ref="C43:H44"/>
    <mergeCell ref="I43:M43"/>
    <mergeCell ref="I41:O41"/>
    <mergeCell ref="I53:Q53"/>
    <mergeCell ref="C41:H41"/>
    <mergeCell ref="O48:Q48"/>
    <mergeCell ref="Q39:R39"/>
    <mergeCell ref="L38:M38"/>
    <mergeCell ref="I44:K44"/>
    <mergeCell ref="AE48:AG49"/>
    <mergeCell ref="C2:AD2"/>
    <mergeCell ref="C3:AD3"/>
    <mergeCell ref="C4:AD4"/>
    <mergeCell ref="AE26:AF29"/>
    <mergeCell ref="AG26:AJ29"/>
    <mergeCell ref="AH39:AL39"/>
    <mergeCell ref="AE41:AG41"/>
    <mergeCell ref="N29:O29"/>
    <mergeCell ref="P29:Q29"/>
    <mergeCell ref="O33:Q33"/>
    <mergeCell ref="O34:Q34"/>
    <mergeCell ref="L34:N34"/>
    <mergeCell ref="L33:N33"/>
    <mergeCell ref="J33:K33"/>
    <mergeCell ref="J34:K34"/>
    <mergeCell ref="C36:E39"/>
    <mergeCell ref="F36:H38"/>
    <mergeCell ref="Q38:R38"/>
    <mergeCell ref="C33:H34"/>
    <mergeCell ref="Q9:AD9"/>
    <mergeCell ref="H11:P11"/>
    <mergeCell ref="B26:G29"/>
    <mergeCell ref="L29:M29"/>
    <mergeCell ref="B22:G22"/>
    <mergeCell ref="B94:C94"/>
    <mergeCell ref="B95:C95"/>
    <mergeCell ref="I66:K66"/>
    <mergeCell ref="D64:H64"/>
    <mergeCell ref="F48:H49"/>
    <mergeCell ref="B46:B49"/>
    <mergeCell ref="C58:C62"/>
    <mergeCell ref="F89:G89"/>
    <mergeCell ref="B81:F81"/>
    <mergeCell ref="D59:H59"/>
    <mergeCell ref="F54:H55"/>
    <mergeCell ref="J55:K55"/>
    <mergeCell ref="B18:G18"/>
    <mergeCell ref="L48:N48"/>
    <mergeCell ref="H106:I106"/>
    <mergeCell ref="B106:E106"/>
    <mergeCell ref="J93:L93"/>
    <mergeCell ref="J94:L94"/>
    <mergeCell ref="J95:L95"/>
    <mergeCell ref="J96:L96"/>
    <mergeCell ref="B51:B55"/>
    <mergeCell ref="B77:H77"/>
    <mergeCell ref="L88:M88"/>
    <mergeCell ref="D67:H67"/>
    <mergeCell ref="L55:N55"/>
    <mergeCell ref="D89:E89"/>
    <mergeCell ref="D62:H62"/>
    <mergeCell ref="D61:H61"/>
    <mergeCell ref="C51:E55"/>
    <mergeCell ref="I67:M67"/>
    <mergeCell ref="L98:W98"/>
    <mergeCell ref="N103:Q103"/>
    <mergeCell ref="J104:M104"/>
    <mergeCell ref="N104:Q104"/>
    <mergeCell ref="J106:M106"/>
    <mergeCell ref="B93:C93"/>
    <mergeCell ref="M96:P96"/>
    <mergeCell ref="M93:T93"/>
    <mergeCell ref="B16:G16"/>
    <mergeCell ref="A93:A101"/>
    <mergeCell ref="B98:K98"/>
    <mergeCell ref="B99:G99"/>
    <mergeCell ref="B100:G100"/>
    <mergeCell ref="B101:G101"/>
    <mergeCell ref="H99:I99"/>
    <mergeCell ref="J99:K99"/>
    <mergeCell ref="H100:I100"/>
    <mergeCell ref="H101:I101"/>
    <mergeCell ref="B96:C96"/>
    <mergeCell ref="D93:F93"/>
    <mergeCell ref="D94:F94"/>
    <mergeCell ref="D95:F95"/>
    <mergeCell ref="D96:F96"/>
    <mergeCell ref="G93:I93"/>
    <mergeCell ref="G94:I94"/>
    <mergeCell ref="G95:I95"/>
    <mergeCell ref="G96:I96"/>
    <mergeCell ref="H29:I29"/>
    <mergeCell ref="B33:B34"/>
    <mergeCell ref="B17:G17"/>
    <mergeCell ref="Q95:T95"/>
    <mergeCell ref="Q96:T96"/>
    <mergeCell ref="M94:T94"/>
    <mergeCell ref="H104:I104"/>
    <mergeCell ref="AB10:AD10"/>
    <mergeCell ref="N1:AD1"/>
    <mergeCell ref="A1:M1"/>
    <mergeCell ref="B119:D119"/>
    <mergeCell ref="E119:H119"/>
    <mergeCell ref="J105:M105"/>
    <mergeCell ref="B104:E104"/>
    <mergeCell ref="B105:E105"/>
    <mergeCell ref="B103:E103"/>
    <mergeCell ref="F103:G103"/>
    <mergeCell ref="H103:I103"/>
    <mergeCell ref="A103:A106"/>
    <mergeCell ref="J103:M103"/>
    <mergeCell ref="B10:G10"/>
    <mergeCell ref="B11:G11"/>
    <mergeCell ref="B12:G12"/>
    <mergeCell ref="B13:G13"/>
    <mergeCell ref="B14:G14"/>
    <mergeCell ref="B15:G15"/>
    <mergeCell ref="M95:P95"/>
  </mergeCells>
  <phoneticPr fontId="2"/>
  <conditionalFormatting sqref="J34:Q34">
    <cfRule type="expression" dxfId="159" priority="39">
      <formula>$AE$33="入力必須"</formula>
    </cfRule>
  </conditionalFormatting>
  <conditionalFormatting sqref="AE39:AH39">
    <cfRule type="expression" dxfId="158" priority="38">
      <formula>OR($AE$39="入力要の場合あり",$AE$39="上限値超過")</formula>
    </cfRule>
  </conditionalFormatting>
  <conditionalFormatting sqref="H10:P18 H22:P24">
    <cfRule type="notContainsBlanks" dxfId="157" priority="1007">
      <formula>LEN(TRIM(H10))&gt;0</formula>
    </cfRule>
  </conditionalFormatting>
  <conditionalFormatting sqref="AE33:AG35 C64:AD65 AE39:AG55 AE36 C57:AE57 C58:AD62 C63:AE63 C67:AD67 C66:I66 L66:AD66">
    <cfRule type="containsText" dxfId="156" priority="24" operator="containsText" text="入力必須">
      <formula>NOT(ISERROR(SEARCH("入力必須",C33)))</formula>
    </cfRule>
    <cfRule type="containsText" dxfId="155" priority="26" operator="containsText" text="上限値超過">
      <formula>NOT(ISERROR(SEARCH("上限値超過",C33)))</formula>
    </cfRule>
    <cfRule type="cellIs" dxfId="154" priority="27" operator="equal">
      <formula>"上限値範囲内"</formula>
    </cfRule>
    <cfRule type="cellIs" dxfId="153" priority="29" operator="equal">
      <formula>"入力済"</formula>
    </cfRule>
  </conditionalFormatting>
  <conditionalFormatting sqref="I44:R44">
    <cfRule type="expression" dxfId="152" priority="21">
      <formula>$AE$43="入力必須"</formula>
    </cfRule>
  </conditionalFormatting>
  <conditionalFormatting sqref="I46:Q47">
    <cfRule type="expression" dxfId="151" priority="20">
      <formula>$AE$46="入力必須"</formula>
    </cfRule>
  </conditionalFormatting>
  <conditionalFormatting sqref="I49:Q49">
    <cfRule type="expression" dxfId="150" priority="19">
      <formula>$AE$48="入力必須"</formula>
    </cfRule>
  </conditionalFormatting>
  <conditionalFormatting sqref="I51:Q53">
    <cfRule type="expression" dxfId="149" priority="18">
      <formula>$AE$51="入力必須"</formula>
    </cfRule>
  </conditionalFormatting>
  <conditionalFormatting sqref="I55:Q55">
    <cfRule type="expression" dxfId="148" priority="17">
      <formula>$AE$54="入力必須"</formula>
    </cfRule>
  </conditionalFormatting>
  <conditionalFormatting sqref="C58:Q62">
    <cfRule type="expression" dxfId="147" priority="16">
      <formula>$M$58="入力欄Bへ入力"</formula>
    </cfRule>
  </conditionalFormatting>
  <conditionalFormatting sqref="C63:Q65 C67:Q67 C66:I66 L66:Q66">
    <cfRule type="expression" dxfId="146" priority="15">
      <formula>$M$63="入力欄Aへ入力"</formula>
    </cfRule>
  </conditionalFormatting>
  <conditionalFormatting sqref="J59 N59 L59:L60 I61:I62">
    <cfRule type="expression" dxfId="145" priority="14">
      <formula>$M$58="入力必須"</formula>
    </cfRule>
  </conditionalFormatting>
  <conditionalFormatting sqref="J64 I65">
    <cfRule type="expression" dxfId="144" priority="12">
      <formula>$M$63="入力必須"</formula>
    </cfRule>
  </conditionalFormatting>
  <conditionalFormatting sqref="AE26:AJ29">
    <cfRule type="expression" dxfId="143" priority="1081">
      <formula>AND($F$91=TRUE,$H$91=TRUE)</formula>
    </cfRule>
  </conditionalFormatting>
  <conditionalFormatting sqref="AE41:AG41">
    <cfRule type="expression" dxfId="142" priority="1082">
      <formula>AND($J$91=TRUE,$I$41&lt;&gt;"")</formula>
    </cfRule>
    <cfRule type="expression" dxfId="141" priority="1083">
      <formula>AND($J$91=TRUE,$I$41="")</formula>
    </cfRule>
  </conditionalFormatting>
  <conditionalFormatting sqref="AE46:AG47">
    <cfRule type="expression" dxfId="140" priority="1084">
      <formula>AND($N$91=TRUE,AND($I$46&lt;&gt;"",$I$47&lt;&gt;""))</formula>
    </cfRule>
    <cfRule type="expression" dxfId="139" priority="1085">
      <formula>AND($N$91=TRUE,OR($I$46="",$I$47=""))</formula>
    </cfRule>
  </conditionalFormatting>
  <conditionalFormatting sqref="AE43:AG44">
    <cfRule type="expression" dxfId="138" priority="1086">
      <formula>AND($L$91=TRUE,OR($W$23="生命保険会社",$W$23="損害保険会社"),AND($I$44&lt;&gt;"",$N$44&lt;&gt;""))</formula>
    </cfRule>
    <cfRule type="expression" dxfId="137" priority="1087">
      <formula>AND($L$91=TRUE,OR($W$23="生命保険会社",$W$23="損害保険会社"),OR($I$44="",$N$44=""))</formula>
    </cfRule>
  </conditionalFormatting>
  <conditionalFormatting sqref="AE48:AG49">
    <cfRule type="expression" dxfId="136" priority="1088">
      <formula>AND($N$91=TRUE,OR($H$24="年金",$H$24="住宅"),AND($I$49&lt;&gt;"",$K$49&lt;&gt;""))</formula>
    </cfRule>
    <cfRule type="expression" dxfId="135" priority="1089">
      <formula>AND($N$91=TRUE,OR($H$24="年金",$H$24="住宅"),OR($I$49="",$K$49=""))</formula>
    </cfRule>
  </conditionalFormatting>
  <conditionalFormatting sqref="AE51:AG53">
    <cfRule type="expression" dxfId="134" priority="1090">
      <formula>AND($P$91=TRUE,AND($I$51&lt;&gt;"",$I$52&lt;&gt;"",$I$53&lt;&gt;""))</formula>
    </cfRule>
    <cfRule type="expression" dxfId="133" priority="1091">
      <formula>AND($P$91=TRUE,OR($I$51="",$I$52="",$I$53=""))</formula>
    </cfRule>
  </conditionalFormatting>
  <conditionalFormatting sqref="AE54:AG55">
    <cfRule type="expression" dxfId="132" priority="1092">
      <formula>AND($P$91=TRUE,OR($H$24="年金",$H$24="住宅"),AND($I$55&lt;&gt;"",$K$55&lt;&gt;""))</formula>
    </cfRule>
    <cfRule type="expression" dxfId="131" priority="1093">
      <formula>AND($P$91=TRUE,OR($H$24="年金",$H$24="住宅"),OR($I$55="",$K$55=""))</formula>
    </cfRule>
  </conditionalFormatting>
  <conditionalFormatting sqref="I41:O41">
    <cfRule type="expression" dxfId="130" priority="1094">
      <formula>AND($J$91=TRUE,$I$41="")</formula>
    </cfRule>
  </conditionalFormatting>
  <conditionalFormatting sqref="N39:P39">
    <cfRule type="expression" dxfId="129" priority="1095">
      <formula>AND($D$91=TRUE,OR($H$24="年金",$H$24="住宅"),$P$39="")</formula>
    </cfRule>
  </conditionalFormatting>
  <conditionalFormatting sqref="H20:P20">
    <cfRule type="expression" dxfId="128" priority="11">
      <formula>AND($H$20&lt;&gt;0,$I$20&lt;&gt;0,$K$20&lt;&gt;0,$N$20&lt;&gt;0)</formula>
    </cfRule>
  </conditionalFormatting>
  <conditionalFormatting sqref="W14">
    <cfRule type="cellIs" dxfId="127" priority="10" operator="equal">
      <formula>"入力済"</formula>
    </cfRule>
  </conditionalFormatting>
  <conditionalFormatting sqref="W17">
    <cfRule type="cellIs" dxfId="126" priority="9" operator="equal">
      <formula>"入力済"</formula>
    </cfRule>
  </conditionalFormatting>
  <conditionalFormatting sqref="AH36:AJ38">
    <cfRule type="expression" dxfId="125" priority="7">
      <formula>AND($AH$37="上限値範囲内",$P$38&lt;&gt;0)</formula>
    </cfRule>
    <cfRule type="expression" dxfId="124" priority="8">
      <formula>AND($AH$37="上限値超過",$P$38&lt;&gt;0)</formula>
    </cfRule>
  </conditionalFormatting>
  <conditionalFormatting sqref="AK36:AM38">
    <cfRule type="expression" dxfId="123" priority="5">
      <formula>AND($AK$37="上限値超過",$P$38&lt;&gt;0)</formula>
    </cfRule>
    <cfRule type="expression" dxfId="122" priority="6">
      <formula>AND($AK$37="上限値範囲内",$P$38&lt;&gt;0)</formula>
    </cfRule>
  </conditionalFormatting>
  <conditionalFormatting sqref="AA33:AD34">
    <cfRule type="containsText" dxfId="121" priority="3" operator="containsText" text="エラー">
      <formula>NOT(ISERROR(SEARCH("エラー",AA33)))</formula>
    </cfRule>
    <cfRule type="containsText" dxfId="120" priority="4" operator="containsText" text="OK">
      <formula>NOT(ISERROR(SEARCH("OK",AA33)))</formula>
    </cfRule>
  </conditionalFormatting>
  <conditionalFormatting sqref="A7:I7 B6:J6">
    <cfRule type="containsText" dxfId="119" priority="2" operator="containsText" text="入力済">
      <formula>NOT(ISERROR(SEARCH("入力済",A6)))</formula>
    </cfRule>
  </conditionalFormatting>
  <conditionalFormatting sqref="A1 N1 C2:C4 AE1:AG4">
    <cfRule type="containsText" dxfId="118" priority="1" operator="containsText" text="入力済">
      <formula>NOT(ISERROR(SEARCH("入力済",A1)))</formula>
    </cfRule>
  </conditionalFormatting>
  <conditionalFormatting sqref="I38:K38">
    <cfRule type="expression" dxfId="117" priority="1112">
      <formula>AND($D$91=TRUE,OR($H$24="年金",$H$24="住宅"),$F$104="")</formula>
    </cfRule>
  </conditionalFormatting>
  <conditionalFormatting sqref="N38:P38">
    <cfRule type="expression" dxfId="116" priority="1113">
      <formula>AND($D$91=TRUE,OR($H$24="年金",$H$24="住宅"),$H$104="")</formula>
    </cfRule>
  </conditionalFormatting>
  <dataValidations xWindow="626" yWindow="935" count="51">
    <dataValidation imeMode="halfAlpha" allowBlank="1" showInputMessage="1" showErrorMessage="1" sqref="K14" xr:uid="{A0C1D77B-49BE-48CE-BA5F-09579A1B0FC8}"/>
    <dataValidation imeMode="hiragana" allowBlank="1" showInputMessage="1" showErrorMessage="1" sqref="A30 I56:Q56 I35:Q35 I40:Q40 I42:Q42 I45:Q45 I50:Q50" xr:uid="{00000000-0002-0000-0000-000001000000}"/>
    <dataValidation allowBlank="1" showErrorMessage="1" promptTitle="正しい所属コードを入力すると、自動で所属名が表示されます。" prompt="　" sqref="H11:P11" xr:uid="{CD420A36-C8EB-4ECD-BE5F-44562B6A5D36}"/>
    <dataValidation imeMode="hiragana" allowBlank="1" showErrorMessage="1" promptTitle="正しいコードを入力すると、自動で金融機関名が表示されます。" prompt="　" sqref="H23:P23" xr:uid="{00000000-0002-0000-0000-00000C000000}"/>
    <dataValidation type="list" allowBlank="1" showInputMessage="1" showErrorMessage="1" error="プルダウンから選択してください。" promptTitle="金融機関に応じたプルダウンリストが表示されます。" prompt="_x000a_日付要件（①②いずれも満たす日付）_x000a_①60歳以降の日付であること。_x000a_　※年齢チェックシートで確認してください。_x000a_②積立終了日後、据置期間経過後の日付であること。_x000a_　※据置期間については、契約金融機関にご確認ください。" sqref="N59" xr:uid="{00000000-0002-0000-0000-00000E000000}">
      <formula1>INDIRECT(D$59)</formula1>
    </dataValidation>
    <dataValidation type="list" imeMode="halfAlpha" allowBlank="1" showInputMessage="1" showErrorMessage="1" error="プルダウンから選択してください。" promptTitle="金融機関に応じたプルダウンリストが表示されます。" prompt="損害保険会社　　⇒6・10・15・20年のいずれかで設定_x000a_その他の金融機関⇒5～20年で設定" sqref="L60:M60" xr:uid="{00000000-0002-0000-0000-00000F000000}">
      <formula1>INDIRECT(D$60)</formula1>
    </dataValidation>
    <dataValidation type="list" allowBlank="1" showInputMessage="1" showErrorMessage="1" error="プルダウンから選択してください。" promptTitle="金融機関に応じたプルダウンリストが表示されます。" prompt="_x000a_注意：証券会社で、逓増方式を選択される場合、一部、自筆追記が必要となります。_x000a_追記箇所・・・印刷後の「金融機関用」1枚目、「所属控」及び「本人用」の「逓増方式（3年毎に〇〇千円増額）」の「〇〇」部分" sqref="I62:O62" xr:uid="{00000000-0002-0000-0000-000010000000}">
      <formula1>INDIRECT(D$62)</formula1>
    </dataValidation>
    <dataValidation type="list" allowBlank="1" showInputMessage="1" showErrorMessage="1" error="プルダウンから選択してください。" promptTitle="金融機関に応じたプルダウンリストが表示されます。" prompt="_x000a_注意：ゆうちょ銀行の場合、以下のとおり指定してください。_x000a_〇前項目の受取期間を「5年間」で指定した場合、受取間隔は必ず「年12回」を選択してください。_x000a_〇受取期間を6年～20年間で指定した場合、受取間隔は年1・2・3・4・6・12回いずれも選択可です。" sqref="I61:K61" xr:uid="{00000000-0002-0000-0000-000011000000}">
      <formula1>INDIRECT($D$61)</formula1>
    </dataValidation>
    <dataValidation type="list" allowBlank="1" showInputMessage="1" showErrorMessage="1" error="プルダウンから選択してください。" promptTitle="金融機関に応じたプルダウンリストが表示されます。" prompt="　" sqref="I65:K65" xr:uid="{00000000-0002-0000-0000-000012000000}">
      <formula1>INDIRECT($D$65)</formula1>
    </dataValidation>
    <dataValidation type="list" allowBlank="1" showInputMessage="1" showErrorMessage="1" error="プルダウンから選択してください。" prompt="左から順に、それぞれプルダウンから選択してください。" sqref="I55 I49" xr:uid="{00000000-0002-0000-0000-00001C000000}">
      <formula1>"H,R"</formula1>
    </dataValidation>
    <dataValidation type="custom" imeMode="hiragana" allowBlank="1" showErrorMessage="1" error="以下いずれかの原因でエラーとなっています。_x000a__x000a_　①変更項目欄に☑がない項目や不要箇所への入力" prompt="変更前の氏名を入力" sqref="I47:Q47" xr:uid="{00000000-0002-0000-0000-000017000000}">
      <formula1>$N$91=TRUE</formula1>
    </dataValidation>
    <dataValidation type="custom" imeMode="halfKatakana" allowBlank="1" showInputMessage="1" showErrorMessage="1" error="以下いずれかの原因でエラーとなっています。_x000a__x000a_　①変更項目欄に☑がない項目や不要箇所への入力_x000a_　②半角カナで入力されていない" prompt="半角カナで入力" sqref="I51:Q51" xr:uid="{00000000-0002-0000-0000-000018000000}">
      <formula1>$P$91=TRUE</formula1>
    </dataValidation>
    <dataValidation type="custom" imeMode="hiragana" allowBlank="1" showErrorMessage="1" error="以下いずれかの原因でエラーとなっています。_x000a__x000a_　①変更項目欄に☑がない項目や不要箇所への入力" prompt="変更前の住所を入力" sqref="I52:Q52" xr:uid="{00000000-0002-0000-0000-000019000000}">
      <formula1>$P$91=TRUE</formula1>
    </dataValidation>
    <dataValidation type="custom" imeMode="halfAlpha" allowBlank="1" showErrorMessage="1" error="以下いずれかの原因でエラーとなっています。_x000a__x000a_　①変更項目欄に☑がない項目や不要箇所への入力" prompt="変更前の自宅電話番号を入力" sqref="I53:Q53" xr:uid="{00000000-0002-0000-0000-00001A000000}">
      <formula1>$P$91=TRUE</formula1>
    </dataValidation>
    <dataValidation type="list" imeMode="halfAlpha" allowBlank="1" showInputMessage="1" showErrorMessage="1" error="プルダウンから選択してください。" promptTitle="日付要件あり（①②いずれも満たす日付）" prompt="①60歳以降の日付であること。_x000a_　※年齢チェックシートで確認してください。_x000a_②積立終了日後、据置期間経過後の日付であること。_x000a_　※据置期間については、契約金融機関にご確認ください。" sqref="L59" xr:uid="{00000000-0002-0000-0000-000031000000}">
      <formula1>"01,02,03,04,05,06,07,08,09,10,11,12"</formula1>
    </dataValidation>
    <dataValidation type="list" allowBlank="1" showInputMessage="1" showErrorMessage="1" error="プルダウンから選択してください。_x000a_変更項目「届出印」に☑した場合のみ、プルダウンリストが表示されます。" sqref="I41:O41" xr:uid="{6BA17849-BF87-4D15-8541-17380537EBA6}">
      <formula1>印変更事由</formula1>
    </dataValidation>
    <dataValidation type="custom" imeMode="halfAlpha" allowBlank="1" showInputMessage="1" errorTitle="入力漏れ" error="入力必須項目です。" sqref="H16:P16" xr:uid="{A591287A-46D4-437D-9242-9DECF683F864}">
      <formula1>$G$17&lt;&gt;""</formula1>
    </dataValidation>
    <dataValidation type="textLength" imeMode="halfAlpha" operator="equal" allowBlank="1" showInputMessage="1" showErrorMessage="1" error="郵便番号（後半4ケタ）を入力してください。" sqref="L14:P14" xr:uid="{0B152436-5055-41AC-B9FB-C53DA7A205BF}">
      <formula1>4</formula1>
    </dataValidation>
    <dataValidation type="textLength" imeMode="halfAlpha" operator="equal" allowBlank="1" showInputMessage="1" showErrorMessage="1" error="郵便番号（前半3ケタ）を入力してください。" sqref="H14:J14" xr:uid="{E78F2241-D392-4EC9-BD28-C4D80C4518A7}">
      <formula1>3</formula1>
    </dataValidation>
    <dataValidation type="textLength" imeMode="halfAlpha" operator="equal" allowBlank="1" showInputMessage="1" showErrorMessage="1" error="職員番号6ケタを入力してください。" sqref="H13:P13" xr:uid="{2719645B-5C0E-479E-8804-F8C44FE99E59}">
      <formula1>6</formula1>
    </dataValidation>
    <dataValidation type="custom" imeMode="halfAlpha" allowBlank="1" errorTitle="入力漏れ" error="入力必須項目です。" sqref="H12:P12" xr:uid="{FC3F8619-6A80-4885-ACC3-BA23B71959A8}">
      <formula1>$G$13&lt;&gt;""</formula1>
    </dataValidation>
    <dataValidation type="custom" imeMode="hiragana" allowBlank="1" errorTitle="入力漏れ" error="入力必須項目です。" prompt="_x000a_" sqref="H15:P15" xr:uid="{4FCC1E7A-5AD2-494F-95D0-D4CF9557E343}">
      <formula1>$G$16&lt;&gt;""</formula1>
    </dataValidation>
    <dataValidation type="textLength" imeMode="halfAlpha" operator="equal" allowBlank="1" showInputMessage="1" showErrorMessage="1" error="所属コード5ケタを入力してください。_x000a_不明な場合は、「コード検索」シートでご確認ください。" prompt="所属コードが不明な場合は、「コード検索」シートでご確認ください。" sqref="H10:P10" xr:uid="{5A42541B-4B8D-43FA-A353-1C4EAEED64B9}">
      <formula1>5</formula1>
    </dataValidation>
    <dataValidation type="custom" imeMode="halfKatakana" allowBlank="1" showInputMessage="1" showErrorMessage="1" error="半角カナで入力してください。" promptTitle="半角ｶﾅで入力してください。" prompt="全角の場合、正しく反映されません。" sqref="H17:P17" xr:uid="{6D10314F-58B4-4130-B6EF-242A9407193F}">
      <formula1>$H$17=ASC($H$17)</formula1>
    </dataValidation>
    <dataValidation type="custom" imeMode="hiragana" allowBlank="1" showInputMessage="1" errorTitle="入力漏れ" error="入力必須項目です。" promptTitle="旧姓での申請はできません。" prompt="氏名変更手続されていない場合は、変更申請を行ってください。" sqref="H18:P18" xr:uid="{79CBB009-0497-42B4-9577-04CEAB645729}">
      <formula1>$G$19&lt;&gt;""</formula1>
    </dataValidation>
    <dataValidation type="list" allowBlank="1" showInputMessage="1" showErrorMessage="1" error="プルダウンから選択してください。" prompt="左から順に、それぞれプルダウンから選択してください。" sqref="H20" xr:uid="{796DB377-52C5-440A-BA54-829F98B47C20}">
      <formula1>"S,H"</formula1>
    </dataValidation>
    <dataValidation type="list" allowBlank="1" showInputMessage="1" showErrorMessage="1" error="プルダウンから選択してください。" prompt="左から順に、それぞれプルダウンから選択してください。" sqref="I20:J20" xr:uid="{AF5DC26E-9667-41D9-A9F0-DF3920C4AFAD}">
      <formula1>INDIRECT($B$75)</formula1>
    </dataValidation>
    <dataValidation type="list" allowBlank="1" showInputMessage="1" showErrorMessage="1" error="プルダウンから選択してください。" prompt="左から順に、それぞれプルダウンから選択してください。" sqref="L55:N55 K20:M20 L34:N34 L49:N49" xr:uid="{778C8953-C286-4FF9-B0AC-ED68596DEDA5}">
      <formula1>"01,02,03,04,05,06,07,08,09,10,11,12"</formula1>
    </dataValidation>
    <dataValidation type="list" allowBlank="1" showErrorMessage="1" error="プルダウンから選択してください。_x000a_金融機関コードを入力するとプルダウンが表示されます。" sqref="H24:P24" xr:uid="{E6044190-9EB8-4892-9DAB-602EDF060A6C}">
      <formula1>INDIRECT($B$82)</formula1>
    </dataValidation>
    <dataValidation type="list" allowBlank="1" showInputMessage="1" showErrorMessage="1" error="プルダウンから選択してください。" prompt="左から順に、それぞれプルダウンから選択してください。" sqref="J34:K34" xr:uid="{7F835EB6-B4A7-47E0-995B-B4B2C69E4CE4}">
      <formula1>令和</formula1>
    </dataValidation>
    <dataValidation type="list" allowBlank="1" showInputMessage="1" showErrorMessage="1" error="プルダウンから選択してください。" prompt="左から順に、それぞれプルダウンから選択してください。" sqref="J49:K49" xr:uid="{BF5256B6-1C25-405F-BC11-4F04112B5ED1}">
      <formula1>INDIRECT($B$114)</formula1>
    </dataValidation>
    <dataValidation type="list" allowBlank="1" showInputMessage="1" showErrorMessage="1" error="プルダウンから選択してください。" prompt="左から順に、それぞれプルダウンから選択してください。" sqref="J55:K55" xr:uid="{1364B067-929F-4A40-8A50-EF540C355F53}">
      <formula1>INDIRECT($B$117)</formula1>
    </dataValidation>
    <dataValidation type="list" allowBlank="1" showInputMessage="1" showErrorMessage="1" error="プルダウンから選択してください。" prompt="左から順に、それぞれプルダウンから選択してください。" sqref="O34:Q34" xr:uid="{1FD3206E-2B58-4EF1-8709-7E619342C10F}">
      <formula1>IF(OR($H$22="0307",$H$22="0507",$H$22="1105",$H$22="1201",$H$22="1207",$H$22="1211",$H$22="1213",$H$22="1214"),INDIRECT("給与支給日"),IF(OR($H$22="0304",$H$22="1109",$H$22="1212",$H$22="1301",$H$22="1417"),INDIRECT("積立終了日指定なし"),INDIRECT("末日")))</formula1>
    </dataValidation>
    <dataValidation type="custom" imeMode="halfAlpha" allowBlank="1" showInputMessage="1" showErrorMessage="1" error="以下いずれかの原因でエラーとなっています。_x000a__x000a_　①変更項目欄に☑がない項目や不要箇所への入力_x000a_　②2桁以上の数字を入力されている_x000a_　③非課税限度額の上限値を超過している" promptTitle="住宅・年金財形の両方に加入の方のみ要入力！" prompt="今回変更しない方の財形の非課税限度額を入力。_x000a_上限は、住宅・年金財形の合計で550万円です。" sqref="N39" xr:uid="{00000000-0002-0000-0000-000022000000}">
      <formula1>AND(($D$91=TRUE),($N$39&lt;6),OR($H$24="住宅",$H$24="年金"))</formula1>
    </dataValidation>
    <dataValidation type="custom" imeMode="halfAlpha" allowBlank="1" showInputMessage="1" showErrorMessage="1" error="以下いずれかの原因でエラーとなっています。_x000a__x000a_　①変更項目欄に☑がない項目や不要箇所への入力_x000a_　②2桁以上の数字を入力されている" promptTitle="住宅・年金財形の両方に加入の方のみ要入力！" prompt="今回変更しない方の財形の非課税限度額を入力。_x000a_上限は、住宅・年金財形の合計で550万円です。" sqref="O39" xr:uid="{00000000-0002-0000-0000-000025000000}">
      <formula1>AND(($D$91=TRUE),OR($H$24="住宅",$H$24="年金"),($O$39&lt;10))</formula1>
    </dataValidation>
    <dataValidation type="custom" imeMode="halfAlpha" allowBlank="1" showInputMessage="1" showErrorMessage="1" error="以下いずれかの原因でエラーとなっています。_x000a__x000a_　①変更項目欄に☑がない項目や不要箇所への入力_x000a_　②2桁以上の数字を入力されている" promptTitle="住宅・年金財形の両方に加入の方のみ要入力！" prompt="今回変更しない方の財形の非課税限度額を入力。_x000a_上限は、住宅・年金財形の合計で550万円です。" sqref="P39" xr:uid="{00000000-0002-0000-0000-000027000000}">
      <formula1>AND(($D$91=TRUE),OR($H$24="住宅",$H$24="年金"),($P$39&lt;10))</formula1>
    </dataValidation>
    <dataValidation type="custom" imeMode="halfKatakana" allowBlank="1" showInputMessage="1" showErrorMessage="1" error="以下いずれかの原因でエラーとなっています。_x000a__x000a_　①変更項目欄に☑がない項目や不要箇所への入力_x000a_　②半角カナで入力されていない" prompt="半角カナで入力" sqref="I46:Q46" xr:uid="{00000000-0002-0000-0000-000029000000}">
      <formula1>AND(($I$46=ASC(I46)),($N$91=TRUE))</formula1>
    </dataValidation>
    <dataValidation type="custom" imeMode="halfAlpha" allowBlank="1" showInputMessage="1" showErrorMessage="1" errorTitle="選択されていない変更項目に関する入力欄です。" error="変更される場合は、該当の変更項目に☑が必要です。もしくは指定可能範囲外の金額を入力されています。" sqref="L38 Q38:Q39" xr:uid="{00000000-0002-0000-0000-000020000000}">
      <formula1>AND(($D$91=TRUE),AND($I$38&gt;=10000,$I$38&lt;5500001))</formula1>
    </dataValidation>
    <dataValidation type="custom" imeMode="halfAlpha" allowBlank="1" showInputMessage="1" showErrorMessage="1" error="以下いずれかの原因でエラーとなっています。_x000a__x000a_　①変更項目欄に☑がない項目や不要箇所への入力_x000a_　②2桁以上の数字を入力されている_x000a_　③非課税限度額の上限値を超過している" sqref="I38" xr:uid="{00000000-0002-0000-0000-000021000000}">
      <formula1>AND(($D$91=TRUE),($I$38&lt;6),OR($H$24="住宅",$H$24="年金"))</formula1>
    </dataValidation>
    <dataValidation type="custom" imeMode="halfAlpha" allowBlank="1" showInputMessage="1" showErrorMessage="1" error="以下いずれかの原因でエラーとなっています。_x000a__x000a_　①変更項目欄に☑がない項目や不要箇所への入力_x000a_　②2桁以上の数字を入力されている" sqref="J38" xr:uid="{00000000-0002-0000-0000-000024000000}">
      <formula1>AND(($D$91=TRUE),OR($H$24="住宅",$H$24="年金"),($J$38&lt;10))</formula1>
    </dataValidation>
    <dataValidation type="custom" imeMode="halfAlpha" allowBlank="1" showInputMessage="1" showErrorMessage="1" error="以下いずれかの原因でエラーとなっています。_x000a__x000a_　①変更項目欄に☑がない項目や不要箇所への入力_x000a_　②2桁以上の数字を入力されている" sqref="K38" xr:uid="{00000000-0002-0000-0000-000026000000}">
      <formula1>AND(($D$91=TRUE),OR($H$24="住宅",$H$24="年金"),($K$38&lt;10))</formula1>
    </dataValidation>
    <dataValidation type="custom" imeMode="halfAlpha" allowBlank="1" showInputMessage="1" showErrorMessage="1" error="以下いずれかの原因でエラーとなっています。_x000a__x000a_　①変更項目欄に☑がない項目や不要箇所への入力_x000a_　②2桁以上の数字を入力されている" promptTitle="住宅・年金の両方に加入の方は、合計額に注意" prompt="上限は、住宅・年金財形の合計で550万円です。" sqref="P38" xr:uid="{00000000-0002-0000-0000-00002D000000}">
      <formula1>AND(($D$91=TRUE),OR($H$24="住宅",$H$24="年金"),($P$38&lt;10))</formula1>
    </dataValidation>
    <dataValidation type="custom" imeMode="halfAlpha" allowBlank="1" showInputMessage="1" showErrorMessage="1" error="以下いずれかの原因でエラーとなっています。_x000a__x000a_　①変更項目欄に☑がない項目や不要箇所への入力_x000a_　②2桁以上の数字を入力されている_x000a_　③非課税限度額の上限値を超過している" promptTitle="住宅・年金の両方に加入の方は、合計額に注意" prompt="上限は、住宅・年金財形の合計で550万円です。" sqref="N38" xr:uid="{00000000-0002-0000-0000-00002E000000}">
      <formula1>AND(($D$91=TRUE),($N$38&lt;6),OR($H$24="住宅",$H$24="年金"))</formula1>
    </dataValidation>
    <dataValidation type="custom" imeMode="halfAlpha" allowBlank="1" showInputMessage="1" showErrorMessage="1" error="以下いずれかの原因でエラーとなっています。_x000a__x000a_　①変更項目欄に☑がない項目や不要箇所への入力_x000a_　②2桁以上の数字を入力されている" promptTitle="住宅・年金の両方に加入の方は、合計額に注意" prompt="上限は、住宅・年金財形の合計で550万円です。" sqref="O38" xr:uid="{00000000-0002-0000-0000-00002F000000}">
      <formula1>AND(($D$91=TRUE),OR($H$24="住宅",$H$24="年金"),($O$38&lt;10))</formula1>
    </dataValidation>
    <dataValidation type="custom" imeMode="halfAlpha" allowBlank="1" showInputMessage="1" showErrorMessage="1" errorTitle="入力エラー" error="選択されていない変更項目に関する入力欄です。変更される場合は、該当の変更項目に☑が必要です。_x000a_または指定可能範囲外の年数を入力されています。_x000a_もしくは本変更項目非該当の金融機関を選択されています。本項目を変更できるのは、生命保険会社または損害保険会社の財形商品のみです。" sqref="Q44" xr:uid="{00000000-0002-0000-0000-000028000000}">
      <formula1>AND(($L$91=TRUE),AND($N$44&gt;=5,$N$44&lt;15),OR($W$23="生命保険会社",$W$23="損害保険会社"))</formula1>
    </dataValidation>
    <dataValidation type="custom" imeMode="halfAlpha" allowBlank="1" showInputMessage="1" showErrorMessage="1" error="以下いずれかの原因でエラーとなっています。_x000a__x000a_　①変更項目欄に☑がない項目や不要箇所への入力_x000a_　②範囲外の年数が入力されている" prompt="5～14の数字で入力" sqref="N44:P44" xr:uid="{65C73333-C398-4763-9B9D-217E7F187BFC}">
      <formula1>AND(($L$91=TRUE),AND($N$44&gt;=5,$N$44&lt;15),OR($W$23="生命保険会社",$W$23="損害保険会社"))</formula1>
    </dataValidation>
    <dataValidation type="custom" imeMode="halfAlpha" allowBlank="1" showInputMessage="1" showErrorMessage="1" error="以下いずれかの原因でエラーとなっています。_x000a__x000a_　①変更項目欄に☑がない項目や不要箇所への入力" promptTitle="日付要件あり（①②いずれも満たす日付）" prompt="①60歳以降の日付であること。_x000a_②積立終了日後、据置期間経過後の日付であること。_x000a_　※据置期間については、契約金融機関にご確認ください。" sqref="J59" xr:uid="{00000000-0002-0000-0000-00002C000000}">
      <formula1>AND(($R$91=TRUE),($H$24="年金"),NOT($W$23="生命保険会社"))</formula1>
    </dataValidation>
    <dataValidation type="custom" imeMode="halfAlpha" allowBlank="1" showInputMessage="1" showErrorMessage="1" errorTitle="入力エラー" error="選択されていない変更項目に関する入力欄です。変更される場合は、該当の変更項目に☑が必要です。_x000a_または指定可能範囲外の年数を入力されています。_x000a_もしくは本変更項目非該当の金融機関を選択されています。本項目を変更できるのは、生命保険会社または損害保険会社の財形商品のみです。" sqref="L44" xr:uid="{00000000-0002-0000-0000-000030000000}">
      <formula1>AND(($L$91=TRUE),AND($I$44&gt;=5,$I$44&lt;15),OR($W$23="生命保険会社",$W$23="損害保険会社"))</formula1>
    </dataValidation>
    <dataValidation type="custom" imeMode="halfAlpha" allowBlank="1" showInputMessage="1" showErrorMessage="1" error="以下いずれかの原因でエラーとなっています。_x000a__x000a_　①変更項目欄に☑がない項目や不要箇所への入力_x000a_　②範囲外の数字を入力している" promptTitle="下記①②いずれも満たす年齢で設定" prompt="①60歳以降の年齢を指定_x000a_②積立終了日後、据置期間経過後であること。_x000a_　※据置期間については、契約金融機関にご確認ください。" sqref="J64" xr:uid="{00000000-0002-0000-0000-000032000000}">
      <formula1>AND(($R$91=TRUE),($H$24="年金"),($J$64&gt;59),($W$23="生命保険会社"))</formula1>
    </dataValidation>
    <dataValidation type="custom" imeMode="halfAlpha" allowBlank="1" showInputMessage="1" showErrorMessage="1" error="以下いずれかの原因でエラーとなっています。_x000a__x000a_　①変更項目欄に☑がない項目や不要箇所への入力_x000a_　②範囲外の年数が入力されている" prompt="5～14の数字で入力" sqref="I44:K44" xr:uid="{5984C1C2-9DAB-4049-B8C4-A292086335CB}">
      <formula1>AND(($L$91=TRUE),AND($I$44&gt;=5,$I$44&lt;15),OR($W$23="生命保険会社",$W$23="損害保険会社"))</formula1>
    </dataValidation>
    <dataValidation type="list" showInputMessage="1" showErrorMessage="1" error="プルダウンから選択してください。" prompt="プルダウンから選択" sqref="H29:Y29" xr:uid="{59869047-E53D-47DF-9037-60F6582D5925}">
      <formula1>"□,☑"</formula1>
    </dataValidation>
  </dataValidations>
  <hyperlinks>
    <hyperlink ref="W10:Y10" location="コード検索!A1" display="「コード検索シート」" xr:uid="{00000000-0004-0000-0000-000000000000}"/>
    <hyperlink ref="W22:Y22" location="コード検索!A1" display="「コード検索シート」" xr:uid="{1EF4174C-4C0A-4369-97E0-4CCF70542455}"/>
    <hyperlink ref="Z39:AD39" location="印刷用!CP72" display="公印の箇所" xr:uid="{9C049662-4BE2-41D9-8609-1C5CF9001CE2}"/>
  </hyperlinks>
  <printOptions horizontalCentered="1"/>
  <pageMargins left="0.31496062992125984" right="0.11811023622047245" top="0.55118110236220474" bottom="0.55118110236220474" header="0.31496062992125984" footer="0.31496062992125984"/>
  <pageSetup paperSize="9" scale="89" fitToHeight="0" orientation="portrait" r:id="rId1"/>
  <colBreaks count="1" manualBreakCount="1">
    <brk id="30" max="1048575" man="1"/>
  </colBreaks>
  <ignoredErrors>
    <ignoredError sqref="W60:W61" evalError="1"/>
  </ignoredErrors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xWindow="626" yWindow="935" count="4">
        <x14:dataValidation type="list" allowBlank="1" showInputMessage="1" showErrorMessage="1" error="プルダウンから選択してください。" prompt="左から順に、それぞれプルダウンから選択してください。" xr:uid="{650BF8F5-A31E-475B-98FA-E7FA9EDCE897}">
          <x14:formula1>
            <xm:f>IF(OR(AND($I$49="H",$L$49="02",日付!$W$4="うるう年"),AND($I$49="R",$L$49="02",日付!$W$5="うるう年")),INDIRECT("日２９"),IF($L$49="02",INDIRECT("日２８"),IF(OR($L$49="04",$L$49="06",$L$49="09",$L$49="11"),INDIRECT("日３０"),INDIRECT("日３１"))))</xm:f>
          </x14:formula1>
          <xm:sqref>O49:Q49</xm:sqref>
        </x14:dataValidation>
        <x14:dataValidation type="list" allowBlank="1" showInputMessage="1" showErrorMessage="1" error="プルダウンから選択してください。" prompt="左から順に、それぞれプルダウンから選択してください。" xr:uid="{BFC0CCA4-C50A-4833-AAD9-FE7DD29449C7}">
          <x14:formula1>
            <xm:f>IF(OR(AND($I$55="H",$L$55="02",日付!$X$4="うるう年"),AND($I$55="R",$L$55="02",日付!$X$5="うるう年")),INDIRECT("日２９"),IF($L$55="02",INDIRECT("日２８"),IF(OR($L$55="04",$L$55="06",$L$55="09",$L$55="11"),INDIRECT("日３０"),INDIRECT("日３１"))))</xm:f>
          </x14:formula1>
          <xm:sqref>O55:Q55</xm:sqref>
        </x14:dataValidation>
        <x14:dataValidation type="list" allowBlank="1" showInputMessage="1" showErrorMessage="1" error="プルダウンから選択してください。_x000a__x000a_金融機関コードが不明な場合は_x000a_「コード検索」シートでご確認ください。" prompt="契約先の金融機関コードを入力してください。_x000a_ご不明な場合は「コード検索」シートでご確認ください。_x000a__x000a_また、「0101　りそな銀行」を誤って入力する方が非常に多く発生しています。処理が遅れる原因となりますので、必ずご自分の契約機関をご確認の上入力してください。" xr:uid="{38809F04-95B8-464C-8D5B-BD6CF0F68D4A}">
          <x14:formula1>
            <xm:f>コード検索!$G$2:$G$49</xm:f>
          </x14:formula1>
          <xm:sqref>H22:P22</xm:sqref>
        </x14:dataValidation>
        <x14:dataValidation type="list" allowBlank="1" showInputMessage="1" showErrorMessage="1" error="プルダウンから選択してください。" prompt="左から順に、それぞれプルダウンから選択してください。" xr:uid="{91A90051-AD2C-4A2D-A4BF-B20068810D5B}">
          <x14:formula1>
            <xm:f>IF(OR(AND($H$20="H",$K$20="02",日付!V4="うるう年"),AND($H$20="S",$K$20="02",日付!V3="うるう年")),INDIRECT("日２９"),IF($K$20="02",INDIRECT("日２８"),IF(OR($K$20="04",$K$20="06",$K$20="09",$K$20="11"),INDIRECT("日３０"),INDIRECT("日３１"))))</xm:f>
          </x14:formula1>
          <xm:sqref>N20:P20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CCECFF"/>
  </sheetPr>
  <dimension ref="A1:U66"/>
  <sheetViews>
    <sheetView showGridLines="0" showRowColHeaders="0" zoomScaleNormal="100" zoomScaleSheetLayoutView="100" workbookViewId="0">
      <selection sqref="A1:I1"/>
    </sheetView>
  </sheetViews>
  <sheetFormatPr defaultColWidth="3.6640625" defaultRowHeight="15"/>
  <cols>
    <col min="1" max="1" width="1.109375" style="248" customWidth="1"/>
    <col min="2" max="3" width="3.109375" style="248" customWidth="1"/>
    <col min="4" max="4" width="6.6640625" style="248" customWidth="1"/>
    <col min="5" max="5" width="5.109375" style="248" customWidth="1"/>
    <col min="6" max="50" width="5.5546875" style="248" customWidth="1"/>
    <col min="51" max="90" width="3.6640625" style="248" customWidth="1"/>
    <col min="91" max="16384" width="3.6640625" style="248"/>
  </cols>
  <sheetData>
    <row r="1" spans="1:21" ht="51" customHeight="1" thickBot="1">
      <c r="A1" s="1126" t="s">
        <v>1562</v>
      </c>
      <c r="B1" s="1127"/>
      <c r="C1" s="1127"/>
      <c r="D1" s="1127"/>
      <c r="E1" s="1127"/>
      <c r="F1" s="1127"/>
      <c r="G1" s="1127"/>
      <c r="H1" s="1127"/>
      <c r="I1" s="1128"/>
      <c r="J1" s="425"/>
      <c r="K1" s="425"/>
    </row>
    <row r="2" spans="1:21" ht="30" customHeight="1">
      <c r="A2" s="426"/>
      <c r="B2" s="157"/>
      <c r="C2" s="426"/>
      <c r="D2" s="157"/>
      <c r="E2" s="157"/>
      <c r="F2" s="157"/>
      <c r="G2" s="156"/>
    </row>
    <row r="3" spans="1:21" ht="39" customHeight="1">
      <c r="A3" s="584" t="s">
        <v>1533</v>
      </c>
      <c r="B3" s="575"/>
      <c r="C3" s="585"/>
      <c r="D3" s="586"/>
      <c r="E3" s="586"/>
      <c r="F3" s="586"/>
      <c r="G3" s="586"/>
      <c r="H3" s="586"/>
      <c r="I3" s="586"/>
      <c r="J3" s="586"/>
      <c r="K3" s="586"/>
      <c r="L3" s="586"/>
      <c r="M3" s="586"/>
      <c r="N3" s="586"/>
      <c r="O3" s="586"/>
      <c r="P3" s="586"/>
      <c r="Q3" s="586"/>
      <c r="R3" s="586"/>
      <c r="S3" s="587"/>
    </row>
    <row r="4" spans="1:21" ht="4.5" customHeight="1">
      <c r="A4" s="631"/>
      <c r="B4" s="632"/>
      <c r="C4" s="633"/>
      <c r="D4" s="634"/>
      <c r="E4" s="634"/>
      <c r="F4" s="634"/>
      <c r="G4" s="634"/>
      <c r="H4" s="634"/>
      <c r="I4" s="634"/>
      <c r="J4" s="634"/>
      <c r="K4" s="634"/>
      <c r="L4" s="347"/>
      <c r="M4" s="347"/>
      <c r="N4" s="347"/>
      <c r="O4" s="347"/>
      <c r="P4" s="347"/>
      <c r="Q4" s="347"/>
      <c r="R4" s="347"/>
      <c r="S4" s="476"/>
      <c r="T4" s="354"/>
      <c r="U4" s="354"/>
    </row>
    <row r="5" spans="1:21" ht="18" customHeight="1">
      <c r="A5" s="439"/>
      <c r="B5" s="609" t="s">
        <v>1258</v>
      </c>
      <c r="C5" s="610" t="s">
        <v>1276</v>
      </c>
      <c r="D5" s="635"/>
      <c r="E5" s="636"/>
      <c r="F5" s="347" t="s">
        <v>1563</v>
      </c>
      <c r="G5" s="622" t="s">
        <v>1400</v>
      </c>
      <c r="H5" s="622"/>
      <c r="I5" s="622"/>
      <c r="J5" s="622"/>
      <c r="K5" s="622" t="s">
        <v>1622</v>
      </c>
      <c r="L5" s="622"/>
      <c r="M5" s="622"/>
      <c r="N5" s="622"/>
      <c r="O5" s="347"/>
      <c r="P5" s="347"/>
      <c r="Q5" s="347"/>
      <c r="R5" s="347"/>
      <c r="S5" s="476"/>
      <c r="T5" s="354"/>
      <c r="U5" s="354"/>
    </row>
    <row r="6" spans="1:21" ht="4.5" customHeight="1">
      <c r="A6" s="631"/>
      <c r="B6" s="609"/>
      <c r="C6" s="610"/>
      <c r="D6" s="635"/>
      <c r="E6" s="634"/>
      <c r="F6" s="634"/>
      <c r="G6" s="637"/>
      <c r="H6" s="637"/>
      <c r="I6" s="637"/>
      <c r="J6" s="637"/>
      <c r="K6" s="637"/>
      <c r="L6" s="622"/>
      <c r="M6" s="622"/>
      <c r="N6" s="622"/>
      <c r="O6" s="347"/>
      <c r="P6" s="347"/>
      <c r="Q6" s="347"/>
      <c r="R6" s="347"/>
      <c r="S6" s="476"/>
      <c r="T6" s="354"/>
      <c r="U6" s="354"/>
    </row>
    <row r="7" spans="1:21" ht="18" customHeight="1">
      <c r="A7" s="439"/>
      <c r="B7" s="609" t="s">
        <v>1259</v>
      </c>
      <c r="C7" s="610" t="s">
        <v>1277</v>
      </c>
      <c r="D7" s="635"/>
      <c r="E7" s="636"/>
      <c r="F7" s="347" t="s">
        <v>1563</v>
      </c>
      <c r="G7" s="622" t="s">
        <v>1401</v>
      </c>
      <c r="H7" s="622"/>
      <c r="I7" s="622"/>
      <c r="J7" s="622"/>
      <c r="K7" s="622" t="s">
        <v>1534</v>
      </c>
      <c r="L7" s="622"/>
      <c r="M7" s="622"/>
      <c r="N7" s="622"/>
      <c r="O7" s="347"/>
      <c r="P7" s="347"/>
      <c r="Q7" s="347"/>
      <c r="R7" s="638"/>
      <c r="S7" s="476"/>
      <c r="T7" s="354"/>
      <c r="U7" s="354"/>
    </row>
    <row r="8" spans="1:21" ht="18" customHeight="1">
      <c r="A8" s="439"/>
      <c r="B8" s="609"/>
      <c r="C8" s="610"/>
      <c r="D8" s="635"/>
      <c r="E8" s="636"/>
      <c r="F8" s="347"/>
      <c r="G8" s="622" t="s">
        <v>1580</v>
      </c>
      <c r="H8" s="622"/>
      <c r="I8" s="622"/>
      <c r="J8" s="622"/>
      <c r="K8" s="622"/>
      <c r="L8" s="622"/>
      <c r="M8" s="622"/>
      <c r="N8" s="622"/>
      <c r="O8" s="347"/>
      <c r="P8" s="347"/>
      <c r="Q8" s="347"/>
      <c r="R8" s="638"/>
      <c r="S8" s="476"/>
      <c r="T8" s="354"/>
      <c r="U8" s="354"/>
    </row>
    <row r="9" spans="1:21" ht="4.5" customHeight="1">
      <c r="A9" s="631"/>
      <c r="B9" s="609"/>
      <c r="C9" s="610"/>
      <c r="D9" s="635"/>
      <c r="E9" s="634"/>
      <c r="F9" s="634"/>
      <c r="G9" s="637"/>
      <c r="H9" s="637"/>
      <c r="I9" s="637"/>
      <c r="J9" s="637"/>
      <c r="K9" s="637"/>
      <c r="L9" s="622"/>
      <c r="M9" s="622"/>
      <c r="N9" s="622"/>
      <c r="O9" s="347"/>
      <c r="P9" s="347"/>
      <c r="Q9" s="347"/>
      <c r="R9" s="347"/>
      <c r="S9" s="476"/>
      <c r="T9" s="354"/>
      <c r="U9" s="354"/>
    </row>
    <row r="10" spans="1:21" ht="18" customHeight="1">
      <c r="A10" s="439"/>
      <c r="B10" s="609" t="s">
        <v>1260</v>
      </c>
      <c r="C10" s="610" t="s">
        <v>1278</v>
      </c>
      <c r="D10" s="635"/>
      <c r="E10" s="636"/>
      <c r="F10" s="347" t="s">
        <v>1563</v>
      </c>
      <c r="G10" s="622" t="s">
        <v>1399</v>
      </c>
      <c r="H10" s="622"/>
      <c r="I10" s="622"/>
      <c r="J10" s="622"/>
      <c r="K10" s="622"/>
      <c r="L10" s="622"/>
      <c r="M10" s="622"/>
      <c r="N10" s="622"/>
      <c r="O10" s="347"/>
      <c r="P10" s="347"/>
      <c r="Q10" s="347"/>
      <c r="R10" s="347"/>
      <c r="S10" s="476"/>
      <c r="T10" s="354"/>
      <c r="U10" s="354"/>
    </row>
    <row r="11" spans="1:21" ht="4.2" customHeight="1">
      <c r="A11" s="439"/>
      <c r="B11" s="574"/>
      <c r="C11" s="577"/>
      <c r="D11" s="572"/>
      <c r="E11" s="636"/>
      <c r="F11" s="347"/>
      <c r="G11" s="347"/>
      <c r="H11" s="347"/>
      <c r="I11" s="347"/>
      <c r="J11" s="347"/>
      <c r="K11" s="347"/>
      <c r="L11" s="347"/>
      <c r="M11" s="347"/>
      <c r="N11" s="347"/>
      <c r="O11" s="347"/>
      <c r="P11" s="347"/>
      <c r="Q11" s="347"/>
      <c r="R11" s="347"/>
      <c r="S11" s="476"/>
      <c r="T11" s="354"/>
      <c r="U11" s="354"/>
    </row>
    <row r="12" spans="1:21" ht="18" customHeight="1">
      <c r="A12" s="439"/>
      <c r="B12" s="609" t="s">
        <v>1261</v>
      </c>
      <c r="C12" s="610" t="s">
        <v>1396</v>
      </c>
      <c r="D12" s="639"/>
      <c r="E12" s="636"/>
      <c r="F12" s="347" t="s">
        <v>1510</v>
      </c>
      <c r="G12" s="622" t="s">
        <v>1565</v>
      </c>
      <c r="H12" s="347"/>
      <c r="I12" s="347"/>
      <c r="J12" s="347"/>
      <c r="K12" s="347"/>
      <c r="L12" s="347"/>
      <c r="M12" s="347"/>
      <c r="N12" s="347"/>
      <c r="O12" s="347"/>
      <c r="P12" s="347"/>
      <c r="Q12" s="347"/>
      <c r="R12" s="347"/>
      <c r="S12" s="476"/>
      <c r="T12" s="354"/>
      <c r="U12" s="354"/>
    </row>
    <row r="13" spans="1:21" ht="18" customHeight="1">
      <c r="A13" s="576"/>
      <c r="B13" s="640"/>
      <c r="C13" s="641"/>
      <c r="D13" s="622"/>
      <c r="E13" s="642"/>
      <c r="F13" s="622"/>
      <c r="G13" s="622" t="s">
        <v>1564</v>
      </c>
      <c r="H13" s="622"/>
      <c r="I13" s="622"/>
      <c r="J13" s="622"/>
      <c r="K13" s="622"/>
      <c r="L13" s="622"/>
      <c r="M13" s="622"/>
      <c r="N13" s="622"/>
      <c r="O13" s="622"/>
      <c r="P13" s="622"/>
      <c r="Q13" s="347"/>
      <c r="R13" s="347"/>
      <c r="S13" s="476"/>
      <c r="T13" s="354"/>
      <c r="U13" s="354"/>
    </row>
    <row r="14" spans="1:21" ht="4.2" customHeight="1">
      <c r="A14" s="626"/>
      <c r="B14" s="432"/>
      <c r="C14" s="573"/>
      <c r="D14" s="571"/>
      <c r="E14" s="643"/>
      <c r="F14" s="628"/>
      <c r="G14" s="628"/>
      <c r="H14" s="628"/>
      <c r="I14" s="628"/>
      <c r="J14" s="628"/>
      <c r="K14" s="628"/>
      <c r="L14" s="628"/>
      <c r="M14" s="628"/>
      <c r="N14" s="628"/>
      <c r="O14" s="628"/>
      <c r="P14" s="628"/>
      <c r="Q14" s="628"/>
      <c r="R14" s="628"/>
      <c r="S14" s="630"/>
      <c r="T14" s="354"/>
      <c r="U14" s="354"/>
    </row>
    <row r="15" spans="1:21" ht="21" customHeight="1">
      <c r="A15" s="589"/>
      <c r="B15" s="433"/>
      <c r="C15" s="589"/>
      <c r="D15" s="354"/>
      <c r="E15" s="354"/>
      <c r="F15" s="354"/>
      <c r="G15" s="354"/>
      <c r="H15" s="588"/>
      <c r="I15" s="354"/>
      <c r="J15" s="354"/>
      <c r="K15" s="354"/>
      <c r="L15" s="354"/>
      <c r="M15" s="354"/>
      <c r="N15" s="354"/>
      <c r="O15" s="354"/>
      <c r="P15" s="354"/>
      <c r="Q15" s="354"/>
      <c r="R15" s="354"/>
      <c r="S15" s="354"/>
      <c r="T15" s="354"/>
      <c r="U15" s="354"/>
    </row>
    <row r="16" spans="1:21" s="427" customFormat="1" ht="39" customHeight="1">
      <c r="A16" s="1129" t="s">
        <v>1390</v>
      </c>
      <c r="B16" s="1130"/>
      <c r="C16" s="1130"/>
      <c r="D16" s="1130"/>
      <c r="E16" s="1130"/>
      <c r="F16" s="1130"/>
      <c r="G16" s="1130"/>
      <c r="H16" s="1130"/>
      <c r="I16" s="1130"/>
      <c r="J16" s="1130"/>
      <c r="K16" s="1130"/>
      <c r="L16" s="1130"/>
      <c r="M16" s="1130"/>
      <c r="N16" s="1130"/>
      <c r="O16" s="1130"/>
      <c r="P16" s="1130"/>
      <c r="Q16" s="1130"/>
      <c r="R16" s="1130"/>
      <c r="S16" s="1131"/>
    </row>
    <row r="17" spans="1:21" ht="7.2" customHeight="1">
      <c r="A17" s="439"/>
      <c r="B17" s="574"/>
      <c r="C17" s="570"/>
      <c r="D17" s="347"/>
      <c r="E17" s="347"/>
      <c r="F17" s="347"/>
      <c r="G17" s="347"/>
      <c r="H17" s="347"/>
      <c r="I17" s="347"/>
      <c r="J17" s="347"/>
      <c r="K17" s="347"/>
      <c r="L17" s="347"/>
      <c r="M17" s="347"/>
      <c r="N17" s="347"/>
      <c r="O17" s="347"/>
      <c r="P17" s="347"/>
      <c r="Q17" s="347"/>
      <c r="R17" s="347"/>
      <c r="S17" s="476"/>
      <c r="T17" s="590"/>
      <c r="U17" s="427"/>
    </row>
    <row r="18" spans="1:21" ht="18" customHeight="1">
      <c r="A18" s="439"/>
      <c r="B18" s="609" t="s">
        <v>1258</v>
      </c>
      <c r="C18" s="610" t="s">
        <v>1535</v>
      </c>
      <c r="D18" s="347"/>
      <c r="E18" s="347"/>
      <c r="F18" s="347"/>
      <c r="G18" s="347"/>
      <c r="H18" s="347"/>
      <c r="I18" s="347"/>
      <c r="J18" s="347"/>
      <c r="K18" s="347"/>
      <c r="L18" s="347"/>
      <c r="M18" s="347"/>
      <c r="N18" s="347"/>
      <c r="O18" s="347"/>
      <c r="P18" s="347"/>
      <c r="Q18" s="347"/>
      <c r="R18" s="347"/>
      <c r="S18" s="476"/>
      <c r="T18" s="354"/>
    </row>
    <row r="19" spans="1:21" ht="4.2" customHeight="1">
      <c r="A19" s="439"/>
      <c r="B19" s="574"/>
      <c r="C19" s="611"/>
      <c r="D19" s="570"/>
      <c r="E19" s="347"/>
      <c r="F19" s="347"/>
      <c r="G19" s="347"/>
      <c r="H19" s="347"/>
      <c r="I19" s="347"/>
      <c r="J19" s="347"/>
      <c r="K19" s="347"/>
      <c r="L19" s="347"/>
      <c r="M19" s="347"/>
      <c r="N19" s="612"/>
      <c r="O19" s="347"/>
      <c r="P19" s="347"/>
      <c r="Q19" s="347"/>
      <c r="R19" s="347"/>
      <c r="S19" s="476"/>
      <c r="T19" s="354"/>
    </row>
    <row r="20" spans="1:21" ht="18" customHeight="1">
      <c r="A20" s="439"/>
      <c r="B20" s="574"/>
      <c r="C20" s="613" t="s">
        <v>1536</v>
      </c>
      <c r="D20" s="577" t="s">
        <v>1581</v>
      </c>
      <c r="E20" s="347"/>
      <c r="F20" s="347"/>
      <c r="G20" s="347"/>
      <c r="H20" s="347"/>
      <c r="I20" s="347"/>
      <c r="J20" s="347"/>
      <c r="K20" s="347"/>
      <c r="L20" s="347"/>
      <c r="M20" s="347"/>
      <c r="N20" s="612"/>
      <c r="O20" s="347"/>
      <c r="P20" s="347"/>
      <c r="Q20" s="347"/>
      <c r="R20" s="347"/>
      <c r="S20" s="476"/>
      <c r="T20" s="354"/>
    </row>
    <row r="21" spans="1:21" ht="4.2" customHeight="1">
      <c r="A21" s="439"/>
      <c r="B21" s="574"/>
      <c r="C21" s="613"/>
      <c r="D21" s="577"/>
      <c r="E21" s="347"/>
      <c r="F21" s="347"/>
      <c r="G21" s="347"/>
      <c r="H21" s="347"/>
      <c r="I21" s="347"/>
      <c r="J21" s="347"/>
      <c r="K21" s="347"/>
      <c r="L21" s="347"/>
      <c r="M21" s="347"/>
      <c r="N21" s="612"/>
      <c r="O21" s="347"/>
      <c r="P21" s="347"/>
      <c r="Q21" s="347"/>
      <c r="R21" s="347"/>
      <c r="S21" s="476"/>
      <c r="T21" s="354"/>
    </row>
    <row r="22" spans="1:21" ht="18.600000000000001" customHeight="1">
      <c r="A22" s="439"/>
      <c r="B22" s="574"/>
      <c r="C22" s="613" t="s">
        <v>1536</v>
      </c>
      <c r="D22" s="577" t="s">
        <v>1567</v>
      </c>
      <c r="E22" s="347"/>
      <c r="F22" s="347"/>
      <c r="G22" s="347"/>
      <c r="H22" s="347"/>
      <c r="I22" s="347"/>
      <c r="J22" s="347"/>
      <c r="K22" s="347"/>
      <c r="L22" s="347"/>
      <c r="M22" s="347"/>
      <c r="N22" s="612"/>
      <c r="O22" s="347"/>
      <c r="P22" s="347"/>
      <c r="Q22" s="347"/>
      <c r="R22" s="347"/>
      <c r="S22" s="476"/>
      <c r="T22" s="354"/>
    </row>
    <row r="23" spans="1:21" ht="18.600000000000001" customHeight="1">
      <c r="A23" s="439"/>
      <c r="B23" s="574"/>
      <c r="C23" s="613"/>
      <c r="D23" s="577" t="s">
        <v>1566</v>
      </c>
      <c r="E23" s="347"/>
      <c r="F23" s="347"/>
      <c r="G23" s="347"/>
      <c r="H23" s="347"/>
      <c r="I23" s="347"/>
      <c r="J23" s="347"/>
      <c r="K23" s="347"/>
      <c r="L23" s="347"/>
      <c r="M23" s="347"/>
      <c r="N23" s="612"/>
      <c r="O23" s="347"/>
      <c r="P23" s="347"/>
      <c r="Q23" s="347"/>
      <c r="R23" s="347"/>
      <c r="S23" s="476"/>
      <c r="T23" s="354"/>
    </row>
    <row r="24" spans="1:21" ht="4.2" customHeight="1">
      <c r="A24" s="439"/>
      <c r="B24" s="574"/>
      <c r="C24" s="613"/>
      <c r="D24" s="577"/>
      <c r="E24" s="347"/>
      <c r="F24" s="347"/>
      <c r="G24" s="347"/>
      <c r="H24" s="347"/>
      <c r="I24" s="347"/>
      <c r="J24" s="347"/>
      <c r="K24" s="347"/>
      <c r="L24" s="347"/>
      <c r="M24" s="347"/>
      <c r="N24" s="612"/>
      <c r="O24" s="347"/>
      <c r="P24" s="347"/>
      <c r="Q24" s="347"/>
      <c r="R24" s="347"/>
      <c r="S24" s="476"/>
      <c r="T24" s="354"/>
    </row>
    <row r="25" spans="1:21" ht="18" customHeight="1">
      <c r="A25" s="614"/>
      <c r="B25" s="611"/>
      <c r="C25" s="613" t="s">
        <v>1536</v>
      </c>
      <c r="D25" s="577" t="s">
        <v>1537</v>
      </c>
      <c r="E25" s="615"/>
      <c r="F25" s="615"/>
      <c r="G25" s="615"/>
      <c r="H25" s="615"/>
      <c r="I25" s="615"/>
      <c r="J25" s="615"/>
      <c r="K25" s="615"/>
      <c r="L25" s="615"/>
      <c r="M25" s="615"/>
      <c r="N25" s="615"/>
      <c r="O25" s="615"/>
      <c r="P25" s="615"/>
      <c r="Q25" s="615"/>
      <c r="R25" s="615"/>
      <c r="S25" s="616"/>
      <c r="T25" s="354"/>
    </row>
    <row r="26" spans="1:21" ht="7.2" customHeight="1">
      <c r="A26" s="439"/>
      <c r="B26" s="574"/>
      <c r="C26" s="611"/>
      <c r="D26" s="570"/>
      <c r="E26" s="347"/>
      <c r="F26" s="347"/>
      <c r="G26" s="347"/>
      <c r="H26" s="347"/>
      <c r="I26" s="347"/>
      <c r="J26" s="347"/>
      <c r="K26" s="347"/>
      <c r="L26" s="347"/>
      <c r="M26" s="347"/>
      <c r="N26" s="612"/>
      <c r="O26" s="347"/>
      <c r="P26" s="347"/>
      <c r="Q26" s="347"/>
      <c r="R26" s="347"/>
      <c r="S26" s="476"/>
      <c r="T26" s="354"/>
    </row>
    <row r="27" spans="1:21" ht="16.5" customHeight="1">
      <c r="A27" s="439"/>
      <c r="B27" s="609" t="s">
        <v>1259</v>
      </c>
      <c r="C27" s="610" t="s">
        <v>1538</v>
      </c>
      <c r="D27" s="617"/>
      <c r="E27" s="347"/>
      <c r="F27" s="347"/>
      <c r="G27" s="347"/>
      <c r="H27" s="347"/>
      <c r="I27" s="347"/>
      <c r="J27" s="347"/>
      <c r="K27" s="347"/>
      <c r="L27" s="347"/>
      <c r="M27" s="347"/>
      <c r="N27" s="347"/>
      <c r="O27" s="347"/>
      <c r="P27" s="347"/>
      <c r="Q27" s="347"/>
      <c r="R27" s="347"/>
      <c r="S27" s="476"/>
      <c r="T27" s="354"/>
    </row>
    <row r="28" spans="1:21" ht="4.2" customHeight="1">
      <c r="A28" s="439"/>
      <c r="B28" s="574"/>
      <c r="C28" s="611"/>
      <c r="D28" s="570"/>
      <c r="E28" s="347"/>
      <c r="F28" s="347"/>
      <c r="G28" s="347"/>
      <c r="H28" s="347"/>
      <c r="I28" s="347"/>
      <c r="J28" s="347"/>
      <c r="K28" s="347"/>
      <c r="L28" s="347"/>
      <c r="M28" s="347"/>
      <c r="N28" s="612"/>
      <c r="O28" s="347"/>
      <c r="P28" s="347"/>
      <c r="Q28" s="347"/>
      <c r="R28" s="347"/>
      <c r="S28" s="476"/>
      <c r="T28" s="354"/>
    </row>
    <row r="29" spans="1:21" ht="18" customHeight="1">
      <c r="A29" s="439"/>
      <c r="B29" s="574"/>
      <c r="C29" s="611" t="s">
        <v>1536</v>
      </c>
      <c r="D29" s="577" t="s">
        <v>1568</v>
      </c>
      <c r="E29" s="574"/>
      <c r="F29" s="570"/>
      <c r="G29" s="347"/>
      <c r="H29" s="347"/>
      <c r="I29" s="347"/>
      <c r="J29" s="347"/>
      <c r="K29" s="347"/>
      <c r="L29" s="347"/>
      <c r="M29" s="347"/>
      <c r="N29" s="347"/>
      <c r="O29" s="347"/>
      <c r="P29" s="347"/>
      <c r="Q29" s="347"/>
      <c r="R29" s="612"/>
      <c r="S29" s="476"/>
      <c r="T29" s="354"/>
    </row>
    <row r="30" spans="1:21" ht="18" customHeight="1">
      <c r="A30" s="439"/>
      <c r="B30" s="574"/>
      <c r="C30" s="611"/>
      <c r="D30" s="577" t="s">
        <v>1569</v>
      </c>
      <c r="E30" s="574"/>
      <c r="F30" s="570"/>
      <c r="G30" s="347"/>
      <c r="H30" s="347"/>
      <c r="I30" s="347"/>
      <c r="J30" s="347"/>
      <c r="K30" s="347"/>
      <c r="L30" s="347"/>
      <c r="M30" s="347"/>
      <c r="N30" s="347"/>
      <c r="O30" s="347"/>
      <c r="P30" s="347"/>
      <c r="Q30" s="347"/>
      <c r="R30" s="347"/>
      <c r="S30" s="476"/>
      <c r="T30" s="354"/>
    </row>
    <row r="31" spans="1:21" ht="4.2" customHeight="1">
      <c r="A31" s="439"/>
      <c r="B31" s="574"/>
      <c r="C31" s="611"/>
      <c r="D31" s="570"/>
      <c r="E31" s="347"/>
      <c r="F31" s="347"/>
      <c r="G31" s="347"/>
      <c r="H31" s="347"/>
      <c r="I31" s="347"/>
      <c r="J31" s="347"/>
      <c r="K31" s="347"/>
      <c r="L31" s="347"/>
      <c r="M31" s="347"/>
      <c r="N31" s="612"/>
      <c r="O31" s="347"/>
      <c r="P31" s="347"/>
      <c r="Q31" s="347"/>
      <c r="R31" s="347"/>
      <c r="S31" s="476"/>
      <c r="T31" s="354"/>
    </row>
    <row r="32" spans="1:21" s="427" customFormat="1" ht="18" customHeight="1">
      <c r="A32" s="614"/>
      <c r="B32" s="615"/>
      <c r="C32" s="613" t="s">
        <v>1536</v>
      </c>
      <c r="D32" s="577" t="s">
        <v>1570</v>
      </c>
      <c r="E32" s="611"/>
      <c r="F32" s="618"/>
      <c r="G32" s="615"/>
      <c r="H32" s="615"/>
      <c r="I32" s="615"/>
      <c r="J32" s="615"/>
      <c r="K32" s="615"/>
      <c r="L32" s="615"/>
      <c r="M32" s="615"/>
      <c r="N32" s="615"/>
      <c r="O32" s="615"/>
      <c r="P32" s="615"/>
      <c r="Q32" s="615"/>
      <c r="R32" s="615"/>
      <c r="S32" s="616"/>
      <c r="T32" s="590"/>
    </row>
    <row r="33" spans="1:20" ht="18" customHeight="1">
      <c r="A33" s="614"/>
      <c r="B33" s="615"/>
      <c r="C33" s="613"/>
      <c r="D33" s="619" t="s">
        <v>1571</v>
      </c>
      <c r="E33" s="620"/>
      <c r="F33" s="618"/>
      <c r="G33" s="615"/>
      <c r="H33" s="615"/>
      <c r="I33" s="615"/>
      <c r="J33" s="615"/>
      <c r="K33" s="615"/>
      <c r="L33" s="615"/>
      <c r="M33" s="615"/>
      <c r="N33" s="615"/>
      <c r="O33" s="615"/>
      <c r="P33" s="615"/>
      <c r="Q33" s="615"/>
      <c r="R33" s="615"/>
      <c r="S33" s="616"/>
      <c r="T33" s="354"/>
    </row>
    <row r="34" spans="1:20" ht="15" customHeight="1">
      <c r="A34" s="614"/>
      <c r="B34" s="615"/>
      <c r="C34" s="611"/>
      <c r="D34" s="577" t="s">
        <v>1582</v>
      </c>
      <c r="E34" s="620"/>
      <c r="F34" s="618"/>
      <c r="G34" s="615"/>
      <c r="H34" s="615"/>
      <c r="I34" s="615"/>
      <c r="J34" s="615"/>
      <c r="K34" s="615"/>
      <c r="L34" s="615"/>
      <c r="M34" s="615"/>
      <c r="N34" s="615"/>
      <c r="O34" s="615"/>
      <c r="P34" s="615"/>
      <c r="Q34" s="615"/>
      <c r="R34" s="615"/>
      <c r="S34" s="616"/>
      <c r="T34" s="354"/>
    </row>
    <row r="35" spans="1:20" ht="7.5" customHeight="1">
      <c r="A35" s="439"/>
      <c r="B35" s="574"/>
      <c r="C35" s="570"/>
      <c r="D35" s="347"/>
      <c r="E35" s="347"/>
      <c r="F35" s="347"/>
      <c r="G35" s="347"/>
      <c r="H35" s="347"/>
      <c r="I35" s="347"/>
      <c r="J35" s="347"/>
      <c r="K35" s="347"/>
      <c r="L35" s="347"/>
      <c r="M35" s="347"/>
      <c r="N35" s="347"/>
      <c r="O35" s="347"/>
      <c r="P35" s="347"/>
      <c r="Q35" s="347"/>
      <c r="R35" s="347"/>
      <c r="S35" s="476"/>
      <c r="T35" s="354"/>
    </row>
    <row r="36" spans="1:20" ht="16.5" customHeight="1">
      <c r="A36" s="439"/>
      <c r="B36" s="609" t="s">
        <v>1260</v>
      </c>
      <c r="C36" s="610" t="s">
        <v>1539</v>
      </c>
      <c r="D36" s="617"/>
      <c r="E36" s="347"/>
      <c r="F36" s="347"/>
      <c r="G36" s="347"/>
      <c r="H36" s="347"/>
      <c r="I36" s="347"/>
      <c r="J36" s="347"/>
      <c r="K36" s="347"/>
      <c r="L36" s="347"/>
      <c r="M36" s="347"/>
      <c r="N36" s="347"/>
      <c r="O36" s="347"/>
      <c r="P36" s="347"/>
      <c r="Q36" s="347"/>
      <c r="R36" s="347"/>
      <c r="S36" s="476"/>
      <c r="T36" s="354"/>
    </row>
    <row r="37" spans="1:20" ht="4.2" customHeight="1">
      <c r="A37" s="439"/>
      <c r="B37" s="574"/>
      <c r="C37" s="611"/>
      <c r="D37" s="570"/>
      <c r="E37" s="347"/>
      <c r="F37" s="347"/>
      <c r="G37" s="347"/>
      <c r="H37" s="347"/>
      <c r="I37" s="347"/>
      <c r="J37" s="347"/>
      <c r="K37" s="347"/>
      <c r="L37" s="347"/>
      <c r="M37" s="347"/>
      <c r="N37" s="612"/>
      <c r="O37" s="347"/>
      <c r="P37" s="347"/>
      <c r="Q37" s="347"/>
      <c r="R37" s="347"/>
      <c r="S37" s="476"/>
      <c r="T37" s="354"/>
    </row>
    <row r="38" spans="1:20" ht="18" customHeight="1">
      <c r="A38" s="439"/>
      <c r="B38" s="574"/>
      <c r="C38" s="613" t="s">
        <v>1536</v>
      </c>
      <c r="D38" s="577" t="s">
        <v>1583</v>
      </c>
      <c r="E38" s="574"/>
      <c r="F38" s="570"/>
      <c r="G38" s="347"/>
      <c r="H38" s="347"/>
      <c r="I38" s="347"/>
      <c r="J38" s="347"/>
      <c r="K38" s="347"/>
      <c r="L38" s="347"/>
      <c r="M38" s="347"/>
      <c r="N38" s="347"/>
      <c r="O38" s="347"/>
      <c r="P38" s="347"/>
      <c r="Q38" s="347"/>
      <c r="R38" s="347"/>
      <c r="S38" s="476"/>
      <c r="T38" s="354"/>
    </row>
    <row r="39" spans="1:20" ht="4.2" customHeight="1">
      <c r="A39" s="439"/>
      <c r="B39" s="574"/>
      <c r="C39" s="613"/>
      <c r="D39" s="577"/>
      <c r="E39" s="347"/>
      <c r="F39" s="347"/>
      <c r="G39" s="347"/>
      <c r="H39" s="347"/>
      <c r="I39" s="347"/>
      <c r="J39" s="347"/>
      <c r="K39" s="347"/>
      <c r="L39" s="347"/>
      <c r="M39" s="347"/>
      <c r="N39" s="612"/>
      <c r="O39" s="347"/>
      <c r="P39" s="347"/>
      <c r="Q39" s="347"/>
      <c r="R39" s="347"/>
      <c r="S39" s="476"/>
      <c r="T39" s="354"/>
    </row>
    <row r="40" spans="1:20" ht="18" customHeight="1">
      <c r="A40" s="439"/>
      <c r="B40" s="574"/>
      <c r="C40" s="613" t="s">
        <v>1536</v>
      </c>
      <c r="D40" s="577" t="s">
        <v>1575</v>
      </c>
      <c r="E40" s="574"/>
      <c r="F40" s="570"/>
      <c r="G40" s="347"/>
      <c r="H40" s="347"/>
      <c r="I40" s="347"/>
      <c r="J40" s="347"/>
      <c r="K40" s="347"/>
      <c r="L40" s="347"/>
      <c r="M40" s="347"/>
      <c r="N40" s="347"/>
      <c r="O40" s="347"/>
      <c r="P40" s="347"/>
      <c r="Q40" s="347"/>
      <c r="R40" s="347"/>
      <c r="S40" s="476"/>
      <c r="T40" s="354"/>
    </row>
    <row r="41" spans="1:20" ht="18" customHeight="1">
      <c r="A41" s="439"/>
      <c r="B41" s="574"/>
      <c r="C41" s="613"/>
      <c r="D41" s="577" t="s">
        <v>1574</v>
      </c>
      <c r="E41" s="574"/>
      <c r="F41" s="570"/>
      <c r="G41" s="347"/>
      <c r="H41" s="347"/>
      <c r="I41" s="347"/>
      <c r="J41" s="347"/>
      <c r="K41" s="347"/>
      <c r="L41" s="347"/>
      <c r="M41" s="347"/>
      <c r="N41" s="347"/>
      <c r="O41" s="347"/>
      <c r="P41" s="347"/>
      <c r="Q41" s="347"/>
      <c r="R41" s="347"/>
      <c r="S41" s="476"/>
      <c r="T41" s="354"/>
    </row>
    <row r="42" spans="1:20" ht="4.2" customHeight="1">
      <c r="A42" s="439"/>
      <c r="B42" s="574"/>
      <c r="C42" s="613"/>
      <c r="D42" s="577"/>
      <c r="E42" s="347"/>
      <c r="F42" s="347"/>
      <c r="G42" s="347"/>
      <c r="H42" s="347"/>
      <c r="I42" s="347"/>
      <c r="J42" s="347"/>
      <c r="K42" s="347"/>
      <c r="L42" s="347"/>
      <c r="M42" s="347"/>
      <c r="N42" s="612"/>
      <c r="O42" s="347"/>
      <c r="P42" s="347"/>
      <c r="Q42" s="347"/>
      <c r="R42" s="347"/>
      <c r="S42" s="476"/>
      <c r="T42" s="354"/>
    </row>
    <row r="43" spans="1:20" ht="18" customHeight="1">
      <c r="A43" s="439"/>
      <c r="B43" s="574"/>
      <c r="C43" s="613" t="s">
        <v>1536</v>
      </c>
      <c r="D43" s="621" t="s">
        <v>1540</v>
      </c>
      <c r="E43" s="574"/>
      <c r="F43" s="570"/>
      <c r="G43" s="347"/>
      <c r="H43" s="347"/>
      <c r="I43" s="347"/>
      <c r="J43" s="347"/>
      <c r="K43" s="347"/>
      <c r="L43" s="347"/>
      <c r="M43" s="347"/>
      <c r="N43" s="347"/>
      <c r="O43" s="347"/>
      <c r="P43" s="347"/>
      <c r="Q43" s="347"/>
      <c r="R43" s="347"/>
      <c r="S43" s="476"/>
      <c r="T43" s="354"/>
    </row>
    <row r="44" spans="1:20" ht="18" customHeight="1">
      <c r="A44" s="439"/>
      <c r="B44" s="574"/>
      <c r="C44" s="613"/>
      <c r="D44" s="577" t="s">
        <v>1572</v>
      </c>
      <c r="E44" s="574"/>
      <c r="F44" s="570"/>
      <c r="G44" s="347"/>
      <c r="H44" s="347"/>
      <c r="I44" s="347"/>
      <c r="J44" s="347"/>
      <c r="K44" s="347"/>
      <c r="L44" s="347"/>
      <c r="M44" s="347"/>
      <c r="N44" s="347"/>
      <c r="O44" s="347"/>
      <c r="P44" s="347"/>
      <c r="Q44" s="347"/>
      <c r="R44" s="347"/>
      <c r="S44" s="476"/>
      <c r="T44" s="354"/>
    </row>
    <row r="45" spans="1:20" ht="4.2" customHeight="1">
      <c r="A45" s="439"/>
      <c r="B45" s="574"/>
      <c r="C45" s="613"/>
      <c r="D45" s="577"/>
      <c r="E45" s="347"/>
      <c r="F45" s="347"/>
      <c r="G45" s="347"/>
      <c r="H45" s="347"/>
      <c r="I45" s="347"/>
      <c r="J45" s="347"/>
      <c r="K45" s="347"/>
      <c r="L45" s="347"/>
      <c r="M45" s="347"/>
      <c r="N45" s="612"/>
      <c r="O45" s="347"/>
      <c r="P45" s="347"/>
      <c r="Q45" s="347"/>
      <c r="R45" s="347"/>
      <c r="S45" s="476"/>
      <c r="T45" s="354"/>
    </row>
    <row r="46" spans="1:20" ht="18" customHeight="1">
      <c r="A46" s="439"/>
      <c r="B46" s="574"/>
      <c r="C46" s="613" t="s">
        <v>1536</v>
      </c>
      <c r="D46" s="577" t="s">
        <v>1576</v>
      </c>
      <c r="E46" s="574"/>
      <c r="F46" s="570"/>
      <c r="G46" s="347"/>
      <c r="H46" s="347"/>
      <c r="I46" s="347"/>
      <c r="J46" s="347"/>
      <c r="K46" s="347"/>
      <c r="L46" s="347"/>
      <c r="M46" s="347"/>
      <c r="N46" s="347"/>
      <c r="O46" s="347"/>
      <c r="P46" s="347"/>
      <c r="Q46" s="347"/>
      <c r="R46" s="347"/>
      <c r="S46" s="476"/>
      <c r="T46" s="354"/>
    </row>
    <row r="47" spans="1:20" ht="18" customHeight="1">
      <c r="A47" s="439"/>
      <c r="B47" s="574"/>
      <c r="C47" s="613"/>
      <c r="D47" s="577" t="s">
        <v>1577</v>
      </c>
      <c r="E47" s="574"/>
      <c r="F47" s="570"/>
      <c r="G47" s="347"/>
      <c r="H47" s="347"/>
      <c r="I47" s="347"/>
      <c r="J47" s="347"/>
      <c r="K47" s="347"/>
      <c r="L47" s="347"/>
      <c r="M47" s="347"/>
      <c r="N47" s="347"/>
      <c r="O47" s="347"/>
      <c r="P47" s="347"/>
      <c r="Q47" s="347"/>
      <c r="R47" s="347"/>
      <c r="S47" s="476"/>
      <c r="T47" s="354"/>
    </row>
    <row r="48" spans="1:20" ht="4.2" customHeight="1">
      <c r="A48" s="439"/>
      <c r="B48" s="574"/>
      <c r="C48" s="613"/>
      <c r="D48" s="577"/>
      <c r="E48" s="347"/>
      <c r="F48" s="347"/>
      <c r="G48" s="347"/>
      <c r="H48" s="347"/>
      <c r="I48" s="347"/>
      <c r="J48" s="347"/>
      <c r="K48" s="347"/>
      <c r="L48" s="347"/>
      <c r="M48" s="347"/>
      <c r="N48" s="612"/>
      <c r="O48" s="347"/>
      <c r="P48" s="347"/>
      <c r="Q48" s="347"/>
      <c r="R48" s="347"/>
      <c r="S48" s="476"/>
      <c r="T48" s="354"/>
    </row>
    <row r="49" spans="1:21" ht="18" customHeight="1">
      <c r="A49" s="439"/>
      <c r="B49" s="574"/>
      <c r="C49" s="613" t="s">
        <v>1536</v>
      </c>
      <c r="D49" s="577" t="s">
        <v>1573</v>
      </c>
      <c r="E49" s="574"/>
      <c r="F49" s="570"/>
      <c r="G49" s="347"/>
      <c r="H49" s="347"/>
      <c r="I49" s="347"/>
      <c r="J49" s="347"/>
      <c r="K49" s="347"/>
      <c r="L49" s="347"/>
      <c r="M49" s="347"/>
      <c r="N49" s="347"/>
      <c r="O49" s="347"/>
      <c r="P49" s="347"/>
      <c r="Q49" s="347"/>
      <c r="R49" s="347"/>
      <c r="S49" s="476"/>
      <c r="T49" s="354"/>
    </row>
    <row r="50" spans="1:21" ht="4.2" customHeight="1">
      <c r="A50" s="439"/>
      <c r="B50" s="574"/>
      <c r="C50" s="613"/>
      <c r="D50" s="577"/>
      <c r="E50" s="347"/>
      <c r="F50" s="347"/>
      <c r="G50" s="347"/>
      <c r="H50" s="347"/>
      <c r="I50" s="347"/>
      <c r="J50" s="347"/>
      <c r="K50" s="347"/>
      <c r="L50" s="347"/>
      <c r="M50" s="347"/>
      <c r="N50" s="612"/>
      <c r="O50" s="347"/>
      <c r="P50" s="347"/>
      <c r="Q50" s="347"/>
      <c r="R50" s="347"/>
      <c r="S50" s="476"/>
      <c r="T50" s="354"/>
    </row>
    <row r="51" spans="1:21" ht="18" customHeight="1">
      <c r="A51" s="439"/>
      <c r="B51" s="574"/>
      <c r="C51" s="613" t="s">
        <v>1536</v>
      </c>
      <c r="D51" s="577" t="s">
        <v>1541</v>
      </c>
      <c r="E51" s="574"/>
      <c r="F51" s="570"/>
      <c r="G51" s="347"/>
      <c r="H51" s="347"/>
      <c r="I51" s="347"/>
      <c r="J51" s="347"/>
      <c r="K51" s="347"/>
      <c r="L51" s="347"/>
      <c r="M51" s="347"/>
      <c r="N51" s="347"/>
      <c r="O51" s="347"/>
      <c r="P51" s="347"/>
      <c r="Q51" s="347"/>
      <c r="R51" s="347"/>
      <c r="S51" s="476"/>
      <c r="T51" s="354"/>
    </row>
    <row r="52" spans="1:21" ht="7.5" customHeight="1" thickBot="1">
      <c r="A52" s="439"/>
      <c r="B52" s="574"/>
      <c r="C52" s="611"/>
      <c r="D52" s="570"/>
      <c r="E52" s="574"/>
      <c r="F52" s="570"/>
      <c r="G52" s="347"/>
      <c r="H52" s="347"/>
      <c r="I52" s="347"/>
      <c r="J52" s="347"/>
      <c r="K52" s="347"/>
      <c r="L52" s="347"/>
      <c r="M52" s="347"/>
      <c r="N52" s="347"/>
      <c r="O52" s="347"/>
      <c r="P52" s="347"/>
      <c r="Q52" s="347"/>
      <c r="R52" s="347"/>
      <c r="S52" s="476"/>
      <c r="T52" s="591"/>
    </row>
    <row r="53" spans="1:21" ht="18" customHeight="1">
      <c r="A53" s="439"/>
      <c r="B53" s="574"/>
      <c r="C53" s="592"/>
      <c r="D53" s="593" t="s">
        <v>1542</v>
      </c>
      <c r="E53" s="594"/>
      <c r="F53" s="593" t="s">
        <v>1543</v>
      </c>
      <c r="G53" s="595" t="s">
        <v>1544</v>
      </c>
      <c r="H53" s="595"/>
      <c r="I53" s="595"/>
      <c r="J53" s="595"/>
      <c r="K53" s="595"/>
      <c r="L53" s="595"/>
      <c r="M53" s="595"/>
      <c r="N53" s="595"/>
      <c r="O53" s="596"/>
      <c r="P53" s="596"/>
      <c r="Q53" s="596"/>
      <c r="R53" s="597"/>
      <c r="S53" s="476"/>
      <c r="T53" s="591"/>
    </row>
    <row r="54" spans="1:21" ht="18" customHeight="1">
      <c r="A54" s="439"/>
      <c r="B54" s="574"/>
      <c r="C54" s="598"/>
      <c r="D54" s="577" t="s">
        <v>1545</v>
      </c>
      <c r="E54" s="613"/>
      <c r="F54" s="577" t="s">
        <v>1543</v>
      </c>
      <c r="G54" s="622" t="s">
        <v>1578</v>
      </c>
      <c r="H54" s="622"/>
      <c r="I54" s="622"/>
      <c r="J54" s="622"/>
      <c r="K54" s="622"/>
      <c r="L54" s="622"/>
      <c r="M54" s="622"/>
      <c r="N54" s="622"/>
      <c r="O54" s="347"/>
      <c r="P54" s="347"/>
      <c r="Q54" s="347"/>
      <c r="R54" s="599"/>
      <c r="S54" s="476"/>
      <c r="T54" s="590"/>
      <c r="U54" s="427"/>
    </row>
    <row r="55" spans="1:21" ht="18" customHeight="1" thickBot="1">
      <c r="A55" s="439"/>
      <c r="B55" s="574"/>
      <c r="C55" s="600"/>
      <c r="D55" s="601" t="s">
        <v>1546</v>
      </c>
      <c r="E55" s="602"/>
      <c r="F55" s="602" t="s">
        <v>1543</v>
      </c>
      <c r="G55" s="603" t="s">
        <v>1547</v>
      </c>
      <c r="H55" s="604"/>
      <c r="I55" s="604"/>
      <c r="J55" s="605"/>
      <c r="K55" s="602"/>
      <c r="L55" s="602"/>
      <c r="M55" s="602"/>
      <c r="N55" s="602"/>
      <c r="O55" s="606"/>
      <c r="P55" s="606"/>
      <c r="Q55" s="606"/>
      <c r="R55" s="607"/>
      <c r="S55" s="476"/>
      <c r="T55" s="591"/>
      <c r="U55" s="428"/>
    </row>
    <row r="56" spans="1:21" ht="7.5" customHeight="1">
      <c r="A56" s="439"/>
      <c r="B56" s="574"/>
      <c r="C56" s="611"/>
      <c r="D56" s="570"/>
      <c r="E56" s="574"/>
      <c r="F56" s="570"/>
      <c r="G56" s="347"/>
      <c r="H56" s="347"/>
      <c r="I56" s="347"/>
      <c r="J56" s="347"/>
      <c r="K56" s="347"/>
      <c r="L56" s="347"/>
      <c r="M56" s="347"/>
      <c r="N56" s="347"/>
      <c r="O56" s="347"/>
      <c r="P56" s="347"/>
      <c r="Q56" s="347"/>
      <c r="R56" s="347"/>
      <c r="S56" s="476"/>
      <c r="T56" s="590"/>
      <c r="U56" s="427"/>
    </row>
    <row r="57" spans="1:21" ht="18" customHeight="1">
      <c r="A57" s="623"/>
      <c r="B57" s="574"/>
      <c r="C57" s="613" t="s">
        <v>1536</v>
      </c>
      <c r="D57" s="624" t="s">
        <v>1548</v>
      </c>
      <c r="E57" s="347"/>
      <c r="F57" s="347"/>
      <c r="G57" s="347"/>
      <c r="H57" s="347"/>
      <c r="I57" s="347"/>
      <c r="J57" s="347"/>
      <c r="K57" s="347"/>
      <c r="L57" s="347"/>
      <c r="M57" s="347"/>
      <c r="N57" s="347"/>
      <c r="O57" s="347"/>
      <c r="P57" s="347"/>
      <c r="Q57" s="347"/>
      <c r="R57" s="347"/>
      <c r="S57" s="476"/>
      <c r="T57" s="590"/>
      <c r="U57" s="427"/>
    </row>
    <row r="58" spans="1:21" ht="4.2" customHeight="1">
      <c r="A58" s="439"/>
      <c r="B58" s="574"/>
      <c r="C58" s="613"/>
      <c r="D58" s="577"/>
      <c r="E58" s="347"/>
      <c r="F58" s="347"/>
      <c r="G58" s="347"/>
      <c r="H58" s="347"/>
      <c r="I58" s="347"/>
      <c r="J58" s="347"/>
      <c r="K58" s="347"/>
      <c r="L58" s="347"/>
      <c r="M58" s="347"/>
      <c r="N58" s="612"/>
      <c r="O58" s="347"/>
      <c r="P58" s="347"/>
      <c r="Q58" s="347"/>
      <c r="R58" s="347"/>
      <c r="S58" s="476"/>
      <c r="T58" s="354"/>
    </row>
    <row r="59" spans="1:21" ht="18" customHeight="1">
      <c r="A59" s="439"/>
      <c r="B59" s="574"/>
      <c r="C59" s="613" t="s">
        <v>1536</v>
      </c>
      <c r="D59" s="577" t="s">
        <v>1549</v>
      </c>
      <c r="E59" s="347"/>
      <c r="F59" s="625"/>
      <c r="G59" s="625"/>
      <c r="H59" s="625"/>
      <c r="I59" s="625"/>
      <c r="J59" s="347"/>
      <c r="K59" s="347"/>
      <c r="L59" s="347"/>
      <c r="M59" s="347"/>
      <c r="N59" s="347"/>
      <c r="O59" s="347"/>
      <c r="P59" s="347"/>
      <c r="Q59" s="347"/>
      <c r="R59" s="347"/>
      <c r="S59" s="476"/>
      <c r="T59" s="608"/>
      <c r="U59" s="429"/>
    </row>
    <row r="60" spans="1:21" ht="18" customHeight="1">
      <c r="A60" s="439"/>
      <c r="B60" s="574"/>
      <c r="C60" s="613"/>
      <c r="D60" s="577" t="s">
        <v>1550</v>
      </c>
      <c r="E60" s="347"/>
      <c r="F60" s="625"/>
      <c r="G60" s="625"/>
      <c r="H60" s="625"/>
      <c r="I60" s="625"/>
      <c r="J60" s="347"/>
      <c r="K60" s="347"/>
      <c r="L60" s="347"/>
      <c r="M60" s="347"/>
      <c r="N60" s="347"/>
      <c r="O60" s="347"/>
      <c r="P60" s="347"/>
      <c r="Q60" s="347"/>
      <c r="R60" s="347"/>
      <c r="S60" s="476"/>
      <c r="T60" s="608"/>
      <c r="U60" s="429"/>
    </row>
    <row r="61" spans="1:21" ht="4.2" customHeight="1">
      <c r="A61" s="439"/>
      <c r="B61" s="574"/>
      <c r="C61" s="613"/>
      <c r="D61" s="577"/>
      <c r="E61" s="347"/>
      <c r="F61" s="347"/>
      <c r="G61" s="347"/>
      <c r="H61" s="347"/>
      <c r="I61" s="347"/>
      <c r="J61" s="347"/>
      <c r="K61" s="347"/>
      <c r="L61" s="347"/>
      <c r="M61" s="347"/>
      <c r="N61" s="612"/>
      <c r="O61" s="347"/>
      <c r="P61" s="347"/>
      <c r="Q61" s="347"/>
      <c r="R61" s="347"/>
      <c r="S61" s="476"/>
      <c r="T61" s="354"/>
    </row>
    <row r="62" spans="1:21" ht="18" customHeight="1">
      <c r="A62" s="439"/>
      <c r="B62" s="574"/>
      <c r="C62" s="613" t="s">
        <v>1536</v>
      </c>
      <c r="D62" s="577" t="s">
        <v>1551</v>
      </c>
      <c r="E62" s="347"/>
      <c r="F62" s="347"/>
      <c r="G62" s="347"/>
      <c r="H62" s="347"/>
      <c r="I62" s="612"/>
      <c r="J62" s="612"/>
      <c r="K62" s="612"/>
      <c r="L62" s="612"/>
      <c r="M62" s="347"/>
      <c r="N62" s="347"/>
      <c r="O62" s="570"/>
      <c r="P62" s="347"/>
      <c r="Q62" s="347"/>
      <c r="R62" s="347"/>
      <c r="S62" s="476"/>
      <c r="T62" s="591"/>
      <c r="U62" s="428"/>
    </row>
    <row r="63" spans="1:21" ht="18" customHeight="1">
      <c r="A63" s="626"/>
      <c r="B63" s="432"/>
      <c r="C63" s="627"/>
      <c r="D63" s="573" t="s">
        <v>1552</v>
      </c>
      <c r="E63" s="628"/>
      <c r="F63" s="628"/>
      <c r="G63" s="628"/>
      <c r="H63" s="628"/>
      <c r="I63" s="629"/>
      <c r="J63" s="629"/>
      <c r="K63" s="629"/>
      <c r="L63" s="629"/>
      <c r="M63" s="628"/>
      <c r="N63" s="628"/>
      <c r="O63" s="357"/>
      <c r="P63" s="628"/>
      <c r="Q63" s="628"/>
      <c r="R63" s="628"/>
      <c r="S63" s="630"/>
      <c r="T63" s="591"/>
      <c r="U63" s="428"/>
    </row>
    <row r="64" spans="1:21">
      <c r="A64" s="354"/>
      <c r="B64" s="354"/>
      <c r="C64" s="354"/>
      <c r="D64" s="354"/>
      <c r="E64" s="354"/>
      <c r="F64" s="354"/>
      <c r="G64" s="354"/>
      <c r="H64" s="354"/>
      <c r="I64" s="354"/>
      <c r="J64" s="354"/>
      <c r="K64" s="354"/>
      <c r="L64" s="354"/>
      <c r="M64" s="354"/>
      <c r="N64" s="354"/>
      <c r="O64" s="354"/>
      <c r="P64" s="354"/>
      <c r="Q64" s="354"/>
      <c r="R64" s="354"/>
      <c r="S64" s="354"/>
      <c r="T64" s="354"/>
    </row>
    <row r="65" spans="1:20">
      <c r="A65" s="354"/>
      <c r="B65" s="354"/>
      <c r="C65" s="354"/>
      <c r="D65" s="354"/>
      <c r="E65" s="354"/>
      <c r="F65" s="354"/>
      <c r="G65" s="354"/>
      <c r="H65" s="354"/>
      <c r="I65" s="354"/>
      <c r="J65" s="354"/>
      <c r="K65" s="354"/>
      <c r="L65" s="354"/>
      <c r="M65" s="354"/>
      <c r="N65" s="354"/>
      <c r="O65" s="354"/>
      <c r="P65" s="354"/>
      <c r="Q65" s="354"/>
      <c r="R65" s="354"/>
      <c r="S65" s="354"/>
      <c r="T65" s="354"/>
    </row>
    <row r="66" spans="1:20">
      <c r="A66" s="354"/>
      <c r="B66" s="354"/>
      <c r="C66" s="354"/>
      <c r="D66" s="354"/>
      <c r="E66" s="354"/>
      <c r="F66" s="354"/>
      <c r="G66" s="354"/>
      <c r="H66" s="354"/>
      <c r="I66" s="354"/>
      <c r="J66" s="354"/>
      <c r="K66" s="354"/>
      <c r="L66" s="354"/>
      <c r="M66" s="354"/>
      <c r="N66" s="354"/>
      <c r="O66" s="354"/>
      <c r="P66" s="354"/>
      <c r="Q66" s="354"/>
      <c r="R66" s="354"/>
      <c r="S66" s="354"/>
      <c r="T66" s="354"/>
    </row>
  </sheetData>
  <sheetProtection algorithmName="SHA-512" hashValue="Pa1BVYoR953g+G0DAN16KQrNWAPBjgOzw2GkIVtbRytw54YY6OCS/LjZEEJOEMcXhHiu2BVz0CzrGGNzIVxIZg==" saltValue="88YBrVdaufeXRgaz2mQ/+Q==" spinCount="100000" sheet="1" objects="1" scenarios="1"/>
  <mergeCells count="2">
    <mergeCell ref="A1:I1"/>
    <mergeCell ref="A16:S16"/>
  </mergeCells>
  <phoneticPr fontId="2"/>
  <printOptions horizontalCentered="1"/>
  <pageMargins left="0.11811023622047245" right="0.11811023622047245" top="0.94488188976377963" bottom="0.74803149606299213" header="0.31496062992125984" footer="0.31496062992125984"/>
  <pageSetup paperSize="9" scale="77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CDFFBD"/>
  </sheetPr>
  <dimension ref="A1:V1068"/>
  <sheetViews>
    <sheetView showGridLines="0" topLeftCell="A71" zoomScaleNormal="100" workbookViewId="0">
      <selection activeCell="C93" sqref="C93"/>
    </sheetView>
  </sheetViews>
  <sheetFormatPr defaultColWidth="9" defaultRowHeight="13.2"/>
  <cols>
    <col min="1" max="1" width="5.109375" style="548" customWidth="1"/>
    <col min="2" max="2" width="10.77734375" style="548" customWidth="1"/>
    <col min="3" max="3" width="25.77734375" style="140" customWidth="1"/>
    <col min="4" max="4" width="10.77734375" style="102" customWidth="1"/>
    <col min="5" max="5" width="0" style="136" hidden="1" customWidth="1"/>
    <col min="6" max="6" width="3.77734375" style="136" customWidth="1"/>
    <col min="7" max="7" width="10.77734375" style="137" customWidth="1"/>
    <col min="8" max="8" width="25.77734375" style="138" customWidth="1"/>
    <col min="9" max="9" width="25.77734375" style="139" customWidth="1"/>
    <col min="10" max="12" width="9" style="102" hidden="1" customWidth="1"/>
    <col min="13" max="13" width="3" customWidth="1"/>
    <col min="14" max="14" width="3.109375" customWidth="1"/>
    <col min="18" max="18" width="3.109375" customWidth="1"/>
    <col min="23" max="16384" width="9" style="102"/>
  </cols>
  <sheetData>
    <row r="1" spans="1:22" ht="13.2" customHeight="1">
      <c r="A1" s="101" t="s">
        <v>1624</v>
      </c>
      <c r="B1" s="544" t="s">
        <v>137</v>
      </c>
      <c r="C1" s="545" t="s">
        <v>1625</v>
      </c>
      <c r="E1" s="103" t="s">
        <v>139</v>
      </c>
      <c r="F1" s="104" t="s">
        <v>136</v>
      </c>
      <c r="G1" s="546" t="s">
        <v>140</v>
      </c>
      <c r="H1" s="547" t="s">
        <v>141</v>
      </c>
      <c r="I1" s="106" t="s">
        <v>142</v>
      </c>
      <c r="M1" s="578"/>
      <c r="N1" s="578"/>
      <c r="O1" s="578"/>
      <c r="P1" s="578"/>
      <c r="Q1" s="578"/>
      <c r="R1" s="578"/>
      <c r="S1" s="578"/>
      <c r="T1" s="578"/>
      <c r="U1" s="578"/>
      <c r="V1" s="578"/>
    </row>
    <row r="2" spans="1:22" ht="13.2" customHeight="1">
      <c r="A2" s="644">
        <v>1</v>
      </c>
      <c r="B2" s="645">
        <v>52701</v>
      </c>
      <c r="C2" s="646" t="s">
        <v>1380</v>
      </c>
      <c r="D2"/>
      <c r="E2" s="1135" t="s">
        <v>143</v>
      </c>
      <c r="F2" s="107">
        <v>1</v>
      </c>
      <c r="G2" s="108" t="s">
        <v>144</v>
      </c>
      <c r="H2" s="109" t="s">
        <v>145</v>
      </c>
      <c r="I2" s="110" t="s">
        <v>146</v>
      </c>
      <c r="J2" s="102" t="s">
        <v>1279</v>
      </c>
      <c r="K2" s="102" t="s">
        <v>1302</v>
      </c>
    </row>
    <row r="3" spans="1:22" ht="13.2" customHeight="1">
      <c r="A3" s="647">
        <v>2</v>
      </c>
      <c r="B3" s="648">
        <v>52702</v>
      </c>
      <c r="C3" s="649" t="s">
        <v>147</v>
      </c>
      <c r="D3"/>
      <c r="E3" s="1133"/>
      <c r="F3" s="111">
        <v>2</v>
      </c>
      <c r="G3" s="112" t="s">
        <v>148</v>
      </c>
      <c r="H3" s="113" t="s">
        <v>145</v>
      </c>
      <c r="I3" s="114" t="s">
        <v>1198</v>
      </c>
      <c r="J3" s="102" t="s">
        <v>1502</v>
      </c>
      <c r="K3" s="155" t="s">
        <v>1302</v>
      </c>
    </row>
    <row r="4" spans="1:22" ht="13.2" customHeight="1">
      <c r="A4" s="647">
        <v>3</v>
      </c>
      <c r="B4" s="648">
        <v>52703</v>
      </c>
      <c r="C4" s="649" t="s">
        <v>149</v>
      </c>
      <c r="D4"/>
      <c r="E4" s="1133"/>
      <c r="F4" s="111">
        <v>3</v>
      </c>
      <c r="G4" s="112" t="s">
        <v>150</v>
      </c>
      <c r="H4" s="113" t="s">
        <v>151</v>
      </c>
      <c r="I4" s="114" t="s">
        <v>152</v>
      </c>
      <c r="J4" s="102" t="s">
        <v>1281</v>
      </c>
      <c r="K4" s="155" t="s">
        <v>1287</v>
      </c>
    </row>
    <row r="5" spans="1:22" ht="13.2" customHeight="1">
      <c r="A5" s="647">
        <v>4</v>
      </c>
      <c r="B5" s="648">
        <v>52704</v>
      </c>
      <c r="C5" s="650" t="s">
        <v>153</v>
      </c>
      <c r="D5"/>
      <c r="E5" s="1133"/>
      <c r="F5" s="111">
        <v>4</v>
      </c>
      <c r="G5" s="112" t="s">
        <v>154</v>
      </c>
      <c r="H5" s="113" t="s">
        <v>151</v>
      </c>
      <c r="I5" s="114" t="s">
        <v>155</v>
      </c>
      <c r="J5" s="102" t="s">
        <v>1281</v>
      </c>
      <c r="K5" s="102" t="s">
        <v>1288</v>
      </c>
    </row>
    <row r="6" spans="1:22" ht="13.2" customHeight="1">
      <c r="A6" s="647">
        <v>5</v>
      </c>
      <c r="B6" s="648">
        <v>52705</v>
      </c>
      <c r="C6" s="649" t="s">
        <v>156</v>
      </c>
      <c r="D6"/>
      <c r="E6" s="1133"/>
      <c r="F6" s="111">
        <v>5</v>
      </c>
      <c r="G6" s="112" t="s">
        <v>157</v>
      </c>
      <c r="H6" s="113" t="s">
        <v>158</v>
      </c>
      <c r="I6" s="114" t="s">
        <v>159</v>
      </c>
      <c r="J6" s="102" t="s">
        <v>1281</v>
      </c>
      <c r="K6" s="102" t="s">
        <v>1289</v>
      </c>
    </row>
    <row r="7" spans="1:22" ht="13.2" customHeight="1">
      <c r="A7" s="647">
        <v>6</v>
      </c>
      <c r="B7" s="648">
        <v>52706</v>
      </c>
      <c r="C7" s="649" t="s">
        <v>160</v>
      </c>
      <c r="D7"/>
      <c r="E7" s="1133"/>
      <c r="F7" s="111">
        <v>6</v>
      </c>
      <c r="G7" s="112" t="s">
        <v>161</v>
      </c>
      <c r="H7" s="113" t="s">
        <v>158</v>
      </c>
      <c r="I7" s="114" t="s">
        <v>162</v>
      </c>
      <c r="J7" s="102" t="s">
        <v>1281</v>
      </c>
      <c r="K7" s="102" t="s">
        <v>1290</v>
      </c>
    </row>
    <row r="8" spans="1:22" ht="13.2" customHeight="1">
      <c r="A8" s="647">
        <v>7</v>
      </c>
      <c r="B8" s="648">
        <v>52707</v>
      </c>
      <c r="C8" s="649" t="s">
        <v>163</v>
      </c>
      <c r="D8"/>
      <c r="E8" s="1136"/>
      <c r="F8" s="115">
        <v>7</v>
      </c>
      <c r="G8" s="116" t="s">
        <v>164</v>
      </c>
      <c r="H8" s="117" t="s">
        <v>165</v>
      </c>
      <c r="I8" s="118" t="s">
        <v>166</v>
      </c>
      <c r="J8" s="102" t="s">
        <v>1281</v>
      </c>
      <c r="K8" s="102" t="s">
        <v>1291</v>
      </c>
    </row>
    <row r="9" spans="1:22" ht="13.2" customHeight="1">
      <c r="A9" s="647">
        <v>8</v>
      </c>
      <c r="B9" s="648">
        <v>52708</v>
      </c>
      <c r="C9" s="649" t="s">
        <v>167</v>
      </c>
      <c r="D9"/>
      <c r="E9" s="1132" t="s">
        <v>168</v>
      </c>
      <c r="F9" s="119">
        <v>8</v>
      </c>
      <c r="G9" s="120" t="s">
        <v>169</v>
      </c>
      <c r="H9" s="121" t="s">
        <v>170</v>
      </c>
      <c r="I9" s="122"/>
      <c r="J9" s="102" t="s">
        <v>1281</v>
      </c>
      <c r="K9" s="102" t="s">
        <v>1303</v>
      </c>
    </row>
    <row r="10" spans="1:22" ht="13.2" customHeight="1">
      <c r="A10" s="647">
        <v>9</v>
      </c>
      <c r="B10" s="648">
        <v>52709</v>
      </c>
      <c r="C10" s="649" t="s">
        <v>171</v>
      </c>
      <c r="D10"/>
      <c r="E10" s="1133"/>
      <c r="F10" s="111">
        <v>9</v>
      </c>
      <c r="G10" s="112" t="s">
        <v>172</v>
      </c>
      <c r="H10" s="113" t="s">
        <v>173</v>
      </c>
      <c r="I10" s="114" t="s">
        <v>174</v>
      </c>
      <c r="J10" s="102" t="s">
        <v>1281</v>
      </c>
      <c r="K10" s="102" t="s">
        <v>1292</v>
      </c>
    </row>
    <row r="11" spans="1:22" ht="13.2" customHeight="1">
      <c r="A11" s="647">
        <v>10</v>
      </c>
      <c r="B11" s="648">
        <v>52710</v>
      </c>
      <c r="C11" s="649" t="s">
        <v>175</v>
      </c>
      <c r="D11"/>
      <c r="E11" s="1133"/>
      <c r="F11" s="111">
        <v>10</v>
      </c>
      <c r="G11" s="112" t="s">
        <v>176</v>
      </c>
      <c r="H11" s="113" t="s">
        <v>177</v>
      </c>
      <c r="I11" s="114"/>
      <c r="J11" s="102" t="s">
        <v>1281</v>
      </c>
      <c r="K11" s="102" t="s">
        <v>1303</v>
      </c>
    </row>
    <row r="12" spans="1:22" ht="13.2" customHeight="1">
      <c r="A12" s="647">
        <v>11</v>
      </c>
      <c r="B12" s="648">
        <v>52711</v>
      </c>
      <c r="C12" s="649" t="s">
        <v>1066</v>
      </c>
      <c r="D12"/>
      <c r="E12" s="1133"/>
      <c r="F12" s="111">
        <v>11</v>
      </c>
      <c r="G12" s="112" t="s">
        <v>179</v>
      </c>
      <c r="H12" s="113" t="s">
        <v>180</v>
      </c>
      <c r="I12" s="114"/>
      <c r="J12" s="102" t="s">
        <v>1281</v>
      </c>
      <c r="K12" s="102" t="s">
        <v>1303</v>
      </c>
    </row>
    <row r="13" spans="1:22" ht="13.2" customHeight="1">
      <c r="A13" s="647">
        <v>12</v>
      </c>
      <c r="B13" s="648">
        <v>52712</v>
      </c>
      <c r="C13" s="649" t="s">
        <v>178</v>
      </c>
      <c r="D13"/>
      <c r="E13" s="1133"/>
      <c r="F13" s="111">
        <v>12</v>
      </c>
      <c r="G13" s="112" t="s">
        <v>182</v>
      </c>
      <c r="H13" s="113" t="s">
        <v>183</v>
      </c>
      <c r="I13" s="114"/>
      <c r="J13" s="102" t="s">
        <v>1281</v>
      </c>
      <c r="K13" s="102" t="s">
        <v>1303</v>
      </c>
    </row>
    <row r="14" spans="1:22" ht="13.2" customHeight="1">
      <c r="A14" s="647">
        <v>13</v>
      </c>
      <c r="B14" s="648">
        <v>52713</v>
      </c>
      <c r="C14" s="649" t="s">
        <v>181</v>
      </c>
      <c r="D14"/>
      <c r="E14" s="1133"/>
      <c r="F14" s="111">
        <v>13</v>
      </c>
      <c r="G14" s="112" t="s">
        <v>185</v>
      </c>
      <c r="H14" s="113" t="s">
        <v>173</v>
      </c>
      <c r="I14" s="114" t="s">
        <v>186</v>
      </c>
      <c r="J14" s="102" t="s">
        <v>1281</v>
      </c>
      <c r="K14" s="102" t="s">
        <v>1293</v>
      </c>
    </row>
    <row r="15" spans="1:22" ht="13.2" customHeight="1">
      <c r="A15" s="647">
        <v>14</v>
      </c>
      <c r="B15" s="648">
        <v>52714</v>
      </c>
      <c r="C15" s="649" t="s">
        <v>184</v>
      </c>
      <c r="D15"/>
      <c r="E15" s="1134"/>
      <c r="F15" s="123">
        <v>14</v>
      </c>
      <c r="G15" s="124" t="s">
        <v>188</v>
      </c>
      <c r="H15" s="125" t="s">
        <v>189</v>
      </c>
      <c r="I15" s="126"/>
      <c r="J15" s="102" t="s">
        <v>1281</v>
      </c>
      <c r="K15" s="102" t="s">
        <v>1303</v>
      </c>
    </row>
    <row r="16" spans="1:22" ht="13.2" customHeight="1" thickBot="1">
      <c r="A16" s="647">
        <v>15</v>
      </c>
      <c r="B16" s="648">
        <v>52715</v>
      </c>
      <c r="C16" s="649" t="s">
        <v>187</v>
      </c>
      <c r="D16"/>
      <c r="E16" s="1132" t="s">
        <v>191</v>
      </c>
      <c r="F16" s="119">
        <v>15</v>
      </c>
      <c r="G16" s="120" t="s">
        <v>192</v>
      </c>
      <c r="H16" s="121" t="s">
        <v>193</v>
      </c>
      <c r="I16" s="122"/>
      <c r="J16" s="102" t="s">
        <v>1281</v>
      </c>
      <c r="K16" s="102" t="s">
        <v>1303</v>
      </c>
    </row>
    <row r="17" spans="1:22" ht="13.2" customHeight="1">
      <c r="A17" s="647">
        <v>16</v>
      </c>
      <c r="B17" s="648">
        <v>52716</v>
      </c>
      <c r="C17" s="649" t="s">
        <v>190</v>
      </c>
      <c r="D17"/>
      <c r="E17" s="1133"/>
      <c r="F17" s="111">
        <v>16</v>
      </c>
      <c r="G17" s="112" t="s">
        <v>195</v>
      </c>
      <c r="H17" s="113" t="s">
        <v>196</v>
      </c>
      <c r="I17" s="114"/>
      <c r="J17" s="102" t="s">
        <v>1281</v>
      </c>
      <c r="K17" s="102" t="s">
        <v>1303</v>
      </c>
      <c r="N17" s="1139" t="s">
        <v>1630</v>
      </c>
      <c r="O17" s="1140"/>
      <c r="P17" s="1140"/>
      <c r="Q17" s="1140"/>
      <c r="R17" s="1140"/>
      <c r="S17" s="1140"/>
      <c r="T17" s="1140"/>
      <c r="U17" s="1140"/>
      <c r="V17" s="1141"/>
    </row>
    <row r="18" spans="1:22" ht="13.2" customHeight="1">
      <c r="A18" s="647">
        <v>17</v>
      </c>
      <c r="B18" s="648">
        <v>52717</v>
      </c>
      <c r="C18" s="649" t="s">
        <v>194</v>
      </c>
      <c r="D18"/>
      <c r="E18" s="1133"/>
      <c r="F18" s="111">
        <v>17</v>
      </c>
      <c r="G18" s="112" t="s">
        <v>198</v>
      </c>
      <c r="H18" s="113" t="s">
        <v>199</v>
      </c>
      <c r="I18" s="114"/>
      <c r="J18" s="102" t="s">
        <v>1281</v>
      </c>
      <c r="K18" s="102" t="s">
        <v>1303</v>
      </c>
      <c r="N18" s="1142"/>
      <c r="O18" s="1143"/>
      <c r="P18" s="1143"/>
      <c r="Q18" s="1143"/>
      <c r="R18" s="1143"/>
      <c r="S18" s="1143"/>
      <c r="T18" s="1143"/>
      <c r="U18" s="1143"/>
      <c r="V18" s="1144"/>
    </row>
    <row r="19" spans="1:22" ht="13.2" customHeight="1">
      <c r="A19" s="647">
        <v>18</v>
      </c>
      <c r="B19" s="648">
        <v>52718</v>
      </c>
      <c r="C19" s="649" t="s">
        <v>197</v>
      </c>
      <c r="D19"/>
      <c r="E19" s="1134"/>
      <c r="F19" s="123">
        <v>18</v>
      </c>
      <c r="G19" s="124" t="s">
        <v>201</v>
      </c>
      <c r="H19" s="125" t="s">
        <v>202</v>
      </c>
      <c r="I19" s="126"/>
      <c r="J19" s="102" t="s">
        <v>1281</v>
      </c>
      <c r="K19" s="102" t="s">
        <v>1303</v>
      </c>
      <c r="M19" s="582"/>
      <c r="N19" s="1142"/>
      <c r="O19" s="1143"/>
      <c r="P19" s="1143"/>
      <c r="Q19" s="1143"/>
      <c r="R19" s="1143"/>
      <c r="S19" s="1143"/>
      <c r="T19" s="1143"/>
      <c r="U19" s="1143"/>
      <c r="V19" s="1144"/>
    </row>
    <row r="20" spans="1:22" ht="13.2" customHeight="1">
      <c r="A20" s="647">
        <v>19</v>
      </c>
      <c r="B20" s="648">
        <v>52719</v>
      </c>
      <c r="C20" s="649" t="s">
        <v>200</v>
      </c>
      <c r="D20"/>
      <c r="E20" s="127" t="s">
        <v>204</v>
      </c>
      <c r="F20" s="128">
        <v>19</v>
      </c>
      <c r="G20" s="129" t="s">
        <v>205</v>
      </c>
      <c r="H20" s="130" t="s">
        <v>206</v>
      </c>
      <c r="I20" s="131"/>
      <c r="J20" s="102" t="s">
        <v>1281</v>
      </c>
      <c r="K20" s="102" t="s">
        <v>1303</v>
      </c>
      <c r="M20" s="582"/>
      <c r="N20" s="1142"/>
      <c r="O20" s="1143"/>
      <c r="P20" s="1143"/>
      <c r="Q20" s="1143"/>
      <c r="R20" s="1143"/>
      <c r="S20" s="1143"/>
      <c r="T20" s="1143"/>
      <c r="U20" s="1143"/>
      <c r="V20" s="1144"/>
    </row>
    <row r="21" spans="1:22" ht="13.2" customHeight="1" thickBot="1">
      <c r="A21" s="647">
        <v>20</v>
      </c>
      <c r="B21" s="648">
        <v>52720</v>
      </c>
      <c r="C21" s="649" t="s">
        <v>1069</v>
      </c>
      <c r="D21"/>
      <c r="E21" s="132" t="s">
        <v>208</v>
      </c>
      <c r="F21" s="104">
        <v>20</v>
      </c>
      <c r="G21" s="105" t="s">
        <v>209</v>
      </c>
      <c r="H21" s="133" t="s">
        <v>210</v>
      </c>
      <c r="I21" s="134"/>
      <c r="J21" s="102" t="s">
        <v>1281</v>
      </c>
      <c r="K21" s="102" t="s">
        <v>1303</v>
      </c>
      <c r="M21" s="582"/>
      <c r="N21" s="1145"/>
      <c r="O21" s="1146"/>
      <c r="P21" s="1146"/>
      <c r="Q21" s="1146"/>
      <c r="R21" s="1146"/>
      <c r="S21" s="1146"/>
      <c r="T21" s="1146"/>
      <c r="U21" s="1146"/>
      <c r="V21" s="1147"/>
    </row>
    <row r="22" spans="1:22" ht="13.2" customHeight="1" thickBot="1">
      <c r="A22" s="647">
        <v>21</v>
      </c>
      <c r="B22" s="648">
        <v>52721</v>
      </c>
      <c r="C22" s="649" t="s">
        <v>203</v>
      </c>
      <c r="D22"/>
      <c r="E22" s="1135" t="s">
        <v>212</v>
      </c>
      <c r="F22" s="107">
        <v>21</v>
      </c>
      <c r="G22" s="108" t="s">
        <v>213</v>
      </c>
      <c r="H22" s="109" t="s">
        <v>214</v>
      </c>
      <c r="I22" s="110"/>
      <c r="J22" s="102" t="s">
        <v>1279</v>
      </c>
      <c r="K22" s="102" t="s">
        <v>1303</v>
      </c>
      <c r="M22" s="582"/>
    </row>
    <row r="23" spans="1:22" ht="13.2" customHeight="1">
      <c r="A23" s="647">
        <v>22</v>
      </c>
      <c r="B23" s="648">
        <v>52722</v>
      </c>
      <c r="C23" s="649" t="s">
        <v>207</v>
      </c>
      <c r="D23"/>
      <c r="E23" s="1133"/>
      <c r="F23" s="111">
        <v>22</v>
      </c>
      <c r="G23" s="112" t="s">
        <v>216</v>
      </c>
      <c r="H23" s="113" t="s">
        <v>217</v>
      </c>
      <c r="I23" s="114"/>
      <c r="J23" s="102" t="s">
        <v>1279</v>
      </c>
      <c r="K23" s="102" t="s">
        <v>1303</v>
      </c>
      <c r="N23" s="1148" t="s">
        <v>1631</v>
      </c>
      <c r="O23" s="1149"/>
      <c r="P23" s="1149"/>
      <c r="Q23" s="1149"/>
      <c r="R23" s="1149"/>
      <c r="S23" s="1149"/>
      <c r="T23" s="1149"/>
      <c r="U23" s="1150"/>
      <c r="V23" s="579"/>
    </row>
    <row r="24" spans="1:22" ht="13.2" customHeight="1" thickBot="1">
      <c r="A24" s="647">
        <v>23</v>
      </c>
      <c r="B24" s="648">
        <v>52723</v>
      </c>
      <c r="C24" s="649" t="s">
        <v>211</v>
      </c>
      <c r="D24"/>
      <c r="E24" s="1133"/>
      <c r="F24" s="111">
        <v>23</v>
      </c>
      <c r="G24" s="112" t="s">
        <v>219</v>
      </c>
      <c r="H24" s="113" t="s">
        <v>220</v>
      </c>
      <c r="I24" s="114" t="s">
        <v>221</v>
      </c>
      <c r="J24" s="102" t="s">
        <v>1279</v>
      </c>
      <c r="K24" s="102" t="s">
        <v>1294</v>
      </c>
      <c r="N24" s="1151"/>
      <c r="O24" s="1152"/>
      <c r="P24" s="1152"/>
      <c r="Q24" s="1152"/>
      <c r="R24" s="1152"/>
      <c r="S24" s="1152"/>
      <c r="T24" s="1152"/>
      <c r="U24" s="1153"/>
      <c r="V24" s="579"/>
    </row>
    <row r="25" spans="1:22" ht="13.2" customHeight="1">
      <c r="A25" s="647">
        <v>24</v>
      </c>
      <c r="B25" s="648">
        <v>52724</v>
      </c>
      <c r="C25" s="649" t="s">
        <v>215</v>
      </c>
      <c r="D25"/>
      <c r="E25" s="1136"/>
      <c r="F25" s="115">
        <v>24</v>
      </c>
      <c r="G25" s="116" t="s">
        <v>223</v>
      </c>
      <c r="H25" s="117" t="s">
        <v>220</v>
      </c>
      <c r="I25" s="118" t="s">
        <v>224</v>
      </c>
      <c r="J25" s="102" t="s">
        <v>1279</v>
      </c>
      <c r="K25" s="102" t="s">
        <v>1295</v>
      </c>
      <c r="N25" s="1154">
        <v>1</v>
      </c>
      <c r="O25" s="1156" t="s">
        <v>144</v>
      </c>
      <c r="P25" s="1157"/>
      <c r="Q25" s="1158"/>
      <c r="R25" s="1159" t="s">
        <v>209</v>
      </c>
      <c r="S25" s="1157"/>
      <c r="T25" s="1157"/>
      <c r="U25" s="1160"/>
    </row>
    <row r="26" spans="1:22" ht="13.2" customHeight="1" thickBot="1">
      <c r="A26" s="647">
        <v>25</v>
      </c>
      <c r="B26" s="648">
        <v>52751</v>
      </c>
      <c r="C26" s="649" t="s">
        <v>218</v>
      </c>
      <c r="D26"/>
      <c r="E26" s="1137" t="s">
        <v>226</v>
      </c>
      <c r="F26" s="119">
        <v>25</v>
      </c>
      <c r="G26" s="120" t="s">
        <v>227</v>
      </c>
      <c r="H26" s="121" t="s">
        <v>151</v>
      </c>
      <c r="I26" s="122" t="s">
        <v>228</v>
      </c>
      <c r="J26" s="102" t="s">
        <v>1282</v>
      </c>
      <c r="K26" s="102" t="s">
        <v>1296</v>
      </c>
      <c r="N26" s="1155"/>
      <c r="O26" s="1161" t="s">
        <v>1632</v>
      </c>
      <c r="P26" s="1162"/>
      <c r="Q26" s="1163"/>
      <c r="R26" s="1164" t="s">
        <v>1633</v>
      </c>
      <c r="S26" s="1162"/>
      <c r="T26" s="1162"/>
      <c r="U26" s="1165"/>
    </row>
    <row r="27" spans="1:22" ht="13.2" customHeight="1">
      <c r="A27" s="647">
        <v>26</v>
      </c>
      <c r="B27" s="648">
        <v>52752</v>
      </c>
      <c r="C27" s="649" t="s">
        <v>222</v>
      </c>
      <c r="D27"/>
      <c r="E27" s="1138"/>
      <c r="F27" s="123">
        <v>26</v>
      </c>
      <c r="G27" s="135" t="s">
        <v>230</v>
      </c>
      <c r="H27" s="125" t="s">
        <v>1584</v>
      </c>
      <c r="I27" s="126"/>
      <c r="J27" s="102" t="s">
        <v>1282</v>
      </c>
      <c r="K27" s="102" t="s">
        <v>1303</v>
      </c>
      <c r="N27" s="1154">
        <v>2</v>
      </c>
      <c r="O27" s="1156" t="s">
        <v>144</v>
      </c>
      <c r="P27" s="1157"/>
      <c r="Q27" s="1158"/>
      <c r="R27" s="1159" t="s">
        <v>148</v>
      </c>
      <c r="S27" s="1157"/>
      <c r="T27" s="1157"/>
      <c r="U27" s="1160"/>
      <c r="V27" s="580"/>
    </row>
    <row r="28" spans="1:22" ht="13.2" customHeight="1" thickBot="1">
      <c r="A28" s="647">
        <v>27</v>
      </c>
      <c r="B28" s="648">
        <v>52753</v>
      </c>
      <c r="C28" s="649" t="s">
        <v>225</v>
      </c>
      <c r="D28"/>
      <c r="E28" s="1135" t="s">
        <v>233</v>
      </c>
      <c r="F28" s="107">
        <v>27</v>
      </c>
      <c r="G28" s="108" t="s">
        <v>234</v>
      </c>
      <c r="H28" s="109" t="s">
        <v>235</v>
      </c>
      <c r="I28" s="110"/>
      <c r="J28" s="102" t="s">
        <v>1283</v>
      </c>
      <c r="K28" s="102" t="s">
        <v>1303</v>
      </c>
      <c r="N28" s="1155"/>
      <c r="O28" s="1166" t="s">
        <v>1634</v>
      </c>
      <c r="P28" s="1167"/>
      <c r="Q28" s="1168"/>
      <c r="R28" s="1169" t="s">
        <v>1635</v>
      </c>
      <c r="S28" s="1167"/>
      <c r="T28" s="1167"/>
      <c r="U28" s="1170"/>
      <c r="V28" s="580"/>
    </row>
    <row r="29" spans="1:22" ht="13.2" customHeight="1">
      <c r="A29" s="647">
        <v>28</v>
      </c>
      <c r="B29" s="648">
        <v>52754</v>
      </c>
      <c r="C29" s="649" t="s">
        <v>229</v>
      </c>
      <c r="D29"/>
      <c r="E29" s="1133"/>
      <c r="F29" s="111">
        <v>28</v>
      </c>
      <c r="G29" s="112" t="s">
        <v>237</v>
      </c>
      <c r="H29" s="113" t="s">
        <v>238</v>
      </c>
      <c r="I29" s="114"/>
      <c r="J29" s="102" t="s">
        <v>1283</v>
      </c>
      <c r="K29" s="102" t="s">
        <v>1303</v>
      </c>
      <c r="N29" s="1154">
        <v>3</v>
      </c>
      <c r="O29" s="1156" t="s">
        <v>157</v>
      </c>
      <c r="P29" s="1157"/>
      <c r="Q29" s="1158"/>
      <c r="R29" s="1159" t="s">
        <v>161</v>
      </c>
      <c r="S29" s="1157"/>
      <c r="T29" s="1157"/>
      <c r="U29" s="1160"/>
      <c r="V29" s="581"/>
    </row>
    <row r="30" spans="1:22" ht="13.2" customHeight="1" thickBot="1">
      <c r="A30" s="647">
        <v>29</v>
      </c>
      <c r="B30" s="648">
        <v>52755</v>
      </c>
      <c r="C30" s="649" t="s">
        <v>231</v>
      </c>
      <c r="D30"/>
      <c r="E30" s="1133"/>
      <c r="F30" s="111">
        <v>29</v>
      </c>
      <c r="G30" s="112" t="s">
        <v>240</v>
      </c>
      <c r="H30" s="113" t="s">
        <v>241</v>
      </c>
      <c r="I30" s="114"/>
      <c r="J30" s="102" t="s">
        <v>1283</v>
      </c>
      <c r="K30" s="102" t="s">
        <v>1303</v>
      </c>
      <c r="N30" s="1155"/>
      <c r="O30" s="1171" t="s">
        <v>1636</v>
      </c>
      <c r="P30" s="1172"/>
      <c r="Q30" s="1173"/>
      <c r="R30" s="1174" t="s">
        <v>1637</v>
      </c>
      <c r="S30" s="1172"/>
      <c r="T30" s="1172"/>
      <c r="U30" s="1175"/>
      <c r="V30" s="390"/>
    </row>
    <row r="31" spans="1:22" ht="13.2" customHeight="1">
      <c r="A31" s="647">
        <v>30</v>
      </c>
      <c r="B31" s="648">
        <v>52756</v>
      </c>
      <c r="C31" s="649" t="s">
        <v>232</v>
      </c>
      <c r="D31"/>
      <c r="E31" s="1133"/>
      <c r="F31" s="111">
        <v>30</v>
      </c>
      <c r="G31" s="112" t="s">
        <v>243</v>
      </c>
      <c r="H31" s="113" t="s">
        <v>244</v>
      </c>
      <c r="I31" s="114"/>
      <c r="J31" s="102" t="s">
        <v>1283</v>
      </c>
      <c r="K31" s="102" t="s">
        <v>1303</v>
      </c>
      <c r="V31" s="583"/>
    </row>
    <row r="32" spans="1:22" ht="13.2" customHeight="1">
      <c r="A32" s="647">
        <v>31</v>
      </c>
      <c r="B32" s="648">
        <v>52757</v>
      </c>
      <c r="C32" s="649" t="s">
        <v>236</v>
      </c>
      <c r="D32"/>
      <c r="E32" s="1133"/>
      <c r="F32" s="111">
        <v>31</v>
      </c>
      <c r="G32" s="112" t="s">
        <v>246</v>
      </c>
      <c r="H32" s="113" t="s">
        <v>247</v>
      </c>
      <c r="I32" s="114"/>
      <c r="J32" s="102" t="s">
        <v>1283</v>
      </c>
      <c r="K32" s="102" t="s">
        <v>1303</v>
      </c>
      <c r="V32" s="390"/>
    </row>
    <row r="33" spans="1:22" ht="13.2" customHeight="1">
      <c r="A33" s="647">
        <v>32</v>
      </c>
      <c r="B33" s="648">
        <v>52758</v>
      </c>
      <c r="C33" s="649" t="s">
        <v>239</v>
      </c>
      <c r="D33"/>
      <c r="E33" s="1136"/>
      <c r="F33" s="115">
        <v>32</v>
      </c>
      <c r="G33" s="116" t="s">
        <v>249</v>
      </c>
      <c r="H33" s="117" t="s">
        <v>250</v>
      </c>
      <c r="I33" s="118"/>
      <c r="J33" s="102" t="s">
        <v>1283</v>
      </c>
      <c r="K33" s="102" t="s">
        <v>1303</v>
      </c>
      <c r="V33" s="583"/>
    </row>
    <row r="34" spans="1:22" ht="13.2" customHeight="1">
      <c r="A34" s="647">
        <v>33</v>
      </c>
      <c r="B34" s="648">
        <v>52759</v>
      </c>
      <c r="C34" s="649" t="s">
        <v>242</v>
      </c>
      <c r="D34"/>
      <c r="E34" s="1132" t="s">
        <v>252</v>
      </c>
      <c r="F34" s="119">
        <v>33</v>
      </c>
      <c r="G34" s="120" t="s">
        <v>253</v>
      </c>
      <c r="H34" s="121" t="s">
        <v>254</v>
      </c>
      <c r="I34" s="122"/>
      <c r="J34" s="102" t="s">
        <v>1284</v>
      </c>
      <c r="K34" s="102" t="s">
        <v>1303</v>
      </c>
    </row>
    <row r="35" spans="1:22" ht="13.2" customHeight="1">
      <c r="A35" s="647">
        <v>34</v>
      </c>
      <c r="B35" s="648">
        <v>52760</v>
      </c>
      <c r="C35" s="649" t="s">
        <v>245</v>
      </c>
      <c r="D35"/>
      <c r="E35" s="1133"/>
      <c r="F35" s="111">
        <v>34</v>
      </c>
      <c r="G35" s="112" t="s">
        <v>256</v>
      </c>
      <c r="H35" s="113" t="s">
        <v>257</v>
      </c>
      <c r="I35" s="114" t="s">
        <v>258</v>
      </c>
      <c r="J35" s="102" t="s">
        <v>1284</v>
      </c>
      <c r="K35" s="102" t="s">
        <v>1297</v>
      </c>
    </row>
    <row r="36" spans="1:22" ht="13.2" customHeight="1">
      <c r="A36" s="647">
        <v>35</v>
      </c>
      <c r="B36" s="648">
        <v>52761</v>
      </c>
      <c r="C36" s="649" t="s">
        <v>248</v>
      </c>
      <c r="D36"/>
      <c r="E36" s="1133"/>
      <c r="F36" s="111">
        <v>35</v>
      </c>
      <c r="G36" s="112" t="s">
        <v>260</v>
      </c>
      <c r="H36" s="113" t="s">
        <v>257</v>
      </c>
      <c r="I36" s="114" t="s">
        <v>261</v>
      </c>
      <c r="J36" s="102" t="s">
        <v>1284</v>
      </c>
      <c r="K36" s="102" t="s">
        <v>1298</v>
      </c>
    </row>
    <row r="37" spans="1:22" ht="13.2" customHeight="1">
      <c r="A37" s="647">
        <v>36</v>
      </c>
      <c r="B37" s="648">
        <v>52781</v>
      </c>
      <c r="C37" s="649" t="s">
        <v>251</v>
      </c>
      <c r="D37"/>
      <c r="E37" s="1133"/>
      <c r="F37" s="111">
        <v>36</v>
      </c>
      <c r="G37" s="112" t="s">
        <v>263</v>
      </c>
      <c r="H37" s="113" t="s">
        <v>264</v>
      </c>
      <c r="I37" s="114"/>
      <c r="J37" s="102" t="s">
        <v>1284</v>
      </c>
      <c r="K37" s="102" t="s">
        <v>1303</v>
      </c>
    </row>
    <row r="38" spans="1:22" ht="13.2" customHeight="1">
      <c r="A38" s="647">
        <v>37</v>
      </c>
      <c r="B38" s="648">
        <v>52801</v>
      </c>
      <c r="C38" s="649" t="s">
        <v>255</v>
      </c>
      <c r="D38"/>
      <c r="E38" s="1133"/>
      <c r="F38" s="111">
        <v>37</v>
      </c>
      <c r="G38" s="112" t="s">
        <v>266</v>
      </c>
      <c r="H38" s="113" t="s">
        <v>267</v>
      </c>
      <c r="I38" s="114"/>
      <c r="J38" s="102" t="s">
        <v>1284</v>
      </c>
      <c r="K38" s="102" t="s">
        <v>1303</v>
      </c>
    </row>
    <row r="39" spans="1:22" ht="13.2" customHeight="1">
      <c r="A39" s="647">
        <v>38</v>
      </c>
      <c r="B39" s="648">
        <v>52802</v>
      </c>
      <c r="C39" s="649" t="s">
        <v>259</v>
      </c>
      <c r="D39"/>
      <c r="E39" s="1133"/>
      <c r="F39" s="111">
        <v>38</v>
      </c>
      <c r="G39" s="112" t="s">
        <v>269</v>
      </c>
      <c r="H39" s="113" t="s">
        <v>270</v>
      </c>
      <c r="I39" s="114"/>
      <c r="J39" s="102" t="s">
        <v>1284</v>
      </c>
      <c r="K39" s="102" t="s">
        <v>1303</v>
      </c>
    </row>
    <row r="40" spans="1:22" ht="13.2" customHeight="1">
      <c r="A40" s="647">
        <v>39</v>
      </c>
      <c r="B40" s="648">
        <v>52803</v>
      </c>
      <c r="C40" s="649" t="s">
        <v>262</v>
      </c>
      <c r="D40"/>
      <c r="E40" s="1133"/>
      <c r="F40" s="111">
        <v>39</v>
      </c>
      <c r="G40" s="112" t="s">
        <v>272</v>
      </c>
      <c r="H40" s="113" t="s">
        <v>273</v>
      </c>
      <c r="I40" s="114"/>
      <c r="J40" s="102" t="s">
        <v>1284</v>
      </c>
      <c r="K40" s="102" t="s">
        <v>1303</v>
      </c>
    </row>
    <row r="41" spans="1:22" ht="13.2" customHeight="1">
      <c r="A41" s="647">
        <v>40</v>
      </c>
      <c r="B41" s="648">
        <v>52804</v>
      </c>
      <c r="C41" s="649" t="s">
        <v>265</v>
      </c>
      <c r="D41"/>
      <c r="E41" s="1133"/>
      <c r="F41" s="111">
        <v>40</v>
      </c>
      <c r="G41" s="112" t="s">
        <v>275</v>
      </c>
      <c r="H41" s="113" t="s">
        <v>276</v>
      </c>
      <c r="I41" s="114"/>
      <c r="J41" s="102" t="s">
        <v>1284</v>
      </c>
      <c r="K41" s="102" t="s">
        <v>1303</v>
      </c>
    </row>
    <row r="42" spans="1:22" ht="13.2" customHeight="1">
      <c r="A42" s="647">
        <v>41</v>
      </c>
      <c r="B42" s="648">
        <v>52805</v>
      </c>
      <c r="C42" s="649" t="s">
        <v>268</v>
      </c>
      <c r="D42"/>
      <c r="E42" s="1134"/>
      <c r="F42" s="123">
        <v>41</v>
      </c>
      <c r="G42" s="124" t="s">
        <v>278</v>
      </c>
      <c r="H42" s="125" t="s">
        <v>279</v>
      </c>
      <c r="I42" s="126"/>
      <c r="J42" s="102" t="s">
        <v>1284</v>
      </c>
      <c r="K42" s="102" t="s">
        <v>1303</v>
      </c>
    </row>
    <row r="43" spans="1:22" ht="13.2" customHeight="1">
      <c r="A43" s="647">
        <v>42</v>
      </c>
      <c r="B43" s="648">
        <v>52806</v>
      </c>
      <c r="C43" s="649" t="s">
        <v>271</v>
      </c>
      <c r="D43"/>
      <c r="E43" s="132" t="s">
        <v>281</v>
      </c>
      <c r="F43" s="104">
        <v>42</v>
      </c>
      <c r="G43" s="105" t="s">
        <v>282</v>
      </c>
      <c r="H43" s="133" t="s">
        <v>283</v>
      </c>
      <c r="I43" s="134"/>
      <c r="J43" s="102" t="s">
        <v>1285</v>
      </c>
      <c r="K43" s="102" t="s">
        <v>1303</v>
      </c>
    </row>
    <row r="44" spans="1:22" ht="13.2" customHeight="1">
      <c r="A44" s="647">
        <v>43</v>
      </c>
      <c r="B44" s="648">
        <v>52807</v>
      </c>
      <c r="C44" s="649" t="s">
        <v>274</v>
      </c>
      <c r="D44"/>
      <c r="E44" s="1135" t="s">
        <v>285</v>
      </c>
      <c r="F44" s="107">
        <v>43</v>
      </c>
      <c r="G44" s="108" t="s">
        <v>286</v>
      </c>
      <c r="H44" s="109" t="s">
        <v>287</v>
      </c>
      <c r="I44" s="110"/>
      <c r="J44" s="102" t="s">
        <v>1286</v>
      </c>
      <c r="K44" s="102" t="s">
        <v>1303</v>
      </c>
    </row>
    <row r="45" spans="1:22" ht="13.2" customHeight="1">
      <c r="A45" s="647">
        <v>44</v>
      </c>
      <c r="B45" s="648">
        <v>52808</v>
      </c>
      <c r="C45" s="649" t="s">
        <v>277</v>
      </c>
      <c r="D45"/>
      <c r="E45" s="1133"/>
      <c r="F45" s="111">
        <v>44</v>
      </c>
      <c r="G45" s="112" t="s">
        <v>289</v>
      </c>
      <c r="H45" s="113" t="s">
        <v>290</v>
      </c>
      <c r="I45" s="114"/>
      <c r="J45" s="102" t="s">
        <v>1286</v>
      </c>
      <c r="K45" s="102" t="s">
        <v>1303</v>
      </c>
    </row>
    <row r="46" spans="1:22" ht="13.2" customHeight="1">
      <c r="A46" s="647">
        <v>45</v>
      </c>
      <c r="B46" s="648">
        <v>52809</v>
      </c>
      <c r="C46" s="649" t="s">
        <v>280</v>
      </c>
      <c r="D46"/>
      <c r="E46" s="1133"/>
      <c r="F46" s="111">
        <v>45</v>
      </c>
      <c r="G46" s="112" t="s">
        <v>292</v>
      </c>
      <c r="H46" s="113" t="s">
        <v>293</v>
      </c>
      <c r="I46" s="114"/>
      <c r="J46" s="102" t="s">
        <v>1286</v>
      </c>
      <c r="K46" s="102" t="s">
        <v>1303</v>
      </c>
    </row>
    <row r="47" spans="1:22" ht="13.2" customHeight="1">
      <c r="A47" s="647">
        <v>46</v>
      </c>
      <c r="B47" s="648">
        <v>52810</v>
      </c>
      <c r="C47" s="649" t="s">
        <v>284</v>
      </c>
      <c r="D47"/>
      <c r="E47" s="1133"/>
      <c r="F47" s="111">
        <v>46</v>
      </c>
      <c r="G47" s="112" t="s">
        <v>295</v>
      </c>
      <c r="H47" s="113" t="s">
        <v>296</v>
      </c>
      <c r="I47" s="114" t="s">
        <v>297</v>
      </c>
      <c r="J47" s="102" t="s">
        <v>1286</v>
      </c>
      <c r="K47" s="102" t="s">
        <v>1299</v>
      </c>
    </row>
    <row r="48" spans="1:22" ht="13.2" customHeight="1">
      <c r="A48" s="647">
        <v>47</v>
      </c>
      <c r="B48" s="648">
        <v>52811</v>
      </c>
      <c r="C48" s="649" t="s">
        <v>288</v>
      </c>
      <c r="D48"/>
      <c r="E48" s="1133"/>
      <c r="F48" s="111">
        <v>47</v>
      </c>
      <c r="G48" s="112" t="s">
        <v>299</v>
      </c>
      <c r="H48" s="113" t="s">
        <v>300</v>
      </c>
      <c r="I48" s="114" t="s">
        <v>301</v>
      </c>
      <c r="J48" s="102" t="s">
        <v>1286</v>
      </c>
      <c r="K48" s="102" t="s">
        <v>1300</v>
      </c>
    </row>
    <row r="49" spans="1:11" ht="13.2" customHeight="1">
      <c r="A49" s="647">
        <v>48</v>
      </c>
      <c r="B49" s="648">
        <v>52812</v>
      </c>
      <c r="C49" s="649" t="s">
        <v>291</v>
      </c>
      <c r="D49"/>
      <c r="E49" s="1134"/>
      <c r="F49" s="123">
        <v>48</v>
      </c>
      <c r="G49" s="135" t="s">
        <v>302</v>
      </c>
      <c r="H49" s="125" t="s">
        <v>296</v>
      </c>
      <c r="I49" s="126" t="s">
        <v>303</v>
      </c>
      <c r="J49" s="102" t="s">
        <v>1286</v>
      </c>
      <c r="K49" s="102" t="s">
        <v>1301</v>
      </c>
    </row>
    <row r="50" spans="1:11" ht="13.2" customHeight="1">
      <c r="A50" s="647">
        <v>49</v>
      </c>
      <c r="B50" s="648">
        <v>52813</v>
      </c>
      <c r="C50" s="649" t="s">
        <v>294</v>
      </c>
      <c r="D50"/>
    </row>
    <row r="51" spans="1:11" ht="13.2" customHeight="1">
      <c r="A51" s="647">
        <v>50</v>
      </c>
      <c r="B51" s="648">
        <v>52814</v>
      </c>
      <c r="C51" s="649" t="s">
        <v>298</v>
      </c>
      <c r="D51"/>
    </row>
    <row r="52" spans="1:11" ht="13.2" customHeight="1">
      <c r="A52" s="647">
        <v>51</v>
      </c>
      <c r="B52" s="648">
        <v>52816</v>
      </c>
      <c r="C52" s="649" t="s">
        <v>304</v>
      </c>
      <c r="D52"/>
    </row>
    <row r="53" spans="1:11" ht="13.2" customHeight="1">
      <c r="A53" s="647">
        <v>52</v>
      </c>
      <c r="B53" s="648">
        <v>52817</v>
      </c>
      <c r="C53" s="649" t="s">
        <v>305</v>
      </c>
      <c r="D53"/>
    </row>
    <row r="54" spans="1:11" ht="13.2" customHeight="1">
      <c r="A54" s="647">
        <v>53</v>
      </c>
      <c r="B54" s="648">
        <v>52820</v>
      </c>
      <c r="C54" s="649" t="s">
        <v>1052</v>
      </c>
      <c r="D54"/>
    </row>
    <row r="55" spans="1:11" ht="13.2" customHeight="1">
      <c r="A55" s="647">
        <v>54</v>
      </c>
      <c r="B55" s="648">
        <v>52821</v>
      </c>
      <c r="C55" s="649" t="s">
        <v>306</v>
      </c>
      <c r="D55"/>
    </row>
    <row r="56" spans="1:11" ht="13.2" customHeight="1">
      <c r="A56" s="647">
        <v>55</v>
      </c>
      <c r="B56" s="648">
        <v>52822</v>
      </c>
      <c r="C56" s="649" t="s">
        <v>307</v>
      </c>
      <c r="D56"/>
    </row>
    <row r="57" spans="1:11" ht="13.2" customHeight="1">
      <c r="A57" s="647">
        <v>56</v>
      </c>
      <c r="B57" s="648">
        <v>52823</v>
      </c>
      <c r="C57" s="649" t="s">
        <v>308</v>
      </c>
      <c r="D57"/>
    </row>
    <row r="58" spans="1:11" ht="13.2" customHeight="1">
      <c r="A58" s="647">
        <v>57</v>
      </c>
      <c r="B58" s="648">
        <v>52824</v>
      </c>
      <c r="C58" s="649" t="s">
        <v>309</v>
      </c>
      <c r="D58"/>
    </row>
    <row r="59" spans="1:11" ht="13.2" customHeight="1">
      <c r="A59" s="647">
        <v>58</v>
      </c>
      <c r="B59" s="648">
        <v>52825</v>
      </c>
      <c r="C59" s="649" t="s">
        <v>310</v>
      </c>
      <c r="D59"/>
    </row>
    <row r="60" spans="1:11" ht="13.2" customHeight="1">
      <c r="A60" s="647">
        <v>59</v>
      </c>
      <c r="B60" s="648">
        <v>52826</v>
      </c>
      <c r="C60" s="649" t="s">
        <v>311</v>
      </c>
      <c r="D60"/>
    </row>
    <row r="61" spans="1:11" ht="13.2" customHeight="1">
      <c r="A61" s="647">
        <v>60</v>
      </c>
      <c r="B61" s="648">
        <v>52827</v>
      </c>
      <c r="C61" s="649" t="s">
        <v>312</v>
      </c>
      <c r="D61"/>
    </row>
    <row r="62" spans="1:11" ht="13.2" customHeight="1">
      <c r="A62" s="647">
        <v>61</v>
      </c>
      <c r="B62" s="648">
        <v>52828</v>
      </c>
      <c r="C62" s="649" t="s">
        <v>313</v>
      </c>
      <c r="D62"/>
    </row>
    <row r="63" spans="1:11" ht="13.2" customHeight="1">
      <c r="A63" s="647">
        <v>62</v>
      </c>
      <c r="B63" s="648">
        <v>52829</v>
      </c>
      <c r="C63" s="649" t="s">
        <v>314</v>
      </c>
      <c r="D63"/>
    </row>
    <row r="64" spans="1:11" ht="13.2" customHeight="1">
      <c r="A64" s="647">
        <v>63</v>
      </c>
      <c r="B64" s="648">
        <v>52830</v>
      </c>
      <c r="C64" s="649" t="s">
        <v>315</v>
      </c>
      <c r="D64"/>
    </row>
    <row r="65" spans="1:4" ht="13.2" customHeight="1">
      <c r="A65" s="647">
        <v>64</v>
      </c>
      <c r="B65" s="648">
        <v>52831</v>
      </c>
      <c r="C65" s="649" t="s">
        <v>316</v>
      </c>
      <c r="D65"/>
    </row>
    <row r="66" spans="1:4" ht="13.2" customHeight="1">
      <c r="A66" s="647">
        <v>65</v>
      </c>
      <c r="B66" s="648">
        <v>52832</v>
      </c>
      <c r="C66" s="649" t="s">
        <v>317</v>
      </c>
      <c r="D66"/>
    </row>
    <row r="67" spans="1:4" ht="13.2" customHeight="1">
      <c r="A67" s="647">
        <v>66</v>
      </c>
      <c r="B67" s="648">
        <v>52833</v>
      </c>
      <c r="C67" s="649" t="s">
        <v>318</v>
      </c>
      <c r="D67"/>
    </row>
    <row r="68" spans="1:4" ht="13.2" customHeight="1">
      <c r="A68" s="647">
        <v>67</v>
      </c>
      <c r="B68" s="648">
        <v>52834</v>
      </c>
      <c r="C68" s="649" t="s">
        <v>319</v>
      </c>
      <c r="D68"/>
    </row>
    <row r="69" spans="1:4" ht="13.2" customHeight="1">
      <c r="A69" s="647">
        <v>68</v>
      </c>
      <c r="B69" s="648">
        <v>52835</v>
      </c>
      <c r="C69" s="649" t="s">
        <v>320</v>
      </c>
      <c r="D69"/>
    </row>
    <row r="70" spans="1:4" ht="13.2" customHeight="1">
      <c r="A70" s="647">
        <v>69</v>
      </c>
      <c r="B70" s="648">
        <v>52836</v>
      </c>
      <c r="C70" s="649" t="s">
        <v>321</v>
      </c>
      <c r="D70"/>
    </row>
    <row r="71" spans="1:4" ht="13.2" customHeight="1">
      <c r="A71" s="647">
        <v>70</v>
      </c>
      <c r="B71" s="648">
        <v>52837</v>
      </c>
      <c r="C71" s="649" t="s">
        <v>322</v>
      </c>
      <c r="D71"/>
    </row>
    <row r="72" spans="1:4" ht="13.2" customHeight="1">
      <c r="A72" s="647">
        <v>71</v>
      </c>
      <c r="B72" s="648">
        <v>52838</v>
      </c>
      <c r="C72" s="649" t="s">
        <v>323</v>
      </c>
      <c r="D72"/>
    </row>
    <row r="73" spans="1:4" ht="13.2" customHeight="1">
      <c r="A73" s="647">
        <v>72</v>
      </c>
      <c r="B73" s="648">
        <v>52839</v>
      </c>
      <c r="C73" s="649" t="s">
        <v>324</v>
      </c>
      <c r="D73"/>
    </row>
    <row r="74" spans="1:4" ht="13.2" customHeight="1">
      <c r="A74" s="647">
        <v>73</v>
      </c>
      <c r="B74" s="648">
        <v>52840</v>
      </c>
      <c r="C74" s="649" t="s">
        <v>325</v>
      </c>
      <c r="D74"/>
    </row>
    <row r="75" spans="1:4" ht="13.2" customHeight="1">
      <c r="A75" s="647">
        <v>74</v>
      </c>
      <c r="B75" s="648">
        <v>52841</v>
      </c>
      <c r="C75" s="649" t="s">
        <v>326</v>
      </c>
      <c r="D75"/>
    </row>
    <row r="76" spans="1:4" ht="13.2" customHeight="1">
      <c r="A76" s="647">
        <v>75</v>
      </c>
      <c r="B76" s="648">
        <v>52842</v>
      </c>
      <c r="C76" s="649" t="s">
        <v>1646</v>
      </c>
      <c r="D76"/>
    </row>
    <row r="77" spans="1:4" ht="13.2" customHeight="1">
      <c r="A77" s="647">
        <v>76</v>
      </c>
      <c r="B77" s="648">
        <v>52851</v>
      </c>
      <c r="C77" s="649" t="s">
        <v>327</v>
      </c>
      <c r="D77"/>
    </row>
    <row r="78" spans="1:4" ht="13.2" customHeight="1">
      <c r="A78" s="647">
        <v>77</v>
      </c>
      <c r="B78" s="648">
        <v>52852</v>
      </c>
      <c r="C78" s="649" t="s">
        <v>328</v>
      </c>
      <c r="D78"/>
    </row>
    <row r="79" spans="1:4" ht="13.2" customHeight="1">
      <c r="A79" s="647">
        <v>78</v>
      </c>
      <c r="B79" s="648">
        <v>52853</v>
      </c>
      <c r="C79" s="649" t="s">
        <v>329</v>
      </c>
      <c r="D79"/>
    </row>
    <row r="80" spans="1:4" ht="13.2" customHeight="1">
      <c r="A80" s="647">
        <v>79</v>
      </c>
      <c r="B80" s="648">
        <v>52854</v>
      </c>
      <c r="C80" s="649" t="s">
        <v>330</v>
      </c>
      <c r="D80"/>
    </row>
    <row r="81" spans="1:4" ht="13.2" customHeight="1">
      <c r="A81" s="647">
        <v>80</v>
      </c>
      <c r="B81" s="648">
        <v>52855</v>
      </c>
      <c r="C81" s="649" t="s">
        <v>331</v>
      </c>
      <c r="D81"/>
    </row>
    <row r="82" spans="1:4" ht="13.2" customHeight="1">
      <c r="A82" s="647">
        <v>81</v>
      </c>
      <c r="B82" s="648">
        <v>52857</v>
      </c>
      <c r="C82" s="649" t="s">
        <v>332</v>
      </c>
      <c r="D82"/>
    </row>
    <row r="83" spans="1:4" ht="13.2" customHeight="1">
      <c r="A83" s="647">
        <v>82</v>
      </c>
      <c r="B83" s="648">
        <v>52858</v>
      </c>
      <c r="C83" s="649" t="s">
        <v>333</v>
      </c>
      <c r="D83"/>
    </row>
    <row r="84" spans="1:4" ht="13.2" customHeight="1">
      <c r="A84" s="647">
        <v>83</v>
      </c>
      <c r="B84" s="648">
        <v>52859</v>
      </c>
      <c r="C84" s="649" t="s">
        <v>334</v>
      </c>
      <c r="D84"/>
    </row>
    <row r="85" spans="1:4" ht="13.2" customHeight="1">
      <c r="A85" s="647">
        <v>84</v>
      </c>
      <c r="B85" s="648">
        <v>52861</v>
      </c>
      <c r="C85" s="649" t="s">
        <v>335</v>
      </c>
      <c r="D85"/>
    </row>
    <row r="86" spans="1:4" ht="13.2" customHeight="1">
      <c r="A86" s="647">
        <v>85</v>
      </c>
      <c r="B86" s="648">
        <v>52862</v>
      </c>
      <c r="C86" s="649" t="s">
        <v>1049</v>
      </c>
      <c r="D86"/>
    </row>
    <row r="87" spans="1:4" ht="13.2" customHeight="1">
      <c r="A87" s="647">
        <v>86</v>
      </c>
      <c r="B87" s="648">
        <v>52863</v>
      </c>
      <c r="C87" s="649" t="s">
        <v>336</v>
      </c>
      <c r="D87"/>
    </row>
    <row r="88" spans="1:4" ht="13.2" customHeight="1">
      <c r="A88" s="647">
        <v>87</v>
      </c>
      <c r="B88" s="648">
        <v>52864</v>
      </c>
      <c r="C88" s="649" t="s">
        <v>337</v>
      </c>
      <c r="D88"/>
    </row>
    <row r="89" spans="1:4" ht="13.2" customHeight="1">
      <c r="A89" s="647">
        <v>88</v>
      </c>
      <c r="B89" s="648">
        <v>52865</v>
      </c>
      <c r="C89" s="649" t="s">
        <v>338</v>
      </c>
      <c r="D89"/>
    </row>
    <row r="90" spans="1:4" ht="13.2" customHeight="1">
      <c r="A90" s="647">
        <v>89</v>
      </c>
      <c r="B90" s="648">
        <v>52866</v>
      </c>
      <c r="C90" s="649" t="s">
        <v>339</v>
      </c>
      <c r="D90"/>
    </row>
    <row r="91" spans="1:4" ht="13.2" customHeight="1">
      <c r="A91" s="647">
        <v>90</v>
      </c>
      <c r="B91" s="648">
        <v>52867</v>
      </c>
      <c r="C91" s="649" t="s">
        <v>340</v>
      </c>
      <c r="D91"/>
    </row>
    <row r="92" spans="1:4" ht="13.2" customHeight="1">
      <c r="A92" s="647">
        <v>91</v>
      </c>
      <c r="B92" s="648">
        <v>52868</v>
      </c>
      <c r="C92" s="649" t="s">
        <v>341</v>
      </c>
      <c r="D92"/>
    </row>
    <row r="93" spans="1:4" ht="13.2" customHeight="1">
      <c r="A93" s="647">
        <v>92</v>
      </c>
      <c r="B93" s="648">
        <v>52870</v>
      </c>
      <c r="C93" s="649" t="s">
        <v>1647</v>
      </c>
      <c r="D93"/>
    </row>
    <row r="94" spans="1:4" ht="13.2" customHeight="1">
      <c r="A94" s="647">
        <v>93</v>
      </c>
      <c r="B94" s="648">
        <v>53001</v>
      </c>
      <c r="C94" s="649" t="s">
        <v>342</v>
      </c>
      <c r="D94"/>
    </row>
    <row r="95" spans="1:4" ht="13.2" customHeight="1">
      <c r="A95" s="647">
        <v>94</v>
      </c>
      <c r="B95" s="648">
        <v>53003</v>
      </c>
      <c r="C95" s="649" t="s">
        <v>343</v>
      </c>
      <c r="D95"/>
    </row>
    <row r="96" spans="1:4" ht="13.2" customHeight="1">
      <c r="A96" s="647">
        <v>95</v>
      </c>
      <c r="B96" s="648">
        <v>53004</v>
      </c>
      <c r="C96" s="649" t="s">
        <v>344</v>
      </c>
      <c r="D96"/>
    </row>
    <row r="97" spans="1:4" ht="13.2" customHeight="1">
      <c r="A97" s="647">
        <v>96</v>
      </c>
      <c r="B97" s="648">
        <v>53005</v>
      </c>
      <c r="C97" s="649" t="s">
        <v>345</v>
      </c>
      <c r="D97"/>
    </row>
    <row r="98" spans="1:4" ht="13.2" customHeight="1">
      <c r="A98" s="647">
        <v>97</v>
      </c>
      <c r="B98" s="648">
        <v>53006</v>
      </c>
      <c r="C98" s="649" t="s">
        <v>346</v>
      </c>
      <c r="D98"/>
    </row>
    <row r="99" spans="1:4" ht="13.2" customHeight="1">
      <c r="A99" s="647">
        <v>98</v>
      </c>
      <c r="B99" s="648">
        <v>53007</v>
      </c>
      <c r="C99" s="649" t="s">
        <v>347</v>
      </c>
      <c r="D99"/>
    </row>
    <row r="100" spans="1:4" ht="13.2" customHeight="1">
      <c r="A100" s="647">
        <v>99</v>
      </c>
      <c r="B100" s="648">
        <v>53008</v>
      </c>
      <c r="C100" s="649" t="s">
        <v>348</v>
      </c>
      <c r="D100"/>
    </row>
    <row r="101" spans="1:4" ht="13.2" customHeight="1">
      <c r="A101" s="647">
        <v>100</v>
      </c>
      <c r="B101" s="648">
        <v>53009</v>
      </c>
      <c r="C101" s="649" t="s">
        <v>349</v>
      </c>
      <c r="D101"/>
    </row>
    <row r="102" spans="1:4" ht="13.2" customHeight="1">
      <c r="A102" s="647">
        <v>101</v>
      </c>
      <c r="B102" s="648">
        <v>53010</v>
      </c>
      <c r="C102" s="649" t="s">
        <v>350</v>
      </c>
      <c r="D102"/>
    </row>
    <row r="103" spans="1:4" ht="13.2" customHeight="1">
      <c r="A103" s="647">
        <v>102</v>
      </c>
      <c r="B103" s="648">
        <v>53013</v>
      </c>
      <c r="C103" s="649" t="s">
        <v>1054</v>
      </c>
      <c r="D103"/>
    </row>
    <row r="104" spans="1:4" ht="13.2" customHeight="1">
      <c r="A104" s="647">
        <v>103</v>
      </c>
      <c r="B104" s="648">
        <v>53051</v>
      </c>
      <c r="C104" s="649" t="s">
        <v>351</v>
      </c>
      <c r="D104"/>
    </row>
    <row r="105" spans="1:4" ht="13.2" customHeight="1">
      <c r="A105" s="647">
        <v>104</v>
      </c>
      <c r="B105" s="648">
        <v>53052</v>
      </c>
      <c r="C105" s="649" t="s">
        <v>352</v>
      </c>
      <c r="D105"/>
    </row>
    <row r="106" spans="1:4" ht="13.2" customHeight="1">
      <c r="A106" s="647">
        <v>105</v>
      </c>
      <c r="B106" s="648">
        <v>53053</v>
      </c>
      <c r="C106" s="649" t="s">
        <v>353</v>
      </c>
      <c r="D106"/>
    </row>
    <row r="107" spans="1:4" ht="13.2" customHeight="1">
      <c r="A107" s="647">
        <v>106</v>
      </c>
      <c r="B107" s="648">
        <v>53054</v>
      </c>
      <c r="C107" s="649" t="s">
        <v>354</v>
      </c>
      <c r="D107"/>
    </row>
    <row r="108" spans="1:4" ht="13.2" customHeight="1">
      <c r="A108" s="647">
        <v>107</v>
      </c>
      <c r="B108" s="648">
        <v>53057</v>
      </c>
      <c r="C108" s="649" t="s">
        <v>1055</v>
      </c>
      <c r="D108"/>
    </row>
    <row r="109" spans="1:4" ht="13.2" customHeight="1">
      <c r="A109" s="647">
        <v>108</v>
      </c>
      <c r="B109" s="648">
        <v>53101</v>
      </c>
      <c r="C109" s="649" t="s">
        <v>355</v>
      </c>
      <c r="D109"/>
    </row>
    <row r="110" spans="1:4" ht="13.2" customHeight="1">
      <c r="A110" s="647">
        <v>109</v>
      </c>
      <c r="B110" s="648">
        <v>53102</v>
      </c>
      <c r="C110" s="649" t="s">
        <v>1050</v>
      </c>
      <c r="D110"/>
    </row>
    <row r="111" spans="1:4" ht="13.2" customHeight="1">
      <c r="A111" s="647">
        <v>110</v>
      </c>
      <c r="B111" s="648">
        <v>53103</v>
      </c>
      <c r="C111" s="649" t="s">
        <v>1072</v>
      </c>
      <c r="D111"/>
    </row>
    <row r="112" spans="1:4" ht="13.2" customHeight="1">
      <c r="A112" s="647">
        <v>111</v>
      </c>
      <c r="B112" s="648">
        <v>53104</v>
      </c>
      <c r="C112" s="649" t="s">
        <v>356</v>
      </c>
      <c r="D112"/>
    </row>
    <row r="113" spans="1:4" ht="13.2" customHeight="1">
      <c r="A113" s="647">
        <v>112</v>
      </c>
      <c r="B113" s="648">
        <v>53105</v>
      </c>
      <c r="C113" s="649" t="s">
        <v>1051</v>
      </c>
      <c r="D113"/>
    </row>
    <row r="114" spans="1:4" ht="13.2" customHeight="1">
      <c r="A114" s="647">
        <v>113</v>
      </c>
      <c r="B114" s="648">
        <v>53106</v>
      </c>
      <c r="C114" s="649" t="s">
        <v>357</v>
      </c>
      <c r="D114"/>
    </row>
    <row r="115" spans="1:4" ht="13.2" customHeight="1">
      <c r="A115" s="647">
        <v>114</v>
      </c>
      <c r="B115" s="648">
        <v>53107</v>
      </c>
      <c r="C115" s="649" t="s">
        <v>358</v>
      </c>
      <c r="D115"/>
    </row>
    <row r="116" spans="1:4" ht="13.2" customHeight="1">
      <c r="A116" s="647">
        <v>115</v>
      </c>
      <c r="B116" s="648">
        <v>53108</v>
      </c>
      <c r="C116" s="649" t="s">
        <v>359</v>
      </c>
      <c r="D116"/>
    </row>
    <row r="117" spans="1:4" ht="13.2" customHeight="1">
      <c r="A117" s="647">
        <v>116</v>
      </c>
      <c r="B117" s="648">
        <v>53109</v>
      </c>
      <c r="C117" s="649" t="s">
        <v>360</v>
      </c>
      <c r="D117"/>
    </row>
    <row r="118" spans="1:4" ht="13.2" customHeight="1">
      <c r="A118" s="647">
        <v>117</v>
      </c>
      <c r="B118" s="648">
        <v>53110</v>
      </c>
      <c r="C118" s="649" t="s">
        <v>361</v>
      </c>
      <c r="D118"/>
    </row>
    <row r="119" spans="1:4" ht="13.2" customHeight="1">
      <c r="A119" s="647">
        <v>118</v>
      </c>
      <c r="B119" s="648">
        <v>53111</v>
      </c>
      <c r="C119" s="649" t="s">
        <v>362</v>
      </c>
      <c r="D119"/>
    </row>
    <row r="120" spans="1:4" ht="13.2" customHeight="1">
      <c r="A120" s="647">
        <v>119</v>
      </c>
      <c r="B120" s="648">
        <v>53112</v>
      </c>
      <c r="C120" s="649" t="s">
        <v>363</v>
      </c>
      <c r="D120"/>
    </row>
    <row r="121" spans="1:4" ht="13.2" customHeight="1">
      <c r="A121" s="647">
        <v>120</v>
      </c>
      <c r="B121" s="648">
        <v>53113</v>
      </c>
      <c r="C121" s="649" t="s">
        <v>1073</v>
      </c>
      <c r="D121"/>
    </row>
    <row r="122" spans="1:4" ht="13.2" customHeight="1">
      <c r="A122" s="647">
        <v>121</v>
      </c>
      <c r="B122" s="648">
        <v>53114</v>
      </c>
      <c r="C122" s="649" t="s">
        <v>364</v>
      </c>
      <c r="D122"/>
    </row>
    <row r="123" spans="1:4" ht="13.2" customHeight="1">
      <c r="A123" s="647">
        <v>122</v>
      </c>
      <c r="B123" s="648">
        <v>53115</v>
      </c>
      <c r="C123" s="649" t="s">
        <v>365</v>
      </c>
      <c r="D123"/>
    </row>
    <row r="124" spans="1:4" ht="13.2" customHeight="1">
      <c r="A124" s="647">
        <v>123</v>
      </c>
      <c r="B124" s="648">
        <v>53116</v>
      </c>
      <c r="C124" s="649" t="s">
        <v>366</v>
      </c>
      <c r="D124"/>
    </row>
    <row r="125" spans="1:4" ht="13.2" customHeight="1">
      <c r="A125" s="647">
        <v>124</v>
      </c>
      <c r="B125" s="648">
        <v>53117</v>
      </c>
      <c r="C125" s="649" t="s">
        <v>367</v>
      </c>
      <c r="D125"/>
    </row>
    <row r="126" spans="1:4" ht="13.2" customHeight="1">
      <c r="A126" s="647">
        <v>125</v>
      </c>
      <c r="B126" s="648">
        <v>53118</v>
      </c>
      <c r="C126" s="649" t="s">
        <v>368</v>
      </c>
      <c r="D126"/>
    </row>
    <row r="127" spans="1:4" ht="13.2" customHeight="1">
      <c r="A127" s="647">
        <v>126</v>
      </c>
      <c r="B127" s="648">
        <v>53119</v>
      </c>
      <c r="C127" s="649" t="s">
        <v>369</v>
      </c>
      <c r="D127"/>
    </row>
    <row r="128" spans="1:4" ht="13.2" customHeight="1">
      <c r="A128" s="647">
        <v>127</v>
      </c>
      <c r="B128" s="648">
        <v>53120</v>
      </c>
      <c r="C128" s="649" t="s">
        <v>370</v>
      </c>
      <c r="D128"/>
    </row>
    <row r="129" spans="1:4" ht="13.2" customHeight="1">
      <c r="A129" s="647">
        <v>128</v>
      </c>
      <c r="B129" s="648">
        <v>53121</v>
      </c>
      <c r="C129" s="649" t="s">
        <v>371</v>
      </c>
      <c r="D129"/>
    </row>
    <row r="130" spans="1:4" ht="13.2" customHeight="1">
      <c r="A130" s="647">
        <v>129</v>
      </c>
      <c r="B130" s="648">
        <v>53122</v>
      </c>
      <c r="C130" s="649" t="s">
        <v>1074</v>
      </c>
      <c r="D130"/>
    </row>
    <row r="131" spans="1:4" ht="13.2" customHeight="1">
      <c r="A131" s="647">
        <v>130</v>
      </c>
      <c r="B131" s="648">
        <v>53123</v>
      </c>
      <c r="C131" s="649" t="s">
        <v>372</v>
      </c>
      <c r="D131"/>
    </row>
    <row r="132" spans="1:4" ht="13.2" customHeight="1">
      <c r="A132" s="647">
        <v>131</v>
      </c>
      <c r="B132" s="648">
        <v>53124</v>
      </c>
      <c r="C132" s="649" t="s">
        <v>373</v>
      </c>
      <c r="D132"/>
    </row>
    <row r="133" spans="1:4" ht="13.2" customHeight="1">
      <c r="A133" s="647">
        <v>132</v>
      </c>
      <c r="B133" s="648">
        <v>53126</v>
      </c>
      <c r="C133" s="649" t="s">
        <v>1643</v>
      </c>
      <c r="D133"/>
    </row>
    <row r="134" spans="1:4" ht="13.2" customHeight="1">
      <c r="A134" s="647">
        <v>133</v>
      </c>
      <c r="B134" s="648">
        <v>53127</v>
      </c>
      <c r="C134" s="649" t="s">
        <v>374</v>
      </c>
      <c r="D134"/>
    </row>
    <row r="135" spans="1:4" ht="13.2" customHeight="1">
      <c r="A135" s="647">
        <v>134</v>
      </c>
      <c r="B135" s="648">
        <v>53129</v>
      </c>
      <c r="C135" s="649" t="s">
        <v>375</v>
      </c>
      <c r="D135"/>
    </row>
    <row r="136" spans="1:4" ht="13.2" customHeight="1">
      <c r="A136" s="647">
        <v>135</v>
      </c>
      <c r="B136" s="648">
        <v>53130</v>
      </c>
      <c r="C136" s="649" t="s">
        <v>376</v>
      </c>
      <c r="D136"/>
    </row>
    <row r="137" spans="1:4" ht="13.2" customHeight="1">
      <c r="A137" s="647">
        <v>136</v>
      </c>
      <c r="B137" s="648">
        <v>53131</v>
      </c>
      <c r="C137" s="649" t="s">
        <v>377</v>
      </c>
      <c r="D137"/>
    </row>
    <row r="138" spans="1:4" ht="13.2" customHeight="1">
      <c r="A138" s="647">
        <v>137</v>
      </c>
      <c r="B138" s="648">
        <v>53132</v>
      </c>
      <c r="C138" s="649" t="s">
        <v>378</v>
      </c>
      <c r="D138"/>
    </row>
    <row r="139" spans="1:4" ht="13.2" customHeight="1">
      <c r="A139" s="647">
        <v>138</v>
      </c>
      <c r="B139" s="648">
        <v>53133</v>
      </c>
      <c r="C139" s="649" t="s">
        <v>379</v>
      </c>
      <c r="D139"/>
    </row>
    <row r="140" spans="1:4" ht="13.2" customHeight="1">
      <c r="A140" s="647">
        <v>139</v>
      </c>
      <c r="B140" s="648">
        <v>53134</v>
      </c>
      <c r="C140" s="649" t="s">
        <v>380</v>
      </c>
      <c r="D140"/>
    </row>
    <row r="141" spans="1:4" ht="13.2" customHeight="1">
      <c r="A141" s="647">
        <v>140</v>
      </c>
      <c r="B141" s="648">
        <v>53135</v>
      </c>
      <c r="C141" s="649" t="s">
        <v>381</v>
      </c>
      <c r="D141"/>
    </row>
    <row r="142" spans="1:4" ht="13.2" customHeight="1">
      <c r="A142" s="647">
        <v>141</v>
      </c>
      <c r="B142" s="648">
        <v>53136</v>
      </c>
      <c r="C142" s="649" t="s">
        <v>382</v>
      </c>
      <c r="D142"/>
    </row>
    <row r="143" spans="1:4" ht="13.2" customHeight="1">
      <c r="A143" s="647">
        <v>142</v>
      </c>
      <c r="B143" s="648">
        <v>53138</v>
      </c>
      <c r="C143" s="649" t="s">
        <v>1056</v>
      </c>
      <c r="D143"/>
    </row>
    <row r="144" spans="1:4" ht="13.2" customHeight="1">
      <c r="A144" s="647">
        <v>143</v>
      </c>
      <c r="B144" s="648">
        <v>53151</v>
      </c>
      <c r="C144" s="649" t="s">
        <v>383</v>
      </c>
      <c r="D144"/>
    </row>
    <row r="145" spans="1:4" ht="13.2" customHeight="1">
      <c r="A145" s="647">
        <v>144</v>
      </c>
      <c r="B145" s="648">
        <v>53152</v>
      </c>
      <c r="C145" s="649" t="s">
        <v>384</v>
      </c>
      <c r="D145"/>
    </row>
    <row r="146" spans="1:4" ht="13.2" customHeight="1">
      <c r="A146" s="647">
        <v>145</v>
      </c>
      <c r="B146" s="648">
        <v>53153</v>
      </c>
      <c r="C146" s="649" t="s">
        <v>1075</v>
      </c>
      <c r="D146"/>
    </row>
    <row r="147" spans="1:4" ht="13.2" customHeight="1">
      <c r="A147" s="647">
        <v>146</v>
      </c>
      <c r="B147" s="648">
        <v>53154</v>
      </c>
      <c r="C147" s="649" t="s">
        <v>385</v>
      </c>
      <c r="D147"/>
    </row>
    <row r="148" spans="1:4" ht="13.2" customHeight="1">
      <c r="A148" s="647">
        <v>147</v>
      </c>
      <c r="B148" s="648">
        <v>53155</v>
      </c>
      <c r="C148" s="649" t="s">
        <v>386</v>
      </c>
      <c r="D148"/>
    </row>
    <row r="149" spans="1:4" ht="13.2" customHeight="1">
      <c r="A149" s="647">
        <v>148</v>
      </c>
      <c r="B149" s="648">
        <v>53156</v>
      </c>
      <c r="C149" s="649" t="s">
        <v>387</v>
      </c>
      <c r="D149"/>
    </row>
    <row r="150" spans="1:4" ht="13.2" customHeight="1">
      <c r="A150" s="647">
        <v>149</v>
      </c>
      <c r="B150" s="648">
        <v>53157</v>
      </c>
      <c r="C150" s="649" t="s">
        <v>388</v>
      </c>
      <c r="D150"/>
    </row>
    <row r="151" spans="1:4" ht="13.2" customHeight="1">
      <c r="A151" s="647">
        <v>150</v>
      </c>
      <c r="B151" s="648">
        <v>53158</v>
      </c>
      <c r="C151" s="649" t="s">
        <v>389</v>
      </c>
      <c r="D151"/>
    </row>
    <row r="152" spans="1:4" ht="13.2" customHeight="1">
      <c r="A152" s="647">
        <v>151</v>
      </c>
      <c r="B152" s="648">
        <v>53159</v>
      </c>
      <c r="C152" s="649" t="s">
        <v>390</v>
      </c>
      <c r="D152"/>
    </row>
    <row r="153" spans="1:4" ht="13.2" customHeight="1">
      <c r="A153" s="647">
        <v>152</v>
      </c>
      <c r="B153" s="648">
        <v>53160</v>
      </c>
      <c r="C153" s="649" t="s">
        <v>391</v>
      </c>
      <c r="D153"/>
    </row>
    <row r="154" spans="1:4" ht="13.2" customHeight="1">
      <c r="A154" s="647">
        <v>153</v>
      </c>
      <c r="B154" s="648">
        <v>53161</v>
      </c>
      <c r="C154" s="649" t="s">
        <v>392</v>
      </c>
      <c r="D154"/>
    </row>
    <row r="155" spans="1:4" ht="13.2" customHeight="1">
      <c r="A155" s="647">
        <v>154</v>
      </c>
      <c r="B155" s="648">
        <v>53162</v>
      </c>
      <c r="C155" s="649" t="s">
        <v>393</v>
      </c>
      <c r="D155"/>
    </row>
    <row r="156" spans="1:4" ht="13.2" customHeight="1">
      <c r="A156" s="647">
        <v>155</v>
      </c>
      <c r="B156" s="648">
        <v>53163</v>
      </c>
      <c r="C156" s="649" t="s">
        <v>394</v>
      </c>
      <c r="D156"/>
    </row>
    <row r="157" spans="1:4" ht="13.2" customHeight="1">
      <c r="A157" s="647">
        <v>156</v>
      </c>
      <c r="B157" s="648">
        <v>53164</v>
      </c>
      <c r="C157" s="649" t="s">
        <v>395</v>
      </c>
      <c r="D157"/>
    </row>
    <row r="158" spans="1:4" ht="13.2" customHeight="1">
      <c r="A158" s="647">
        <v>157</v>
      </c>
      <c r="B158" s="648">
        <v>53165</v>
      </c>
      <c r="C158" s="649" t="s">
        <v>396</v>
      </c>
      <c r="D158"/>
    </row>
    <row r="159" spans="1:4" ht="13.2" customHeight="1">
      <c r="A159" s="647">
        <v>158</v>
      </c>
      <c r="B159" s="648">
        <v>53166</v>
      </c>
      <c r="C159" s="649" t="s">
        <v>397</v>
      </c>
      <c r="D159"/>
    </row>
    <row r="160" spans="1:4">
      <c r="A160" s="647">
        <v>159</v>
      </c>
      <c r="B160" s="648">
        <v>53167</v>
      </c>
      <c r="C160" s="649" t="s">
        <v>398</v>
      </c>
      <c r="D160"/>
    </row>
    <row r="161" spans="1:4">
      <c r="A161" s="647">
        <v>160</v>
      </c>
      <c r="B161" s="648">
        <v>53168</v>
      </c>
      <c r="C161" s="649" t="s">
        <v>399</v>
      </c>
      <c r="D161"/>
    </row>
    <row r="162" spans="1:4">
      <c r="A162" s="647">
        <v>161</v>
      </c>
      <c r="B162" s="648">
        <v>53201</v>
      </c>
      <c r="C162" s="649" t="s">
        <v>400</v>
      </c>
      <c r="D162"/>
    </row>
    <row r="163" spans="1:4">
      <c r="A163" s="647">
        <v>162</v>
      </c>
      <c r="B163" s="648">
        <v>53203</v>
      </c>
      <c r="C163" s="649" t="s">
        <v>401</v>
      </c>
      <c r="D163"/>
    </row>
    <row r="164" spans="1:4">
      <c r="A164" s="647">
        <v>163</v>
      </c>
      <c r="B164" s="648">
        <v>53204</v>
      </c>
      <c r="C164" s="649" t="s">
        <v>402</v>
      </c>
      <c r="D164"/>
    </row>
    <row r="165" spans="1:4">
      <c r="A165" s="647">
        <v>164</v>
      </c>
      <c r="B165" s="648">
        <v>53205</v>
      </c>
      <c r="C165" s="649" t="s">
        <v>1053</v>
      </c>
      <c r="D165"/>
    </row>
    <row r="166" spans="1:4">
      <c r="A166" s="647">
        <v>165</v>
      </c>
      <c r="B166" s="648">
        <v>53206</v>
      </c>
      <c r="C166" s="649" t="s">
        <v>403</v>
      </c>
      <c r="D166"/>
    </row>
    <row r="167" spans="1:4">
      <c r="A167" s="647">
        <v>166</v>
      </c>
      <c r="B167" s="648">
        <v>53207</v>
      </c>
      <c r="C167" s="649" t="s">
        <v>404</v>
      </c>
      <c r="D167"/>
    </row>
    <row r="168" spans="1:4">
      <c r="A168" s="647">
        <v>167</v>
      </c>
      <c r="B168" s="648">
        <v>53208</v>
      </c>
      <c r="C168" s="649" t="s">
        <v>405</v>
      </c>
      <c r="D168"/>
    </row>
    <row r="169" spans="1:4">
      <c r="A169" s="647">
        <v>168</v>
      </c>
      <c r="B169" s="648">
        <v>53209</v>
      </c>
      <c r="C169" s="649" t="s">
        <v>406</v>
      </c>
      <c r="D169"/>
    </row>
    <row r="170" spans="1:4">
      <c r="A170" s="647">
        <v>169</v>
      </c>
      <c r="B170" s="648">
        <v>53251</v>
      </c>
      <c r="C170" s="649" t="s">
        <v>407</v>
      </c>
      <c r="D170"/>
    </row>
    <row r="171" spans="1:4">
      <c r="A171" s="647">
        <v>170</v>
      </c>
      <c r="B171" s="648">
        <v>53252</v>
      </c>
      <c r="C171" s="649" t="s">
        <v>408</v>
      </c>
      <c r="D171"/>
    </row>
    <row r="172" spans="1:4">
      <c r="A172" s="647">
        <v>171</v>
      </c>
      <c r="B172" s="648">
        <v>53253</v>
      </c>
      <c r="C172" s="649" t="s">
        <v>409</v>
      </c>
      <c r="D172"/>
    </row>
    <row r="173" spans="1:4">
      <c r="A173" s="647">
        <v>172</v>
      </c>
      <c r="B173" s="648">
        <v>53301</v>
      </c>
      <c r="C173" s="649" t="s">
        <v>410</v>
      </c>
      <c r="D173"/>
    </row>
    <row r="174" spans="1:4">
      <c r="A174" s="647">
        <v>173</v>
      </c>
      <c r="B174" s="648">
        <v>53302</v>
      </c>
      <c r="C174" s="649" t="s">
        <v>411</v>
      </c>
      <c r="D174"/>
    </row>
    <row r="175" spans="1:4">
      <c r="A175" s="647">
        <v>174</v>
      </c>
      <c r="B175" s="648">
        <v>53303</v>
      </c>
      <c r="C175" s="649" t="s">
        <v>412</v>
      </c>
      <c r="D175"/>
    </row>
    <row r="176" spans="1:4">
      <c r="A176" s="647">
        <v>175</v>
      </c>
      <c r="B176" s="648">
        <v>53304</v>
      </c>
      <c r="C176" s="649" t="s">
        <v>413</v>
      </c>
      <c r="D176"/>
    </row>
    <row r="177" spans="1:4">
      <c r="A177" s="647">
        <v>176</v>
      </c>
      <c r="B177" s="648">
        <v>53305</v>
      </c>
      <c r="C177" s="649" t="s">
        <v>414</v>
      </c>
      <c r="D177"/>
    </row>
    <row r="178" spans="1:4">
      <c r="A178" s="647">
        <v>177</v>
      </c>
      <c r="B178" s="648">
        <v>53306</v>
      </c>
      <c r="C178" s="649" t="s">
        <v>415</v>
      </c>
      <c r="D178"/>
    </row>
    <row r="179" spans="1:4">
      <c r="A179" s="647">
        <v>178</v>
      </c>
      <c r="B179" s="648">
        <v>53307</v>
      </c>
      <c r="C179" s="649" t="s">
        <v>416</v>
      </c>
      <c r="D179"/>
    </row>
    <row r="180" spans="1:4">
      <c r="A180" s="647">
        <v>179</v>
      </c>
      <c r="B180" s="648">
        <v>53308</v>
      </c>
      <c r="C180" s="649" t="s">
        <v>417</v>
      </c>
      <c r="D180"/>
    </row>
    <row r="181" spans="1:4">
      <c r="A181" s="647">
        <v>180</v>
      </c>
      <c r="B181" s="648">
        <v>53309</v>
      </c>
      <c r="C181" s="649" t="s">
        <v>418</v>
      </c>
      <c r="D181"/>
    </row>
    <row r="182" spans="1:4">
      <c r="A182" s="647">
        <v>181</v>
      </c>
      <c r="B182" s="648">
        <v>53310</v>
      </c>
      <c r="C182" s="649" t="s">
        <v>419</v>
      </c>
      <c r="D182"/>
    </row>
    <row r="183" spans="1:4">
      <c r="A183" s="647">
        <v>182</v>
      </c>
      <c r="B183" s="648">
        <v>53311</v>
      </c>
      <c r="C183" s="649" t="s">
        <v>420</v>
      </c>
      <c r="D183"/>
    </row>
    <row r="184" spans="1:4">
      <c r="A184" s="647">
        <v>183</v>
      </c>
      <c r="B184" s="648">
        <v>53312</v>
      </c>
      <c r="C184" s="649" t="s">
        <v>421</v>
      </c>
      <c r="D184"/>
    </row>
    <row r="185" spans="1:4">
      <c r="A185" s="647">
        <v>184</v>
      </c>
      <c r="B185" s="648">
        <v>53313</v>
      </c>
      <c r="C185" s="649" t="s">
        <v>422</v>
      </c>
      <c r="D185"/>
    </row>
    <row r="186" spans="1:4">
      <c r="A186" s="647">
        <v>185</v>
      </c>
      <c r="B186" s="648">
        <v>53314</v>
      </c>
      <c r="C186" s="649" t="s">
        <v>1076</v>
      </c>
      <c r="D186"/>
    </row>
    <row r="187" spans="1:4">
      <c r="A187" s="647">
        <v>186</v>
      </c>
      <c r="B187" s="648">
        <v>53315</v>
      </c>
      <c r="C187" s="649" t="s">
        <v>423</v>
      </c>
      <c r="D187"/>
    </row>
    <row r="188" spans="1:4">
      <c r="A188" s="647">
        <v>187</v>
      </c>
      <c r="B188" s="648">
        <v>53316</v>
      </c>
      <c r="C188" s="649" t="s">
        <v>424</v>
      </c>
      <c r="D188"/>
    </row>
    <row r="189" spans="1:4">
      <c r="A189" s="647">
        <v>188</v>
      </c>
      <c r="B189" s="648">
        <v>53317</v>
      </c>
      <c r="C189" s="649" t="s">
        <v>425</v>
      </c>
      <c r="D189"/>
    </row>
    <row r="190" spans="1:4">
      <c r="A190" s="647">
        <v>189</v>
      </c>
      <c r="B190" s="648">
        <v>53318</v>
      </c>
      <c r="C190" s="649" t="s">
        <v>426</v>
      </c>
      <c r="D190"/>
    </row>
    <row r="191" spans="1:4">
      <c r="A191" s="647">
        <v>190</v>
      </c>
      <c r="B191" s="648">
        <v>53319</v>
      </c>
      <c r="C191" s="649" t="s">
        <v>427</v>
      </c>
      <c r="D191"/>
    </row>
    <row r="192" spans="1:4">
      <c r="A192" s="647">
        <v>191</v>
      </c>
      <c r="B192" s="648">
        <v>53320</v>
      </c>
      <c r="C192" s="649" t="s">
        <v>428</v>
      </c>
      <c r="D192"/>
    </row>
    <row r="193" spans="1:4">
      <c r="A193" s="647">
        <v>192</v>
      </c>
      <c r="B193" s="648">
        <v>53321</v>
      </c>
      <c r="C193" s="649" t="s">
        <v>429</v>
      </c>
      <c r="D193"/>
    </row>
    <row r="194" spans="1:4">
      <c r="A194" s="647">
        <v>193</v>
      </c>
      <c r="B194" s="648">
        <v>53322</v>
      </c>
      <c r="C194" s="649" t="s">
        <v>1065</v>
      </c>
      <c r="D194"/>
    </row>
    <row r="195" spans="1:4">
      <c r="A195" s="647">
        <v>194</v>
      </c>
      <c r="B195" s="648">
        <v>53323</v>
      </c>
      <c r="C195" s="649" t="s">
        <v>430</v>
      </c>
      <c r="D195"/>
    </row>
    <row r="196" spans="1:4">
      <c r="A196" s="647">
        <v>195</v>
      </c>
      <c r="B196" s="648">
        <v>53324</v>
      </c>
      <c r="C196" s="649" t="s">
        <v>431</v>
      </c>
      <c r="D196"/>
    </row>
    <row r="197" spans="1:4">
      <c r="A197" s="647">
        <v>196</v>
      </c>
      <c r="B197" s="648">
        <v>53325</v>
      </c>
      <c r="C197" s="649" t="s">
        <v>432</v>
      </c>
      <c r="D197"/>
    </row>
    <row r="198" spans="1:4">
      <c r="A198" s="647">
        <v>197</v>
      </c>
      <c r="B198" s="648">
        <v>53326</v>
      </c>
      <c r="C198" s="649" t="s">
        <v>433</v>
      </c>
      <c r="D198"/>
    </row>
    <row r="199" spans="1:4">
      <c r="A199" s="647">
        <v>198</v>
      </c>
      <c r="B199" s="648">
        <v>53327</v>
      </c>
      <c r="C199" s="649" t="s">
        <v>434</v>
      </c>
      <c r="D199"/>
    </row>
    <row r="200" spans="1:4">
      <c r="A200" s="647">
        <v>199</v>
      </c>
      <c r="B200" s="648">
        <v>53328</v>
      </c>
      <c r="C200" s="649" t="s">
        <v>435</v>
      </c>
      <c r="D200"/>
    </row>
    <row r="201" spans="1:4">
      <c r="A201" s="647">
        <v>200</v>
      </c>
      <c r="B201" s="648">
        <v>53329</v>
      </c>
      <c r="C201" s="649" t="s">
        <v>436</v>
      </c>
      <c r="D201"/>
    </row>
    <row r="202" spans="1:4">
      <c r="A202" s="647">
        <v>201</v>
      </c>
      <c r="B202" s="648">
        <v>53330</v>
      </c>
      <c r="C202" s="649" t="s">
        <v>437</v>
      </c>
      <c r="D202"/>
    </row>
    <row r="203" spans="1:4">
      <c r="A203" s="647">
        <v>202</v>
      </c>
      <c r="B203" s="648">
        <v>53331</v>
      </c>
      <c r="C203" s="649" t="s">
        <v>438</v>
      </c>
      <c r="D203"/>
    </row>
    <row r="204" spans="1:4">
      <c r="A204" s="647">
        <v>203</v>
      </c>
      <c r="B204" s="648">
        <v>53332</v>
      </c>
      <c r="C204" s="649" t="s">
        <v>439</v>
      </c>
      <c r="D204"/>
    </row>
    <row r="205" spans="1:4">
      <c r="A205" s="647">
        <v>204</v>
      </c>
      <c r="B205" s="648">
        <v>53334</v>
      </c>
      <c r="C205" s="649" t="s">
        <v>440</v>
      </c>
      <c r="D205"/>
    </row>
    <row r="206" spans="1:4">
      <c r="A206" s="647">
        <v>205</v>
      </c>
      <c r="B206" s="648">
        <v>53335</v>
      </c>
      <c r="C206" s="649" t="s">
        <v>441</v>
      </c>
      <c r="D206"/>
    </row>
    <row r="207" spans="1:4">
      <c r="A207" s="647">
        <v>206</v>
      </c>
      <c r="B207" s="648">
        <v>53336</v>
      </c>
      <c r="C207" s="649" t="s">
        <v>442</v>
      </c>
      <c r="D207"/>
    </row>
    <row r="208" spans="1:4">
      <c r="A208" s="647">
        <v>207</v>
      </c>
      <c r="B208" s="648">
        <v>53337</v>
      </c>
      <c r="C208" s="649" t="s">
        <v>443</v>
      </c>
      <c r="D208"/>
    </row>
    <row r="209" spans="1:4">
      <c r="A209" s="647">
        <v>208</v>
      </c>
      <c r="B209" s="648">
        <v>53338</v>
      </c>
      <c r="C209" s="649" t="s">
        <v>444</v>
      </c>
      <c r="D209"/>
    </row>
    <row r="210" spans="1:4">
      <c r="A210" s="647">
        <v>209</v>
      </c>
      <c r="B210" s="648">
        <v>53341</v>
      </c>
      <c r="C210" s="649" t="s">
        <v>1042</v>
      </c>
      <c r="D210"/>
    </row>
    <row r="211" spans="1:4">
      <c r="A211" s="647">
        <v>210</v>
      </c>
      <c r="B211" s="648">
        <v>53342</v>
      </c>
      <c r="C211" s="649" t="s">
        <v>445</v>
      </c>
      <c r="D211"/>
    </row>
    <row r="212" spans="1:4">
      <c r="A212" s="647">
        <v>211</v>
      </c>
      <c r="B212" s="648">
        <v>53343</v>
      </c>
      <c r="C212" s="649" t="s">
        <v>446</v>
      </c>
      <c r="D212"/>
    </row>
    <row r="213" spans="1:4">
      <c r="A213" s="647">
        <v>212</v>
      </c>
      <c r="B213" s="648">
        <v>53344</v>
      </c>
      <c r="C213" s="649" t="s">
        <v>1100</v>
      </c>
      <c r="D213"/>
    </row>
    <row r="214" spans="1:4">
      <c r="A214" s="647">
        <v>213</v>
      </c>
      <c r="B214" s="648">
        <v>53351</v>
      </c>
      <c r="C214" s="649" t="s">
        <v>447</v>
      </c>
      <c r="D214"/>
    </row>
    <row r="215" spans="1:4">
      <c r="A215" s="647">
        <v>214</v>
      </c>
      <c r="B215" s="648">
        <v>53352</v>
      </c>
      <c r="C215" s="649" t="s">
        <v>448</v>
      </c>
      <c r="D215"/>
    </row>
    <row r="216" spans="1:4">
      <c r="A216" s="647">
        <v>215</v>
      </c>
      <c r="B216" s="648">
        <v>53353</v>
      </c>
      <c r="C216" s="649" t="s">
        <v>449</v>
      </c>
      <c r="D216"/>
    </row>
    <row r="217" spans="1:4">
      <c r="A217" s="647">
        <v>216</v>
      </c>
      <c r="B217" s="648">
        <v>53354</v>
      </c>
      <c r="C217" s="649" t="s">
        <v>450</v>
      </c>
      <c r="D217"/>
    </row>
    <row r="218" spans="1:4">
      <c r="A218" s="647">
        <v>217</v>
      </c>
      <c r="B218" s="648">
        <v>53356</v>
      </c>
      <c r="C218" s="649" t="s">
        <v>451</v>
      </c>
      <c r="D218"/>
    </row>
    <row r="219" spans="1:4">
      <c r="A219" s="647">
        <v>218</v>
      </c>
      <c r="B219" s="648">
        <v>53357</v>
      </c>
      <c r="C219" s="649" t="s">
        <v>452</v>
      </c>
      <c r="D219"/>
    </row>
    <row r="220" spans="1:4">
      <c r="A220" s="647">
        <v>219</v>
      </c>
      <c r="B220" s="648">
        <v>53358</v>
      </c>
      <c r="C220" s="649" t="s">
        <v>453</v>
      </c>
      <c r="D220"/>
    </row>
    <row r="221" spans="1:4">
      <c r="A221" s="647">
        <v>220</v>
      </c>
      <c r="B221" s="648">
        <v>53359</v>
      </c>
      <c r="C221" s="649" t="s">
        <v>454</v>
      </c>
      <c r="D221"/>
    </row>
    <row r="222" spans="1:4">
      <c r="A222" s="647">
        <v>221</v>
      </c>
      <c r="B222" s="648">
        <v>53360</v>
      </c>
      <c r="C222" s="649" t="s">
        <v>455</v>
      </c>
      <c r="D222"/>
    </row>
    <row r="223" spans="1:4">
      <c r="A223" s="647">
        <v>222</v>
      </c>
      <c r="B223" s="648">
        <v>53361</v>
      </c>
      <c r="C223" s="649" t="s">
        <v>456</v>
      </c>
      <c r="D223"/>
    </row>
    <row r="224" spans="1:4">
      <c r="A224" s="647">
        <v>223</v>
      </c>
      <c r="B224" s="648">
        <v>53362</v>
      </c>
      <c r="C224" s="649" t="s">
        <v>457</v>
      </c>
      <c r="D224"/>
    </row>
    <row r="225" spans="1:4">
      <c r="A225" s="647">
        <v>224</v>
      </c>
      <c r="B225" s="648">
        <v>53363</v>
      </c>
      <c r="C225" s="649" t="s">
        <v>458</v>
      </c>
      <c r="D225"/>
    </row>
    <row r="226" spans="1:4">
      <c r="A226" s="647">
        <v>225</v>
      </c>
      <c r="B226" s="648">
        <v>53364</v>
      </c>
      <c r="C226" s="649" t="s">
        <v>459</v>
      </c>
      <c r="D226"/>
    </row>
    <row r="227" spans="1:4">
      <c r="A227" s="647">
        <v>226</v>
      </c>
      <c r="B227" s="648">
        <v>53365</v>
      </c>
      <c r="C227" s="649" t="s">
        <v>460</v>
      </c>
      <c r="D227"/>
    </row>
    <row r="228" spans="1:4">
      <c r="A228" s="647">
        <v>227</v>
      </c>
      <c r="B228" s="648">
        <v>53366</v>
      </c>
      <c r="C228" s="649" t="s">
        <v>461</v>
      </c>
      <c r="D228"/>
    </row>
    <row r="229" spans="1:4">
      <c r="A229" s="647">
        <v>228</v>
      </c>
      <c r="B229" s="648">
        <v>53367</v>
      </c>
      <c r="C229" s="649" t="s">
        <v>462</v>
      </c>
      <c r="D229"/>
    </row>
    <row r="230" spans="1:4">
      <c r="A230" s="647">
        <v>229</v>
      </c>
      <c r="B230" s="648">
        <v>53368</v>
      </c>
      <c r="C230" s="649" t="s">
        <v>463</v>
      </c>
      <c r="D230"/>
    </row>
    <row r="231" spans="1:4">
      <c r="A231" s="647">
        <v>230</v>
      </c>
      <c r="B231" s="648">
        <v>53369</v>
      </c>
      <c r="C231" s="649" t="s">
        <v>464</v>
      </c>
      <c r="D231"/>
    </row>
    <row r="232" spans="1:4">
      <c r="A232" s="647">
        <v>231</v>
      </c>
      <c r="B232" s="648">
        <v>53401</v>
      </c>
      <c r="C232" s="649" t="s">
        <v>465</v>
      </c>
      <c r="D232"/>
    </row>
    <row r="233" spans="1:4">
      <c r="A233" s="647">
        <v>232</v>
      </c>
      <c r="B233" s="648">
        <v>53402</v>
      </c>
      <c r="C233" s="649" t="s">
        <v>466</v>
      </c>
      <c r="D233"/>
    </row>
    <row r="234" spans="1:4">
      <c r="A234" s="647">
        <v>233</v>
      </c>
      <c r="B234" s="648">
        <v>53403</v>
      </c>
      <c r="C234" s="649" t="s">
        <v>467</v>
      </c>
      <c r="D234"/>
    </row>
    <row r="235" spans="1:4">
      <c r="A235" s="647">
        <v>234</v>
      </c>
      <c r="B235" s="648">
        <v>53404</v>
      </c>
      <c r="C235" s="649" t="s">
        <v>468</v>
      </c>
      <c r="D235"/>
    </row>
    <row r="236" spans="1:4">
      <c r="A236" s="647">
        <v>235</v>
      </c>
      <c r="B236" s="648">
        <v>53405</v>
      </c>
      <c r="C236" s="649" t="s">
        <v>469</v>
      </c>
      <c r="D236"/>
    </row>
    <row r="237" spans="1:4">
      <c r="A237" s="647">
        <v>236</v>
      </c>
      <c r="B237" s="648">
        <v>53406</v>
      </c>
      <c r="C237" s="649" t="s">
        <v>470</v>
      </c>
      <c r="D237"/>
    </row>
    <row r="238" spans="1:4">
      <c r="A238" s="647">
        <v>237</v>
      </c>
      <c r="B238" s="648">
        <v>53407</v>
      </c>
      <c r="C238" s="649" t="s">
        <v>471</v>
      </c>
      <c r="D238"/>
    </row>
    <row r="239" spans="1:4">
      <c r="A239" s="647">
        <v>238</v>
      </c>
      <c r="B239" s="648">
        <v>53409</v>
      </c>
      <c r="C239" s="649" t="s">
        <v>472</v>
      </c>
      <c r="D239"/>
    </row>
    <row r="240" spans="1:4">
      <c r="A240" s="647">
        <v>239</v>
      </c>
      <c r="B240" s="648">
        <v>53410</v>
      </c>
      <c r="C240" s="649" t="s">
        <v>473</v>
      </c>
      <c r="D240"/>
    </row>
    <row r="241" spans="1:4">
      <c r="A241" s="647">
        <v>240</v>
      </c>
      <c r="B241" s="648">
        <v>53412</v>
      </c>
      <c r="C241" s="649" t="s">
        <v>1040</v>
      </c>
      <c r="D241"/>
    </row>
    <row r="242" spans="1:4">
      <c r="A242" s="647">
        <v>241</v>
      </c>
      <c r="B242" s="648">
        <v>53413</v>
      </c>
      <c r="C242" s="649" t="s">
        <v>1648</v>
      </c>
      <c r="D242"/>
    </row>
    <row r="243" spans="1:4">
      <c r="A243" s="647">
        <v>242</v>
      </c>
      <c r="B243" s="648">
        <v>53451</v>
      </c>
      <c r="C243" s="649" t="s">
        <v>474</v>
      </c>
      <c r="D243"/>
    </row>
    <row r="244" spans="1:4">
      <c r="A244" s="647">
        <v>243</v>
      </c>
      <c r="B244" s="648">
        <v>53452</v>
      </c>
      <c r="C244" s="649" t="s">
        <v>475</v>
      </c>
      <c r="D244"/>
    </row>
    <row r="245" spans="1:4">
      <c r="A245" s="647">
        <v>244</v>
      </c>
      <c r="B245" s="648">
        <v>53453</v>
      </c>
      <c r="C245" s="649" t="s">
        <v>476</v>
      </c>
      <c r="D245"/>
    </row>
    <row r="246" spans="1:4">
      <c r="A246" s="647">
        <v>245</v>
      </c>
      <c r="B246" s="648">
        <v>53454</v>
      </c>
      <c r="C246" s="649" t="s">
        <v>477</v>
      </c>
      <c r="D246"/>
    </row>
    <row r="247" spans="1:4">
      <c r="A247" s="647">
        <v>246</v>
      </c>
      <c r="B247" s="648">
        <v>53456</v>
      </c>
      <c r="C247" s="649" t="s">
        <v>1649</v>
      </c>
      <c r="D247"/>
    </row>
    <row r="248" spans="1:4">
      <c r="A248" s="647">
        <v>247</v>
      </c>
      <c r="B248" s="648">
        <v>53501</v>
      </c>
      <c r="C248" s="649" t="s">
        <v>478</v>
      </c>
      <c r="D248"/>
    </row>
    <row r="249" spans="1:4">
      <c r="A249" s="647">
        <v>248</v>
      </c>
      <c r="B249" s="648">
        <v>53508</v>
      </c>
      <c r="C249" s="649" t="s">
        <v>481</v>
      </c>
      <c r="D249"/>
    </row>
    <row r="250" spans="1:4">
      <c r="A250" s="647">
        <v>249</v>
      </c>
      <c r="B250" s="648">
        <v>53509</v>
      </c>
      <c r="C250" s="649" t="s">
        <v>482</v>
      </c>
      <c r="D250"/>
    </row>
    <row r="251" spans="1:4">
      <c r="A251" s="647">
        <v>250</v>
      </c>
      <c r="B251" s="648">
        <v>53511</v>
      </c>
      <c r="C251" s="649" t="s">
        <v>483</v>
      </c>
      <c r="D251"/>
    </row>
    <row r="252" spans="1:4">
      <c r="A252" s="647">
        <v>251</v>
      </c>
      <c r="B252" s="648">
        <v>53513</v>
      </c>
      <c r="C252" s="649" t="s">
        <v>484</v>
      </c>
      <c r="D252"/>
    </row>
    <row r="253" spans="1:4">
      <c r="A253" s="647">
        <v>252</v>
      </c>
      <c r="B253" s="648">
        <v>53514</v>
      </c>
      <c r="C253" s="649" t="s">
        <v>485</v>
      </c>
      <c r="D253"/>
    </row>
    <row r="254" spans="1:4">
      <c r="A254" s="647">
        <v>253</v>
      </c>
      <c r="B254" s="648">
        <v>53515</v>
      </c>
      <c r="C254" s="649" t="s">
        <v>486</v>
      </c>
      <c r="D254"/>
    </row>
    <row r="255" spans="1:4">
      <c r="A255" s="647">
        <v>254</v>
      </c>
      <c r="B255" s="648">
        <v>53517</v>
      </c>
      <c r="C255" s="649" t="s">
        <v>487</v>
      </c>
      <c r="D255"/>
    </row>
    <row r="256" spans="1:4">
      <c r="A256" s="647">
        <v>255</v>
      </c>
      <c r="B256" s="648">
        <v>53518</v>
      </c>
      <c r="C256" s="649" t="s">
        <v>488</v>
      </c>
      <c r="D256"/>
    </row>
    <row r="257" spans="1:4">
      <c r="A257" s="647">
        <v>256</v>
      </c>
      <c r="B257" s="648">
        <v>53521</v>
      </c>
      <c r="C257" s="649" t="s">
        <v>1060</v>
      </c>
      <c r="D257"/>
    </row>
    <row r="258" spans="1:4">
      <c r="A258" s="647">
        <v>257</v>
      </c>
      <c r="B258" s="648">
        <v>53522</v>
      </c>
      <c r="C258" s="649" t="s">
        <v>1061</v>
      </c>
      <c r="D258"/>
    </row>
    <row r="259" spans="1:4">
      <c r="A259" s="647">
        <v>258</v>
      </c>
      <c r="B259" s="648">
        <v>53523</v>
      </c>
      <c r="C259" s="649" t="s">
        <v>480</v>
      </c>
      <c r="D259"/>
    </row>
    <row r="260" spans="1:4">
      <c r="A260" s="647">
        <v>259</v>
      </c>
      <c r="B260" s="648">
        <v>53524</v>
      </c>
      <c r="C260" s="649" t="s">
        <v>479</v>
      </c>
      <c r="D260"/>
    </row>
    <row r="261" spans="1:4">
      <c r="A261" s="647">
        <v>260</v>
      </c>
      <c r="B261" s="648">
        <v>53551</v>
      </c>
      <c r="C261" s="649" t="s">
        <v>489</v>
      </c>
      <c r="D261"/>
    </row>
    <row r="262" spans="1:4">
      <c r="A262" s="647">
        <v>261</v>
      </c>
      <c r="B262" s="648">
        <v>53555</v>
      </c>
      <c r="C262" s="649" t="s">
        <v>490</v>
      </c>
      <c r="D262"/>
    </row>
    <row r="263" spans="1:4">
      <c r="A263" s="647">
        <v>262</v>
      </c>
      <c r="B263" s="648">
        <v>53556</v>
      </c>
      <c r="C263" s="649" t="s">
        <v>491</v>
      </c>
      <c r="D263"/>
    </row>
    <row r="264" spans="1:4">
      <c r="A264" s="647">
        <v>263</v>
      </c>
      <c r="B264" s="648">
        <v>53557</v>
      </c>
      <c r="C264" s="649" t="s">
        <v>492</v>
      </c>
      <c r="D264"/>
    </row>
    <row r="265" spans="1:4">
      <c r="A265" s="647">
        <v>264</v>
      </c>
      <c r="B265" s="648">
        <v>53558</v>
      </c>
      <c r="C265" s="649" t="s">
        <v>493</v>
      </c>
      <c r="D265"/>
    </row>
    <row r="266" spans="1:4">
      <c r="A266" s="647">
        <v>265</v>
      </c>
      <c r="B266" s="648">
        <v>53560</v>
      </c>
      <c r="C266" s="649" t="s">
        <v>494</v>
      </c>
      <c r="D266"/>
    </row>
    <row r="267" spans="1:4">
      <c r="A267" s="647">
        <v>266</v>
      </c>
      <c r="B267" s="648">
        <v>53561</v>
      </c>
      <c r="C267" s="649" t="s">
        <v>1057</v>
      </c>
      <c r="D267"/>
    </row>
    <row r="268" spans="1:4">
      <c r="A268" s="647">
        <v>267</v>
      </c>
      <c r="B268" s="648">
        <v>53562</v>
      </c>
      <c r="C268" s="649" t="s">
        <v>1062</v>
      </c>
      <c r="D268"/>
    </row>
    <row r="269" spans="1:4">
      <c r="A269" s="647">
        <v>268</v>
      </c>
      <c r="B269" s="648">
        <v>53601</v>
      </c>
      <c r="C269" s="649" t="s">
        <v>495</v>
      </c>
      <c r="D269"/>
    </row>
    <row r="270" spans="1:4">
      <c r="A270" s="647">
        <v>269</v>
      </c>
      <c r="B270" s="648">
        <v>53602</v>
      </c>
      <c r="C270" s="649" t="s">
        <v>496</v>
      </c>
      <c r="D270"/>
    </row>
    <row r="271" spans="1:4">
      <c r="A271" s="647">
        <v>270</v>
      </c>
      <c r="B271" s="648">
        <v>53603</v>
      </c>
      <c r="C271" s="649" t="s">
        <v>1381</v>
      </c>
      <c r="D271"/>
    </row>
    <row r="272" spans="1:4">
      <c r="A272" s="647">
        <v>271</v>
      </c>
      <c r="B272" s="648">
        <v>53604</v>
      </c>
      <c r="C272" s="649" t="s">
        <v>497</v>
      </c>
      <c r="D272"/>
    </row>
    <row r="273" spans="1:4">
      <c r="A273" s="647">
        <v>272</v>
      </c>
      <c r="B273" s="648">
        <v>53605</v>
      </c>
      <c r="C273" s="649" t="s">
        <v>498</v>
      </c>
      <c r="D273"/>
    </row>
    <row r="274" spans="1:4">
      <c r="A274" s="647">
        <v>273</v>
      </c>
      <c r="B274" s="648">
        <v>53606</v>
      </c>
      <c r="C274" s="649" t="s">
        <v>499</v>
      </c>
      <c r="D274"/>
    </row>
    <row r="275" spans="1:4">
      <c r="A275" s="647">
        <v>274</v>
      </c>
      <c r="B275" s="648">
        <v>53607</v>
      </c>
      <c r="C275" s="650" t="s">
        <v>500</v>
      </c>
      <c r="D275"/>
    </row>
    <row r="276" spans="1:4">
      <c r="A276" s="647">
        <v>275</v>
      </c>
      <c r="B276" s="648">
        <v>53608</v>
      </c>
      <c r="C276" s="649" t="s">
        <v>501</v>
      </c>
      <c r="D276"/>
    </row>
    <row r="277" spans="1:4">
      <c r="A277" s="647">
        <v>276</v>
      </c>
      <c r="B277" s="648">
        <v>53609</v>
      </c>
      <c r="C277" s="649" t="s">
        <v>502</v>
      </c>
      <c r="D277"/>
    </row>
    <row r="278" spans="1:4">
      <c r="A278" s="647">
        <v>277</v>
      </c>
      <c r="B278" s="648">
        <v>53610</v>
      </c>
      <c r="C278" s="649" t="s">
        <v>503</v>
      </c>
      <c r="D278"/>
    </row>
    <row r="279" spans="1:4">
      <c r="A279" s="647">
        <v>278</v>
      </c>
      <c r="B279" s="648">
        <v>53611</v>
      </c>
      <c r="C279" s="649" t="s">
        <v>504</v>
      </c>
      <c r="D279"/>
    </row>
    <row r="280" spans="1:4">
      <c r="A280" s="647">
        <v>279</v>
      </c>
      <c r="B280" s="648">
        <v>53612</v>
      </c>
      <c r="C280" s="649" t="s">
        <v>505</v>
      </c>
      <c r="D280"/>
    </row>
    <row r="281" spans="1:4">
      <c r="A281" s="647">
        <v>280</v>
      </c>
      <c r="B281" s="648">
        <v>53613</v>
      </c>
      <c r="C281" s="649" t="s">
        <v>506</v>
      </c>
      <c r="D281"/>
    </row>
    <row r="282" spans="1:4">
      <c r="A282" s="647">
        <v>281</v>
      </c>
      <c r="B282" s="648">
        <v>53614</v>
      </c>
      <c r="C282" s="649" t="s">
        <v>1093</v>
      </c>
      <c r="D282"/>
    </row>
    <row r="283" spans="1:4">
      <c r="A283" s="647">
        <v>282</v>
      </c>
      <c r="B283" s="648">
        <v>53615</v>
      </c>
      <c r="C283" s="649" t="s">
        <v>507</v>
      </c>
      <c r="D283"/>
    </row>
    <row r="284" spans="1:4">
      <c r="A284" s="647">
        <v>283</v>
      </c>
      <c r="B284" s="648">
        <v>53616</v>
      </c>
      <c r="C284" s="649" t="s">
        <v>508</v>
      </c>
      <c r="D284"/>
    </row>
    <row r="285" spans="1:4">
      <c r="A285" s="647">
        <v>284</v>
      </c>
      <c r="B285" s="648">
        <v>53618</v>
      </c>
      <c r="C285" s="649" t="s">
        <v>509</v>
      </c>
      <c r="D285"/>
    </row>
    <row r="286" spans="1:4">
      <c r="A286" s="647">
        <v>285</v>
      </c>
      <c r="B286" s="648">
        <v>53619</v>
      </c>
      <c r="C286" s="649" t="s">
        <v>1094</v>
      </c>
      <c r="D286"/>
    </row>
    <row r="287" spans="1:4">
      <c r="A287" s="647">
        <v>286</v>
      </c>
      <c r="B287" s="648">
        <v>53620</v>
      </c>
      <c r="C287" s="649" t="s">
        <v>510</v>
      </c>
      <c r="D287"/>
    </row>
    <row r="288" spans="1:4">
      <c r="A288" s="647">
        <v>287</v>
      </c>
      <c r="B288" s="648">
        <v>53621</v>
      </c>
      <c r="C288" s="649" t="s">
        <v>511</v>
      </c>
      <c r="D288"/>
    </row>
    <row r="289" spans="1:4">
      <c r="A289" s="647">
        <v>288</v>
      </c>
      <c r="B289" s="648">
        <v>53623</v>
      </c>
      <c r="C289" s="649" t="s">
        <v>512</v>
      </c>
      <c r="D289"/>
    </row>
    <row r="290" spans="1:4">
      <c r="A290" s="647">
        <v>289</v>
      </c>
      <c r="B290" s="648">
        <v>53624</v>
      </c>
      <c r="C290" s="649" t="s">
        <v>513</v>
      </c>
      <c r="D290"/>
    </row>
    <row r="291" spans="1:4">
      <c r="A291" s="647">
        <v>290</v>
      </c>
      <c r="B291" s="648">
        <v>53625</v>
      </c>
      <c r="C291" s="649" t="s">
        <v>514</v>
      </c>
      <c r="D291"/>
    </row>
    <row r="292" spans="1:4">
      <c r="A292" s="647">
        <v>291</v>
      </c>
      <c r="B292" s="648">
        <v>53626</v>
      </c>
      <c r="C292" s="649" t="s">
        <v>515</v>
      </c>
      <c r="D292"/>
    </row>
    <row r="293" spans="1:4">
      <c r="A293" s="647">
        <v>292</v>
      </c>
      <c r="B293" s="648">
        <v>53627</v>
      </c>
      <c r="C293" s="649" t="s">
        <v>516</v>
      </c>
      <c r="D293"/>
    </row>
    <row r="294" spans="1:4">
      <c r="A294" s="647">
        <v>293</v>
      </c>
      <c r="B294" s="648">
        <v>53628</v>
      </c>
      <c r="C294" s="649" t="s">
        <v>1382</v>
      </c>
      <c r="D294"/>
    </row>
    <row r="295" spans="1:4">
      <c r="A295" s="647">
        <v>294</v>
      </c>
      <c r="B295" s="648">
        <v>53630</v>
      </c>
      <c r="C295" s="649" t="s">
        <v>517</v>
      </c>
      <c r="D295"/>
    </row>
    <row r="296" spans="1:4">
      <c r="A296" s="647">
        <v>295</v>
      </c>
      <c r="B296" s="648">
        <v>53631</v>
      </c>
      <c r="C296" s="649" t="s">
        <v>518</v>
      </c>
      <c r="D296"/>
    </row>
    <row r="297" spans="1:4">
      <c r="A297" s="647">
        <v>296</v>
      </c>
      <c r="B297" s="648">
        <v>53632</v>
      </c>
      <c r="C297" s="649" t="s">
        <v>519</v>
      </c>
      <c r="D297"/>
    </row>
    <row r="298" spans="1:4">
      <c r="A298" s="647">
        <v>297</v>
      </c>
      <c r="B298" s="648">
        <v>53633</v>
      </c>
      <c r="C298" s="649" t="s">
        <v>520</v>
      </c>
      <c r="D298"/>
    </row>
    <row r="299" spans="1:4">
      <c r="A299" s="647">
        <v>298</v>
      </c>
      <c r="B299" s="648">
        <v>53634</v>
      </c>
      <c r="C299" s="650" t="s">
        <v>1383</v>
      </c>
      <c r="D299"/>
    </row>
    <row r="300" spans="1:4">
      <c r="A300" s="647">
        <v>299</v>
      </c>
      <c r="B300" s="648">
        <v>53635</v>
      </c>
      <c r="C300" s="649" t="s">
        <v>521</v>
      </c>
      <c r="D300"/>
    </row>
    <row r="301" spans="1:4">
      <c r="A301" s="647">
        <v>300</v>
      </c>
      <c r="B301" s="648">
        <v>53636</v>
      </c>
      <c r="C301" s="649" t="s">
        <v>522</v>
      </c>
      <c r="D301"/>
    </row>
    <row r="302" spans="1:4">
      <c r="A302" s="647">
        <v>301</v>
      </c>
      <c r="B302" s="648">
        <v>53637</v>
      </c>
      <c r="C302" s="649" t="s">
        <v>523</v>
      </c>
      <c r="D302"/>
    </row>
    <row r="303" spans="1:4">
      <c r="A303" s="647">
        <v>302</v>
      </c>
      <c r="B303" s="648">
        <v>53638</v>
      </c>
      <c r="C303" s="649" t="s">
        <v>524</v>
      </c>
      <c r="D303"/>
    </row>
    <row r="304" spans="1:4">
      <c r="A304" s="647">
        <v>303</v>
      </c>
      <c r="B304" s="648">
        <v>53639</v>
      </c>
      <c r="C304" s="650" t="s">
        <v>525</v>
      </c>
      <c r="D304"/>
    </row>
    <row r="305" spans="1:4">
      <c r="A305" s="647">
        <v>304</v>
      </c>
      <c r="B305" s="648">
        <v>53641</v>
      </c>
      <c r="C305" s="649" t="s">
        <v>526</v>
      </c>
      <c r="D305"/>
    </row>
    <row r="306" spans="1:4">
      <c r="A306" s="647">
        <v>305</v>
      </c>
      <c r="B306" s="648">
        <v>53642</v>
      </c>
      <c r="C306" s="649" t="s">
        <v>527</v>
      </c>
      <c r="D306"/>
    </row>
    <row r="307" spans="1:4">
      <c r="A307" s="647">
        <v>306</v>
      </c>
      <c r="B307" s="648">
        <v>53643</v>
      </c>
      <c r="C307" s="649" t="s">
        <v>528</v>
      </c>
      <c r="D307"/>
    </row>
    <row r="308" spans="1:4">
      <c r="A308" s="647">
        <v>307</v>
      </c>
      <c r="B308" s="648">
        <v>53644</v>
      </c>
      <c r="C308" s="649" t="s">
        <v>529</v>
      </c>
      <c r="D308"/>
    </row>
    <row r="309" spans="1:4">
      <c r="A309" s="647">
        <v>308</v>
      </c>
      <c r="B309" s="648">
        <v>53645</v>
      </c>
      <c r="C309" s="649" t="s">
        <v>530</v>
      </c>
      <c r="D309"/>
    </row>
    <row r="310" spans="1:4">
      <c r="A310" s="647">
        <v>309</v>
      </c>
      <c r="B310" s="648">
        <v>53646</v>
      </c>
      <c r="C310" s="649" t="s">
        <v>531</v>
      </c>
      <c r="D310"/>
    </row>
    <row r="311" spans="1:4">
      <c r="A311" s="647">
        <v>310</v>
      </c>
      <c r="B311" s="648">
        <v>53647</v>
      </c>
      <c r="C311" s="649" t="s">
        <v>532</v>
      </c>
      <c r="D311"/>
    </row>
    <row r="312" spans="1:4">
      <c r="A312" s="647">
        <v>311</v>
      </c>
      <c r="B312" s="648">
        <v>53648</v>
      </c>
      <c r="C312" s="649" t="s">
        <v>1384</v>
      </c>
      <c r="D312"/>
    </row>
    <row r="313" spans="1:4">
      <c r="A313" s="647">
        <v>312</v>
      </c>
      <c r="B313" s="648">
        <v>53651</v>
      </c>
      <c r="C313" s="649" t="s">
        <v>533</v>
      </c>
      <c r="D313"/>
    </row>
    <row r="314" spans="1:4">
      <c r="A314" s="647">
        <v>313</v>
      </c>
      <c r="B314" s="648">
        <v>53652</v>
      </c>
      <c r="C314" s="649" t="s">
        <v>534</v>
      </c>
      <c r="D314"/>
    </row>
    <row r="315" spans="1:4">
      <c r="A315" s="647">
        <v>314</v>
      </c>
      <c r="B315" s="648">
        <v>53653</v>
      </c>
      <c r="C315" s="649" t="s">
        <v>535</v>
      </c>
      <c r="D315"/>
    </row>
    <row r="316" spans="1:4">
      <c r="A316" s="647">
        <v>315</v>
      </c>
      <c r="B316" s="648">
        <v>53654</v>
      </c>
      <c r="C316" s="649" t="s">
        <v>536</v>
      </c>
      <c r="D316"/>
    </row>
    <row r="317" spans="1:4">
      <c r="A317" s="647">
        <v>316</v>
      </c>
      <c r="B317" s="648">
        <v>53655</v>
      </c>
      <c r="C317" s="649" t="s">
        <v>537</v>
      </c>
      <c r="D317"/>
    </row>
    <row r="318" spans="1:4">
      <c r="A318" s="647">
        <v>317</v>
      </c>
      <c r="B318" s="648">
        <v>53656</v>
      </c>
      <c r="C318" s="649" t="s">
        <v>538</v>
      </c>
      <c r="D318"/>
    </row>
    <row r="319" spans="1:4">
      <c r="A319" s="647">
        <v>318</v>
      </c>
      <c r="B319" s="648">
        <v>53657</v>
      </c>
      <c r="C319" s="649" t="s">
        <v>539</v>
      </c>
      <c r="D319"/>
    </row>
    <row r="320" spans="1:4">
      <c r="A320" s="647">
        <v>319</v>
      </c>
      <c r="B320" s="648">
        <v>53658</v>
      </c>
      <c r="C320" s="649" t="s">
        <v>540</v>
      </c>
      <c r="D320"/>
    </row>
    <row r="321" spans="1:4">
      <c r="A321" s="647">
        <v>320</v>
      </c>
      <c r="B321" s="648">
        <v>53659</v>
      </c>
      <c r="C321" s="649" t="s">
        <v>541</v>
      </c>
      <c r="D321"/>
    </row>
    <row r="322" spans="1:4">
      <c r="A322" s="647">
        <v>321</v>
      </c>
      <c r="B322" s="648">
        <v>53661</v>
      </c>
      <c r="C322" s="649" t="s">
        <v>542</v>
      </c>
      <c r="D322"/>
    </row>
    <row r="323" spans="1:4">
      <c r="A323" s="647">
        <v>322</v>
      </c>
      <c r="B323" s="648">
        <v>53662</v>
      </c>
      <c r="C323" s="649" t="s">
        <v>543</v>
      </c>
      <c r="D323"/>
    </row>
    <row r="324" spans="1:4">
      <c r="A324" s="647">
        <v>323</v>
      </c>
      <c r="B324" s="648">
        <v>53663</v>
      </c>
      <c r="C324" s="649" t="s">
        <v>544</v>
      </c>
      <c r="D324"/>
    </row>
    <row r="325" spans="1:4">
      <c r="A325" s="647">
        <v>324</v>
      </c>
      <c r="B325" s="648">
        <v>53664</v>
      </c>
      <c r="C325" s="649" t="s">
        <v>545</v>
      </c>
      <c r="D325"/>
    </row>
    <row r="326" spans="1:4">
      <c r="A326" s="647">
        <v>325</v>
      </c>
      <c r="B326" s="648">
        <v>53665</v>
      </c>
      <c r="C326" s="649" t="s">
        <v>546</v>
      </c>
      <c r="D326"/>
    </row>
    <row r="327" spans="1:4">
      <c r="A327" s="647">
        <v>326</v>
      </c>
      <c r="B327" s="648">
        <v>53666</v>
      </c>
      <c r="C327" s="649" t="s">
        <v>547</v>
      </c>
      <c r="D327"/>
    </row>
    <row r="328" spans="1:4">
      <c r="A328" s="647">
        <v>327</v>
      </c>
      <c r="B328" s="648">
        <v>53667</v>
      </c>
      <c r="C328" s="649" t="s">
        <v>548</v>
      </c>
      <c r="D328"/>
    </row>
    <row r="329" spans="1:4">
      <c r="A329" s="647">
        <v>328</v>
      </c>
      <c r="B329" s="648">
        <v>53668</v>
      </c>
      <c r="C329" s="649" t="s">
        <v>1385</v>
      </c>
      <c r="D329"/>
    </row>
    <row r="330" spans="1:4">
      <c r="A330" s="647">
        <v>329</v>
      </c>
      <c r="B330" s="648">
        <v>53669</v>
      </c>
      <c r="C330" s="649" t="s">
        <v>549</v>
      </c>
      <c r="D330"/>
    </row>
    <row r="331" spans="1:4">
      <c r="A331" s="647">
        <v>330</v>
      </c>
      <c r="B331" s="648">
        <v>53670</v>
      </c>
      <c r="C331" s="649" t="s">
        <v>550</v>
      </c>
      <c r="D331"/>
    </row>
    <row r="332" spans="1:4">
      <c r="A332" s="647">
        <v>331</v>
      </c>
      <c r="B332" s="648">
        <v>53701</v>
      </c>
      <c r="C332" s="649" t="s">
        <v>1110</v>
      </c>
      <c r="D332"/>
    </row>
    <row r="333" spans="1:4">
      <c r="A333" s="647">
        <v>332</v>
      </c>
      <c r="B333" s="648">
        <v>53702</v>
      </c>
      <c r="C333" s="649" t="s">
        <v>551</v>
      </c>
      <c r="D333"/>
    </row>
    <row r="334" spans="1:4">
      <c r="A334" s="647">
        <v>333</v>
      </c>
      <c r="B334" s="648">
        <v>53703</v>
      </c>
      <c r="C334" s="650" t="s">
        <v>552</v>
      </c>
      <c r="D334"/>
    </row>
    <row r="335" spans="1:4">
      <c r="A335" s="647">
        <v>334</v>
      </c>
      <c r="B335" s="648">
        <v>53704</v>
      </c>
      <c r="C335" s="649" t="s">
        <v>553</v>
      </c>
      <c r="D335"/>
    </row>
    <row r="336" spans="1:4">
      <c r="A336" s="647">
        <v>335</v>
      </c>
      <c r="B336" s="648">
        <v>53705</v>
      </c>
      <c r="C336" s="649" t="s">
        <v>554</v>
      </c>
      <c r="D336"/>
    </row>
    <row r="337" spans="1:4">
      <c r="A337" s="647">
        <v>336</v>
      </c>
      <c r="B337" s="648">
        <v>53706</v>
      </c>
      <c r="C337" s="649" t="s">
        <v>555</v>
      </c>
      <c r="D337"/>
    </row>
    <row r="338" spans="1:4">
      <c r="A338" s="647">
        <v>337</v>
      </c>
      <c r="B338" s="648">
        <v>53707</v>
      </c>
      <c r="C338" s="649" t="s">
        <v>556</v>
      </c>
      <c r="D338"/>
    </row>
    <row r="339" spans="1:4">
      <c r="A339" s="647">
        <v>338</v>
      </c>
      <c r="B339" s="648">
        <v>53708</v>
      </c>
      <c r="C339" s="649" t="s">
        <v>557</v>
      </c>
      <c r="D339"/>
    </row>
    <row r="340" spans="1:4">
      <c r="A340" s="647">
        <v>339</v>
      </c>
      <c r="B340" s="648">
        <v>53709</v>
      </c>
      <c r="C340" s="649" t="s">
        <v>558</v>
      </c>
      <c r="D340"/>
    </row>
    <row r="341" spans="1:4">
      <c r="A341" s="647">
        <v>340</v>
      </c>
      <c r="B341" s="648">
        <v>53710</v>
      </c>
      <c r="C341" s="649" t="s">
        <v>559</v>
      </c>
      <c r="D341"/>
    </row>
    <row r="342" spans="1:4">
      <c r="A342" s="647">
        <v>341</v>
      </c>
      <c r="B342" s="648">
        <v>53711</v>
      </c>
      <c r="C342" s="649" t="s">
        <v>560</v>
      </c>
      <c r="D342"/>
    </row>
    <row r="343" spans="1:4">
      <c r="A343" s="647">
        <v>342</v>
      </c>
      <c r="B343" s="648">
        <v>53712</v>
      </c>
      <c r="C343" s="649" t="s">
        <v>561</v>
      </c>
      <c r="D343"/>
    </row>
    <row r="344" spans="1:4">
      <c r="A344" s="647">
        <v>343</v>
      </c>
      <c r="B344" s="648">
        <v>53713</v>
      </c>
      <c r="C344" s="649" t="s">
        <v>562</v>
      </c>
      <c r="D344"/>
    </row>
    <row r="345" spans="1:4">
      <c r="A345" s="647">
        <v>344</v>
      </c>
      <c r="B345" s="648">
        <v>53714</v>
      </c>
      <c r="C345" s="649" t="s">
        <v>563</v>
      </c>
      <c r="D345"/>
    </row>
    <row r="346" spans="1:4">
      <c r="A346" s="647">
        <v>345</v>
      </c>
      <c r="B346" s="648">
        <v>53715</v>
      </c>
      <c r="C346" s="649" t="s">
        <v>564</v>
      </c>
      <c r="D346"/>
    </row>
    <row r="347" spans="1:4">
      <c r="A347" s="647">
        <v>346</v>
      </c>
      <c r="B347" s="648">
        <v>53716</v>
      </c>
      <c r="C347" s="649" t="s">
        <v>1077</v>
      </c>
      <c r="D347"/>
    </row>
    <row r="348" spans="1:4">
      <c r="A348" s="647">
        <v>347</v>
      </c>
      <c r="B348" s="648">
        <v>53717</v>
      </c>
      <c r="C348" s="649" t="s">
        <v>565</v>
      </c>
      <c r="D348"/>
    </row>
    <row r="349" spans="1:4">
      <c r="A349" s="647">
        <v>348</v>
      </c>
      <c r="B349" s="648">
        <v>53718</v>
      </c>
      <c r="C349" s="649" t="s">
        <v>566</v>
      </c>
      <c r="D349"/>
    </row>
    <row r="350" spans="1:4">
      <c r="A350" s="647">
        <v>349</v>
      </c>
      <c r="B350" s="648">
        <v>53719</v>
      </c>
      <c r="C350" s="649" t="s">
        <v>567</v>
      </c>
      <c r="D350"/>
    </row>
    <row r="351" spans="1:4">
      <c r="A351" s="647">
        <v>350</v>
      </c>
      <c r="B351" s="648">
        <v>53720</v>
      </c>
      <c r="C351" s="649" t="s">
        <v>568</v>
      </c>
      <c r="D351"/>
    </row>
    <row r="352" spans="1:4">
      <c r="A352" s="647">
        <v>351</v>
      </c>
      <c r="B352" s="648">
        <v>53721</v>
      </c>
      <c r="C352" s="649" t="s">
        <v>569</v>
      </c>
      <c r="D352"/>
    </row>
    <row r="353" spans="1:4">
      <c r="A353" s="647">
        <v>352</v>
      </c>
      <c r="B353" s="648">
        <v>53722</v>
      </c>
      <c r="C353" s="649" t="s">
        <v>570</v>
      </c>
      <c r="D353"/>
    </row>
    <row r="354" spans="1:4">
      <c r="A354" s="647">
        <v>353</v>
      </c>
      <c r="B354" s="648">
        <v>53723</v>
      </c>
      <c r="C354" s="649" t="s">
        <v>571</v>
      </c>
      <c r="D354"/>
    </row>
    <row r="355" spans="1:4">
      <c r="A355" s="647">
        <v>354</v>
      </c>
      <c r="B355" s="648">
        <v>53724</v>
      </c>
      <c r="C355" s="649" t="s">
        <v>572</v>
      </c>
      <c r="D355"/>
    </row>
    <row r="356" spans="1:4">
      <c r="A356" s="647">
        <v>355</v>
      </c>
      <c r="B356" s="648">
        <v>53725</v>
      </c>
      <c r="C356" s="649" t="s">
        <v>573</v>
      </c>
      <c r="D356"/>
    </row>
    <row r="357" spans="1:4">
      <c r="A357" s="647">
        <v>356</v>
      </c>
      <c r="B357" s="648">
        <v>53726</v>
      </c>
      <c r="C357" s="649" t="s">
        <v>574</v>
      </c>
      <c r="D357"/>
    </row>
    <row r="358" spans="1:4">
      <c r="A358" s="647">
        <v>357</v>
      </c>
      <c r="B358" s="648">
        <v>53727</v>
      </c>
      <c r="C358" s="649" t="s">
        <v>575</v>
      </c>
      <c r="D358"/>
    </row>
    <row r="359" spans="1:4">
      <c r="A359" s="647">
        <v>358</v>
      </c>
      <c r="B359" s="648">
        <v>53728</v>
      </c>
      <c r="C359" s="649" t="s">
        <v>576</v>
      </c>
      <c r="D359"/>
    </row>
    <row r="360" spans="1:4">
      <c r="A360" s="647">
        <v>359</v>
      </c>
      <c r="B360" s="648">
        <v>53729</v>
      </c>
      <c r="C360" s="649" t="s">
        <v>577</v>
      </c>
      <c r="D360"/>
    </row>
    <row r="361" spans="1:4">
      <c r="A361" s="647">
        <v>360</v>
      </c>
      <c r="B361" s="648">
        <v>53730</v>
      </c>
      <c r="C361" s="649" t="s">
        <v>578</v>
      </c>
      <c r="D361"/>
    </row>
    <row r="362" spans="1:4">
      <c r="A362" s="647">
        <v>361</v>
      </c>
      <c r="B362" s="648">
        <v>53731</v>
      </c>
      <c r="C362" s="649" t="s">
        <v>579</v>
      </c>
      <c r="D362"/>
    </row>
    <row r="363" spans="1:4">
      <c r="A363" s="647">
        <v>362</v>
      </c>
      <c r="B363" s="648">
        <v>53732</v>
      </c>
      <c r="C363" s="649" t="s">
        <v>1038</v>
      </c>
      <c r="D363"/>
    </row>
    <row r="364" spans="1:4">
      <c r="A364" s="647">
        <v>363</v>
      </c>
      <c r="B364" s="648">
        <v>53751</v>
      </c>
      <c r="C364" s="649" t="s">
        <v>580</v>
      </c>
      <c r="D364"/>
    </row>
    <row r="365" spans="1:4">
      <c r="A365" s="647">
        <v>364</v>
      </c>
      <c r="B365" s="648">
        <v>53752</v>
      </c>
      <c r="C365" s="649" t="s">
        <v>581</v>
      </c>
      <c r="D365"/>
    </row>
    <row r="366" spans="1:4">
      <c r="A366" s="647">
        <v>365</v>
      </c>
      <c r="B366" s="648">
        <v>53754</v>
      </c>
      <c r="C366" s="649" t="s">
        <v>582</v>
      </c>
      <c r="D366"/>
    </row>
    <row r="367" spans="1:4">
      <c r="A367" s="647">
        <v>366</v>
      </c>
      <c r="B367" s="648">
        <v>53755</v>
      </c>
      <c r="C367" s="649" t="s">
        <v>583</v>
      </c>
      <c r="D367"/>
    </row>
    <row r="368" spans="1:4">
      <c r="A368" s="647">
        <v>367</v>
      </c>
      <c r="B368" s="648">
        <v>53756</v>
      </c>
      <c r="C368" s="649" t="s">
        <v>1078</v>
      </c>
      <c r="D368"/>
    </row>
    <row r="369" spans="1:4">
      <c r="A369" s="647">
        <v>368</v>
      </c>
      <c r="B369" s="648">
        <v>53757</v>
      </c>
      <c r="C369" s="649" t="s">
        <v>584</v>
      </c>
      <c r="D369"/>
    </row>
    <row r="370" spans="1:4">
      <c r="A370" s="647">
        <v>369</v>
      </c>
      <c r="B370" s="648">
        <v>53758</v>
      </c>
      <c r="C370" s="649" t="s">
        <v>585</v>
      </c>
      <c r="D370"/>
    </row>
    <row r="371" spans="1:4">
      <c r="A371" s="647">
        <v>370</v>
      </c>
      <c r="B371" s="648">
        <v>53759</v>
      </c>
      <c r="C371" s="649" t="s">
        <v>586</v>
      </c>
      <c r="D371"/>
    </row>
    <row r="372" spans="1:4">
      <c r="A372" s="647">
        <v>371</v>
      </c>
      <c r="B372" s="648">
        <v>53760</v>
      </c>
      <c r="C372" s="649" t="s">
        <v>587</v>
      </c>
      <c r="D372"/>
    </row>
    <row r="373" spans="1:4">
      <c r="A373" s="647">
        <v>372</v>
      </c>
      <c r="B373" s="648">
        <v>53761</v>
      </c>
      <c r="C373" s="649" t="s">
        <v>588</v>
      </c>
      <c r="D373"/>
    </row>
    <row r="374" spans="1:4">
      <c r="A374" s="647">
        <v>373</v>
      </c>
      <c r="B374" s="648">
        <v>53762</v>
      </c>
      <c r="C374" s="649" t="s">
        <v>589</v>
      </c>
      <c r="D374"/>
    </row>
    <row r="375" spans="1:4">
      <c r="A375" s="647">
        <v>374</v>
      </c>
      <c r="B375" s="648">
        <v>53763</v>
      </c>
      <c r="C375" s="649" t="s">
        <v>590</v>
      </c>
      <c r="D375"/>
    </row>
    <row r="376" spans="1:4">
      <c r="A376" s="647">
        <v>375</v>
      </c>
      <c r="B376" s="648">
        <v>53764</v>
      </c>
      <c r="C376" s="649" t="s">
        <v>591</v>
      </c>
      <c r="D376"/>
    </row>
    <row r="377" spans="1:4">
      <c r="A377" s="647">
        <v>376</v>
      </c>
      <c r="B377" s="648">
        <v>53765</v>
      </c>
      <c r="C377" s="649" t="s">
        <v>1039</v>
      </c>
      <c r="D377"/>
    </row>
    <row r="378" spans="1:4">
      <c r="A378" s="647">
        <v>377</v>
      </c>
      <c r="B378" s="648">
        <v>53801</v>
      </c>
      <c r="C378" s="649" t="s">
        <v>592</v>
      </c>
      <c r="D378"/>
    </row>
    <row r="379" spans="1:4">
      <c r="A379" s="647">
        <v>378</v>
      </c>
      <c r="B379" s="648">
        <v>53802</v>
      </c>
      <c r="C379" s="649" t="s">
        <v>593</v>
      </c>
      <c r="D379"/>
    </row>
    <row r="380" spans="1:4">
      <c r="A380" s="647">
        <v>379</v>
      </c>
      <c r="B380" s="648">
        <v>53803</v>
      </c>
      <c r="C380" s="649" t="s">
        <v>594</v>
      </c>
      <c r="D380"/>
    </row>
    <row r="381" spans="1:4">
      <c r="A381" s="647">
        <v>380</v>
      </c>
      <c r="B381" s="648">
        <v>53804</v>
      </c>
      <c r="C381" s="649" t="s">
        <v>595</v>
      </c>
      <c r="D381"/>
    </row>
    <row r="382" spans="1:4">
      <c r="A382" s="647">
        <v>381</v>
      </c>
      <c r="B382" s="648">
        <v>53805</v>
      </c>
      <c r="C382" s="649" t="s">
        <v>596</v>
      </c>
      <c r="D382"/>
    </row>
    <row r="383" spans="1:4">
      <c r="A383" s="647">
        <v>382</v>
      </c>
      <c r="B383" s="648">
        <v>53806</v>
      </c>
      <c r="C383" s="649" t="s">
        <v>597</v>
      </c>
      <c r="D383"/>
    </row>
    <row r="384" spans="1:4">
      <c r="A384" s="647">
        <v>383</v>
      </c>
      <c r="B384" s="648">
        <v>53807</v>
      </c>
      <c r="C384" s="649" t="s">
        <v>598</v>
      </c>
      <c r="D384"/>
    </row>
    <row r="385" spans="1:4">
      <c r="A385" s="647">
        <v>384</v>
      </c>
      <c r="B385" s="648">
        <v>53808</v>
      </c>
      <c r="C385" s="649" t="s">
        <v>599</v>
      </c>
      <c r="D385"/>
    </row>
    <row r="386" spans="1:4">
      <c r="A386" s="647">
        <v>385</v>
      </c>
      <c r="B386" s="648">
        <v>53809</v>
      </c>
      <c r="C386" s="649" t="s">
        <v>600</v>
      </c>
      <c r="D386"/>
    </row>
    <row r="387" spans="1:4">
      <c r="A387" s="647">
        <v>386</v>
      </c>
      <c r="B387" s="648">
        <v>53810</v>
      </c>
      <c r="C387" s="649" t="s">
        <v>601</v>
      </c>
      <c r="D387"/>
    </row>
    <row r="388" spans="1:4">
      <c r="A388" s="647">
        <v>387</v>
      </c>
      <c r="B388" s="648">
        <v>53813</v>
      </c>
      <c r="C388" s="649" t="s">
        <v>602</v>
      </c>
      <c r="D388"/>
    </row>
    <row r="389" spans="1:4">
      <c r="A389" s="647">
        <v>388</v>
      </c>
      <c r="B389" s="648">
        <v>53814</v>
      </c>
      <c r="C389" s="649" t="s">
        <v>603</v>
      </c>
      <c r="D389"/>
    </row>
    <row r="390" spans="1:4">
      <c r="A390" s="647">
        <v>389</v>
      </c>
      <c r="B390" s="648">
        <v>53815</v>
      </c>
      <c r="C390" s="649" t="s">
        <v>604</v>
      </c>
      <c r="D390"/>
    </row>
    <row r="391" spans="1:4">
      <c r="A391" s="647">
        <v>390</v>
      </c>
      <c r="B391" s="648">
        <v>53816</v>
      </c>
      <c r="C391" s="649" t="s">
        <v>1087</v>
      </c>
      <c r="D391"/>
    </row>
    <row r="392" spans="1:4">
      <c r="A392" s="647">
        <v>391</v>
      </c>
      <c r="B392" s="648">
        <v>53817</v>
      </c>
      <c r="C392" s="649" t="s">
        <v>605</v>
      </c>
      <c r="D392"/>
    </row>
    <row r="393" spans="1:4">
      <c r="A393" s="647">
        <v>392</v>
      </c>
      <c r="B393" s="648">
        <v>53818</v>
      </c>
      <c r="C393" s="649" t="s">
        <v>606</v>
      </c>
      <c r="D393"/>
    </row>
    <row r="394" spans="1:4">
      <c r="A394" s="647">
        <v>393</v>
      </c>
      <c r="B394" s="648">
        <v>53819</v>
      </c>
      <c r="C394" s="649" t="s">
        <v>607</v>
      </c>
      <c r="D394"/>
    </row>
    <row r="395" spans="1:4">
      <c r="A395" s="647">
        <v>394</v>
      </c>
      <c r="B395" s="648">
        <v>53820</v>
      </c>
      <c r="C395" s="649" t="s">
        <v>608</v>
      </c>
      <c r="D395"/>
    </row>
    <row r="396" spans="1:4">
      <c r="A396" s="647">
        <v>395</v>
      </c>
      <c r="B396" s="648">
        <v>53821</v>
      </c>
      <c r="C396" s="649" t="s">
        <v>609</v>
      </c>
      <c r="D396"/>
    </row>
    <row r="397" spans="1:4">
      <c r="A397" s="647">
        <v>396</v>
      </c>
      <c r="B397" s="648">
        <v>53822</v>
      </c>
      <c r="C397" s="649" t="s">
        <v>1088</v>
      </c>
      <c r="D397"/>
    </row>
    <row r="398" spans="1:4">
      <c r="A398" s="647">
        <v>397</v>
      </c>
      <c r="B398" s="648">
        <v>53823</v>
      </c>
      <c r="C398" s="649" t="s">
        <v>610</v>
      </c>
      <c r="D398"/>
    </row>
    <row r="399" spans="1:4">
      <c r="A399" s="647">
        <v>398</v>
      </c>
      <c r="B399" s="648">
        <v>53824</v>
      </c>
      <c r="C399" s="649" t="s">
        <v>611</v>
      </c>
      <c r="D399"/>
    </row>
    <row r="400" spans="1:4">
      <c r="A400" s="647">
        <v>399</v>
      </c>
      <c r="B400" s="648">
        <v>53825</v>
      </c>
      <c r="C400" s="649" t="s">
        <v>612</v>
      </c>
      <c r="D400"/>
    </row>
    <row r="401" spans="1:4">
      <c r="A401" s="647">
        <v>400</v>
      </c>
      <c r="B401" s="648">
        <v>53826</v>
      </c>
      <c r="C401" s="649" t="s">
        <v>613</v>
      </c>
      <c r="D401"/>
    </row>
    <row r="402" spans="1:4">
      <c r="A402" s="647">
        <v>401</v>
      </c>
      <c r="B402" s="648">
        <v>53827</v>
      </c>
      <c r="C402" s="649" t="s">
        <v>614</v>
      </c>
      <c r="D402"/>
    </row>
    <row r="403" spans="1:4">
      <c r="A403" s="647">
        <v>402</v>
      </c>
      <c r="B403" s="648">
        <v>53828</v>
      </c>
      <c r="C403" s="649" t="s">
        <v>615</v>
      </c>
      <c r="D403"/>
    </row>
    <row r="404" spans="1:4">
      <c r="A404" s="647">
        <v>403</v>
      </c>
      <c r="B404" s="648">
        <v>53829</v>
      </c>
      <c r="C404" s="649" t="s">
        <v>616</v>
      </c>
      <c r="D404"/>
    </row>
    <row r="405" spans="1:4">
      <c r="A405" s="647">
        <v>404</v>
      </c>
      <c r="B405" s="648">
        <v>53831</v>
      </c>
      <c r="C405" s="649" t="s">
        <v>1105</v>
      </c>
      <c r="D405"/>
    </row>
    <row r="406" spans="1:4">
      <c r="A406" s="647">
        <v>405</v>
      </c>
      <c r="B406" s="648">
        <v>53851</v>
      </c>
      <c r="C406" s="649" t="s">
        <v>617</v>
      </c>
      <c r="D406"/>
    </row>
    <row r="407" spans="1:4">
      <c r="A407" s="647">
        <v>406</v>
      </c>
      <c r="B407" s="648">
        <v>53852</v>
      </c>
      <c r="C407" s="649" t="s">
        <v>618</v>
      </c>
      <c r="D407"/>
    </row>
    <row r="408" spans="1:4">
      <c r="A408" s="647">
        <v>407</v>
      </c>
      <c r="B408" s="648">
        <v>53853</v>
      </c>
      <c r="C408" s="649" t="s">
        <v>619</v>
      </c>
      <c r="D408"/>
    </row>
    <row r="409" spans="1:4">
      <c r="A409" s="647">
        <v>408</v>
      </c>
      <c r="B409" s="648">
        <v>53854</v>
      </c>
      <c r="C409" s="649" t="s">
        <v>620</v>
      </c>
      <c r="D409"/>
    </row>
    <row r="410" spans="1:4">
      <c r="A410" s="647">
        <v>409</v>
      </c>
      <c r="B410" s="648">
        <v>53855</v>
      </c>
      <c r="C410" s="649" t="s">
        <v>621</v>
      </c>
      <c r="D410"/>
    </row>
    <row r="411" spans="1:4">
      <c r="A411" s="647">
        <v>410</v>
      </c>
      <c r="B411" s="648">
        <v>53856</v>
      </c>
      <c r="C411" s="649" t="s">
        <v>622</v>
      </c>
      <c r="D411"/>
    </row>
    <row r="412" spans="1:4">
      <c r="A412" s="647">
        <v>411</v>
      </c>
      <c r="B412" s="648">
        <v>53858</v>
      </c>
      <c r="C412" s="649" t="s">
        <v>623</v>
      </c>
      <c r="D412"/>
    </row>
    <row r="413" spans="1:4">
      <c r="A413" s="647">
        <v>412</v>
      </c>
      <c r="B413" s="648">
        <v>53859</v>
      </c>
      <c r="C413" s="649" t="s">
        <v>624</v>
      </c>
      <c r="D413"/>
    </row>
    <row r="414" spans="1:4">
      <c r="A414" s="647">
        <v>413</v>
      </c>
      <c r="B414" s="648">
        <v>53860</v>
      </c>
      <c r="C414" s="649" t="s">
        <v>625</v>
      </c>
      <c r="D414"/>
    </row>
    <row r="415" spans="1:4">
      <c r="A415" s="647">
        <v>414</v>
      </c>
      <c r="B415" s="648">
        <v>53861</v>
      </c>
      <c r="C415" s="649" t="s">
        <v>626</v>
      </c>
      <c r="D415"/>
    </row>
    <row r="416" spans="1:4">
      <c r="A416" s="647">
        <v>415</v>
      </c>
      <c r="B416" s="648">
        <v>53862</v>
      </c>
      <c r="C416" s="649" t="s">
        <v>627</v>
      </c>
      <c r="D416"/>
    </row>
    <row r="417" spans="1:4">
      <c r="A417" s="647">
        <v>416</v>
      </c>
      <c r="B417" s="648">
        <v>53863</v>
      </c>
      <c r="C417" s="649" t="s">
        <v>628</v>
      </c>
      <c r="D417"/>
    </row>
    <row r="418" spans="1:4">
      <c r="A418" s="647">
        <v>417</v>
      </c>
      <c r="B418" s="648">
        <v>53864</v>
      </c>
      <c r="C418" s="649" t="s">
        <v>629</v>
      </c>
      <c r="D418"/>
    </row>
    <row r="419" spans="1:4">
      <c r="A419" s="647">
        <v>418</v>
      </c>
      <c r="B419" s="648">
        <v>53865</v>
      </c>
      <c r="C419" s="649" t="s">
        <v>630</v>
      </c>
      <c r="D419"/>
    </row>
    <row r="420" spans="1:4">
      <c r="A420" s="647">
        <v>419</v>
      </c>
      <c r="B420" s="648">
        <v>53866</v>
      </c>
      <c r="C420" s="649" t="s">
        <v>1106</v>
      </c>
      <c r="D420"/>
    </row>
    <row r="421" spans="1:4">
      <c r="A421" s="647">
        <v>420</v>
      </c>
      <c r="B421" s="648">
        <v>53901</v>
      </c>
      <c r="C421" s="649" t="s">
        <v>631</v>
      </c>
      <c r="D421"/>
    </row>
    <row r="422" spans="1:4">
      <c r="A422" s="647">
        <v>421</v>
      </c>
      <c r="B422" s="648">
        <v>53902</v>
      </c>
      <c r="C422" s="649" t="s">
        <v>632</v>
      </c>
      <c r="D422"/>
    </row>
    <row r="423" spans="1:4">
      <c r="A423" s="647">
        <v>422</v>
      </c>
      <c r="B423" s="648">
        <v>53903</v>
      </c>
      <c r="C423" s="649" t="s">
        <v>633</v>
      </c>
      <c r="D423"/>
    </row>
    <row r="424" spans="1:4">
      <c r="A424" s="647">
        <v>423</v>
      </c>
      <c r="B424" s="648">
        <v>53904</v>
      </c>
      <c r="C424" s="649" t="s">
        <v>634</v>
      </c>
      <c r="D424"/>
    </row>
    <row r="425" spans="1:4">
      <c r="A425" s="647">
        <v>424</v>
      </c>
      <c r="B425" s="648">
        <v>53905</v>
      </c>
      <c r="C425" s="649" t="s">
        <v>635</v>
      </c>
      <c r="D425"/>
    </row>
    <row r="426" spans="1:4">
      <c r="A426" s="647">
        <v>425</v>
      </c>
      <c r="B426" s="648">
        <v>53906</v>
      </c>
      <c r="C426" s="649" t="s">
        <v>636</v>
      </c>
      <c r="D426"/>
    </row>
    <row r="427" spans="1:4">
      <c r="A427" s="647">
        <v>426</v>
      </c>
      <c r="B427" s="648">
        <v>53907</v>
      </c>
      <c r="C427" s="649" t="s">
        <v>637</v>
      </c>
      <c r="D427"/>
    </row>
    <row r="428" spans="1:4">
      <c r="A428" s="647">
        <v>427</v>
      </c>
      <c r="B428" s="648">
        <v>53908</v>
      </c>
      <c r="C428" s="649" t="s">
        <v>638</v>
      </c>
      <c r="D428"/>
    </row>
    <row r="429" spans="1:4">
      <c r="A429" s="647">
        <v>428</v>
      </c>
      <c r="B429" s="648">
        <v>53909</v>
      </c>
      <c r="C429" s="649" t="s">
        <v>639</v>
      </c>
      <c r="D429"/>
    </row>
    <row r="430" spans="1:4">
      <c r="A430" s="647">
        <v>429</v>
      </c>
      <c r="B430" s="648">
        <v>53910</v>
      </c>
      <c r="C430" s="649" t="s">
        <v>640</v>
      </c>
      <c r="D430"/>
    </row>
    <row r="431" spans="1:4">
      <c r="A431" s="647">
        <v>430</v>
      </c>
      <c r="B431" s="648">
        <v>53911</v>
      </c>
      <c r="C431" s="649" t="s">
        <v>641</v>
      </c>
      <c r="D431"/>
    </row>
    <row r="432" spans="1:4">
      <c r="A432" s="647">
        <v>431</v>
      </c>
      <c r="B432" s="648">
        <v>53912</v>
      </c>
      <c r="C432" s="649" t="s">
        <v>642</v>
      </c>
      <c r="D432"/>
    </row>
    <row r="433" spans="1:4">
      <c r="A433" s="647">
        <v>432</v>
      </c>
      <c r="B433" s="648">
        <v>53913</v>
      </c>
      <c r="C433" s="649" t="s">
        <v>643</v>
      </c>
      <c r="D433"/>
    </row>
    <row r="434" spans="1:4">
      <c r="A434" s="647">
        <v>433</v>
      </c>
      <c r="B434" s="648">
        <v>53951</v>
      </c>
      <c r="C434" s="649" t="s">
        <v>1082</v>
      </c>
      <c r="D434"/>
    </row>
    <row r="435" spans="1:4">
      <c r="A435" s="647">
        <v>434</v>
      </c>
      <c r="B435" s="648">
        <v>53952</v>
      </c>
      <c r="C435" s="649" t="s">
        <v>644</v>
      </c>
      <c r="D435"/>
    </row>
    <row r="436" spans="1:4">
      <c r="A436" s="647">
        <v>435</v>
      </c>
      <c r="B436" s="648">
        <v>53953</v>
      </c>
      <c r="C436" s="649" t="s">
        <v>645</v>
      </c>
      <c r="D436"/>
    </row>
    <row r="437" spans="1:4">
      <c r="A437" s="647">
        <v>436</v>
      </c>
      <c r="B437" s="648">
        <v>53954</v>
      </c>
      <c r="C437" s="649" t="s">
        <v>646</v>
      </c>
      <c r="D437"/>
    </row>
    <row r="438" spans="1:4">
      <c r="A438" s="647">
        <v>437</v>
      </c>
      <c r="B438" s="648">
        <v>53955</v>
      </c>
      <c r="C438" s="649" t="s">
        <v>647</v>
      </c>
      <c r="D438"/>
    </row>
    <row r="439" spans="1:4">
      <c r="A439" s="647">
        <v>438</v>
      </c>
      <c r="B439" s="648">
        <v>54001</v>
      </c>
      <c r="C439" s="649" t="s">
        <v>648</v>
      </c>
      <c r="D439"/>
    </row>
    <row r="440" spans="1:4">
      <c r="A440" s="647">
        <v>439</v>
      </c>
      <c r="B440" s="648">
        <v>54002</v>
      </c>
      <c r="C440" s="649" t="s">
        <v>649</v>
      </c>
      <c r="D440"/>
    </row>
    <row r="441" spans="1:4">
      <c r="A441" s="647">
        <v>440</v>
      </c>
      <c r="B441" s="648">
        <v>54003</v>
      </c>
      <c r="C441" s="649" t="s">
        <v>650</v>
      </c>
      <c r="D441"/>
    </row>
    <row r="442" spans="1:4">
      <c r="A442" s="647">
        <v>441</v>
      </c>
      <c r="B442" s="648">
        <v>54004</v>
      </c>
      <c r="C442" s="649" t="s">
        <v>651</v>
      </c>
      <c r="D442"/>
    </row>
    <row r="443" spans="1:4">
      <c r="A443" s="647">
        <v>442</v>
      </c>
      <c r="B443" s="648">
        <v>54005</v>
      </c>
      <c r="C443" s="649" t="s">
        <v>652</v>
      </c>
      <c r="D443"/>
    </row>
    <row r="444" spans="1:4">
      <c r="A444" s="647">
        <v>443</v>
      </c>
      <c r="B444" s="648">
        <v>54006</v>
      </c>
      <c r="C444" s="649" t="s">
        <v>653</v>
      </c>
      <c r="D444"/>
    </row>
    <row r="445" spans="1:4">
      <c r="A445" s="647">
        <v>444</v>
      </c>
      <c r="B445" s="648">
        <v>54007</v>
      </c>
      <c r="C445" s="649" t="s">
        <v>654</v>
      </c>
      <c r="D445"/>
    </row>
    <row r="446" spans="1:4">
      <c r="A446" s="647">
        <v>445</v>
      </c>
      <c r="B446" s="648">
        <v>54008</v>
      </c>
      <c r="C446" s="649" t="s">
        <v>655</v>
      </c>
      <c r="D446"/>
    </row>
    <row r="447" spans="1:4">
      <c r="A447" s="647">
        <v>446</v>
      </c>
      <c r="B447" s="648">
        <v>54009</v>
      </c>
      <c r="C447" s="649" t="s">
        <v>656</v>
      </c>
      <c r="D447"/>
    </row>
    <row r="448" spans="1:4">
      <c r="A448" s="647">
        <v>447</v>
      </c>
      <c r="B448" s="648">
        <v>54010</v>
      </c>
      <c r="C448" s="649" t="s">
        <v>657</v>
      </c>
      <c r="D448"/>
    </row>
    <row r="449" spans="1:4">
      <c r="A449" s="647">
        <v>448</v>
      </c>
      <c r="B449" s="648">
        <v>54011</v>
      </c>
      <c r="C449" s="649" t="s">
        <v>658</v>
      </c>
      <c r="D449"/>
    </row>
    <row r="450" spans="1:4">
      <c r="A450" s="647">
        <v>449</v>
      </c>
      <c r="B450" s="648">
        <v>54012</v>
      </c>
      <c r="C450" s="649" t="s">
        <v>659</v>
      </c>
      <c r="D450"/>
    </row>
    <row r="451" spans="1:4">
      <c r="A451" s="647">
        <v>450</v>
      </c>
      <c r="B451" s="648">
        <v>54013</v>
      </c>
      <c r="C451" s="649" t="s">
        <v>660</v>
      </c>
      <c r="D451"/>
    </row>
    <row r="452" spans="1:4">
      <c r="A452" s="647">
        <v>451</v>
      </c>
      <c r="B452" s="648">
        <v>54014</v>
      </c>
      <c r="C452" s="649" t="s">
        <v>661</v>
      </c>
      <c r="D452"/>
    </row>
    <row r="453" spans="1:4">
      <c r="A453" s="647">
        <v>452</v>
      </c>
      <c r="B453" s="648">
        <v>54015</v>
      </c>
      <c r="C453" s="649" t="s">
        <v>662</v>
      </c>
      <c r="D453"/>
    </row>
    <row r="454" spans="1:4">
      <c r="A454" s="647">
        <v>453</v>
      </c>
      <c r="B454" s="648">
        <v>54016</v>
      </c>
      <c r="C454" s="649" t="s">
        <v>663</v>
      </c>
      <c r="D454"/>
    </row>
    <row r="455" spans="1:4">
      <c r="A455" s="647">
        <v>454</v>
      </c>
      <c r="B455" s="648">
        <v>54051</v>
      </c>
      <c r="C455" s="649" t="s">
        <v>664</v>
      </c>
      <c r="D455"/>
    </row>
    <row r="456" spans="1:4">
      <c r="A456" s="647">
        <v>455</v>
      </c>
      <c r="B456" s="648">
        <v>54052</v>
      </c>
      <c r="C456" s="649" t="s">
        <v>665</v>
      </c>
      <c r="D456"/>
    </row>
    <row r="457" spans="1:4">
      <c r="A457" s="647">
        <v>456</v>
      </c>
      <c r="B457" s="648">
        <v>54053</v>
      </c>
      <c r="C457" s="649" t="s">
        <v>666</v>
      </c>
      <c r="D457"/>
    </row>
    <row r="458" spans="1:4">
      <c r="A458" s="647">
        <v>457</v>
      </c>
      <c r="B458" s="648">
        <v>54054</v>
      </c>
      <c r="C458" s="649" t="s">
        <v>667</v>
      </c>
      <c r="D458"/>
    </row>
    <row r="459" spans="1:4">
      <c r="A459" s="647">
        <v>458</v>
      </c>
      <c r="B459" s="648">
        <v>54055</v>
      </c>
      <c r="C459" s="649" t="s">
        <v>668</v>
      </c>
      <c r="D459"/>
    </row>
    <row r="460" spans="1:4">
      <c r="A460" s="647">
        <v>459</v>
      </c>
      <c r="B460" s="648">
        <v>54056</v>
      </c>
      <c r="C460" s="649" t="s">
        <v>669</v>
      </c>
      <c r="D460"/>
    </row>
    <row r="461" spans="1:4">
      <c r="A461" s="647">
        <v>460</v>
      </c>
      <c r="B461" s="648">
        <v>54057</v>
      </c>
      <c r="C461" s="649" t="s">
        <v>670</v>
      </c>
      <c r="D461"/>
    </row>
    <row r="462" spans="1:4">
      <c r="A462" s="647">
        <v>461</v>
      </c>
      <c r="B462" s="648">
        <v>54058</v>
      </c>
      <c r="C462" s="649" t="s">
        <v>671</v>
      </c>
      <c r="D462"/>
    </row>
    <row r="463" spans="1:4">
      <c r="A463" s="647">
        <v>462</v>
      </c>
      <c r="B463" s="648">
        <v>54101</v>
      </c>
      <c r="C463" s="649" t="s">
        <v>672</v>
      </c>
      <c r="D463"/>
    </row>
    <row r="464" spans="1:4">
      <c r="A464" s="647">
        <v>463</v>
      </c>
      <c r="B464" s="648">
        <v>54102</v>
      </c>
      <c r="C464" s="649" t="s">
        <v>673</v>
      </c>
      <c r="D464"/>
    </row>
    <row r="465" spans="1:4">
      <c r="A465" s="647">
        <v>464</v>
      </c>
      <c r="B465" s="648">
        <v>54103</v>
      </c>
      <c r="C465" s="649" t="s">
        <v>674</v>
      </c>
      <c r="D465"/>
    </row>
    <row r="466" spans="1:4">
      <c r="A466" s="647">
        <v>465</v>
      </c>
      <c r="B466" s="648">
        <v>54104</v>
      </c>
      <c r="C466" s="649" t="s">
        <v>1095</v>
      </c>
      <c r="D466"/>
    </row>
    <row r="467" spans="1:4">
      <c r="A467" s="647">
        <v>466</v>
      </c>
      <c r="B467" s="648">
        <v>54105</v>
      </c>
      <c r="C467" s="649" t="s">
        <v>675</v>
      </c>
      <c r="D467"/>
    </row>
    <row r="468" spans="1:4">
      <c r="A468" s="647">
        <v>467</v>
      </c>
      <c r="B468" s="648">
        <v>54106</v>
      </c>
      <c r="C468" s="649" t="s">
        <v>676</v>
      </c>
      <c r="D468"/>
    </row>
    <row r="469" spans="1:4">
      <c r="A469" s="647">
        <v>468</v>
      </c>
      <c r="B469" s="648">
        <v>54108</v>
      </c>
      <c r="C469" s="649" t="s">
        <v>677</v>
      </c>
      <c r="D469"/>
    </row>
    <row r="470" spans="1:4">
      <c r="A470" s="647">
        <v>469</v>
      </c>
      <c r="B470" s="648">
        <v>54109</v>
      </c>
      <c r="C470" s="649" t="s">
        <v>678</v>
      </c>
      <c r="D470"/>
    </row>
    <row r="471" spans="1:4">
      <c r="A471" s="647">
        <v>470</v>
      </c>
      <c r="B471" s="648">
        <v>54110</v>
      </c>
      <c r="C471" s="649" t="s">
        <v>679</v>
      </c>
      <c r="D471"/>
    </row>
    <row r="472" spans="1:4">
      <c r="A472" s="647">
        <v>471</v>
      </c>
      <c r="B472" s="648">
        <v>54111</v>
      </c>
      <c r="C472" s="649" t="s">
        <v>680</v>
      </c>
      <c r="D472"/>
    </row>
    <row r="473" spans="1:4">
      <c r="A473" s="647">
        <v>472</v>
      </c>
      <c r="B473" s="648">
        <v>54112</v>
      </c>
      <c r="C473" s="649" t="s">
        <v>681</v>
      </c>
      <c r="D473"/>
    </row>
    <row r="474" spans="1:4">
      <c r="A474" s="647">
        <v>473</v>
      </c>
      <c r="B474" s="648">
        <v>54113</v>
      </c>
      <c r="C474" s="649" t="s">
        <v>682</v>
      </c>
      <c r="D474"/>
    </row>
    <row r="475" spans="1:4">
      <c r="A475" s="647">
        <v>474</v>
      </c>
      <c r="B475" s="648">
        <v>54114</v>
      </c>
      <c r="C475" s="649" t="s">
        <v>683</v>
      </c>
      <c r="D475"/>
    </row>
    <row r="476" spans="1:4">
      <c r="A476" s="647">
        <v>475</v>
      </c>
      <c r="B476" s="648">
        <v>54115</v>
      </c>
      <c r="C476" s="649" t="s">
        <v>1068</v>
      </c>
      <c r="D476"/>
    </row>
    <row r="477" spans="1:4">
      <c r="A477" s="647">
        <v>476</v>
      </c>
      <c r="B477" s="648">
        <v>54116</v>
      </c>
      <c r="C477" s="649" t="s">
        <v>684</v>
      </c>
      <c r="D477"/>
    </row>
    <row r="478" spans="1:4">
      <c r="A478" s="647">
        <v>477</v>
      </c>
      <c r="B478" s="648">
        <v>54117</v>
      </c>
      <c r="C478" s="649" t="s">
        <v>685</v>
      </c>
      <c r="D478"/>
    </row>
    <row r="479" spans="1:4">
      <c r="A479" s="647">
        <v>478</v>
      </c>
      <c r="B479" s="648">
        <v>54119</v>
      </c>
      <c r="C479" s="649" t="s">
        <v>686</v>
      </c>
      <c r="D479"/>
    </row>
    <row r="480" spans="1:4">
      <c r="A480" s="647">
        <v>479</v>
      </c>
      <c r="B480" s="648">
        <v>54121</v>
      </c>
      <c r="C480" s="649" t="s">
        <v>1096</v>
      </c>
      <c r="D480"/>
    </row>
    <row r="481" spans="1:4">
      <c r="A481" s="647">
        <v>480</v>
      </c>
      <c r="B481" s="648">
        <v>54122</v>
      </c>
      <c r="C481" s="649" t="s">
        <v>687</v>
      </c>
      <c r="D481"/>
    </row>
    <row r="482" spans="1:4">
      <c r="A482" s="647">
        <v>481</v>
      </c>
      <c r="B482" s="648">
        <v>54123</v>
      </c>
      <c r="C482" s="649" t="s">
        <v>688</v>
      </c>
      <c r="D482"/>
    </row>
    <row r="483" spans="1:4">
      <c r="A483" s="647">
        <v>482</v>
      </c>
      <c r="B483" s="648">
        <v>54126</v>
      </c>
      <c r="C483" s="649" t="s">
        <v>689</v>
      </c>
      <c r="D483"/>
    </row>
    <row r="484" spans="1:4">
      <c r="A484" s="647">
        <v>483</v>
      </c>
      <c r="B484" s="648">
        <v>54127</v>
      </c>
      <c r="C484" s="649" t="s">
        <v>690</v>
      </c>
      <c r="D484"/>
    </row>
    <row r="485" spans="1:4">
      <c r="A485" s="647">
        <v>484</v>
      </c>
      <c r="B485" s="648">
        <v>54128</v>
      </c>
      <c r="C485" s="649" t="s">
        <v>1626</v>
      </c>
      <c r="D485"/>
    </row>
    <row r="486" spans="1:4">
      <c r="A486" s="647">
        <v>485</v>
      </c>
      <c r="B486" s="648">
        <v>54151</v>
      </c>
      <c r="C486" s="649" t="s">
        <v>691</v>
      </c>
      <c r="D486"/>
    </row>
    <row r="487" spans="1:4">
      <c r="A487" s="647">
        <v>486</v>
      </c>
      <c r="B487" s="648">
        <v>54152</v>
      </c>
      <c r="C487" s="649" t="s">
        <v>692</v>
      </c>
      <c r="D487"/>
    </row>
    <row r="488" spans="1:4">
      <c r="A488" s="647">
        <v>487</v>
      </c>
      <c r="B488" s="648">
        <v>54153</v>
      </c>
      <c r="C488" s="649" t="s">
        <v>693</v>
      </c>
      <c r="D488"/>
    </row>
    <row r="489" spans="1:4">
      <c r="A489" s="647">
        <v>488</v>
      </c>
      <c r="B489" s="648">
        <v>54155</v>
      </c>
      <c r="C489" s="649" t="s">
        <v>694</v>
      </c>
      <c r="D489"/>
    </row>
    <row r="490" spans="1:4">
      <c r="A490" s="647">
        <v>489</v>
      </c>
      <c r="B490" s="648">
        <v>54156</v>
      </c>
      <c r="C490" s="649" t="s">
        <v>695</v>
      </c>
      <c r="D490"/>
    </row>
    <row r="491" spans="1:4">
      <c r="A491" s="647">
        <v>490</v>
      </c>
      <c r="B491" s="648">
        <v>54157</v>
      </c>
      <c r="C491" s="649" t="s">
        <v>696</v>
      </c>
      <c r="D491"/>
    </row>
    <row r="492" spans="1:4">
      <c r="A492" s="647">
        <v>491</v>
      </c>
      <c r="B492" s="648">
        <v>54158</v>
      </c>
      <c r="C492" s="649" t="s">
        <v>697</v>
      </c>
      <c r="D492"/>
    </row>
    <row r="493" spans="1:4">
      <c r="A493" s="647">
        <v>492</v>
      </c>
      <c r="B493" s="648">
        <v>54159</v>
      </c>
      <c r="C493" s="649" t="s">
        <v>698</v>
      </c>
      <c r="D493"/>
    </row>
    <row r="494" spans="1:4">
      <c r="A494" s="647">
        <v>493</v>
      </c>
      <c r="B494" s="648">
        <v>54160</v>
      </c>
      <c r="C494" s="649" t="s">
        <v>699</v>
      </c>
      <c r="D494"/>
    </row>
    <row r="495" spans="1:4">
      <c r="A495" s="647">
        <v>494</v>
      </c>
      <c r="B495" s="648">
        <v>54161</v>
      </c>
      <c r="C495" s="649" t="s">
        <v>700</v>
      </c>
      <c r="D495"/>
    </row>
    <row r="496" spans="1:4">
      <c r="A496" s="647">
        <v>495</v>
      </c>
      <c r="B496" s="648">
        <v>54162</v>
      </c>
      <c r="C496" s="649" t="s">
        <v>701</v>
      </c>
      <c r="D496"/>
    </row>
    <row r="497" spans="1:4">
      <c r="A497" s="647">
        <v>496</v>
      </c>
      <c r="B497" s="648">
        <v>54163</v>
      </c>
      <c r="C497" s="649" t="s">
        <v>1627</v>
      </c>
      <c r="D497"/>
    </row>
    <row r="498" spans="1:4">
      <c r="A498" s="647">
        <v>497</v>
      </c>
      <c r="B498" s="648">
        <v>54201</v>
      </c>
      <c r="C498" s="649" t="s">
        <v>702</v>
      </c>
      <c r="D498"/>
    </row>
    <row r="499" spans="1:4">
      <c r="A499" s="647">
        <v>498</v>
      </c>
      <c r="B499" s="648">
        <v>54202</v>
      </c>
      <c r="C499" s="649" t="s">
        <v>703</v>
      </c>
      <c r="D499"/>
    </row>
    <row r="500" spans="1:4">
      <c r="A500" s="647">
        <v>499</v>
      </c>
      <c r="B500" s="648">
        <v>54203</v>
      </c>
      <c r="C500" s="649" t="s">
        <v>704</v>
      </c>
      <c r="D500"/>
    </row>
    <row r="501" spans="1:4">
      <c r="A501" s="647">
        <v>500</v>
      </c>
      <c r="B501" s="648">
        <v>54204</v>
      </c>
      <c r="C501" s="649" t="s">
        <v>705</v>
      </c>
      <c r="D501"/>
    </row>
    <row r="502" spans="1:4">
      <c r="A502" s="647">
        <v>501</v>
      </c>
      <c r="B502" s="648">
        <v>54205</v>
      </c>
      <c r="C502" s="649" t="s">
        <v>706</v>
      </c>
      <c r="D502"/>
    </row>
    <row r="503" spans="1:4">
      <c r="A503" s="647">
        <v>502</v>
      </c>
      <c r="B503" s="648">
        <v>54207</v>
      </c>
      <c r="C503" s="649" t="s">
        <v>707</v>
      </c>
      <c r="D503"/>
    </row>
    <row r="504" spans="1:4">
      <c r="A504" s="647">
        <v>503</v>
      </c>
      <c r="B504" s="648">
        <v>54208</v>
      </c>
      <c r="C504" s="649" t="s">
        <v>708</v>
      </c>
      <c r="D504"/>
    </row>
    <row r="505" spans="1:4">
      <c r="A505" s="647">
        <v>504</v>
      </c>
      <c r="B505" s="648">
        <v>54209</v>
      </c>
      <c r="C505" s="649" t="s">
        <v>709</v>
      </c>
      <c r="D505"/>
    </row>
    <row r="506" spans="1:4">
      <c r="A506" s="647">
        <v>505</v>
      </c>
      <c r="B506" s="648">
        <v>54212</v>
      </c>
      <c r="C506" s="649" t="s">
        <v>710</v>
      </c>
      <c r="D506"/>
    </row>
    <row r="507" spans="1:4">
      <c r="A507" s="647">
        <v>506</v>
      </c>
      <c r="B507" s="648">
        <v>54213</v>
      </c>
      <c r="C507" s="649" t="s">
        <v>1083</v>
      </c>
      <c r="D507"/>
    </row>
    <row r="508" spans="1:4">
      <c r="A508" s="647">
        <v>507</v>
      </c>
      <c r="B508" s="648">
        <v>54215</v>
      </c>
      <c r="C508" s="649" t="s">
        <v>711</v>
      </c>
      <c r="D508"/>
    </row>
    <row r="509" spans="1:4">
      <c r="A509" s="647">
        <v>508</v>
      </c>
      <c r="B509" s="648">
        <v>54216</v>
      </c>
      <c r="C509" s="649" t="s">
        <v>712</v>
      </c>
      <c r="D509"/>
    </row>
    <row r="510" spans="1:4">
      <c r="A510" s="647">
        <v>509</v>
      </c>
      <c r="B510" s="648">
        <v>54218</v>
      </c>
      <c r="C510" s="649" t="s">
        <v>1048</v>
      </c>
      <c r="D510"/>
    </row>
    <row r="511" spans="1:4">
      <c r="A511" s="647">
        <v>510</v>
      </c>
      <c r="B511" s="648">
        <v>54251</v>
      </c>
      <c r="C511" s="649" t="s">
        <v>713</v>
      </c>
      <c r="D511"/>
    </row>
    <row r="512" spans="1:4">
      <c r="A512" s="647">
        <v>511</v>
      </c>
      <c r="B512" s="648">
        <v>54252</v>
      </c>
      <c r="C512" s="649" t="s">
        <v>714</v>
      </c>
      <c r="D512"/>
    </row>
    <row r="513" spans="1:4">
      <c r="A513" s="647">
        <v>512</v>
      </c>
      <c r="B513" s="648">
        <v>54253</v>
      </c>
      <c r="C513" s="649" t="s">
        <v>715</v>
      </c>
      <c r="D513"/>
    </row>
    <row r="514" spans="1:4">
      <c r="A514" s="647">
        <v>513</v>
      </c>
      <c r="B514" s="648">
        <v>54254</v>
      </c>
      <c r="C514" s="649" t="s">
        <v>1071</v>
      </c>
      <c r="D514"/>
    </row>
    <row r="515" spans="1:4">
      <c r="A515" s="647">
        <v>514</v>
      </c>
      <c r="B515" s="648">
        <v>54255</v>
      </c>
      <c r="C515" s="649" t="s">
        <v>716</v>
      </c>
      <c r="D515"/>
    </row>
    <row r="516" spans="1:4">
      <c r="A516" s="647">
        <v>515</v>
      </c>
      <c r="B516" s="648">
        <v>54256</v>
      </c>
      <c r="C516" s="649" t="s">
        <v>717</v>
      </c>
      <c r="D516"/>
    </row>
    <row r="517" spans="1:4">
      <c r="A517" s="647">
        <v>516</v>
      </c>
      <c r="B517" s="648">
        <v>54257</v>
      </c>
      <c r="C517" s="649" t="s">
        <v>1084</v>
      </c>
      <c r="D517"/>
    </row>
    <row r="518" spans="1:4">
      <c r="A518" s="647">
        <v>517</v>
      </c>
      <c r="B518" s="648">
        <v>54301</v>
      </c>
      <c r="C518" s="649" t="s">
        <v>718</v>
      </c>
      <c r="D518"/>
    </row>
    <row r="519" spans="1:4">
      <c r="A519" s="647">
        <v>518</v>
      </c>
      <c r="B519" s="648">
        <v>54302</v>
      </c>
      <c r="C519" s="649" t="s">
        <v>719</v>
      </c>
      <c r="D519"/>
    </row>
    <row r="520" spans="1:4">
      <c r="A520" s="647">
        <v>519</v>
      </c>
      <c r="B520" s="648">
        <v>54303</v>
      </c>
      <c r="C520" s="649" t="s">
        <v>720</v>
      </c>
      <c r="D520"/>
    </row>
    <row r="521" spans="1:4">
      <c r="A521" s="647">
        <v>520</v>
      </c>
      <c r="B521" s="648">
        <v>54304</v>
      </c>
      <c r="C521" s="649" t="s">
        <v>721</v>
      </c>
      <c r="D521"/>
    </row>
    <row r="522" spans="1:4">
      <c r="A522" s="647">
        <v>521</v>
      </c>
      <c r="B522" s="648">
        <v>54305</v>
      </c>
      <c r="C522" s="649" t="s">
        <v>722</v>
      </c>
      <c r="D522"/>
    </row>
    <row r="523" spans="1:4">
      <c r="A523" s="647">
        <v>522</v>
      </c>
      <c r="B523" s="648">
        <v>54306</v>
      </c>
      <c r="C523" s="649" t="s">
        <v>723</v>
      </c>
      <c r="D523"/>
    </row>
    <row r="524" spans="1:4">
      <c r="A524" s="647">
        <v>523</v>
      </c>
      <c r="B524" s="648">
        <v>54310</v>
      </c>
      <c r="C524" s="649" t="s">
        <v>725</v>
      </c>
      <c r="D524"/>
    </row>
    <row r="525" spans="1:4">
      <c r="A525" s="647">
        <v>524</v>
      </c>
      <c r="B525" s="648">
        <v>54311</v>
      </c>
      <c r="C525" s="649" t="s">
        <v>726</v>
      </c>
      <c r="D525"/>
    </row>
    <row r="526" spans="1:4">
      <c r="A526" s="647">
        <v>525</v>
      </c>
      <c r="B526" s="648">
        <v>54312</v>
      </c>
      <c r="C526" s="649" t="s">
        <v>727</v>
      </c>
      <c r="D526"/>
    </row>
    <row r="527" spans="1:4">
      <c r="A527" s="647">
        <v>526</v>
      </c>
      <c r="B527" s="648">
        <v>54313</v>
      </c>
      <c r="C527" s="649" t="s">
        <v>1101</v>
      </c>
      <c r="D527"/>
    </row>
    <row r="528" spans="1:4">
      <c r="A528" s="647">
        <v>527</v>
      </c>
      <c r="B528" s="648">
        <v>54314</v>
      </c>
      <c r="C528" s="649" t="s">
        <v>728</v>
      </c>
      <c r="D528"/>
    </row>
    <row r="529" spans="1:4">
      <c r="A529" s="647">
        <v>528</v>
      </c>
      <c r="B529" s="648">
        <v>54315</v>
      </c>
      <c r="C529" s="649" t="s">
        <v>729</v>
      </c>
      <c r="D529"/>
    </row>
    <row r="530" spans="1:4">
      <c r="A530" s="647">
        <v>529</v>
      </c>
      <c r="B530" s="648">
        <v>54316</v>
      </c>
      <c r="C530" s="649" t="s">
        <v>730</v>
      </c>
      <c r="D530"/>
    </row>
    <row r="531" spans="1:4">
      <c r="A531" s="647">
        <v>530</v>
      </c>
      <c r="B531" s="648">
        <v>54317</v>
      </c>
      <c r="C531" s="649" t="s">
        <v>731</v>
      </c>
      <c r="D531"/>
    </row>
    <row r="532" spans="1:4">
      <c r="A532" s="647">
        <v>531</v>
      </c>
      <c r="B532" s="648">
        <v>54318</v>
      </c>
      <c r="C532" s="649" t="s">
        <v>732</v>
      </c>
      <c r="D532"/>
    </row>
    <row r="533" spans="1:4">
      <c r="A533" s="647">
        <v>532</v>
      </c>
      <c r="B533" s="648">
        <v>54319</v>
      </c>
      <c r="C533" s="649" t="s">
        <v>733</v>
      </c>
      <c r="D533"/>
    </row>
    <row r="534" spans="1:4">
      <c r="A534" s="647">
        <v>533</v>
      </c>
      <c r="B534" s="648">
        <v>54320</v>
      </c>
      <c r="C534" s="649" t="s">
        <v>734</v>
      </c>
      <c r="D534"/>
    </row>
    <row r="535" spans="1:4">
      <c r="A535" s="647">
        <v>534</v>
      </c>
      <c r="B535" s="648">
        <v>54321</v>
      </c>
      <c r="C535" s="649" t="s">
        <v>1081</v>
      </c>
      <c r="D535"/>
    </row>
    <row r="536" spans="1:4">
      <c r="A536" s="647">
        <v>535</v>
      </c>
      <c r="B536" s="648">
        <v>54322</v>
      </c>
      <c r="C536" s="649" t="s">
        <v>724</v>
      </c>
      <c r="D536"/>
    </row>
    <row r="537" spans="1:4">
      <c r="A537" s="647">
        <v>536</v>
      </c>
      <c r="B537" s="648">
        <v>54323</v>
      </c>
      <c r="C537" s="649" t="s">
        <v>1644</v>
      </c>
      <c r="D537"/>
    </row>
    <row r="538" spans="1:4">
      <c r="A538" s="647">
        <v>537</v>
      </c>
      <c r="B538" s="648">
        <v>54351</v>
      </c>
      <c r="C538" s="649" t="s">
        <v>735</v>
      </c>
      <c r="D538"/>
    </row>
    <row r="539" spans="1:4">
      <c r="A539" s="647">
        <v>538</v>
      </c>
      <c r="B539" s="648">
        <v>54352</v>
      </c>
      <c r="C539" s="649" t="s">
        <v>736</v>
      </c>
      <c r="D539"/>
    </row>
    <row r="540" spans="1:4">
      <c r="A540" s="647">
        <v>539</v>
      </c>
      <c r="B540" s="648">
        <v>54355</v>
      </c>
      <c r="C540" s="649" t="s">
        <v>738</v>
      </c>
      <c r="D540"/>
    </row>
    <row r="541" spans="1:4">
      <c r="A541" s="647">
        <v>540</v>
      </c>
      <c r="B541" s="648">
        <v>54356</v>
      </c>
      <c r="C541" s="649" t="s">
        <v>739</v>
      </c>
      <c r="D541"/>
    </row>
    <row r="542" spans="1:4">
      <c r="A542" s="647">
        <v>541</v>
      </c>
      <c r="B542" s="648">
        <v>54357</v>
      </c>
      <c r="C542" s="649" t="s">
        <v>740</v>
      </c>
      <c r="D542"/>
    </row>
    <row r="543" spans="1:4">
      <c r="A543" s="647">
        <v>542</v>
      </c>
      <c r="B543" s="648">
        <v>54358</v>
      </c>
      <c r="C543" s="649" t="s">
        <v>741</v>
      </c>
      <c r="D543"/>
    </row>
    <row r="544" spans="1:4">
      <c r="A544" s="647">
        <v>543</v>
      </c>
      <c r="B544" s="648">
        <v>54359</v>
      </c>
      <c r="C544" s="649" t="s">
        <v>742</v>
      </c>
      <c r="D544"/>
    </row>
    <row r="545" spans="1:4">
      <c r="A545" s="647">
        <v>544</v>
      </c>
      <c r="B545" s="648">
        <v>54360</v>
      </c>
      <c r="C545" s="649" t="s">
        <v>743</v>
      </c>
      <c r="D545"/>
    </row>
    <row r="546" spans="1:4">
      <c r="A546" s="647">
        <v>545</v>
      </c>
      <c r="B546" s="648">
        <v>54361</v>
      </c>
      <c r="C546" s="649" t="s">
        <v>737</v>
      </c>
      <c r="D546"/>
    </row>
    <row r="547" spans="1:4">
      <c r="A547" s="647">
        <v>546</v>
      </c>
      <c r="B547" s="648">
        <v>54362</v>
      </c>
      <c r="C547" s="649" t="s">
        <v>1650</v>
      </c>
      <c r="D547"/>
    </row>
    <row r="548" spans="1:4">
      <c r="A548" s="647">
        <v>547</v>
      </c>
      <c r="B548" s="648">
        <v>60101</v>
      </c>
      <c r="C548" s="649" t="s">
        <v>744</v>
      </c>
      <c r="D548"/>
    </row>
    <row r="549" spans="1:4">
      <c r="A549" s="647">
        <v>548</v>
      </c>
      <c r="B549" s="648">
        <v>60102</v>
      </c>
      <c r="C549" s="649" t="s">
        <v>745</v>
      </c>
      <c r="D549"/>
    </row>
    <row r="550" spans="1:4">
      <c r="A550" s="647">
        <v>549</v>
      </c>
      <c r="B550" s="648">
        <v>60103</v>
      </c>
      <c r="C550" s="649" t="s">
        <v>746</v>
      </c>
      <c r="D550"/>
    </row>
    <row r="551" spans="1:4">
      <c r="A551" s="647">
        <v>550</v>
      </c>
      <c r="B551" s="648">
        <v>60104</v>
      </c>
      <c r="C551" s="649" t="s">
        <v>747</v>
      </c>
      <c r="D551"/>
    </row>
    <row r="552" spans="1:4">
      <c r="A552" s="647">
        <v>551</v>
      </c>
      <c r="B552" s="648">
        <v>60151</v>
      </c>
      <c r="C552" s="649" t="s">
        <v>748</v>
      </c>
      <c r="D552"/>
    </row>
    <row r="553" spans="1:4">
      <c r="A553" s="647">
        <v>552</v>
      </c>
      <c r="B553" s="648">
        <v>60152</v>
      </c>
      <c r="C553" s="649" t="s">
        <v>1079</v>
      </c>
      <c r="D553"/>
    </row>
    <row r="554" spans="1:4">
      <c r="A554" s="647">
        <v>553</v>
      </c>
      <c r="B554" s="648">
        <v>60201</v>
      </c>
      <c r="C554" s="649" t="s">
        <v>1080</v>
      </c>
      <c r="D554"/>
    </row>
    <row r="555" spans="1:4">
      <c r="A555" s="647">
        <v>554</v>
      </c>
      <c r="B555" s="648">
        <v>60202</v>
      </c>
      <c r="C555" s="649" t="s">
        <v>749</v>
      </c>
      <c r="D555"/>
    </row>
    <row r="556" spans="1:4">
      <c r="A556" s="647">
        <v>555</v>
      </c>
      <c r="B556" s="648">
        <v>60203</v>
      </c>
      <c r="C556" s="649" t="s">
        <v>750</v>
      </c>
      <c r="D556"/>
    </row>
    <row r="557" spans="1:4">
      <c r="A557" s="647">
        <v>556</v>
      </c>
      <c r="B557" s="648">
        <v>60204</v>
      </c>
      <c r="C557" s="649" t="s">
        <v>751</v>
      </c>
      <c r="D557"/>
    </row>
    <row r="558" spans="1:4">
      <c r="A558" s="647">
        <v>557</v>
      </c>
      <c r="B558" s="648">
        <v>60205</v>
      </c>
      <c r="C558" s="649" t="s">
        <v>1102</v>
      </c>
      <c r="D558"/>
    </row>
    <row r="559" spans="1:4">
      <c r="A559" s="647">
        <v>558</v>
      </c>
      <c r="B559" s="648">
        <v>60206</v>
      </c>
      <c r="C559" s="649" t="s">
        <v>752</v>
      </c>
      <c r="D559"/>
    </row>
    <row r="560" spans="1:4">
      <c r="A560" s="647">
        <v>559</v>
      </c>
      <c r="B560" s="648">
        <v>60207</v>
      </c>
      <c r="C560" s="649" t="s">
        <v>753</v>
      </c>
      <c r="D560"/>
    </row>
    <row r="561" spans="1:4">
      <c r="A561" s="647">
        <v>560</v>
      </c>
      <c r="B561" s="648">
        <v>60209</v>
      </c>
      <c r="C561" s="649" t="s">
        <v>754</v>
      </c>
      <c r="D561"/>
    </row>
    <row r="562" spans="1:4">
      <c r="A562" s="647">
        <v>561</v>
      </c>
      <c r="B562" s="648">
        <v>60211</v>
      </c>
      <c r="C562" s="649" t="s">
        <v>755</v>
      </c>
      <c r="D562"/>
    </row>
    <row r="563" spans="1:4">
      <c r="A563" s="647">
        <v>562</v>
      </c>
      <c r="B563" s="648">
        <v>60212</v>
      </c>
      <c r="C563" s="649" t="s">
        <v>756</v>
      </c>
      <c r="D563"/>
    </row>
    <row r="564" spans="1:4">
      <c r="A564" s="647">
        <v>563</v>
      </c>
      <c r="B564" s="648">
        <v>60251</v>
      </c>
      <c r="C564" s="649" t="s">
        <v>757</v>
      </c>
      <c r="D564"/>
    </row>
    <row r="565" spans="1:4">
      <c r="A565" s="647">
        <v>564</v>
      </c>
      <c r="B565" s="648">
        <v>60252</v>
      </c>
      <c r="C565" s="649" t="s">
        <v>758</v>
      </c>
      <c r="D565"/>
    </row>
    <row r="566" spans="1:4">
      <c r="A566" s="647">
        <v>565</v>
      </c>
      <c r="B566" s="648">
        <v>60253</v>
      </c>
      <c r="C566" s="649" t="s">
        <v>759</v>
      </c>
      <c r="D566"/>
    </row>
    <row r="567" spans="1:4">
      <c r="A567" s="647">
        <v>566</v>
      </c>
      <c r="B567" s="648">
        <v>60254</v>
      </c>
      <c r="C567" s="649" t="s">
        <v>760</v>
      </c>
      <c r="D567"/>
    </row>
    <row r="568" spans="1:4">
      <c r="A568" s="647">
        <v>567</v>
      </c>
      <c r="B568" s="648">
        <v>60255</v>
      </c>
      <c r="C568" s="649" t="s">
        <v>761</v>
      </c>
      <c r="D568"/>
    </row>
    <row r="569" spans="1:4">
      <c r="A569" s="647">
        <v>568</v>
      </c>
      <c r="B569" s="648">
        <v>61101</v>
      </c>
      <c r="C569" s="649" t="s">
        <v>762</v>
      </c>
      <c r="D569"/>
    </row>
    <row r="570" spans="1:4">
      <c r="A570" s="647">
        <v>569</v>
      </c>
      <c r="B570" s="648">
        <v>61102</v>
      </c>
      <c r="C570" s="649" t="s">
        <v>763</v>
      </c>
      <c r="D570"/>
    </row>
    <row r="571" spans="1:4">
      <c r="A571" s="647">
        <v>570</v>
      </c>
      <c r="B571" s="648">
        <v>61103</v>
      </c>
      <c r="C571" s="649" t="s">
        <v>764</v>
      </c>
      <c r="D571"/>
    </row>
    <row r="572" spans="1:4">
      <c r="A572" s="647">
        <v>571</v>
      </c>
      <c r="B572" s="648">
        <v>61104</v>
      </c>
      <c r="C572" s="649" t="s">
        <v>765</v>
      </c>
      <c r="D572"/>
    </row>
    <row r="573" spans="1:4">
      <c r="A573" s="647">
        <v>572</v>
      </c>
      <c r="B573" s="648">
        <v>61105</v>
      </c>
      <c r="C573" s="649" t="s">
        <v>766</v>
      </c>
      <c r="D573"/>
    </row>
    <row r="574" spans="1:4">
      <c r="A574" s="647">
        <v>573</v>
      </c>
      <c r="B574" s="648">
        <v>61106</v>
      </c>
      <c r="C574" s="649" t="s">
        <v>767</v>
      </c>
      <c r="D574"/>
    </row>
    <row r="575" spans="1:4">
      <c r="A575" s="647">
        <v>574</v>
      </c>
      <c r="B575" s="648">
        <v>61107</v>
      </c>
      <c r="C575" s="649" t="s">
        <v>768</v>
      </c>
      <c r="D575"/>
    </row>
    <row r="576" spans="1:4">
      <c r="A576" s="647">
        <v>575</v>
      </c>
      <c r="B576" s="648">
        <v>61108</v>
      </c>
      <c r="C576" s="649" t="s">
        <v>769</v>
      </c>
      <c r="D576"/>
    </row>
    <row r="577" spans="1:4">
      <c r="A577" s="647">
        <v>576</v>
      </c>
      <c r="B577" s="648">
        <v>61109</v>
      </c>
      <c r="C577" s="649" t="s">
        <v>770</v>
      </c>
      <c r="D577"/>
    </row>
    <row r="578" spans="1:4">
      <c r="A578" s="647">
        <v>577</v>
      </c>
      <c r="B578" s="648">
        <v>61110</v>
      </c>
      <c r="C578" s="649" t="s">
        <v>771</v>
      </c>
      <c r="D578"/>
    </row>
    <row r="579" spans="1:4">
      <c r="A579" s="647">
        <v>578</v>
      </c>
      <c r="B579" s="648">
        <v>61111</v>
      </c>
      <c r="C579" s="649" t="s">
        <v>772</v>
      </c>
      <c r="D579"/>
    </row>
    <row r="580" spans="1:4">
      <c r="A580" s="647">
        <v>579</v>
      </c>
      <c r="B580" s="648">
        <v>61112</v>
      </c>
      <c r="C580" s="649" t="s">
        <v>773</v>
      </c>
      <c r="D580"/>
    </row>
    <row r="581" spans="1:4">
      <c r="A581" s="647">
        <v>580</v>
      </c>
      <c r="B581" s="648">
        <v>61113</v>
      </c>
      <c r="C581" s="649" t="s">
        <v>774</v>
      </c>
      <c r="D581"/>
    </row>
    <row r="582" spans="1:4">
      <c r="A582" s="647">
        <v>581</v>
      </c>
      <c r="B582" s="648">
        <v>61114</v>
      </c>
      <c r="C582" s="649" t="s">
        <v>1043</v>
      </c>
      <c r="D582"/>
    </row>
    <row r="583" spans="1:4">
      <c r="A583" s="647">
        <v>582</v>
      </c>
      <c r="B583" s="648">
        <v>61151</v>
      </c>
      <c r="C583" s="649" t="s">
        <v>775</v>
      </c>
      <c r="D583"/>
    </row>
    <row r="584" spans="1:4">
      <c r="A584" s="647">
        <v>583</v>
      </c>
      <c r="B584" s="648">
        <v>61152</v>
      </c>
      <c r="C584" s="649" t="s">
        <v>776</v>
      </c>
      <c r="D584"/>
    </row>
    <row r="585" spans="1:4">
      <c r="A585" s="647">
        <v>584</v>
      </c>
      <c r="B585" s="648">
        <v>61153</v>
      </c>
      <c r="C585" s="649" t="s">
        <v>777</v>
      </c>
      <c r="D585"/>
    </row>
    <row r="586" spans="1:4">
      <c r="A586" s="647">
        <v>585</v>
      </c>
      <c r="B586" s="648">
        <v>61154</v>
      </c>
      <c r="C586" s="649" t="s">
        <v>778</v>
      </c>
      <c r="D586"/>
    </row>
    <row r="587" spans="1:4">
      <c r="A587" s="647">
        <v>586</v>
      </c>
      <c r="B587" s="648">
        <v>61155</v>
      </c>
      <c r="C587" s="649" t="s">
        <v>779</v>
      </c>
      <c r="D587"/>
    </row>
    <row r="588" spans="1:4">
      <c r="A588" s="647">
        <v>587</v>
      </c>
      <c r="B588" s="648">
        <v>61156</v>
      </c>
      <c r="C588" s="649" t="s">
        <v>780</v>
      </c>
      <c r="D588"/>
    </row>
    <row r="589" spans="1:4">
      <c r="A589" s="647">
        <v>588</v>
      </c>
      <c r="B589" s="648">
        <v>61157</v>
      </c>
      <c r="C589" s="649" t="s">
        <v>781</v>
      </c>
      <c r="D589"/>
    </row>
    <row r="590" spans="1:4">
      <c r="A590" s="647">
        <v>589</v>
      </c>
      <c r="B590" s="648">
        <v>61158</v>
      </c>
      <c r="C590" s="649" t="s">
        <v>782</v>
      </c>
      <c r="D590"/>
    </row>
    <row r="591" spans="1:4">
      <c r="A591" s="647">
        <v>590</v>
      </c>
      <c r="B591" s="648">
        <v>61208</v>
      </c>
      <c r="C591" s="649" t="s">
        <v>1386</v>
      </c>
      <c r="D591"/>
    </row>
    <row r="592" spans="1:4">
      <c r="A592" s="647">
        <v>591</v>
      </c>
      <c r="B592" s="648">
        <v>61255</v>
      </c>
      <c r="C592" s="649" t="s">
        <v>1387</v>
      </c>
      <c r="D592"/>
    </row>
    <row r="593" spans="1:4">
      <c r="A593" s="647">
        <v>592</v>
      </c>
      <c r="B593" s="648">
        <v>61301</v>
      </c>
      <c r="C593" s="649" t="s">
        <v>783</v>
      </c>
      <c r="D593"/>
    </row>
    <row r="594" spans="1:4">
      <c r="A594" s="647">
        <v>593</v>
      </c>
      <c r="B594" s="648">
        <v>61302</v>
      </c>
      <c r="C594" s="649" t="s">
        <v>784</v>
      </c>
      <c r="D594"/>
    </row>
    <row r="595" spans="1:4">
      <c r="A595" s="647">
        <v>594</v>
      </c>
      <c r="B595" s="648">
        <v>61303</v>
      </c>
      <c r="C595" s="649" t="s">
        <v>785</v>
      </c>
      <c r="D595"/>
    </row>
    <row r="596" spans="1:4">
      <c r="A596" s="647">
        <v>595</v>
      </c>
      <c r="B596" s="648">
        <v>61305</v>
      </c>
      <c r="C596" s="649" t="s">
        <v>786</v>
      </c>
      <c r="D596"/>
    </row>
    <row r="597" spans="1:4">
      <c r="A597" s="647">
        <v>596</v>
      </c>
      <c r="B597" s="648">
        <v>61351</v>
      </c>
      <c r="C597" s="649" t="s">
        <v>787</v>
      </c>
      <c r="D597"/>
    </row>
    <row r="598" spans="1:4">
      <c r="A598" s="647">
        <v>597</v>
      </c>
      <c r="B598" s="648">
        <v>61352</v>
      </c>
      <c r="C598" s="649" t="s">
        <v>788</v>
      </c>
      <c r="D598"/>
    </row>
    <row r="599" spans="1:4">
      <c r="A599" s="647">
        <v>598</v>
      </c>
      <c r="B599" s="648">
        <v>62101</v>
      </c>
      <c r="C599" s="649" t="s">
        <v>789</v>
      </c>
      <c r="D599"/>
    </row>
    <row r="600" spans="1:4">
      <c r="A600" s="647">
        <v>599</v>
      </c>
      <c r="B600" s="648">
        <v>62102</v>
      </c>
      <c r="C600" s="649" t="s">
        <v>790</v>
      </c>
      <c r="D600"/>
    </row>
    <row r="601" spans="1:4">
      <c r="A601" s="647">
        <v>600</v>
      </c>
      <c r="B601" s="648">
        <v>62103</v>
      </c>
      <c r="C601" s="649" t="s">
        <v>791</v>
      </c>
      <c r="D601"/>
    </row>
    <row r="602" spans="1:4">
      <c r="A602" s="647">
        <v>601</v>
      </c>
      <c r="B602" s="648">
        <v>62104</v>
      </c>
      <c r="C602" s="649" t="s">
        <v>792</v>
      </c>
      <c r="D602"/>
    </row>
    <row r="603" spans="1:4">
      <c r="A603" s="647">
        <v>602</v>
      </c>
      <c r="B603" s="648">
        <v>62105</v>
      </c>
      <c r="C603" s="649" t="s">
        <v>793</v>
      </c>
      <c r="D603"/>
    </row>
    <row r="604" spans="1:4">
      <c r="A604" s="647">
        <v>603</v>
      </c>
      <c r="B604" s="648">
        <v>62106</v>
      </c>
      <c r="C604" s="649" t="s">
        <v>794</v>
      </c>
      <c r="D604"/>
    </row>
    <row r="605" spans="1:4">
      <c r="A605" s="647">
        <v>604</v>
      </c>
      <c r="B605" s="648">
        <v>62107</v>
      </c>
      <c r="C605" s="649" t="s">
        <v>795</v>
      </c>
      <c r="D605"/>
    </row>
    <row r="606" spans="1:4">
      <c r="A606" s="647">
        <v>605</v>
      </c>
      <c r="B606" s="648">
        <v>62151</v>
      </c>
      <c r="C606" s="649" t="s">
        <v>796</v>
      </c>
      <c r="D606"/>
    </row>
    <row r="607" spans="1:4">
      <c r="A607" s="647">
        <v>606</v>
      </c>
      <c r="B607" s="648">
        <v>62152</v>
      </c>
      <c r="C607" s="649" t="s">
        <v>797</v>
      </c>
      <c r="D607"/>
    </row>
    <row r="608" spans="1:4">
      <c r="A608" s="647">
        <v>607</v>
      </c>
      <c r="B608" s="648">
        <v>62153</v>
      </c>
      <c r="C608" s="649" t="s">
        <v>798</v>
      </c>
      <c r="D608"/>
    </row>
    <row r="609" spans="1:4">
      <c r="A609" s="647">
        <v>608</v>
      </c>
      <c r="B609" s="648">
        <v>62201</v>
      </c>
      <c r="C609" s="649" t="s">
        <v>799</v>
      </c>
      <c r="D609"/>
    </row>
    <row r="610" spans="1:4">
      <c r="A610" s="647">
        <v>609</v>
      </c>
      <c r="B610" s="648">
        <v>62202</v>
      </c>
      <c r="C610" s="649" t="s">
        <v>800</v>
      </c>
      <c r="D610"/>
    </row>
    <row r="611" spans="1:4">
      <c r="A611" s="647">
        <v>610</v>
      </c>
      <c r="B611" s="648">
        <v>62251</v>
      </c>
      <c r="C611" s="649" t="s">
        <v>801</v>
      </c>
      <c r="D611"/>
    </row>
    <row r="612" spans="1:4">
      <c r="A612" s="647">
        <v>611</v>
      </c>
      <c r="B612" s="648">
        <v>63101</v>
      </c>
      <c r="C612" s="649" t="s">
        <v>802</v>
      </c>
      <c r="D612"/>
    </row>
    <row r="613" spans="1:4">
      <c r="A613" s="647">
        <v>612</v>
      </c>
      <c r="B613" s="648">
        <v>63102</v>
      </c>
      <c r="C613" s="649" t="s">
        <v>803</v>
      </c>
      <c r="D613"/>
    </row>
    <row r="614" spans="1:4">
      <c r="A614" s="647">
        <v>613</v>
      </c>
      <c r="B614" s="648">
        <v>63103</v>
      </c>
      <c r="C614" s="649" t="s">
        <v>804</v>
      </c>
      <c r="D614"/>
    </row>
    <row r="615" spans="1:4">
      <c r="A615" s="647">
        <v>614</v>
      </c>
      <c r="B615" s="648">
        <v>63104</v>
      </c>
      <c r="C615" s="649" t="s">
        <v>805</v>
      </c>
      <c r="D615"/>
    </row>
    <row r="616" spans="1:4">
      <c r="A616" s="647">
        <v>615</v>
      </c>
      <c r="B616" s="648">
        <v>63105</v>
      </c>
      <c r="C616" s="649" t="s">
        <v>806</v>
      </c>
      <c r="D616"/>
    </row>
    <row r="617" spans="1:4">
      <c r="A617" s="647">
        <v>616</v>
      </c>
      <c r="B617" s="648">
        <v>63151</v>
      </c>
      <c r="C617" s="649" t="s">
        <v>807</v>
      </c>
      <c r="D617"/>
    </row>
    <row r="618" spans="1:4">
      <c r="A618" s="647">
        <v>617</v>
      </c>
      <c r="B618" s="648">
        <v>63152</v>
      </c>
      <c r="C618" s="649" t="s">
        <v>808</v>
      </c>
      <c r="D618"/>
    </row>
    <row r="619" spans="1:4">
      <c r="A619" s="647">
        <v>618</v>
      </c>
      <c r="B619" s="648">
        <v>63153</v>
      </c>
      <c r="C619" s="649" t="s">
        <v>809</v>
      </c>
      <c r="D619"/>
    </row>
    <row r="620" spans="1:4">
      <c r="A620" s="647">
        <v>619</v>
      </c>
      <c r="B620" s="648">
        <v>63201</v>
      </c>
      <c r="C620" s="649" t="s">
        <v>810</v>
      </c>
      <c r="D620"/>
    </row>
    <row r="621" spans="1:4">
      <c r="A621" s="647">
        <v>620</v>
      </c>
      <c r="B621" s="648">
        <v>63251</v>
      </c>
      <c r="C621" s="649" t="s">
        <v>811</v>
      </c>
      <c r="D621"/>
    </row>
    <row r="622" spans="1:4">
      <c r="A622" s="647">
        <v>621</v>
      </c>
      <c r="B622" s="648">
        <v>63301</v>
      </c>
      <c r="C622" s="649" t="s">
        <v>812</v>
      </c>
      <c r="D622"/>
    </row>
    <row r="623" spans="1:4">
      <c r="A623" s="647">
        <v>622</v>
      </c>
      <c r="B623" s="648">
        <v>63302</v>
      </c>
      <c r="C623" s="649" t="s">
        <v>813</v>
      </c>
      <c r="D623"/>
    </row>
    <row r="624" spans="1:4">
      <c r="A624" s="647">
        <v>623</v>
      </c>
      <c r="B624" s="648">
        <v>63303</v>
      </c>
      <c r="C624" s="649" t="s">
        <v>814</v>
      </c>
      <c r="D624"/>
    </row>
    <row r="625" spans="1:4">
      <c r="A625" s="647">
        <v>624</v>
      </c>
      <c r="B625" s="648">
        <v>63304</v>
      </c>
      <c r="C625" s="649" t="s">
        <v>815</v>
      </c>
      <c r="D625"/>
    </row>
    <row r="626" spans="1:4">
      <c r="A626" s="647">
        <v>625</v>
      </c>
      <c r="B626" s="648">
        <v>63306</v>
      </c>
      <c r="C626" s="649" t="s">
        <v>816</v>
      </c>
      <c r="D626"/>
    </row>
    <row r="627" spans="1:4">
      <c r="A627" s="647">
        <v>626</v>
      </c>
      <c r="B627" s="648">
        <v>63307</v>
      </c>
      <c r="C627" s="649" t="s">
        <v>817</v>
      </c>
      <c r="D627"/>
    </row>
    <row r="628" spans="1:4">
      <c r="A628" s="647">
        <v>627</v>
      </c>
      <c r="B628" s="648">
        <v>63309</v>
      </c>
      <c r="C628" s="649" t="s">
        <v>818</v>
      </c>
      <c r="D628"/>
    </row>
    <row r="629" spans="1:4">
      <c r="A629" s="647">
        <v>628</v>
      </c>
      <c r="B629" s="648">
        <v>63310</v>
      </c>
      <c r="C629" s="649" t="s">
        <v>819</v>
      </c>
      <c r="D629"/>
    </row>
    <row r="630" spans="1:4">
      <c r="A630" s="647">
        <v>629</v>
      </c>
      <c r="B630" s="648">
        <v>63311</v>
      </c>
      <c r="C630" s="649" t="s">
        <v>820</v>
      </c>
      <c r="D630"/>
    </row>
    <row r="631" spans="1:4">
      <c r="A631" s="647">
        <v>630</v>
      </c>
      <c r="B631" s="648">
        <v>63312</v>
      </c>
      <c r="C631" s="649" t="s">
        <v>1045</v>
      </c>
      <c r="D631"/>
    </row>
    <row r="632" spans="1:4">
      <c r="A632" s="647">
        <v>631</v>
      </c>
      <c r="B632" s="648">
        <v>63351</v>
      </c>
      <c r="C632" s="649" t="s">
        <v>821</v>
      </c>
      <c r="D632"/>
    </row>
    <row r="633" spans="1:4">
      <c r="A633" s="647">
        <v>632</v>
      </c>
      <c r="B633" s="648">
        <v>63352</v>
      </c>
      <c r="C633" s="649" t="s">
        <v>1070</v>
      </c>
      <c r="D633"/>
    </row>
    <row r="634" spans="1:4">
      <c r="A634" s="647">
        <v>633</v>
      </c>
      <c r="B634" s="648">
        <v>63353</v>
      </c>
      <c r="C634" s="649" t="s">
        <v>822</v>
      </c>
      <c r="D634"/>
    </row>
    <row r="635" spans="1:4">
      <c r="A635" s="647">
        <v>634</v>
      </c>
      <c r="B635" s="648">
        <v>63354</v>
      </c>
      <c r="C635" s="649" t="s">
        <v>823</v>
      </c>
      <c r="D635"/>
    </row>
    <row r="636" spans="1:4">
      <c r="A636" s="647">
        <v>635</v>
      </c>
      <c r="B636" s="648">
        <v>63401</v>
      </c>
      <c r="C636" s="649" t="s">
        <v>1108</v>
      </c>
      <c r="D636"/>
    </row>
    <row r="637" spans="1:4">
      <c r="A637" s="647">
        <v>636</v>
      </c>
      <c r="B637" s="648">
        <v>63402</v>
      </c>
      <c r="C637" s="649" t="s">
        <v>824</v>
      </c>
      <c r="D637"/>
    </row>
    <row r="638" spans="1:4">
      <c r="A638" s="647">
        <v>637</v>
      </c>
      <c r="B638" s="648">
        <v>63403</v>
      </c>
      <c r="C638" s="649" t="s">
        <v>825</v>
      </c>
      <c r="D638"/>
    </row>
    <row r="639" spans="1:4">
      <c r="A639" s="647">
        <v>638</v>
      </c>
      <c r="B639" s="648">
        <v>63404</v>
      </c>
      <c r="C639" s="649" t="s">
        <v>826</v>
      </c>
      <c r="D639"/>
    </row>
    <row r="640" spans="1:4">
      <c r="A640" s="647">
        <v>639</v>
      </c>
      <c r="B640" s="648">
        <v>63406</v>
      </c>
      <c r="C640" s="649" t="s">
        <v>827</v>
      </c>
      <c r="D640"/>
    </row>
    <row r="641" spans="1:4">
      <c r="A641" s="647">
        <v>640</v>
      </c>
      <c r="B641" s="648">
        <v>63407</v>
      </c>
      <c r="C641" s="649" t="s">
        <v>828</v>
      </c>
      <c r="D641"/>
    </row>
    <row r="642" spans="1:4">
      <c r="A642" s="647">
        <v>641</v>
      </c>
      <c r="B642" s="648">
        <v>63409</v>
      </c>
      <c r="C642" s="649" t="s">
        <v>829</v>
      </c>
      <c r="D642"/>
    </row>
    <row r="643" spans="1:4">
      <c r="A643" s="647">
        <v>642</v>
      </c>
      <c r="B643" s="648">
        <v>63411</v>
      </c>
      <c r="C643" s="649" t="s">
        <v>830</v>
      </c>
      <c r="D643"/>
    </row>
    <row r="644" spans="1:4">
      <c r="A644" s="647">
        <v>643</v>
      </c>
      <c r="B644" s="648">
        <v>63451</v>
      </c>
      <c r="C644" s="649" t="s">
        <v>831</v>
      </c>
      <c r="D644"/>
    </row>
    <row r="645" spans="1:4">
      <c r="A645" s="647">
        <v>644</v>
      </c>
      <c r="B645" s="648">
        <v>63452</v>
      </c>
      <c r="C645" s="649" t="s">
        <v>832</v>
      </c>
      <c r="D645"/>
    </row>
    <row r="646" spans="1:4">
      <c r="A646" s="647">
        <v>645</v>
      </c>
      <c r="B646" s="648">
        <v>63454</v>
      </c>
      <c r="C646" s="649" t="s">
        <v>833</v>
      </c>
      <c r="D646"/>
    </row>
    <row r="647" spans="1:4">
      <c r="A647" s="647">
        <v>646</v>
      </c>
      <c r="B647" s="648">
        <v>63455</v>
      </c>
      <c r="C647" s="649" t="s">
        <v>834</v>
      </c>
      <c r="D647"/>
    </row>
    <row r="648" spans="1:4">
      <c r="A648" s="647">
        <v>647</v>
      </c>
      <c r="B648" s="648">
        <v>63501</v>
      </c>
      <c r="C648" s="649" t="s">
        <v>835</v>
      </c>
      <c r="D648"/>
    </row>
    <row r="649" spans="1:4">
      <c r="A649" s="647">
        <v>648</v>
      </c>
      <c r="B649" s="648">
        <v>63502</v>
      </c>
      <c r="C649" s="649" t="s">
        <v>836</v>
      </c>
      <c r="D649"/>
    </row>
    <row r="650" spans="1:4">
      <c r="A650" s="647">
        <v>649</v>
      </c>
      <c r="B650" s="648">
        <v>63504</v>
      </c>
      <c r="C650" s="649" t="s">
        <v>837</v>
      </c>
      <c r="D650"/>
    </row>
    <row r="651" spans="1:4">
      <c r="A651" s="647">
        <v>650</v>
      </c>
      <c r="B651" s="648">
        <v>63551</v>
      </c>
      <c r="C651" s="649" t="s">
        <v>838</v>
      </c>
      <c r="D651"/>
    </row>
    <row r="652" spans="1:4">
      <c r="A652" s="647">
        <v>651</v>
      </c>
      <c r="B652" s="648">
        <v>64101</v>
      </c>
      <c r="C652" s="649" t="s">
        <v>1085</v>
      </c>
      <c r="D652"/>
    </row>
    <row r="653" spans="1:4">
      <c r="A653" s="647">
        <v>652</v>
      </c>
      <c r="B653" s="648">
        <v>64102</v>
      </c>
      <c r="C653" s="649" t="s">
        <v>839</v>
      </c>
      <c r="D653"/>
    </row>
    <row r="654" spans="1:4">
      <c r="A654" s="647">
        <v>653</v>
      </c>
      <c r="B654" s="648">
        <v>64103</v>
      </c>
      <c r="C654" s="649" t="s">
        <v>840</v>
      </c>
      <c r="D654"/>
    </row>
    <row r="655" spans="1:4">
      <c r="A655" s="647">
        <v>654</v>
      </c>
      <c r="B655" s="648">
        <v>64105</v>
      </c>
      <c r="C655" s="649" t="s">
        <v>842</v>
      </c>
      <c r="D655"/>
    </row>
    <row r="656" spans="1:4">
      <c r="A656" s="647">
        <v>655</v>
      </c>
      <c r="B656" s="648">
        <v>64106</v>
      </c>
      <c r="C656" s="649" t="s">
        <v>843</v>
      </c>
      <c r="D656"/>
    </row>
    <row r="657" spans="1:4">
      <c r="A657" s="647">
        <v>656</v>
      </c>
      <c r="B657" s="648">
        <v>64107</v>
      </c>
      <c r="C657" s="649" t="s">
        <v>844</v>
      </c>
      <c r="D657"/>
    </row>
    <row r="658" spans="1:4">
      <c r="A658" s="647">
        <v>657</v>
      </c>
      <c r="B658" s="648">
        <v>64108</v>
      </c>
      <c r="C658" s="649" t="s">
        <v>845</v>
      </c>
      <c r="D658"/>
    </row>
    <row r="659" spans="1:4">
      <c r="A659" s="647">
        <v>658</v>
      </c>
      <c r="B659" s="648">
        <v>64109</v>
      </c>
      <c r="C659" s="649" t="s">
        <v>1041</v>
      </c>
      <c r="D659"/>
    </row>
    <row r="660" spans="1:4">
      <c r="A660" s="647">
        <v>659</v>
      </c>
      <c r="B660" s="648">
        <v>64110</v>
      </c>
      <c r="C660" s="649" t="s">
        <v>846</v>
      </c>
      <c r="D660"/>
    </row>
    <row r="661" spans="1:4">
      <c r="A661" s="647">
        <v>660</v>
      </c>
      <c r="B661" s="648">
        <v>64111</v>
      </c>
      <c r="C661" s="649" t="s">
        <v>847</v>
      </c>
      <c r="D661"/>
    </row>
    <row r="662" spans="1:4">
      <c r="A662" s="647">
        <v>661</v>
      </c>
      <c r="B662" s="648">
        <v>64112</v>
      </c>
      <c r="C662" s="649" t="s">
        <v>848</v>
      </c>
      <c r="D662"/>
    </row>
    <row r="663" spans="1:4">
      <c r="A663" s="647">
        <v>662</v>
      </c>
      <c r="B663" s="648">
        <v>64113</v>
      </c>
      <c r="C663" s="649" t="s">
        <v>849</v>
      </c>
      <c r="D663"/>
    </row>
    <row r="664" spans="1:4">
      <c r="A664" s="647">
        <v>663</v>
      </c>
      <c r="B664" s="648">
        <v>64114</v>
      </c>
      <c r="C664" s="649" t="s">
        <v>850</v>
      </c>
      <c r="D664"/>
    </row>
    <row r="665" spans="1:4">
      <c r="A665" s="647">
        <v>664</v>
      </c>
      <c r="B665" s="648">
        <v>64115</v>
      </c>
      <c r="C665" s="649" t="s">
        <v>841</v>
      </c>
      <c r="D665"/>
    </row>
    <row r="666" spans="1:4">
      <c r="A666" s="647">
        <v>665</v>
      </c>
      <c r="B666" s="648">
        <v>64151</v>
      </c>
      <c r="C666" s="649" t="s">
        <v>851</v>
      </c>
      <c r="D666"/>
    </row>
    <row r="667" spans="1:4">
      <c r="A667" s="647">
        <v>666</v>
      </c>
      <c r="B667" s="648">
        <v>64152</v>
      </c>
      <c r="C667" s="649" t="s">
        <v>852</v>
      </c>
      <c r="D667"/>
    </row>
    <row r="668" spans="1:4">
      <c r="A668" s="647">
        <v>667</v>
      </c>
      <c r="B668" s="648">
        <v>64154</v>
      </c>
      <c r="C668" s="649" t="s">
        <v>854</v>
      </c>
      <c r="D668"/>
    </row>
    <row r="669" spans="1:4">
      <c r="A669" s="647">
        <v>668</v>
      </c>
      <c r="B669" s="648">
        <v>64155</v>
      </c>
      <c r="C669" s="649" t="s">
        <v>855</v>
      </c>
      <c r="D669"/>
    </row>
    <row r="670" spans="1:4">
      <c r="A670" s="647">
        <v>669</v>
      </c>
      <c r="B670" s="648">
        <v>64156</v>
      </c>
      <c r="C670" s="649" t="s">
        <v>856</v>
      </c>
      <c r="D670"/>
    </row>
    <row r="671" spans="1:4">
      <c r="A671" s="647">
        <v>670</v>
      </c>
      <c r="B671" s="648">
        <v>64157</v>
      </c>
      <c r="C671" s="649" t="s">
        <v>853</v>
      </c>
      <c r="D671"/>
    </row>
    <row r="672" spans="1:4">
      <c r="A672" s="647">
        <v>671</v>
      </c>
      <c r="B672" s="648">
        <v>64201</v>
      </c>
      <c r="C672" s="649" t="s">
        <v>857</v>
      </c>
      <c r="D672"/>
    </row>
    <row r="673" spans="1:4">
      <c r="A673" s="647">
        <v>672</v>
      </c>
      <c r="B673" s="648">
        <v>64202</v>
      </c>
      <c r="C673" s="649" t="s">
        <v>858</v>
      </c>
      <c r="D673"/>
    </row>
    <row r="674" spans="1:4">
      <c r="A674" s="647">
        <v>673</v>
      </c>
      <c r="B674" s="648">
        <v>64251</v>
      </c>
      <c r="C674" s="649" t="s">
        <v>859</v>
      </c>
      <c r="D674"/>
    </row>
    <row r="675" spans="1:4">
      <c r="A675" s="647">
        <v>674</v>
      </c>
      <c r="B675" s="648">
        <v>64306</v>
      </c>
      <c r="C675" s="649" t="s">
        <v>1044</v>
      </c>
      <c r="D675"/>
    </row>
    <row r="676" spans="1:4">
      <c r="A676" s="647">
        <v>675</v>
      </c>
      <c r="B676" s="648">
        <v>64307</v>
      </c>
      <c r="C676" s="649" t="s">
        <v>1107</v>
      </c>
      <c r="D676"/>
    </row>
    <row r="677" spans="1:4">
      <c r="A677" s="647">
        <v>676</v>
      </c>
      <c r="B677" s="648">
        <v>64351</v>
      </c>
      <c r="C677" s="649" t="s">
        <v>860</v>
      </c>
      <c r="D677"/>
    </row>
    <row r="678" spans="1:4">
      <c r="A678" s="647">
        <v>677</v>
      </c>
      <c r="B678" s="648">
        <v>64401</v>
      </c>
      <c r="C678" s="649" t="s">
        <v>861</v>
      </c>
      <c r="D678"/>
    </row>
    <row r="679" spans="1:4">
      <c r="A679" s="647">
        <v>678</v>
      </c>
      <c r="B679" s="648">
        <v>64402</v>
      </c>
      <c r="C679" s="649" t="s">
        <v>862</v>
      </c>
      <c r="D679"/>
    </row>
    <row r="680" spans="1:4">
      <c r="A680" s="647">
        <v>679</v>
      </c>
      <c r="B680" s="648">
        <v>64403</v>
      </c>
      <c r="C680" s="649" t="s">
        <v>863</v>
      </c>
      <c r="D680"/>
    </row>
    <row r="681" spans="1:4">
      <c r="A681" s="647">
        <v>680</v>
      </c>
      <c r="B681" s="648">
        <v>64404</v>
      </c>
      <c r="C681" s="649" t="s">
        <v>864</v>
      </c>
      <c r="D681"/>
    </row>
    <row r="682" spans="1:4">
      <c r="A682" s="647">
        <v>681</v>
      </c>
      <c r="B682" s="648">
        <v>64405</v>
      </c>
      <c r="C682" s="649" t="s">
        <v>865</v>
      </c>
      <c r="D682"/>
    </row>
    <row r="683" spans="1:4">
      <c r="A683" s="647">
        <v>682</v>
      </c>
      <c r="B683" s="648">
        <v>64406</v>
      </c>
      <c r="C683" s="649" t="s">
        <v>866</v>
      </c>
      <c r="D683"/>
    </row>
    <row r="684" spans="1:4">
      <c r="A684" s="647">
        <v>683</v>
      </c>
      <c r="B684" s="648">
        <v>64407</v>
      </c>
      <c r="C684" s="649" t="s">
        <v>867</v>
      </c>
      <c r="D684"/>
    </row>
    <row r="685" spans="1:4">
      <c r="A685" s="647">
        <v>684</v>
      </c>
      <c r="B685" s="648">
        <v>64451</v>
      </c>
      <c r="C685" s="649" t="s">
        <v>868</v>
      </c>
      <c r="D685"/>
    </row>
    <row r="686" spans="1:4">
      <c r="A686" s="647">
        <v>685</v>
      </c>
      <c r="B686" s="648">
        <v>64452</v>
      </c>
      <c r="C686" s="649" t="s">
        <v>869</v>
      </c>
      <c r="D686"/>
    </row>
    <row r="687" spans="1:4">
      <c r="A687" s="647">
        <v>686</v>
      </c>
      <c r="B687" s="648">
        <v>64453</v>
      </c>
      <c r="C687" s="649" t="s">
        <v>870</v>
      </c>
      <c r="D687"/>
    </row>
    <row r="688" spans="1:4">
      <c r="A688" s="647">
        <v>687</v>
      </c>
      <c r="B688" s="648">
        <v>64601</v>
      </c>
      <c r="C688" s="649" t="s">
        <v>871</v>
      </c>
      <c r="D688"/>
    </row>
    <row r="689" spans="1:4">
      <c r="A689" s="647">
        <v>688</v>
      </c>
      <c r="B689" s="648">
        <v>64602</v>
      </c>
      <c r="C689" s="649" t="s">
        <v>872</v>
      </c>
      <c r="D689"/>
    </row>
    <row r="690" spans="1:4">
      <c r="A690" s="647">
        <v>689</v>
      </c>
      <c r="B690" s="648">
        <v>64603</v>
      </c>
      <c r="C690" s="649" t="s">
        <v>873</v>
      </c>
      <c r="D690"/>
    </row>
    <row r="691" spans="1:4">
      <c r="A691" s="647">
        <v>690</v>
      </c>
      <c r="B691" s="648">
        <v>64604</v>
      </c>
      <c r="C691" s="649" t="s">
        <v>874</v>
      </c>
      <c r="D691"/>
    </row>
    <row r="692" spans="1:4">
      <c r="A692" s="647">
        <v>691</v>
      </c>
      <c r="B692" s="648">
        <v>64605</v>
      </c>
      <c r="C692" s="649" t="s">
        <v>875</v>
      </c>
      <c r="D692"/>
    </row>
    <row r="693" spans="1:4">
      <c r="A693" s="647">
        <v>692</v>
      </c>
      <c r="B693" s="648">
        <v>64606</v>
      </c>
      <c r="C693" s="649" t="s">
        <v>876</v>
      </c>
      <c r="D693"/>
    </row>
    <row r="694" spans="1:4">
      <c r="A694" s="647">
        <v>693</v>
      </c>
      <c r="B694" s="648">
        <v>64607</v>
      </c>
      <c r="C694" s="649" t="s">
        <v>877</v>
      </c>
      <c r="D694"/>
    </row>
    <row r="695" spans="1:4">
      <c r="A695" s="647">
        <v>694</v>
      </c>
      <c r="B695" s="648">
        <v>64651</v>
      </c>
      <c r="C695" s="649" t="s">
        <v>878</v>
      </c>
      <c r="D695"/>
    </row>
    <row r="696" spans="1:4">
      <c r="A696" s="647">
        <v>695</v>
      </c>
      <c r="B696" s="648">
        <v>64652</v>
      </c>
      <c r="C696" s="649" t="s">
        <v>879</v>
      </c>
      <c r="D696"/>
    </row>
    <row r="697" spans="1:4">
      <c r="A697" s="647">
        <v>696</v>
      </c>
      <c r="B697" s="648">
        <v>64653</v>
      </c>
      <c r="C697" s="649" t="s">
        <v>880</v>
      </c>
      <c r="D697"/>
    </row>
    <row r="698" spans="1:4">
      <c r="A698" s="647">
        <v>697</v>
      </c>
      <c r="B698" s="648">
        <v>64703</v>
      </c>
      <c r="C698" s="649" t="s">
        <v>881</v>
      </c>
      <c r="D698"/>
    </row>
    <row r="699" spans="1:4">
      <c r="A699" s="647">
        <v>698</v>
      </c>
      <c r="B699" s="648">
        <v>64704</v>
      </c>
      <c r="C699" s="649" t="s">
        <v>882</v>
      </c>
      <c r="D699"/>
    </row>
    <row r="700" spans="1:4">
      <c r="A700" s="647">
        <v>699</v>
      </c>
      <c r="B700" s="648">
        <v>64751</v>
      </c>
      <c r="C700" s="649" t="s">
        <v>883</v>
      </c>
      <c r="D700"/>
    </row>
    <row r="701" spans="1:4">
      <c r="A701" s="647">
        <v>700</v>
      </c>
      <c r="B701" s="648">
        <v>65101</v>
      </c>
      <c r="C701" s="649" t="s">
        <v>884</v>
      </c>
      <c r="D701"/>
    </row>
    <row r="702" spans="1:4">
      <c r="A702" s="647">
        <v>701</v>
      </c>
      <c r="B702" s="648">
        <v>65102</v>
      </c>
      <c r="C702" s="649" t="s">
        <v>885</v>
      </c>
      <c r="D702"/>
    </row>
    <row r="703" spans="1:4">
      <c r="A703" s="647">
        <v>702</v>
      </c>
      <c r="B703" s="648">
        <v>65103</v>
      </c>
      <c r="C703" s="649" t="s">
        <v>886</v>
      </c>
      <c r="D703"/>
    </row>
    <row r="704" spans="1:4">
      <c r="A704" s="647">
        <v>703</v>
      </c>
      <c r="B704" s="648">
        <v>65104</v>
      </c>
      <c r="C704" s="649" t="s">
        <v>887</v>
      </c>
      <c r="D704"/>
    </row>
    <row r="705" spans="1:4">
      <c r="A705" s="647">
        <v>704</v>
      </c>
      <c r="B705" s="648">
        <v>65105</v>
      </c>
      <c r="C705" s="649" t="s">
        <v>888</v>
      </c>
      <c r="D705"/>
    </row>
    <row r="706" spans="1:4">
      <c r="A706" s="647">
        <v>705</v>
      </c>
      <c r="B706" s="648">
        <v>65106</v>
      </c>
      <c r="C706" s="649" t="s">
        <v>889</v>
      </c>
      <c r="D706"/>
    </row>
    <row r="707" spans="1:4">
      <c r="A707" s="647">
        <v>706</v>
      </c>
      <c r="B707" s="648">
        <v>65107</v>
      </c>
      <c r="C707" s="649" t="s">
        <v>890</v>
      </c>
      <c r="D707"/>
    </row>
    <row r="708" spans="1:4">
      <c r="A708" s="647">
        <v>707</v>
      </c>
      <c r="B708" s="648">
        <v>65108</v>
      </c>
      <c r="C708" s="649" t="s">
        <v>891</v>
      </c>
      <c r="D708"/>
    </row>
    <row r="709" spans="1:4">
      <c r="A709" s="647">
        <v>708</v>
      </c>
      <c r="B709" s="648">
        <v>65109</v>
      </c>
      <c r="C709" s="649" t="s">
        <v>892</v>
      </c>
      <c r="D709"/>
    </row>
    <row r="710" spans="1:4">
      <c r="A710" s="647">
        <v>709</v>
      </c>
      <c r="B710" s="648">
        <v>65110</v>
      </c>
      <c r="C710" s="649" t="s">
        <v>893</v>
      </c>
      <c r="D710"/>
    </row>
    <row r="711" spans="1:4">
      <c r="A711" s="647">
        <v>710</v>
      </c>
      <c r="B711" s="648">
        <v>65111</v>
      </c>
      <c r="C711" s="649" t="s">
        <v>894</v>
      </c>
      <c r="D711"/>
    </row>
    <row r="712" spans="1:4">
      <c r="A712" s="647">
        <v>711</v>
      </c>
      <c r="B712" s="648">
        <v>65112</v>
      </c>
      <c r="C712" s="649" t="s">
        <v>895</v>
      </c>
      <c r="D712"/>
    </row>
    <row r="713" spans="1:4">
      <c r="A713" s="647">
        <v>712</v>
      </c>
      <c r="B713" s="648">
        <v>65113</v>
      </c>
      <c r="C713" s="649" t="s">
        <v>1086</v>
      </c>
      <c r="D713"/>
    </row>
    <row r="714" spans="1:4">
      <c r="A714" s="647">
        <v>713</v>
      </c>
      <c r="B714" s="648">
        <v>65114</v>
      </c>
      <c r="C714" s="649" t="s">
        <v>896</v>
      </c>
      <c r="D714"/>
    </row>
    <row r="715" spans="1:4">
      <c r="A715" s="647">
        <v>714</v>
      </c>
      <c r="B715" s="648">
        <v>65115</v>
      </c>
      <c r="C715" s="649" t="s">
        <v>897</v>
      </c>
      <c r="D715"/>
    </row>
    <row r="716" spans="1:4">
      <c r="A716" s="647">
        <v>715</v>
      </c>
      <c r="B716" s="648">
        <v>65151</v>
      </c>
      <c r="C716" s="649" t="s">
        <v>898</v>
      </c>
      <c r="D716"/>
    </row>
    <row r="717" spans="1:4">
      <c r="A717" s="647">
        <v>716</v>
      </c>
      <c r="B717" s="648">
        <v>65152</v>
      </c>
      <c r="C717" s="649" t="s">
        <v>899</v>
      </c>
      <c r="D717"/>
    </row>
    <row r="718" spans="1:4">
      <c r="A718" s="647">
        <v>717</v>
      </c>
      <c r="B718" s="648">
        <v>65153</v>
      </c>
      <c r="C718" s="649" t="s">
        <v>900</v>
      </c>
      <c r="D718"/>
    </row>
    <row r="719" spans="1:4">
      <c r="A719" s="647">
        <v>718</v>
      </c>
      <c r="B719" s="648">
        <v>65154</v>
      </c>
      <c r="C719" s="649" t="s">
        <v>901</v>
      </c>
      <c r="D719"/>
    </row>
    <row r="720" spans="1:4">
      <c r="A720" s="647">
        <v>719</v>
      </c>
      <c r="B720" s="648">
        <v>65155</v>
      </c>
      <c r="C720" s="649" t="s">
        <v>902</v>
      </c>
      <c r="D720"/>
    </row>
    <row r="721" spans="1:4">
      <c r="A721" s="647">
        <v>720</v>
      </c>
      <c r="B721" s="648">
        <v>65156</v>
      </c>
      <c r="C721" s="649" t="s">
        <v>903</v>
      </c>
      <c r="D721"/>
    </row>
    <row r="722" spans="1:4">
      <c r="A722" s="647">
        <v>721</v>
      </c>
      <c r="B722" s="648">
        <v>65157</v>
      </c>
      <c r="C722" s="649" t="s">
        <v>904</v>
      </c>
      <c r="D722"/>
    </row>
    <row r="723" spans="1:4">
      <c r="A723" s="647">
        <v>722</v>
      </c>
      <c r="B723" s="648">
        <v>65201</v>
      </c>
      <c r="C723" s="649" t="s">
        <v>905</v>
      </c>
      <c r="D723"/>
    </row>
    <row r="724" spans="1:4">
      <c r="A724" s="647">
        <v>723</v>
      </c>
      <c r="B724" s="648">
        <v>65202</v>
      </c>
      <c r="C724" s="649" t="s">
        <v>906</v>
      </c>
      <c r="D724"/>
    </row>
    <row r="725" spans="1:4">
      <c r="A725" s="647">
        <v>724</v>
      </c>
      <c r="B725" s="648">
        <v>65204</v>
      </c>
      <c r="C725" s="649" t="s">
        <v>907</v>
      </c>
      <c r="D725"/>
    </row>
    <row r="726" spans="1:4">
      <c r="A726" s="647">
        <v>725</v>
      </c>
      <c r="B726" s="648">
        <v>65205</v>
      </c>
      <c r="C726" s="649" t="s">
        <v>908</v>
      </c>
      <c r="D726"/>
    </row>
    <row r="727" spans="1:4">
      <c r="A727" s="647">
        <v>726</v>
      </c>
      <c r="B727" s="648">
        <v>65208</v>
      </c>
      <c r="C727" s="649" t="s">
        <v>910</v>
      </c>
      <c r="D727"/>
    </row>
    <row r="728" spans="1:4">
      <c r="A728" s="647">
        <v>727</v>
      </c>
      <c r="B728" s="648">
        <v>65209</v>
      </c>
      <c r="C728" s="649" t="s">
        <v>911</v>
      </c>
      <c r="D728"/>
    </row>
    <row r="729" spans="1:4">
      <c r="A729" s="647">
        <v>728</v>
      </c>
      <c r="B729" s="648">
        <v>65210</v>
      </c>
      <c r="C729" s="649" t="s">
        <v>912</v>
      </c>
      <c r="D729"/>
    </row>
    <row r="730" spans="1:4">
      <c r="A730" s="647">
        <v>729</v>
      </c>
      <c r="B730" s="648">
        <v>65211</v>
      </c>
      <c r="C730" s="649" t="s">
        <v>913</v>
      </c>
      <c r="D730"/>
    </row>
    <row r="731" spans="1:4">
      <c r="A731" s="647">
        <v>730</v>
      </c>
      <c r="B731" s="648">
        <v>65212</v>
      </c>
      <c r="C731" s="649" t="s">
        <v>914</v>
      </c>
      <c r="D731"/>
    </row>
    <row r="732" spans="1:4">
      <c r="A732" s="647">
        <v>731</v>
      </c>
      <c r="B732" s="648">
        <v>65213</v>
      </c>
      <c r="C732" s="649" t="s">
        <v>915</v>
      </c>
      <c r="D732"/>
    </row>
    <row r="733" spans="1:4">
      <c r="A733" s="647">
        <v>732</v>
      </c>
      <c r="B733" s="648">
        <v>65214</v>
      </c>
      <c r="C733" s="649" t="s">
        <v>916</v>
      </c>
      <c r="D733"/>
    </row>
    <row r="734" spans="1:4">
      <c r="A734" s="647">
        <v>733</v>
      </c>
      <c r="B734" s="648">
        <v>65215</v>
      </c>
      <c r="C734" s="649" t="s">
        <v>917</v>
      </c>
      <c r="D734"/>
    </row>
    <row r="735" spans="1:4">
      <c r="A735" s="647">
        <v>734</v>
      </c>
      <c r="B735" s="648">
        <v>65216</v>
      </c>
      <c r="C735" s="649" t="s">
        <v>918</v>
      </c>
      <c r="D735"/>
    </row>
    <row r="736" spans="1:4">
      <c r="A736" s="647">
        <v>735</v>
      </c>
      <c r="B736" s="648">
        <v>65218</v>
      </c>
      <c r="C736" s="649" t="s">
        <v>919</v>
      </c>
      <c r="D736"/>
    </row>
    <row r="737" spans="1:4">
      <c r="A737" s="647">
        <v>736</v>
      </c>
      <c r="B737" s="648">
        <v>65219</v>
      </c>
      <c r="C737" s="649" t="s">
        <v>1109</v>
      </c>
      <c r="D737"/>
    </row>
    <row r="738" spans="1:4">
      <c r="A738" s="647">
        <v>737</v>
      </c>
      <c r="B738" s="648">
        <v>65220</v>
      </c>
      <c r="C738" s="649" t="s">
        <v>920</v>
      </c>
      <c r="D738"/>
    </row>
    <row r="739" spans="1:4">
      <c r="A739" s="647">
        <v>738</v>
      </c>
      <c r="B739" s="648">
        <v>65221</v>
      </c>
      <c r="C739" s="649" t="s">
        <v>921</v>
      </c>
      <c r="D739"/>
    </row>
    <row r="740" spans="1:4">
      <c r="A740" s="647">
        <v>739</v>
      </c>
      <c r="B740" s="648">
        <v>65222</v>
      </c>
      <c r="C740" s="649" t="s">
        <v>1089</v>
      </c>
      <c r="D740"/>
    </row>
    <row r="741" spans="1:4">
      <c r="A741" s="647">
        <v>740</v>
      </c>
      <c r="B741" s="648">
        <v>65223</v>
      </c>
      <c r="C741" s="649" t="s">
        <v>922</v>
      </c>
      <c r="D741"/>
    </row>
    <row r="742" spans="1:4">
      <c r="A742" s="647">
        <v>741</v>
      </c>
      <c r="B742" s="648">
        <v>65224</v>
      </c>
      <c r="C742" s="649" t="s">
        <v>923</v>
      </c>
      <c r="D742"/>
    </row>
    <row r="743" spans="1:4">
      <c r="A743" s="647">
        <v>742</v>
      </c>
      <c r="B743" s="648">
        <v>65225</v>
      </c>
      <c r="C743" s="649" t="s">
        <v>924</v>
      </c>
      <c r="D743"/>
    </row>
    <row r="744" spans="1:4">
      <c r="A744" s="647">
        <v>743</v>
      </c>
      <c r="B744" s="648">
        <v>65226</v>
      </c>
      <c r="C744" s="649" t="s">
        <v>925</v>
      </c>
      <c r="D744"/>
    </row>
    <row r="745" spans="1:4">
      <c r="A745" s="647">
        <v>744</v>
      </c>
      <c r="B745" s="648">
        <v>65227</v>
      </c>
      <c r="C745" s="649" t="s">
        <v>926</v>
      </c>
      <c r="D745"/>
    </row>
    <row r="746" spans="1:4">
      <c r="A746" s="647">
        <v>745</v>
      </c>
      <c r="B746" s="648">
        <v>65228</v>
      </c>
      <c r="C746" s="649" t="s">
        <v>927</v>
      </c>
      <c r="D746"/>
    </row>
    <row r="747" spans="1:4">
      <c r="A747" s="647">
        <v>746</v>
      </c>
      <c r="B747" s="648">
        <v>65229</v>
      </c>
      <c r="C747" s="649" t="s">
        <v>928</v>
      </c>
      <c r="D747"/>
    </row>
    <row r="748" spans="1:4">
      <c r="A748" s="647">
        <v>747</v>
      </c>
      <c r="B748" s="648">
        <v>65230</v>
      </c>
      <c r="C748" s="649" t="s">
        <v>929</v>
      </c>
      <c r="D748"/>
    </row>
    <row r="749" spans="1:4">
      <c r="A749" s="647">
        <v>748</v>
      </c>
      <c r="B749" s="648">
        <v>65231</v>
      </c>
      <c r="C749" s="649" t="s">
        <v>930</v>
      </c>
      <c r="D749"/>
    </row>
    <row r="750" spans="1:4">
      <c r="A750" s="647">
        <v>749</v>
      </c>
      <c r="B750" s="648">
        <v>65232</v>
      </c>
      <c r="C750" s="649" t="s">
        <v>931</v>
      </c>
      <c r="D750"/>
    </row>
    <row r="751" spans="1:4">
      <c r="A751" s="647">
        <v>750</v>
      </c>
      <c r="B751" s="648">
        <v>65234</v>
      </c>
      <c r="C751" s="649" t="s">
        <v>932</v>
      </c>
      <c r="D751"/>
    </row>
    <row r="752" spans="1:4">
      <c r="A752" s="647">
        <v>751</v>
      </c>
      <c r="B752" s="648">
        <v>65235</v>
      </c>
      <c r="C752" s="649" t="s">
        <v>933</v>
      </c>
      <c r="D752"/>
    </row>
    <row r="753" spans="1:4">
      <c r="A753" s="647">
        <v>752</v>
      </c>
      <c r="B753" s="648">
        <v>65236</v>
      </c>
      <c r="C753" s="649" t="s">
        <v>934</v>
      </c>
      <c r="D753"/>
    </row>
    <row r="754" spans="1:4">
      <c r="A754" s="647">
        <v>753</v>
      </c>
      <c r="B754" s="648">
        <v>65237</v>
      </c>
      <c r="C754" s="649" t="s">
        <v>935</v>
      </c>
      <c r="D754"/>
    </row>
    <row r="755" spans="1:4">
      <c r="A755" s="647">
        <v>754</v>
      </c>
      <c r="B755" s="648">
        <v>65239</v>
      </c>
      <c r="C755" s="649" t="s">
        <v>936</v>
      </c>
      <c r="D755"/>
    </row>
    <row r="756" spans="1:4">
      <c r="A756" s="647">
        <v>755</v>
      </c>
      <c r="B756" s="648">
        <v>65240</v>
      </c>
      <c r="C756" s="649" t="s">
        <v>937</v>
      </c>
      <c r="D756"/>
    </row>
    <row r="757" spans="1:4">
      <c r="A757" s="647">
        <v>756</v>
      </c>
      <c r="B757" s="648">
        <v>65241</v>
      </c>
      <c r="C757" s="649" t="s">
        <v>938</v>
      </c>
      <c r="D757"/>
    </row>
    <row r="758" spans="1:4">
      <c r="A758" s="647">
        <v>757</v>
      </c>
      <c r="B758" s="648">
        <v>65242</v>
      </c>
      <c r="C758" s="649" t="s">
        <v>939</v>
      </c>
      <c r="D758"/>
    </row>
    <row r="759" spans="1:4">
      <c r="A759" s="647">
        <v>758</v>
      </c>
      <c r="B759" s="648">
        <v>65244</v>
      </c>
      <c r="C759" s="649" t="s">
        <v>940</v>
      </c>
      <c r="D759"/>
    </row>
    <row r="760" spans="1:4">
      <c r="A760" s="647">
        <v>759</v>
      </c>
      <c r="B760" s="648">
        <v>65245</v>
      </c>
      <c r="C760" s="649" t="s">
        <v>941</v>
      </c>
      <c r="D760"/>
    </row>
    <row r="761" spans="1:4">
      <c r="A761" s="647">
        <v>760</v>
      </c>
      <c r="B761" s="648">
        <v>65246</v>
      </c>
      <c r="C761" s="649" t="s">
        <v>942</v>
      </c>
      <c r="D761"/>
    </row>
    <row r="762" spans="1:4">
      <c r="A762" s="647">
        <v>761</v>
      </c>
      <c r="B762" s="648">
        <v>65247</v>
      </c>
      <c r="C762" s="649" t="s">
        <v>943</v>
      </c>
      <c r="D762"/>
    </row>
    <row r="763" spans="1:4">
      <c r="A763" s="647">
        <v>762</v>
      </c>
      <c r="B763" s="648">
        <v>65248</v>
      </c>
      <c r="C763" s="649" t="s">
        <v>1090</v>
      </c>
      <c r="D763"/>
    </row>
    <row r="764" spans="1:4">
      <c r="A764" s="647">
        <v>763</v>
      </c>
      <c r="B764" s="648">
        <v>65251</v>
      </c>
      <c r="C764" s="649" t="s">
        <v>944</v>
      </c>
      <c r="D764"/>
    </row>
    <row r="765" spans="1:4">
      <c r="A765" s="647">
        <v>764</v>
      </c>
      <c r="B765" s="648">
        <v>65252</v>
      </c>
      <c r="C765" s="649" t="s">
        <v>945</v>
      </c>
      <c r="D765"/>
    </row>
    <row r="766" spans="1:4">
      <c r="A766" s="647">
        <v>765</v>
      </c>
      <c r="B766" s="648">
        <v>65253</v>
      </c>
      <c r="C766" s="649" t="s">
        <v>946</v>
      </c>
      <c r="D766"/>
    </row>
    <row r="767" spans="1:4">
      <c r="A767" s="647">
        <v>766</v>
      </c>
      <c r="B767" s="648">
        <v>65256</v>
      </c>
      <c r="C767" s="649" t="s">
        <v>947</v>
      </c>
      <c r="D767"/>
    </row>
    <row r="768" spans="1:4">
      <c r="A768" s="647">
        <v>767</v>
      </c>
      <c r="B768" s="648">
        <v>65257</v>
      </c>
      <c r="C768" s="649" t="s">
        <v>1091</v>
      </c>
      <c r="D768"/>
    </row>
    <row r="769" spans="1:4">
      <c r="A769" s="647">
        <v>768</v>
      </c>
      <c r="B769" s="648">
        <v>65258</v>
      </c>
      <c r="C769" s="649" t="s">
        <v>948</v>
      </c>
      <c r="D769"/>
    </row>
    <row r="770" spans="1:4">
      <c r="A770" s="647">
        <v>769</v>
      </c>
      <c r="B770" s="648">
        <v>65259</v>
      </c>
      <c r="C770" s="649" t="s">
        <v>949</v>
      </c>
      <c r="D770"/>
    </row>
    <row r="771" spans="1:4">
      <c r="A771" s="647">
        <v>770</v>
      </c>
      <c r="B771" s="648">
        <v>65260</v>
      </c>
      <c r="C771" s="649" t="s">
        <v>950</v>
      </c>
      <c r="D771"/>
    </row>
    <row r="772" spans="1:4">
      <c r="A772" s="647">
        <v>771</v>
      </c>
      <c r="B772" s="648">
        <v>65261</v>
      </c>
      <c r="C772" s="649" t="s">
        <v>951</v>
      </c>
      <c r="D772"/>
    </row>
    <row r="773" spans="1:4">
      <c r="A773" s="647">
        <v>772</v>
      </c>
      <c r="B773" s="648">
        <v>65262</v>
      </c>
      <c r="C773" s="649" t="s">
        <v>952</v>
      </c>
      <c r="D773"/>
    </row>
    <row r="774" spans="1:4">
      <c r="A774" s="647">
        <v>773</v>
      </c>
      <c r="B774" s="648">
        <v>65263</v>
      </c>
      <c r="C774" s="649" t="s">
        <v>953</v>
      </c>
      <c r="D774"/>
    </row>
    <row r="775" spans="1:4">
      <c r="A775" s="647">
        <v>774</v>
      </c>
      <c r="B775" s="648">
        <v>65264</v>
      </c>
      <c r="C775" s="649" t="s">
        <v>954</v>
      </c>
      <c r="D775"/>
    </row>
    <row r="776" spans="1:4">
      <c r="A776" s="647">
        <v>775</v>
      </c>
      <c r="B776" s="648">
        <v>65265</v>
      </c>
      <c r="C776" s="649" t="s">
        <v>955</v>
      </c>
      <c r="D776"/>
    </row>
    <row r="777" spans="1:4">
      <c r="A777" s="647">
        <v>776</v>
      </c>
      <c r="B777" s="648">
        <v>65266</v>
      </c>
      <c r="C777" s="649" t="s">
        <v>956</v>
      </c>
      <c r="D777"/>
    </row>
    <row r="778" spans="1:4">
      <c r="A778" s="647">
        <v>777</v>
      </c>
      <c r="B778" s="648">
        <v>65267</v>
      </c>
      <c r="C778" s="649" t="s">
        <v>957</v>
      </c>
      <c r="D778"/>
    </row>
    <row r="779" spans="1:4">
      <c r="A779" s="647">
        <v>778</v>
      </c>
      <c r="B779" s="648">
        <v>65268</v>
      </c>
      <c r="C779" s="649" t="s">
        <v>958</v>
      </c>
      <c r="D779"/>
    </row>
    <row r="780" spans="1:4">
      <c r="A780" s="647">
        <v>779</v>
      </c>
      <c r="B780" s="648">
        <v>65269</v>
      </c>
      <c r="C780" s="649" t="s">
        <v>959</v>
      </c>
      <c r="D780"/>
    </row>
    <row r="781" spans="1:4">
      <c r="A781" s="647">
        <v>780</v>
      </c>
      <c r="B781" s="648">
        <v>65270</v>
      </c>
      <c r="C781" s="649" t="s">
        <v>960</v>
      </c>
      <c r="D781"/>
    </row>
    <row r="782" spans="1:4">
      <c r="A782" s="647">
        <v>781</v>
      </c>
      <c r="B782" s="648">
        <v>65271</v>
      </c>
      <c r="C782" s="649" t="s">
        <v>961</v>
      </c>
      <c r="D782"/>
    </row>
    <row r="783" spans="1:4">
      <c r="A783" s="647">
        <v>782</v>
      </c>
      <c r="B783" s="648">
        <v>65273</v>
      </c>
      <c r="C783" s="649" t="s">
        <v>962</v>
      </c>
      <c r="D783"/>
    </row>
    <row r="784" spans="1:4">
      <c r="A784" s="647">
        <v>783</v>
      </c>
      <c r="B784" s="648">
        <v>65274</v>
      </c>
      <c r="C784" s="649" t="s">
        <v>963</v>
      </c>
      <c r="D784"/>
    </row>
    <row r="785" spans="1:4">
      <c r="A785" s="647">
        <v>784</v>
      </c>
      <c r="B785" s="648">
        <v>65275</v>
      </c>
      <c r="C785" s="649" t="s">
        <v>964</v>
      </c>
      <c r="D785"/>
    </row>
    <row r="786" spans="1:4">
      <c r="A786" s="647">
        <v>785</v>
      </c>
      <c r="B786" s="648">
        <v>65277</v>
      </c>
      <c r="C786" s="649" t="s">
        <v>1064</v>
      </c>
      <c r="D786"/>
    </row>
    <row r="787" spans="1:4">
      <c r="A787" s="647">
        <v>786</v>
      </c>
      <c r="B787" s="648">
        <v>65278</v>
      </c>
      <c r="C787" s="649" t="s">
        <v>1628</v>
      </c>
      <c r="D787"/>
    </row>
    <row r="788" spans="1:4">
      <c r="A788" s="647">
        <v>787</v>
      </c>
      <c r="B788" s="648">
        <v>65279</v>
      </c>
      <c r="C788" s="649" t="s">
        <v>1104</v>
      </c>
      <c r="D788"/>
    </row>
    <row r="789" spans="1:4">
      <c r="A789" s="647">
        <v>788</v>
      </c>
      <c r="B789" s="648">
        <v>65281</v>
      </c>
      <c r="C789" s="649" t="s">
        <v>965</v>
      </c>
      <c r="D789"/>
    </row>
    <row r="790" spans="1:4">
      <c r="A790" s="647">
        <v>789</v>
      </c>
      <c r="B790" s="648">
        <v>65301</v>
      </c>
      <c r="C790" s="649" t="s">
        <v>966</v>
      </c>
      <c r="D790"/>
    </row>
    <row r="791" spans="1:4">
      <c r="A791" s="647">
        <v>790</v>
      </c>
      <c r="B791" s="648">
        <v>65302</v>
      </c>
      <c r="C791" s="649" t="s">
        <v>967</v>
      </c>
      <c r="D791"/>
    </row>
    <row r="792" spans="1:4">
      <c r="A792" s="647">
        <v>791</v>
      </c>
      <c r="B792" s="648">
        <v>65303</v>
      </c>
      <c r="C792" s="649" t="s">
        <v>968</v>
      </c>
      <c r="D792"/>
    </row>
    <row r="793" spans="1:4">
      <c r="A793" s="647">
        <v>792</v>
      </c>
      <c r="B793" s="648">
        <v>65304</v>
      </c>
      <c r="C793" s="650" t="s">
        <v>969</v>
      </c>
      <c r="D793"/>
    </row>
    <row r="794" spans="1:4">
      <c r="A794" s="647">
        <v>793</v>
      </c>
      <c r="B794" s="648">
        <v>65305</v>
      </c>
      <c r="C794" s="649" t="s">
        <v>970</v>
      </c>
      <c r="D794"/>
    </row>
    <row r="795" spans="1:4">
      <c r="A795" s="647">
        <v>794</v>
      </c>
      <c r="B795" s="648">
        <v>65306</v>
      </c>
      <c r="C795" s="649" t="s">
        <v>1058</v>
      </c>
      <c r="D795"/>
    </row>
    <row r="796" spans="1:4">
      <c r="A796" s="647">
        <v>795</v>
      </c>
      <c r="B796" s="648">
        <v>65307</v>
      </c>
      <c r="C796" s="649" t="s">
        <v>1063</v>
      </c>
      <c r="D796"/>
    </row>
    <row r="797" spans="1:4">
      <c r="A797" s="647">
        <v>796</v>
      </c>
      <c r="B797" s="648">
        <v>65308</v>
      </c>
      <c r="C797" s="649" t="s">
        <v>909</v>
      </c>
      <c r="D797"/>
    </row>
    <row r="798" spans="1:4">
      <c r="A798" s="647">
        <v>797</v>
      </c>
      <c r="B798" s="648">
        <v>65309</v>
      </c>
      <c r="C798" s="649" t="s">
        <v>1629</v>
      </c>
      <c r="D798"/>
    </row>
    <row r="799" spans="1:4">
      <c r="A799" s="647">
        <v>798</v>
      </c>
      <c r="B799" s="648">
        <v>65310</v>
      </c>
      <c r="C799" s="649" t="s">
        <v>1103</v>
      </c>
      <c r="D799"/>
    </row>
    <row r="800" spans="1:4">
      <c r="A800" s="647">
        <v>799</v>
      </c>
      <c r="B800" s="648">
        <v>65401</v>
      </c>
      <c r="C800" s="649" t="s">
        <v>971</v>
      </c>
      <c r="D800"/>
    </row>
    <row r="801" spans="1:4">
      <c r="A801" s="647">
        <v>800</v>
      </c>
      <c r="B801" s="648">
        <v>65402</v>
      </c>
      <c r="C801" s="649" t="s">
        <v>972</v>
      </c>
      <c r="D801"/>
    </row>
    <row r="802" spans="1:4">
      <c r="A802" s="647">
        <v>801</v>
      </c>
      <c r="B802" s="648">
        <v>65403</v>
      </c>
      <c r="C802" s="649" t="s">
        <v>973</v>
      </c>
      <c r="D802"/>
    </row>
    <row r="803" spans="1:4">
      <c r="A803" s="647">
        <v>802</v>
      </c>
      <c r="B803" s="648">
        <v>65404</v>
      </c>
      <c r="C803" s="649" t="s">
        <v>974</v>
      </c>
      <c r="D803"/>
    </row>
    <row r="804" spans="1:4">
      <c r="A804" s="647">
        <v>803</v>
      </c>
      <c r="B804" s="648">
        <v>65405</v>
      </c>
      <c r="C804" s="650" t="s">
        <v>975</v>
      </c>
      <c r="D804"/>
    </row>
    <row r="805" spans="1:4">
      <c r="A805" s="647">
        <v>804</v>
      </c>
      <c r="B805" s="648">
        <v>65406</v>
      </c>
      <c r="C805" s="649" t="s">
        <v>1059</v>
      </c>
      <c r="D805"/>
    </row>
    <row r="806" spans="1:4">
      <c r="A806" s="647">
        <v>805</v>
      </c>
      <c r="B806" s="648">
        <v>65407</v>
      </c>
      <c r="C806" s="649" t="s">
        <v>976</v>
      </c>
      <c r="D806"/>
    </row>
    <row r="807" spans="1:4">
      <c r="A807" s="647">
        <v>806</v>
      </c>
      <c r="B807" s="648">
        <v>65408</v>
      </c>
      <c r="C807" s="649" t="s">
        <v>977</v>
      </c>
      <c r="D807"/>
    </row>
    <row r="808" spans="1:4">
      <c r="A808" s="647">
        <v>807</v>
      </c>
      <c r="B808" s="648">
        <v>65409</v>
      </c>
      <c r="C808" s="649" t="s">
        <v>978</v>
      </c>
      <c r="D808"/>
    </row>
    <row r="809" spans="1:4">
      <c r="A809" s="647">
        <v>808</v>
      </c>
      <c r="B809" s="648">
        <v>65411</v>
      </c>
      <c r="C809" s="649" t="s">
        <v>1047</v>
      </c>
      <c r="D809"/>
    </row>
    <row r="810" spans="1:4">
      <c r="A810" s="647">
        <v>809</v>
      </c>
      <c r="B810" s="648">
        <v>65451</v>
      </c>
      <c r="C810" s="649" t="s">
        <v>979</v>
      </c>
      <c r="D810"/>
    </row>
    <row r="811" spans="1:4">
      <c r="A811" s="647">
        <v>810</v>
      </c>
      <c r="B811" s="648">
        <v>65452</v>
      </c>
      <c r="C811" s="649" t="s">
        <v>980</v>
      </c>
      <c r="D811"/>
    </row>
    <row r="812" spans="1:4">
      <c r="A812" s="647">
        <v>811</v>
      </c>
      <c r="B812" s="648">
        <v>65453</v>
      </c>
      <c r="C812" s="649" t="s">
        <v>981</v>
      </c>
      <c r="D812"/>
    </row>
    <row r="813" spans="1:4">
      <c r="A813" s="647">
        <v>812</v>
      </c>
      <c r="B813" s="648">
        <v>65454</v>
      </c>
      <c r="C813" s="649" t="s">
        <v>982</v>
      </c>
      <c r="D813"/>
    </row>
    <row r="814" spans="1:4">
      <c r="A814" s="647">
        <v>813</v>
      </c>
      <c r="B814" s="648">
        <v>65455</v>
      </c>
      <c r="C814" s="649" t="s">
        <v>983</v>
      </c>
      <c r="D814"/>
    </row>
    <row r="815" spans="1:4">
      <c r="A815" s="647">
        <v>814</v>
      </c>
      <c r="B815" s="648">
        <v>65456</v>
      </c>
      <c r="C815" s="649" t="s">
        <v>1092</v>
      </c>
      <c r="D815"/>
    </row>
    <row r="816" spans="1:4">
      <c r="A816" s="647">
        <v>815</v>
      </c>
      <c r="B816" s="648">
        <v>65457</v>
      </c>
      <c r="C816" s="649" t="s">
        <v>1067</v>
      </c>
      <c r="D816"/>
    </row>
    <row r="817" spans="1:4">
      <c r="A817" s="647">
        <v>816</v>
      </c>
      <c r="B817" s="648">
        <v>66101</v>
      </c>
      <c r="C817" s="649" t="s">
        <v>984</v>
      </c>
      <c r="D817"/>
    </row>
    <row r="818" spans="1:4">
      <c r="A818" s="647">
        <v>817</v>
      </c>
      <c r="B818" s="648">
        <v>66102</v>
      </c>
      <c r="C818" s="649" t="s">
        <v>985</v>
      </c>
      <c r="D818"/>
    </row>
    <row r="819" spans="1:4">
      <c r="A819" s="647">
        <v>818</v>
      </c>
      <c r="B819" s="648">
        <v>66103</v>
      </c>
      <c r="C819" s="649" t="s">
        <v>986</v>
      </c>
      <c r="D819"/>
    </row>
    <row r="820" spans="1:4">
      <c r="A820" s="647">
        <v>819</v>
      </c>
      <c r="B820" s="648">
        <v>66104</v>
      </c>
      <c r="C820" s="649" t="s">
        <v>987</v>
      </c>
      <c r="D820"/>
    </row>
    <row r="821" spans="1:4">
      <c r="A821" s="647">
        <v>820</v>
      </c>
      <c r="B821" s="648">
        <v>66105</v>
      </c>
      <c r="C821" s="649" t="s">
        <v>1097</v>
      </c>
      <c r="D821"/>
    </row>
    <row r="822" spans="1:4">
      <c r="A822" s="647">
        <v>821</v>
      </c>
      <c r="B822" s="648">
        <v>66106</v>
      </c>
      <c r="C822" s="649" t="s">
        <v>988</v>
      </c>
      <c r="D822"/>
    </row>
    <row r="823" spans="1:4">
      <c r="A823" s="647">
        <v>822</v>
      </c>
      <c r="B823" s="648">
        <v>66107</v>
      </c>
      <c r="C823" s="649" t="s">
        <v>989</v>
      </c>
      <c r="D823"/>
    </row>
    <row r="824" spans="1:4">
      <c r="A824" s="647">
        <v>823</v>
      </c>
      <c r="B824" s="648">
        <v>66108</v>
      </c>
      <c r="C824" s="649" t="s">
        <v>990</v>
      </c>
      <c r="D824"/>
    </row>
    <row r="825" spans="1:4">
      <c r="A825" s="647">
        <v>824</v>
      </c>
      <c r="B825" s="648">
        <v>66109</v>
      </c>
      <c r="C825" s="649" t="s">
        <v>991</v>
      </c>
      <c r="D825"/>
    </row>
    <row r="826" spans="1:4">
      <c r="A826" s="647">
        <v>825</v>
      </c>
      <c r="B826" s="648">
        <v>66110</v>
      </c>
      <c r="C826" s="649" t="s">
        <v>992</v>
      </c>
      <c r="D826"/>
    </row>
    <row r="827" spans="1:4">
      <c r="A827" s="647">
        <v>826</v>
      </c>
      <c r="B827" s="648">
        <v>66113</v>
      </c>
      <c r="C827" s="649" t="s">
        <v>993</v>
      </c>
      <c r="D827"/>
    </row>
    <row r="828" spans="1:4">
      <c r="A828" s="647">
        <v>827</v>
      </c>
      <c r="B828" s="648">
        <v>66115</v>
      </c>
      <c r="C828" s="649" t="s">
        <v>994</v>
      </c>
      <c r="D828"/>
    </row>
    <row r="829" spans="1:4">
      <c r="A829" s="647">
        <v>828</v>
      </c>
      <c r="B829" s="648">
        <v>66151</v>
      </c>
      <c r="C829" s="649" t="s">
        <v>995</v>
      </c>
      <c r="D829"/>
    </row>
    <row r="830" spans="1:4">
      <c r="A830" s="647">
        <v>829</v>
      </c>
      <c r="B830" s="648">
        <v>66152</v>
      </c>
      <c r="C830" s="649" t="s">
        <v>996</v>
      </c>
      <c r="D830"/>
    </row>
    <row r="831" spans="1:4">
      <c r="A831" s="647">
        <v>830</v>
      </c>
      <c r="B831" s="648">
        <v>66153</v>
      </c>
      <c r="C831" s="649" t="s">
        <v>997</v>
      </c>
      <c r="D831"/>
    </row>
    <row r="832" spans="1:4">
      <c r="A832" s="647">
        <v>831</v>
      </c>
      <c r="B832" s="648">
        <v>66154</v>
      </c>
      <c r="C832" s="649" t="s">
        <v>1098</v>
      </c>
      <c r="D832"/>
    </row>
    <row r="833" spans="1:4">
      <c r="A833" s="647">
        <v>832</v>
      </c>
      <c r="B833" s="648">
        <v>66155</v>
      </c>
      <c r="C833" s="649" t="s">
        <v>998</v>
      </c>
      <c r="D833"/>
    </row>
    <row r="834" spans="1:4">
      <c r="A834" s="647">
        <v>833</v>
      </c>
      <c r="B834" s="648">
        <v>66156</v>
      </c>
      <c r="C834" s="649" t="s">
        <v>999</v>
      </c>
      <c r="D834"/>
    </row>
    <row r="835" spans="1:4">
      <c r="A835" s="647">
        <v>834</v>
      </c>
      <c r="B835" s="648">
        <v>66157</v>
      </c>
      <c r="C835" s="649" t="s">
        <v>1000</v>
      </c>
      <c r="D835"/>
    </row>
    <row r="836" spans="1:4">
      <c r="A836" s="647">
        <v>835</v>
      </c>
      <c r="B836" s="648">
        <v>66158</v>
      </c>
      <c r="C836" s="649" t="s">
        <v>1001</v>
      </c>
      <c r="D836"/>
    </row>
    <row r="837" spans="1:4">
      <c r="A837" s="647">
        <v>836</v>
      </c>
      <c r="B837" s="648">
        <v>66201</v>
      </c>
      <c r="C837" s="649" t="s">
        <v>1002</v>
      </c>
      <c r="D837"/>
    </row>
    <row r="838" spans="1:4">
      <c r="A838" s="647">
        <v>837</v>
      </c>
      <c r="B838" s="648">
        <v>66203</v>
      </c>
      <c r="C838" s="649" t="s">
        <v>1003</v>
      </c>
      <c r="D838"/>
    </row>
    <row r="839" spans="1:4">
      <c r="A839" s="647">
        <v>838</v>
      </c>
      <c r="B839" s="648">
        <v>66204</v>
      </c>
      <c r="C839" s="649" t="s">
        <v>1004</v>
      </c>
      <c r="D839"/>
    </row>
    <row r="840" spans="1:4">
      <c r="A840" s="647">
        <v>839</v>
      </c>
      <c r="B840" s="648">
        <v>66205</v>
      </c>
      <c r="C840" s="649" t="s">
        <v>1005</v>
      </c>
      <c r="D840"/>
    </row>
    <row r="841" spans="1:4">
      <c r="A841" s="647">
        <v>840</v>
      </c>
      <c r="B841" s="648">
        <v>66206</v>
      </c>
      <c r="C841" s="649" t="s">
        <v>1006</v>
      </c>
      <c r="D841"/>
    </row>
    <row r="842" spans="1:4">
      <c r="A842" s="647">
        <v>841</v>
      </c>
      <c r="B842" s="648">
        <v>66209</v>
      </c>
      <c r="C842" s="649" t="s">
        <v>1007</v>
      </c>
      <c r="D842"/>
    </row>
    <row r="843" spans="1:4">
      <c r="A843" s="647">
        <v>842</v>
      </c>
      <c r="B843" s="648">
        <v>66210</v>
      </c>
      <c r="C843" s="649" t="s">
        <v>1008</v>
      </c>
      <c r="D843"/>
    </row>
    <row r="844" spans="1:4">
      <c r="A844" s="647">
        <v>843</v>
      </c>
      <c r="B844" s="648">
        <v>66211</v>
      </c>
      <c r="C844" s="649" t="s">
        <v>1009</v>
      </c>
      <c r="D844"/>
    </row>
    <row r="845" spans="1:4">
      <c r="A845" s="647">
        <v>844</v>
      </c>
      <c r="B845" s="648">
        <v>66212</v>
      </c>
      <c r="C845" s="649" t="s">
        <v>1010</v>
      </c>
      <c r="D845"/>
    </row>
    <row r="846" spans="1:4">
      <c r="A846" s="647">
        <v>845</v>
      </c>
      <c r="B846" s="648">
        <v>66214</v>
      </c>
      <c r="C846" s="649" t="s">
        <v>1011</v>
      </c>
      <c r="D846"/>
    </row>
    <row r="847" spans="1:4">
      <c r="A847" s="647">
        <v>846</v>
      </c>
      <c r="B847" s="648">
        <v>66216</v>
      </c>
      <c r="C847" s="649" t="s">
        <v>1012</v>
      </c>
      <c r="D847"/>
    </row>
    <row r="848" spans="1:4">
      <c r="A848" s="647">
        <v>847</v>
      </c>
      <c r="B848" s="648">
        <v>66217</v>
      </c>
      <c r="C848" s="649" t="s">
        <v>1013</v>
      </c>
      <c r="D848"/>
    </row>
    <row r="849" spans="1:4">
      <c r="A849" s="647">
        <v>848</v>
      </c>
      <c r="B849" s="648">
        <v>66218</v>
      </c>
      <c r="C849" s="649" t="s">
        <v>1651</v>
      </c>
      <c r="D849"/>
    </row>
    <row r="850" spans="1:4">
      <c r="A850" s="647">
        <v>849</v>
      </c>
      <c r="B850" s="648">
        <v>66252</v>
      </c>
      <c r="C850" s="649" t="s">
        <v>1014</v>
      </c>
      <c r="D850"/>
    </row>
    <row r="851" spans="1:4">
      <c r="A851" s="647">
        <v>850</v>
      </c>
      <c r="B851" s="648">
        <v>66253</v>
      </c>
      <c r="C851" s="649" t="s">
        <v>1015</v>
      </c>
      <c r="D851"/>
    </row>
    <row r="852" spans="1:4">
      <c r="A852" s="647">
        <v>851</v>
      </c>
      <c r="B852" s="648">
        <v>66254</v>
      </c>
      <c r="C852" s="649" t="s">
        <v>1016</v>
      </c>
      <c r="D852"/>
    </row>
    <row r="853" spans="1:4">
      <c r="A853" s="647">
        <v>852</v>
      </c>
      <c r="B853" s="648">
        <v>66255</v>
      </c>
      <c r="C853" s="649" t="s">
        <v>1017</v>
      </c>
      <c r="D853"/>
    </row>
    <row r="854" spans="1:4">
      <c r="A854" s="647">
        <v>853</v>
      </c>
      <c r="B854" s="648">
        <v>66257</v>
      </c>
      <c r="C854" s="649" t="s">
        <v>1018</v>
      </c>
      <c r="D854"/>
    </row>
    <row r="855" spans="1:4">
      <c r="A855" s="647">
        <v>854</v>
      </c>
      <c r="B855" s="648">
        <v>66258</v>
      </c>
      <c r="C855" s="649" t="s">
        <v>1046</v>
      </c>
      <c r="D855"/>
    </row>
    <row r="856" spans="1:4">
      <c r="A856" s="647">
        <v>855</v>
      </c>
      <c r="B856" s="648">
        <v>66302</v>
      </c>
      <c r="C856" s="649" t="s">
        <v>1019</v>
      </c>
      <c r="D856"/>
    </row>
    <row r="857" spans="1:4">
      <c r="A857" s="647">
        <v>856</v>
      </c>
      <c r="B857" s="648">
        <v>66303</v>
      </c>
      <c r="C857" s="649" t="s">
        <v>1020</v>
      </c>
      <c r="D857"/>
    </row>
    <row r="858" spans="1:4">
      <c r="A858" s="647">
        <v>857</v>
      </c>
      <c r="B858" s="648">
        <v>66304</v>
      </c>
      <c r="C858" s="649" t="s">
        <v>1021</v>
      </c>
      <c r="D858"/>
    </row>
    <row r="859" spans="1:4">
      <c r="A859" s="647">
        <v>858</v>
      </c>
      <c r="B859" s="648">
        <v>66305</v>
      </c>
      <c r="C859" s="649" t="s">
        <v>1022</v>
      </c>
      <c r="D859"/>
    </row>
    <row r="860" spans="1:4">
      <c r="A860" s="647">
        <v>859</v>
      </c>
      <c r="B860" s="648">
        <v>66306</v>
      </c>
      <c r="C860" s="649" t="s">
        <v>1023</v>
      </c>
      <c r="D860"/>
    </row>
    <row r="861" spans="1:4">
      <c r="A861" s="647">
        <v>860</v>
      </c>
      <c r="B861" s="648">
        <v>66308</v>
      </c>
      <c r="C861" s="649" t="s">
        <v>1024</v>
      </c>
      <c r="D861"/>
    </row>
    <row r="862" spans="1:4">
      <c r="A862" s="647">
        <v>861</v>
      </c>
      <c r="B862" s="648">
        <v>66309</v>
      </c>
      <c r="C862" s="649" t="s">
        <v>1025</v>
      </c>
      <c r="D862"/>
    </row>
    <row r="863" spans="1:4">
      <c r="A863" s="647">
        <v>862</v>
      </c>
      <c r="B863" s="648">
        <v>66310</v>
      </c>
      <c r="C863" s="649" t="s">
        <v>1026</v>
      </c>
      <c r="D863"/>
    </row>
    <row r="864" spans="1:4">
      <c r="A864" s="647">
        <v>863</v>
      </c>
      <c r="B864" s="648">
        <v>66312</v>
      </c>
      <c r="C864" s="649" t="s">
        <v>1652</v>
      </c>
      <c r="D864"/>
    </row>
    <row r="865" spans="1:9">
      <c r="A865" s="647">
        <v>864</v>
      </c>
      <c r="B865" s="648">
        <v>66352</v>
      </c>
      <c r="C865" s="649" t="s">
        <v>1099</v>
      </c>
      <c r="D865"/>
    </row>
    <row r="866" spans="1:9">
      <c r="A866" s="647">
        <v>865</v>
      </c>
      <c r="B866" s="648">
        <v>66353</v>
      </c>
      <c r="C866" s="649" t="s">
        <v>1027</v>
      </c>
      <c r="D866"/>
    </row>
    <row r="867" spans="1:9">
      <c r="A867" s="647">
        <v>866</v>
      </c>
      <c r="B867" s="648">
        <v>66354</v>
      </c>
      <c r="C867" s="649" t="s">
        <v>1028</v>
      </c>
      <c r="D867"/>
    </row>
    <row r="868" spans="1:9">
      <c r="A868" s="647">
        <v>867</v>
      </c>
      <c r="B868" s="648">
        <v>66355</v>
      </c>
      <c r="C868" s="649" t="s">
        <v>1653</v>
      </c>
      <c r="D868"/>
    </row>
    <row r="869" spans="1:9">
      <c r="A869" s="647">
        <v>868</v>
      </c>
      <c r="B869" s="648">
        <v>66401</v>
      </c>
      <c r="C869" s="649" t="s">
        <v>1029</v>
      </c>
      <c r="D869"/>
    </row>
    <row r="870" spans="1:9">
      <c r="A870" s="647">
        <v>869</v>
      </c>
      <c r="B870" s="648">
        <v>66402</v>
      </c>
      <c r="C870" s="649" t="s">
        <v>1030</v>
      </c>
      <c r="D870"/>
    </row>
    <row r="871" spans="1:9">
      <c r="A871" s="647">
        <v>870</v>
      </c>
      <c r="B871" s="648">
        <v>66403</v>
      </c>
      <c r="C871" s="649" t="s">
        <v>1031</v>
      </c>
      <c r="D871"/>
    </row>
    <row r="872" spans="1:9">
      <c r="A872" s="647">
        <v>871</v>
      </c>
      <c r="B872" s="648">
        <v>66404</v>
      </c>
      <c r="C872" s="649" t="s">
        <v>1032</v>
      </c>
      <c r="D872"/>
    </row>
    <row r="873" spans="1:9">
      <c r="A873" s="647">
        <v>872</v>
      </c>
      <c r="B873" s="648">
        <v>66405</v>
      </c>
      <c r="C873" s="649" t="s">
        <v>1033</v>
      </c>
      <c r="D873"/>
    </row>
    <row r="874" spans="1:9">
      <c r="A874" s="647">
        <v>873</v>
      </c>
      <c r="B874" s="648">
        <v>66407</v>
      </c>
      <c r="C874" s="649" t="s">
        <v>1034</v>
      </c>
      <c r="D874"/>
    </row>
    <row r="875" spans="1:9">
      <c r="A875" s="647">
        <v>874</v>
      </c>
      <c r="B875" s="648">
        <v>66452</v>
      </c>
      <c r="C875" s="649" t="s">
        <v>1035</v>
      </c>
      <c r="D875"/>
    </row>
    <row r="876" spans="1:9">
      <c r="A876" s="647">
        <v>875</v>
      </c>
      <c r="B876" s="648">
        <v>66454</v>
      </c>
      <c r="C876" s="649" t="s">
        <v>1036</v>
      </c>
      <c r="D876"/>
    </row>
    <row r="877" spans="1:9">
      <c r="A877" s="647">
        <v>876</v>
      </c>
      <c r="B877" s="648">
        <v>66455</v>
      </c>
      <c r="C877" s="649" t="s">
        <v>1037</v>
      </c>
      <c r="D877"/>
    </row>
    <row r="878" spans="1:9">
      <c r="A878" s="647">
        <v>877</v>
      </c>
      <c r="B878" s="648">
        <v>16001</v>
      </c>
      <c r="C878" s="649" t="s">
        <v>1645</v>
      </c>
      <c r="D878" s="651" t="s">
        <v>1654</v>
      </c>
    </row>
    <row r="879" spans="1:9">
      <c r="A879" s="647">
        <v>878</v>
      </c>
      <c r="B879" s="648">
        <v>16002</v>
      </c>
      <c r="C879" s="649" t="s">
        <v>1655</v>
      </c>
      <c r="D879" s="651" t="s">
        <v>1654</v>
      </c>
    </row>
    <row r="880" spans="1:9">
      <c r="A880" s="647">
        <v>879</v>
      </c>
      <c r="B880" s="648">
        <v>16004</v>
      </c>
      <c r="C880" s="649" t="s">
        <v>1656</v>
      </c>
      <c r="D880" s="651" t="s">
        <v>1654</v>
      </c>
      <c r="E880" s="138"/>
      <c r="F880" s="139"/>
      <c r="G880" s="102"/>
      <c r="H880" s="102"/>
      <c r="I880" s="102"/>
    </row>
    <row r="881" spans="1:4">
      <c r="A881" s="647">
        <v>880</v>
      </c>
      <c r="B881" s="648">
        <v>16005</v>
      </c>
      <c r="C881" s="649" t="s">
        <v>1657</v>
      </c>
      <c r="D881" s="651" t="s">
        <v>1654</v>
      </c>
    </row>
    <row r="882" spans="1:4">
      <c r="A882" s="647">
        <v>881</v>
      </c>
      <c r="B882" s="648">
        <v>16006</v>
      </c>
      <c r="C882" s="649" t="s">
        <v>1658</v>
      </c>
      <c r="D882" s="651" t="s">
        <v>1654</v>
      </c>
    </row>
    <row r="883" spans="1:4">
      <c r="A883" s="647">
        <v>882</v>
      </c>
      <c r="B883" s="648">
        <v>16007</v>
      </c>
      <c r="C883" s="649" t="s">
        <v>1659</v>
      </c>
      <c r="D883" s="651" t="s">
        <v>1654</v>
      </c>
    </row>
    <row r="884" spans="1:4">
      <c r="A884" s="647">
        <v>883</v>
      </c>
      <c r="B884" s="648">
        <v>16009</v>
      </c>
      <c r="C884" s="649" t="s">
        <v>1660</v>
      </c>
      <c r="D884" s="651" t="s">
        <v>1654</v>
      </c>
    </row>
    <row r="885" spans="1:4">
      <c r="A885" s="647">
        <v>884</v>
      </c>
      <c r="B885" s="648">
        <v>16010</v>
      </c>
      <c r="C885" s="649" t="s">
        <v>1661</v>
      </c>
      <c r="D885" s="651" t="s">
        <v>1654</v>
      </c>
    </row>
    <row r="886" spans="1:4">
      <c r="A886" s="647">
        <v>885</v>
      </c>
      <c r="B886" s="648">
        <v>16011</v>
      </c>
      <c r="C886" s="649" t="s">
        <v>1662</v>
      </c>
      <c r="D886" s="651" t="s">
        <v>1654</v>
      </c>
    </row>
    <row r="887" spans="1:4">
      <c r="A887" s="647">
        <v>886</v>
      </c>
      <c r="B887" s="648">
        <v>16012</v>
      </c>
      <c r="C887" s="649" t="s">
        <v>1663</v>
      </c>
      <c r="D887" s="651" t="s">
        <v>1654</v>
      </c>
    </row>
    <row r="888" spans="1:4">
      <c r="A888" s="647">
        <v>887</v>
      </c>
      <c r="B888" s="648">
        <v>16013</v>
      </c>
      <c r="C888" s="649" t="s">
        <v>1664</v>
      </c>
      <c r="D888" s="651" t="s">
        <v>1654</v>
      </c>
    </row>
    <row r="889" spans="1:4">
      <c r="A889" s="647">
        <v>888</v>
      </c>
      <c r="B889" s="648">
        <v>16014</v>
      </c>
      <c r="C889" s="649" t="s">
        <v>1665</v>
      </c>
      <c r="D889" s="651" t="s">
        <v>1654</v>
      </c>
    </row>
    <row r="890" spans="1:4">
      <c r="A890" s="647">
        <v>889</v>
      </c>
      <c r="B890" s="648">
        <v>16016</v>
      </c>
      <c r="C890" s="649" t="s">
        <v>1666</v>
      </c>
      <c r="D890" s="651" t="s">
        <v>1654</v>
      </c>
    </row>
    <row r="891" spans="1:4">
      <c r="A891" s="647">
        <v>890</v>
      </c>
      <c r="B891" s="648">
        <v>16017</v>
      </c>
      <c r="C891" s="649" t="s">
        <v>1667</v>
      </c>
      <c r="D891" s="651" t="s">
        <v>1654</v>
      </c>
    </row>
    <row r="892" spans="1:4">
      <c r="A892" s="647">
        <v>891</v>
      </c>
      <c r="B892" s="648">
        <v>16018</v>
      </c>
      <c r="C892" s="649" t="s">
        <v>1668</v>
      </c>
      <c r="D892" s="651" t="s">
        <v>1654</v>
      </c>
    </row>
    <row r="893" spans="1:4">
      <c r="A893" s="647">
        <v>892</v>
      </c>
      <c r="B893" s="648">
        <v>16019</v>
      </c>
      <c r="C893" s="649" t="s">
        <v>1669</v>
      </c>
      <c r="D893" s="651" t="s">
        <v>1654</v>
      </c>
    </row>
    <row r="894" spans="1:4">
      <c r="A894" s="647">
        <v>893</v>
      </c>
      <c r="B894" s="648">
        <v>16021</v>
      </c>
      <c r="C894" s="649" t="s">
        <v>1670</v>
      </c>
      <c r="D894" s="651" t="s">
        <v>1654</v>
      </c>
    </row>
    <row r="895" spans="1:4">
      <c r="A895" s="647">
        <v>894</v>
      </c>
      <c r="B895" s="648">
        <v>16022</v>
      </c>
      <c r="C895" s="649" t="s">
        <v>1671</v>
      </c>
      <c r="D895" s="651" t="s">
        <v>1654</v>
      </c>
    </row>
    <row r="896" spans="1:4">
      <c r="A896" s="647">
        <v>895</v>
      </c>
      <c r="B896" s="648">
        <v>16023</v>
      </c>
      <c r="C896" s="649" t="s">
        <v>1672</v>
      </c>
      <c r="D896" s="651" t="s">
        <v>1654</v>
      </c>
    </row>
    <row r="897" spans="1:4">
      <c r="A897" s="647">
        <v>896</v>
      </c>
      <c r="B897" s="648">
        <v>16024</v>
      </c>
      <c r="C897" s="649" t="s">
        <v>1673</v>
      </c>
      <c r="D897" s="651" t="s">
        <v>1654</v>
      </c>
    </row>
    <row r="898" spans="1:4">
      <c r="A898" s="647">
        <v>897</v>
      </c>
      <c r="B898" s="648">
        <v>16025</v>
      </c>
      <c r="C898" s="649" t="s">
        <v>1674</v>
      </c>
      <c r="D898" s="651" t="s">
        <v>1654</v>
      </c>
    </row>
    <row r="899" spans="1:4">
      <c r="A899" s="647">
        <v>898</v>
      </c>
      <c r="B899" s="648">
        <v>16026</v>
      </c>
      <c r="C899" s="649" t="s">
        <v>1675</v>
      </c>
      <c r="D899" s="651" t="s">
        <v>1654</v>
      </c>
    </row>
    <row r="900" spans="1:4">
      <c r="A900" s="647">
        <v>899</v>
      </c>
      <c r="B900" s="648">
        <v>16027</v>
      </c>
      <c r="C900" s="649" t="s">
        <v>1676</v>
      </c>
      <c r="D900" s="651" t="s">
        <v>1654</v>
      </c>
    </row>
    <row r="901" spans="1:4">
      <c r="A901" s="647">
        <v>900</v>
      </c>
      <c r="B901" s="648">
        <v>16029</v>
      </c>
      <c r="C901" s="649" t="s">
        <v>1677</v>
      </c>
      <c r="D901" s="651" t="s">
        <v>1654</v>
      </c>
    </row>
    <row r="902" spans="1:4">
      <c r="A902" s="647">
        <v>901</v>
      </c>
      <c r="B902" s="648">
        <v>16030</v>
      </c>
      <c r="C902" s="649" t="s">
        <v>1678</v>
      </c>
      <c r="D902" s="651" t="s">
        <v>1654</v>
      </c>
    </row>
    <row r="903" spans="1:4">
      <c r="A903" s="647">
        <v>902</v>
      </c>
      <c r="B903" s="648">
        <v>16032</v>
      </c>
      <c r="C903" s="649" t="s">
        <v>1679</v>
      </c>
      <c r="D903" s="651" t="s">
        <v>1654</v>
      </c>
    </row>
    <row r="904" spans="1:4">
      <c r="A904" s="647">
        <v>903</v>
      </c>
      <c r="B904" s="648">
        <v>16033</v>
      </c>
      <c r="C904" s="649" t="s">
        <v>1680</v>
      </c>
      <c r="D904" s="651" t="s">
        <v>1654</v>
      </c>
    </row>
    <row r="905" spans="1:4">
      <c r="A905" s="647">
        <v>904</v>
      </c>
      <c r="B905" s="648">
        <v>16034</v>
      </c>
      <c r="C905" s="649" t="s">
        <v>1681</v>
      </c>
      <c r="D905" s="651" t="s">
        <v>1654</v>
      </c>
    </row>
    <row r="906" spans="1:4">
      <c r="A906" s="647">
        <v>905</v>
      </c>
      <c r="B906" s="648">
        <v>16035</v>
      </c>
      <c r="C906" s="649" t="s">
        <v>1682</v>
      </c>
      <c r="D906" s="651" t="s">
        <v>1654</v>
      </c>
    </row>
    <row r="907" spans="1:4">
      <c r="A907" s="647">
        <v>906</v>
      </c>
      <c r="B907" s="648">
        <v>16036</v>
      </c>
      <c r="C907" s="649" t="s">
        <v>1683</v>
      </c>
      <c r="D907" s="651" t="s">
        <v>1654</v>
      </c>
    </row>
    <row r="908" spans="1:4">
      <c r="A908" s="647">
        <v>907</v>
      </c>
      <c r="B908" s="648">
        <v>16037</v>
      </c>
      <c r="C908" s="649" t="s">
        <v>1684</v>
      </c>
      <c r="D908" s="651" t="s">
        <v>1654</v>
      </c>
    </row>
    <row r="909" spans="1:4">
      <c r="A909" s="647">
        <v>908</v>
      </c>
      <c r="B909" s="648">
        <v>16038</v>
      </c>
      <c r="C909" s="649" t="s">
        <v>1685</v>
      </c>
      <c r="D909" s="651" t="s">
        <v>1654</v>
      </c>
    </row>
    <row r="910" spans="1:4">
      <c r="A910" s="647">
        <v>909</v>
      </c>
      <c r="B910" s="648">
        <v>16039</v>
      </c>
      <c r="C910" s="649" t="s">
        <v>1686</v>
      </c>
      <c r="D910" s="651" t="s">
        <v>1654</v>
      </c>
    </row>
    <row r="911" spans="1:4">
      <c r="A911" s="647">
        <v>910</v>
      </c>
      <c r="B911" s="648">
        <v>16040</v>
      </c>
      <c r="C911" s="649" t="s">
        <v>1687</v>
      </c>
      <c r="D911" s="651" t="s">
        <v>1654</v>
      </c>
    </row>
    <row r="912" spans="1:4">
      <c r="A912" s="647">
        <v>911</v>
      </c>
      <c r="B912" s="648">
        <v>16041</v>
      </c>
      <c r="C912" s="649" t="s">
        <v>1688</v>
      </c>
      <c r="D912" s="651" t="s">
        <v>1654</v>
      </c>
    </row>
    <row r="913" spans="1:4">
      <c r="A913" s="647">
        <v>912</v>
      </c>
      <c r="B913" s="648">
        <v>16042</v>
      </c>
      <c r="C913" s="649" t="s">
        <v>1689</v>
      </c>
      <c r="D913" s="651" t="s">
        <v>1654</v>
      </c>
    </row>
    <row r="914" spans="1:4">
      <c r="A914" s="647">
        <v>913</v>
      </c>
      <c r="B914" s="648">
        <v>16043</v>
      </c>
      <c r="C914" s="649" t="s">
        <v>1690</v>
      </c>
      <c r="D914" s="651" t="s">
        <v>1654</v>
      </c>
    </row>
    <row r="915" spans="1:4">
      <c r="A915" s="647">
        <v>914</v>
      </c>
      <c r="B915" s="648">
        <v>16044</v>
      </c>
      <c r="C915" s="649" t="s">
        <v>1691</v>
      </c>
      <c r="D915" s="651" t="s">
        <v>1654</v>
      </c>
    </row>
    <row r="916" spans="1:4">
      <c r="A916" s="647">
        <v>915</v>
      </c>
      <c r="B916" s="648">
        <v>16045</v>
      </c>
      <c r="C916" s="649" t="s">
        <v>1692</v>
      </c>
      <c r="D916" s="651" t="s">
        <v>1654</v>
      </c>
    </row>
    <row r="917" spans="1:4">
      <c r="A917" s="647">
        <v>916</v>
      </c>
      <c r="B917" s="648">
        <v>16046</v>
      </c>
      <c r="C917" s="649" t="s">
        <v>1693</v>
      </c>
      <c r="D917" s="651" t="s">
        <v>1654</v>
      </c>
    </row>
    <row r="918" spans="1:4">
      <c r="A918" s="647">
        <v>917</v>
      </c>
      <c r="B918" s="648">
        <v>16048</v>
      </c>
      <c r="C918" s="649" t="s">
        <v>1694</v>
      </c>
      <c r="D918" s="651" t="s">
        <v>1654</v>
      </c>
    </row>
    <row r="919" spans="1:4">
      <c r="A919" s="647">
        <v>918</v>
      </c>
      <c r="B919" s="648">
        <v>16049</v>
      </c>
      <c r="C919" s="649" t="s">
        <v>1695</v>
      </c>
      <c r="D919" s="651" t="s">
        <v>1654</v>
      </c>
    </row>
    <row r="920" spans="1:4">
      <c r="A920" s="647">
        <v>919</v>
      </c>
      <c r="B920" s="648">
        <v>16050</v>
      </c>
      <c r="C920" s="649" t="s">
        <v>1696</v>
      </c>
      <c r="D920" s="651" t="s">
        <v>1654</v>
      </c>
    </row>
    <row r="921" spans="1:4">
      <c r="A921" s="647">
        <v>920</v>
      </c>
      <c r="B921" s="648">
        <v>16064</v>
      </c>
      <c r="C921" s="649" t="s">
        <v>1697</v>
      </c>
      <c r="D921" s="651" t="s">
        <v>1654</v>
      </c>
    </row>
    <row r="922" spans="1:4">
      <c r="A922" s="647">
        <v>921</v>
      </c>
      <c r="B922" s="648">
        <v>16065</v>
      </c>
      <c r="C922" s="649" t="s">
        <v>1698</v>
      </c>
      <c r="D922" s="651" t="s">
        <v>1654</v>
      </c>
    </row>
    <row r="923" spans="1:4">
      <c r="A923" s="647">
        <v>922</v>
      </c>
      <c r="B923" s="648">
        <v>16068</v>
      </c>
      <c r="C923" s="649" t="s">
        <v>1699</v>
      </c>
      <c r="D923" s="651" t="s">
        <v>1654</v>
      </c>
    </row>
    <row r="924" spans="1:4">
      <c r="A924" s="647">
        <v>923</v>
      </c>
      <c r="B924" s="648">
        <v>16069</v>
      </c>
      <c r="C924" s="649" t="s">
        <v>1700</v>
      </c>
      <c r="D924" s="651" t="s">
        <v>1654</v>
      </c>
    </row>
    <row r="925" spans="1:4">
      <c r="A925" s="647">
        <v>924</v>
      </c>
      <c r="B925" s="648">
        <v>16074</v>
      </c>
      <c r="C925" s="649" t="s">
        <v>1701</v>
      </c>
      <c r="D925" s="651" t="s">
        <v>1654</v>
      </c>
    </row>
    <row r="926" spans="1:4">
      <c r="A926" s="647">
        <v>925</v>
      </c>
      <c r="B926" s="648">
        <v>16076</v>
      </c>
      <c r="C926" s="649" t="s">
        <v>1702</v>
      </c>
      <c r="D926" s="651" t="s">
        <v>1654</v>
      </c>
    </row>
    <row r="927" spans="1:4">
      <c r="A927" s="647">
        <v>926</v>
      </c>
      <c r="B927" s="648">
        <v>16080</v>
      </c>
      <c r="C927" s="649" t="s">
        <v>1703</v>
      </c>
      <c r="D927" s="651" t="s">
        <v>1654</v>
      </c>
    </row>
    <row r="928" spans="1:4">
      <c r="A928" s="647">
        <v>927</v>
      </c>
      <c r="B928" s="648">
        <v>16082</v>
      </c>
      <c r="C928" s="649" t="s">
        <v>1704</v>
      </c>
      <c r="D928" s="651" t="s">
        <v>1654</v>
      </c>
    </row>
    <row r="929" spans="1:4">
      <c r="A929" s="647">
        <v>928</v>
      </c>
      <c r="B929" s="648">
        <v>16091</v>
      </c>
      <c r="C929" s="649" t="s">
        <v>1705</v>
      </c>
      <c r="D929" s="651" t="s">
        <v>1654</v>
      </c>
    </row>
    <row r="930" spans="1:4">
      <c r="A930" s="647">
        <v>929</v>
      </c>
      <c r="B930" s="648">
        <v>16092</v>
      </c>
      <c r="C930" s="649" t="s">
        <v>1706</v>
      </c>
      <c r="D930" s="651" t="s">
        <v>1654</v>
      </c>
    </row>
    <row r="931" spans="1:4">
      <c r="A931" s="647">
        <v>930</v>
      </c>
      <c r="B931" s="648">
        <v>16093</v>
      </c>
      <c r="C931" s="649" t="s">
        <v>1707</v>
      </c>
      <c r="D931" s="651" t="s">
        <v>1654</v>
      </c>
    </row>
    <row r="932" spans="1:4">
      <c r="A932" s="647">
        <v>931</v>
      </c>
      <c r="B932" s="648">
        <v>16094</v>
      </c>
      <c r="C932" s="649" t="s">
        <v>1708</v>
      </c>
      <c r="D932" s="651" t="s">
        <v>1654</v>
      </c>
    </row>
    <row r="933" spans="1:4">
      <c r="A933" s="647">
        <v>932</v>
      </c>
      <c r="B933" s="648">
        <v>16095</v>
      </c>
      <c r="C933" s="649" t="s">
        <v>1709</v>
      </c>
      <c r="D933" s="651" t="s">
        <v>1654</v>
      </c>
    </row>
    <row r="934" spans="1:4">
      <c r="A934" s="647">
        <v>933</v>
      </c>
      <c r="B934" s="648">
        <v>16096</v>
      </c>
      <c r="C934" s="649" t="s">
        <v>1710</v>
      </c>
      <c r="D934" s="651" t="s">
        <v>1654</v>
      </c>
    </row>
    <row r="935" spans="1:4">
      <c r="A935" s="647">
        <v>934</v>
      </c>
      <c r="B935" s="648">
        <v>16097</v>
      </c>
      <c r="C935" s="649" t="s">
        <v>1711</v>
      </c>
      <c r="D935" s="651" t="s">
        <v>1654</v>
      </c>
    </row>
    <row r="936" spans="1:4">
      <c r="A936" s="647">
        <v>935</v>
      </c>
      <c r="B936" s="648">
        <v>16098</v>
      </c>
      <c r="C936" s="649" t="s">
        <v>1712</v>
      </c>
      <c r="D936" s="651" t="s">
        <v>1654</v>
      </c>
    </row>
    <row r="937" spans="1:4">
      <c r="A937" s="647">
        <v>936</v>
      </c>
      <c r="B937" s="648">
        <v>16099</v>
      </c>
      <c r="C937" s="649" t="s">
        <v>1713</v>
      </c>
      <c r="D937" s="651" t="s">
        <v>1654</v>
      </c>
    </row>
    <row r="938" spans="1:4">
      <c r="A938" s="647">
        <v>937</v>
      </c>
      <c r="B938" s="648">
        <v>40083</v>
      </c>
      <c r="C938" s="649" t="s">
        <v>1714</v>
      </c>
      <c r="D938" s="651" t="s">
        <v>1654</v>
      </c>
    </row>
    <row r="939" spans="1:4">
      <c r="A939" s="647">
        <v>938</v>
      </c>
      <c r="B939" s="648">
        <v>40084</v>
      </c>
      <c r="C939" s="649" t="s">
        <v>1715</v>
      </c>
      <c r="D939" s="651" t="s">
        <v>1654</v>
      </c>
    </row>
    <row r="940" spans="1:4">
      <c r="A940" s="647">
        <v>939</v>
      </c>
      <c r="B940" s="648">
        <v>40086</v>
      </c>
      <c r="C940" s="649" t="s">
        <v>1716</v>
      </c>
      <c r="D940" s="651" t="s">
        <v>1654</v>
      </c>
    </row>
    <row r="941" spans="1:4">
      <c r="A941" s="647">
        <v>940</v>
      </c>
      <c r="B941" s="648">
        <v>40087</v>
      </c>
      <c r="C941" s="649" t="s">
        <v>1717</v>
      </c>
      <c r="D941" s="651" t="s">
        <v>1654</v>
      </c>
    </row>
    <row r="942" spans="1:4">
      <c r="A942" s="647">
        <v>941</v>
      </c>
      <c r="B942" s="648">
        <v>40089</v>
      </c>
      <c r="C942" s="649" t="s">
        <v>1718</v>
      </c>
      <c r="D942" s="651" t="s">
        <v>1654</v>
      </c>
    </row>
    <row r="943" spans="1:4">
      <c r="A943" s="647">
        <v>942</v>
      </c>
      <c r="B943" s="648">
        <v>40090</v>
      </c>
      <c r="C943" s="649" t="s">
        <v>1719</v>
      </c>
      <c r="D943" s="651" t="s">
        <v>1654</v>
      </c>
    </row>
    <row r="944" spans="1:4">
      <c r="A944" s="647">
        <v>943</v>
      </c>
      <c r="B944" s="648">
        <v>40091</v>
      </c>
      <c r="C944" s="649" t="s">
        <v>1720</v>
      </c>
      <c r="D944" s="651" t="s">
        <v>1654</v>
      </c>
    </row>
    <row r="945" spans="1:4">
      <c r="A945" s="647">
        <v>944</v>
      </c>
      <c r="B945" s="648">
        <v>40093</v>
      </c>
      <c r="C945" s="649" t="s">
        <v>1721</v>
      </c>
      <c r="D945" s="651" t="s">
        <v>1654</v>
      </c>
    </row>
    <row r="946" spans="1:4">
      <c r="A946" s="647">
        <v>945</v>
      </c>
      <c r="B946" s="648">
        <v>40094</v>
      </c>
      <c r="C946" s="649" t="s">
        <v>1722</v>
      </c>
      <c r="D946" s="651" t="s">
        <v>1654</v>
      </c>
    </row>
    <row r="947" spans="1:4">
      <c r="A947" s="647">
        <v>946</v>
      </c>
      <c r="B947" s="648">
        <v>40095</v>
      </c>
      <c r="C947" s="649" t="s">
        <v>1723</v>
      </c>
      <c r="D947" s="651" t="s">
        <v>1654</v>
      </c>
    </row>
    <row r="948" spans="1:4">
      <c r="A948" s="647">
        <v>947</v>
      </c>
      <c r="B948" s="648">
        <v>40097</v>
      </c>
      <c r="C948" s="649" t="s">
        <v>1724</v>
      </c>
      <c r="D948" s="651" t="s">
        <v>1654</v>
      </c>
    </row>
    <row r="949" spans="1:4">
      <c r="A949" s="647">
        <v>948</v>
      </c>
      <c r="B949" s="648">
        <v>40098</v>
      </c>
      <c r="C949" s="649" t="s">
        <v>1725</v>
      </c>
      <c r="D949" s="651" t="s">
        <v>1654</v>
      </c>
    </row>
    <row r="950" spans="1:4">
      <c r="A950" s="647">
        <v>949</v>
      </c>
      <c r="B950" s="648">
        <v>40099</v>
      </c>
      <c r="C950" s="649" t="s">
        <v>1726</v>
      </c>
      <c r="D950" s="651" t="s">
        <v>1654</v>
      </c>
    </row>
    <row r="951" spans="1:4">
      <c r="A951" s="647">
        <v>950</v>
      </c>
      <c r="B951" s="648">
        <v>40100</v>
      </c>
      <c r="C951" s="649" t="s">
        <v>1727</v>
      </c>
      <c r="D951" s="651" t="s">
        <v>1654</v>
      </c>
    </row>
    <row r="952" spans="1:4">
      <c r="A952" s="647">
        <v>951</v>
      </c>
      <c r="B952" s="648">
        <v>40101</v>
      </c>
      <c r="C952" s="649" t="s">
        <v>1728</v>
      </c>
      <c r="D952" s="651" t="s">
        <v>1654</v>
      </c>
    </row>
    <row r="953" spans="1:4">
      <c r="A953" s="647">
        <v>952</v>
      </c>
      <c r="B953" s="648">
        <v>40102</v>
      </c>
      <c r="C953" s="649" t="s">
        <v>1729</v>
      </c>
      <c r="D953" s="651" t="s">
        <v>1654</v>
      </c>
    </row>
    <row r="954" spans="1:4">
      <c r="A954" s="647">
        <v>953</v>
      </c>
      <c r="B954" s="648">
        <v>40103</v>
      </c>
      <c r="C954" s="649" t="s">
        <v>1730</v>
      </c>
      <c r="D954" s="651" t="s">
        <v>1654</v>
      </c>
    </row>
    <row r="955" spans="1:4">
      <c r="A955" s="647">
        <v>954</v>
      </c>
      <c r="B955" s="648">
        <v>40106</v>
      </c>
      <c r="C955" s="649" t="s">
        <v>1731</v>
      </c>
      <c r="D955" s="651" t="s">
        <v>1654</v>
      </c>
    </row>
    <row r="956" spans="1:4">
      <c r="A956" s="647">
        <v>955</v>
      </c>
      <c r="B956" s="648">
        <v>40107</v>
      </c>
      <c r="C956" s="649" t="s">
        <v>1732</v>
      </c>
      <c r="D956" s="651" t="s">
        <v>1654</v>
      </c>
    </row>
    <row r="957" spans="1:4">
      <c r="A957" s="647">
        <v>956</v>
      </c>
      <c r="B957" s="648">
        <v>40108</v>
      </c>
      <c r="C957" s="649" t="s">
        <v>1733</v>
      </c>
      <c r="D957" s="651" t="s">
        <v>1654</v>
      </c>
    </row>
    <row r="958" spans="1:4">
      <c r="A958" s="647">
        <v>957</v>
      </c>
      <c r="B958" s="648">
        <v>40111</v>
      </c>
      <c r="C958" s="649" t="s">
        <v>1734</v>
      </c>
      <c r="D958" s="651" t="s">
        <v>1654</v>
      </c>
    </row>
    <row r="959" spans="1:4">
      <c r="A959" s="647">
        <v>958</v>
      </c>
      <c r="B959" s="648">
        <v>40113</v>
      </c>
      <c r="C959" s="649" t="s">
        <v>1735</v>
      </c>
      <c r="D959" s="651" t="s">
        <v>1654</v>
      </c>
    </row>
    <row r="960" spans="1:4">
      <c r="A960" s="647">
        <v>959</v>
      </c>
      <c r="B960" s="648">
        <v>40117</v>
      </c>
      <c r="C960" s="649" t="s">
        <v>1736</v>
      </c>
      <c r="D960" s="651" t="s">
        <v>1654</v>
      </c>
    </row>
    <row r="961" spans="1:4">
      <c r="A961" s="647">
        <v>960</v>
      </c>
      <c r="B961" s="648">
        <v>40119</v>
      </c>
      <c r="C961" s="649" t="s">
        <v>1737</v>
      </c>
      <c r="D961" s="651" t="s">
        <v>1654</v>
      </c>
    </row>
    <row r="962" spans="1:4">
      <c r="A962" s="647">
        <v>961</v>
      </c>
      <c r="B962" s="648">
        <v>40120</v>
      </c>
      <c r="C962" s="649" t="s">
        <v>1738</v>
      </c>
      <c r="D962" s="651" t="s">
        <v>1654</v>
      </c>
    </row>
    <row r="963" spans="1:4">
      <c r="A963" s="647">
        <v>962</v>
      </c>
      <c r="B963" s="648">
        <v>40121</v>
      </c>
      <c r="C963" s="649" t="s">
        <v>1739</v>
      </c>
      <c r="D963" s="651" t="s">
        <v>1654</v>
      </c>
    </row>
    <row r="964" spans="1:4">
      <c r="A964" s="647">
        <v>963</v>
      </c>
      <c r="B964" s="648">
        <v>40125</v>
      </c>
      <c r="C964" s="649" t="s">
        <v>1740</v>
      </c>
      <c r="D964" s="651" t="s">
        <v>1654</v>
      </c>
    </row>
    <row r="965" spans="1:4">
      <c r="A965" s="647">
        <v>964</v>
      </c>
      <c r="B965" s="648">
        <v>40127</v>
      </c>
      <c r="C965" s="649" t="s">
        <v>1741</v>
      </c>
      <c r="D965" s="651" t="s">
        <v>1654</v>
      </c>
    </row>
    <row r="966" spans="1:4">
      <c r="A966" s="647">
        <v>965</v>
      </c>
      <c r="B966" s="648">
        <v>40129</v>
      </c>
      <c r="C966" s="649" t="s">
        <v>1742</v>
      </c>
      <c r="D966" s="651" t="s">
        <v>1654</v>
      </c>
    </row>
    <row r="967" spans="1:4">
      <c r="A967" s="647">
        <v>966</v>
      </c>
      <c r="B967" s="648">
        <v>40130</v>
      </c>
      <c r="C967" s="649" t="s">
        <v>1743</v>
      </c>
      <c r="D967" s="651" t="s">
        <v>1654</v>
      </c>
    </row>
    <row r="968" spans="1:4">
      <c r="A968" s="647">
        <v>967</v>
      </c>
      <c r="B968" s="648">
        <v>40133</v>
      </c>
      <c r="C968" s="649" t="s">
        <v>1744</v>
      </c>
      <c r="D968" s="651" t="s">
        <v>1654</v>
      </c>
    </row>
    <row r="969" spans="1:4">
      <c r="A969" s="647">
        <v>968</v>
      </c>
      <c r="B969" s="648">
        <v>40134</v>
      </c>
      <c r="C969" s="649" t="s">
        <v>1745</v>
      </c>
      <c r="D969" s="651" t="s">
        <v>1654</v>
      </c>
    </row>
    <row r="970" spans="1:4">
      <c r="A970" s="647">
        <v>969</v>
      </c>
      <c r="B970" s="648">
        <v>40135</v>
      </c>
      <c r="C970" s="649" t="s">
        <v>1746</v>
      </c>
      <c r="D970" s="651" t="s">
        <v>1654</v>
      </c>
    </row>
    <row r="971" spans="1:4">
      <c r="A971" s="647">
        <v>970</v>
      </c>
      <c r="B971" s="648">
        <v>40138</v>
      </c>
      <c r="C971" s="649" t="s">
        <v>1747</v>
      </c>
      <c r="D971" s="651" t="s">
        <v>1654</v>
      </c>
    </row>
    <row r="972" spans="1:4">
      <c r="A972" s="647">
        <v>971</v>
      </c>
      <c r="B972" s="648">
        <v>40139</v>
      </c>
      <c r="C972" s="649" t="s">
        <v>1748</v>
      </c>
      <c r="D972" s="651" t="s">
        <v>1654</v>
      </c>
    </row>
    <row r="973" spans="1:4">
      <c r="A973" s="647">
        <v>972</v>
      </c>
      <c r="B973" s="648">
        <v>40141</v>
      </c>
      <c r="C973" s="649" t="s">
        <v>1749</v>
      </c>
      <c r="D973" s="651" t="s">
        <v>1654</v>
      </c>
    </row>
    <row r="974" spans="1:4">
      <c r="A974" s="647">
        <v>973</v>
      </c>
      <c r="B974" s="648">
        <v>40143</v>
      </c>
      <c r="C974" s="649" t="s">
        <v>1750</v>
      </c>
      <c r="D974" s="651" t="s">
        <v>1654</v>
      </c>
    </row>
    <row r="975" spans="1:4">
      <c r="A975" s="647">
        <v>974</v>
      </c>
      <c r="B975" s="648">
        <v>40146</v>
      </c>
      <c r="C975" s="649" t="s">
        <v>1751</v>
      </c>
      <c r="D975" s="651" t="s">
        <v>1654</v>
      </c>
    </row>
    <row r="976" spans="1:4">
      <c r="A976" s="647">
        <v>975</v>
      </c>
      <c r="B976" s="648">
        <v>40147</v>
      </c>
      <c r="C976" s="649" t="s">
        <v>1752</v>
      </c>
      <c r="D976" s="651" t="s">
        <v>1654</v>
      </c>
    </row>
    <row r="977" spans="1:4">
      <c r="A977" s="647">
        <v>976</v>
      </c>
      <c r="B977" s="648">
        <v>40150</v>
      </c>
      <c r="C977" s="649" t="s">
        <v>1753</v>
      </c>
      <c r="D977" s="651" t="s">
        <v>1654</v>
      </c>
    </row>
    <row r="978" spans="1:4">
      <c r="A978" s="647">
        <v>977</v>
      </c>
      <c r="B978" s="648">
        <v>40151</v>
      </c>
      <c r="C978" s="649" t="s">
        <v>1754</v>
      </c>
      <c r="D978" s="651" t="s">
        <v>1654</v>
      </c>
    </row>
    <row r="979" spans="1:4">
      <c r="A979" s="647">
        <v>978</v>
      </c>
      <c r="B979" s="648">
        <v>40153</v>
      </c>
      <c r="C979" s="649" t="s">
        <v>1755</v>
      </c>
      <c r="D979" s="651" t="s">
        <v>1654</v>
      </c>
    </row>
    <row r="980" spans="1:4">
      <c r="A980" s="647">
        <v>979</v>
      </c>
      <c r="B980" s="648">
        <v>40154</v>
      </c>
      <c r="C980" s="649" t="s">
        <v>1756</v>
      </c>
      <c r="D980" s="651" t="s">
        <v>1654</v>
      </c>
    </row>
    <row r="981" spans="1:4">
      <c r="A981" s="647">
        <v>980</v>
      </c>
      <c r="B981" s="648">
        <v>40155</v>
      </c>
      <c r="C981" s="649" t="s">
        <v>1757</v>
      </c>
      <c r="D981" s="651" t="s">
        <v>1654</v>
      </c>
    </row>
    <row r="982" spans="1:4">
      <c r="A982" s="647">
        <v>981</v>
      </c>
      <c r="B982" s="648">
        <v>40156</v>
      </c>
      <c r="C982" s="649" t="s">
        <v>1758</v>
      </c>
      <c r="D982" s="651" t="s">
        <v>1654</v>
      </c>
    </row>
    <row r="983" spans="1:4">
      <c r="A983" s="647">
        <v>982</v>
      </c>
      <c r="B983" s="648">
        <v>40157</v>
      </c>
      <c r="C983" s="649" t="s">
        <v>1759</v>
      </c>
      <c r="D983" s="651" t="s">
        <v>1654</v>
      </c>
    </row>
    <row r="984" spans="1:4">
      <c r="A984" s="647">
        <v>983</v>
      </c>
      <c r="B984" s="648">
        <v>40158</v>
      </c>
      <c r="C984" s="649" t="s">
        <v>1760</v>
      </c>
      <c r="D984" s="651" t="s">
        <v>1654</v>
      </c>
    </row>
    <row r="985" spans="1:4">
      <c r="A985" s="647">
        <v>984</v>
      </c>
      <c r="B985" s="648">
        <v>40160</v>
      </c>
      <c r="C985" s="649" t="s">
        <v>1761</v>
      </c>
      <c r="D985" s="651" t="s">
        <v>1654</v>
      </c>
    </row>
    <row r="986" spans="1:4">
      <c r="A986" s="647">
        <v>985</v>
      </c>
      <c r="B986" s="648">
        <v>40161</v>
      </c>
      <c r="C986" s="649" t="s">
        <v>1762</v>
      </c>
      <c r="D986" s="651" t="s">
        <v>1654</v>
      </c>
    </row>
    <row r="987" spans="1:4">
      <c r="A987" s="647">
        <v>986</v>
      </c>
      <c r="B987" s="648">
        <v>40162</v>
      </c>
      <c r="C987" s="649" t="s">
        <v>1763</v>
      </c>
      <c r="D987" s="651" t="s">
        <v>1654</v>
      </c>
    </row>
    <row r="988" spans="1:4">
      <c r="A988" s="647">
        <v>987</v>
      </c>
      <c r="B988" s="648">
        <v>40163</v>
      </c>
      <c r="C988" s="649" t="s">
        <v>1764</v>
      </c>
      <c r="D988" s="651" t="s">
        <v>1654</v>
      </c>
    </row>
    <row r="989" spans="1:4">
      <c r="A989" s="647">
        <v>988</v>
      </c>
      <c r="B989" s="648">
        <v>40164</v>
      </c>
      <c r="C989" s="649" t="s">
        <v>1765</v>
      </c>
      <c r="D989" s="651" t="s">
        <v>1654</v>
      </c>
    </row>
    <row r="990" spans="1:4">
      <c r="A990" s="647">
        <v>989</v>
      </c>
      <c r="B990" s="648">
        <v>40165</v>
      </c>
      <c r="C990" s="649" t="s">
        <v>1766</v>
      </c>
      <c r="D990" s="651" t="s">
        <v>1654</v>
      </c>
    </row>
    <row r="991" spans="1:4">
      <c r="A991" s="647">
        <v>990</v>
      </c>
      <c r="B991" s="648">
        <v>40166</v>
      </c>
      <c r="C991" s="649" t="s">
        <v>1767</v>
      </c>
      <c r="D991" s="651" t="s">
        <v>1654</v>
      </c>
    </row>
    <row r="992" spans="1:4">
      <c r="A992" s="647">
        <v>991</v>
      </c>
      <c r="B992" s="648">
        <v>40167</v>
      </c>
      <c r="C992" s="649" t="s">
        <v>1768</v>
      </c>
      <c r="D992" s="651" t="s">
        <v>1654</v>
      </c>
    </row>
    <row r="993" spans="1:4">
      <c r="A993" s="647">
        <v>992</v>
      </c>
      <c r="B993" s="648">
        <v>40168</v>
      </c>
      <c r="C993" s="649" t="s">
        <v>1769</v>
      </c>
      <c r="D993" s="651" t="s">
        <v>1654</v>
      </c>
    </row>
    <row r="994" spans="1:4">
      <c r="A994" s="647">
        <v>993</v>
      </c>
      <c r="B994" s="648">
        <v>40169</v>
      </c>
      <c r="C994" s="649" t="s">
        <v>1770</v>
      </c>
      <c r="D994" s="651" t="s">
        <v>1654</v>
      </c>
    </row>
    <row r="995" spans="1:4">
      <c r="A995" s="647">
        <v>994</v>
      </c>
      <c r="B995" s="648">
        <v>40170</v>
      </c>
      <c r="C995" s="649" t="s">
        <v>1771</v>
      </c>
      <c r="D995" s="651" t="s">
        <v>1654</v>
      </c>
    </row>
    <row r="996" spans="1:4">
      <c r="A996" s="647">
        <v>995</v>
      </c>
      <c r="B996" s="648">
        <v>40171</v>
      </c>
      <c r="C996" s="649" t="s">
        <v>1772</v>
      </c>
      <c r="D996" s="651" t="s">
        <v>1654</v>
      </c>
    </row>
    <row r="997" spans="1:4">
      <c r="A997" s="647">
        <v>996</v>
      </c>
      <c r="B997" s="648">
        <v>40172</v>
      </c>
      <c r="C997" s="649" t="s">
        <v>1773</v>
      </c>
      <c r="D997" s="651" t="s">
        <v>1654</v>
      </c>
    </row>
    <row r="998" spans="1:4">
      <c r="A998" s="647">
        <v>997</v>
      </c>
      <c r="B998" s="648">
        <v>40173</v>
      </c>
      <c r="C998" s="649" t="s">
        <v>1774</v>
      </c>
      <c r="D998" s="651" t="s">
        <v>1654</v>
      </c>
    </row>
    <row r="999" spans="1:4">
      <c r="A999" s="647">
        <v>998</v>
      </c>
      <c r="B999" s="648">
        <v>40174</v>
      </c>
      <c r="C999" s="649" t="s">
        <v>1775</v>
      </c>
      <c r="D999" s="651" t="s">
        <v>1654</v>
      </c>
    </row>
    <row r="1000" spans="1:4">
      <c r="A1000" s="647">
        <v>999</v>
      </c>
      <c r="B1000" s="648">
        <v>40175</v>
      </c>
      <c r="C1000" s="649" t="s">
        <v>1776</v>
      </c>
      <c r="D1000" s="651" t="s">
        <v>1654</v>
      </c>
    </row>
    <row r="1001" spans="1:4">
      <c r="A1001" s="647">
        <v>1000</v>
      </c>
      <c r="B1001" s="648">
        <v>40176</v>
      </c>
      <c r="C1001" s="649" t="s">
        <v>1777</v>
      </c>
      <c r="D1001" s="651" t="s">
        <v>1654</v>
      </c>
    </row>
    <row r="1002" spans="1:4">
      <c r="A1002" s="647">
        <v>1001</v>
      </c>
      <c r="B1002" s="648">
        <v>40177</v>
      </c>
      <c r="C1002" s="649" t="s">
        <v>1778</v>
      </c>
      <c r="D1002" s="651" t="s">
        <v>1654</v>
      </c>
    </row>
    <row r="1003" spans="1:4">
      <c r="A1003" s="647">
        <v>1002</v>
      </c>
      <c r="B1003" s="648">
        <v>40178</v>
      </c>
      <c r="C1003" s="649" t="s">
        <v>1779</v>
      </c>
      <c r="D1003" s="651" t="s">
        <v>1654</v>
      </c>
    </row>
    <row r="1004" spans="1:4">
      <c r="A1004" s="647">
        <v>1003</v>
      </c>
      <c r="B1004" s="648">
        <v>40179</v>
      </c>
      <c r="C1004" s="649" t="s">
        <v>1780</v>
      </c>
      <c r="D1004" s="651" t="s">
        <v>1654</v>
      </c>
    </row>
    <row r="1005" spans="1:4">
      <c r="A1005" s="647">
        <v>1004</v>
      </c>
      <c r="B1005" s="648">
        <v>40180</v>
      </c>
      <c r="C1005" s="649" t="s">
        <v>1781</v>
      </c>
      <c r="D1005" s="651" t="s">
        <v>1654</v>
      </c>
    </row>
    <row r="1006" spans="1:4">
      <c r="A1006" s="647">
        <v>1005</v>
      </c>
      <c r="B1006" s="648">
        <v>40181</v>
      </c>
      <c r="C1006" s="649" t="s">
        <v>1782</v>
      </c>
      <c r="D1006" s="651" t="s">
        <v>1654</v>
      </c>
    </row>
    <row r="1007" spans="1:4">
      <c r="A1007" s="647">
        <v>1006</v>
      </c>
      <c r="B1007" s="648">
        <v>40182</v>
      </c>
      <c r="C1007" s="649" t="s">
        <v>1783</v>
      </c>
      <c r="D1007" s="651" t="s">
        <v>1654</v>
      </c>
    </row>
    <row r="1008" spans="1:4">
      <c r="A1008" s="647">
        <v>1007</v>
      </c>
      <c r="B1008" s="648">
        <v>40183</v>
      </c>
      <c r="C1008" s="649" t="s">
        <v>1784</v>
      </c>
      <c r="D1008" s="651" t="s">
        <v>1654</v>
      </c>
    </row>
    <row r="1009" spans="1:4">
      <c r="A1009" s="647">
        <v>1008</v>
      </c>
      <c r="B1009" s="648">
        <v>40191</v>
      </c>
      <c r="C1009" s="649" t="s">
        <v>1785</v>
      </c>
      <c r="D1009" s="651" t="s">
        <v>1654</v>
      </c>
    </row>
    <row r="1010" spans="1:4">
      <c r="A1010" s="647">
        <v>1009</v>
      </c>
      <c r="B1010" s="648">
        <v>40192</v>
      </c>
      <c r="C1010" s="649" t="s">
        <v>1786</v>
      </c>
      <c r="D1010" s="651" t="s">
        <v>1654</v>
      </c>
    </row>
    <row r="1011" spans="1:4">
      <c r="A1011" s="647">
        <v>1010</v>
      </c>
      <c r="B1011" s="648">
        <v>40193</v>
      </c>
      <c r="C1011" s="649" t="s">
        <v>1787</v>
      </c>
      <c r="D1011" s="651" t="s">
        <v>1654</v>
      </c>
    </row>
    <row r="1012" spans="1:4">
      <c r="A1012" s="647">
        <v>1011</v>
      </c>
      <c r="B1012" s="648">
        <v>40194</v>
      </c>
      <c r="C1012" s="649" t="s">
        <v>1788</v>
      </c>
      <c r="D1012" s="651" t="s">
        <v>1654</v>
      </c>
    </row>
    <row r="1013" spans="1:4">
      <c r="A1013" s="647">
        <v>1012</v>
      </c>
      <c r="B1013" s="648">
        <v>40195</v>
      </c>
      <c r="C1013" s="649" t="s">
        <v>1789</v>
      </c>
      <c r="D1013" s="651" t="s">
        <v>1654</v>
      </c>
    </row>
    <row r="1014" spans="1:4">
      <c r="A1014" s="647">
        <v>1013</v>
      </c>
      <c r="B1014" s="648">
        <v>40196</v>
      </c>
      <c r="C1014" s="649" t="s">
        <v>1790</v>
      </c>
      <c r="D1014" s="651" t="s">
        <v>1654</v>
      </c>
    </row>
    <row r="1015" spans="1:4">
      <c r="A1015" s="647">
        <v>1014</v>
      </c>
      <c r="B1015" s="648">
        <v>40197</v>
      </c>
      <c r="C1015" s="649" t="s">
        <v>1791</v>
      </c>
      <c r="D1015" s="651" t="s">
        <v>1654</v>
      </c>
    </row>
    <row r="1016" spans="1:4">
      <c r="A1016" s="647">
        <v>1015</v>
      </c>
      <c r="B1016" s="648">
        <v>40198</v>
      </c>
      <c r="C1016" s="649" t="s">
        <v>1792</v>
      </c>
      <c r="D1016" s="651" t="s">
        <v>1654</v>
      </c>
    </row>
    <row r="1017" spans="1:4">
      <c r="A1017" s="647">
        <v>1016</v>
      </c>
      <c r="B1017" s="648">
        <v>40199</v>
      </c>
      <c r="C1017" s="649" t="s">
        <v>1793</v>
      </c>
      <c r="D1017" s="651" t="s">
        <v>1654</v>
      </c>
    </row>
    <row r="1018" spans="1:4">
      <c r="A1018" s="647">
        <v>1017</v>
      </c>
      <c r="B1018" s="648">
        <v>40200</v>
      </c>
      <c r="C1018" s="649" t="s">
        <v>1794</v>
      </c>
      <c r="D1018" s="651" t="s">
        <v>1654</v>
      </c>
    </row>
    <row r="1019" spans="1:4">
      <c r="A1019" s="647">
        <v>1018</v>
      </c>
      <c r="B1019" s="648">
        <v>40201</v>
      </c>
      <c r="C1019" s="649" t="s">
        <v>1795</v>
      </c>
      <c r="D1019" s="651" t="s">
        <v>1654</v>
      </c>
    </row>
    <row r="1020" spans="1:4">
      <c r="A1020" s="647">
        <v>1019</v>
      </c>
      <c r="B1020" s="648">
        <v>40202</v>
      </c>
      <c r="C1020" s="649" t="s">
        <v>1796</v>
      </c>
      <c r="D1020" s="651" t="s">
        <v>1654</v>
      </c>
    </row>
    <row r="1021" spans="1:4">
      <c r="A1021" s="647">
        <v>1020</v>
      </c>
      <c r="B1021" s="648">
        <v>40203</v>
      </c>
      <c r="C1021" s="649" t="s">
        <v>1797</v>
      </c>
      <c r="D1021" s="651" t="s">
        <v>1654</v>
      </c>
    </row>
    <row r="1022" spans="1:4">
      <c r="A1022" s="647">
        <v>1021</v>
      </c>
      <c r="B1022" s="648">
        <v>40204</v>
      </c>
      <c r="C1022" s="649" t="s">
        <v>1798</v>
      </c>
      <c r="D1022" s="651" t="s">
        <v>1654</v>
      </c>
    </row>
    <row r="1023" spans="1:4">
      <c r="A1023" s="647">
        <v>1022</v>
      </c>
      <c r="B1023" s="648">
        <v>40205</v>
      </c>
      <c r="C1023" s="649" t="s">
        <v>1799</v>
      </c>
      <c r="D1023" s="651" t="s">
        <v>1654</v>
      </c>
    </row>
    <row r="1024" spans="1:4">
      <c r="A1024" s="647">
        <v>1023</v>
      </c>
      <c r="B1024" s="648">
        <v>40206</v>
      </c>
      <c r="C1024" s="649" t="s">
        <v>1800</v>
      </c>
      <c r="D1024" s="651" t="s">
        <v>1654</v>
      </c>
    </row>
    <row r="1025" spans="1:4">
      <c r="A1025" s="647">
        <v>1024</v>
      </c>
      <c r="B1025" s="648">
        <v>40207</v>
      </c>
      <c r="C1025" s="649" t="s">
        <v>1801</v>
      </c>
      <c r="D1025" s="651" t="s">
        <v>1654</v>
      </c>
    </row>
    <row r="1026" spans="1:4">
      <c r="A1026" s="647">
        <v>1025</v>
      </c>
      <c r="B1026" s="648">
        <v>40208</v>
      </c>
      <c r="C1026" s="649" t="s">
        <v>1802</v>
      </c>
      <c r="D1026" s="651" t="s">
        <v>1654</v>
      </c>
    </row>
    <row r="1027" spans="1:4">
      <c r="A1027" s="647">
        <v>1026</v>
      </c>
      <c r="B1027" s="648">
        <v>40209</v>
      </c>
      <c r="C1027" s="649" t="s">
        <v>1803</v>
      </c>
      <c r="D1027" s="651" t="s">
        <v>1654</v>
      </c>
    </row>
    <row r="1028" spans="1:4">
      <c r="A1028" s="647">
        <v>1027</v>
      </c>
      <c r="B1028" s="648">
        <v>40210</v>
      </c>
      <c r="C1028" s="649" t="s">
        <v>1804</v>
      </c>
      <c r="D1028" s="651" t="s">
        <v>1654</v>
      </c>
    </row>
    <row r="1029" spans="1:4">
      <c r="A1029" s="647">
        <v>1028</v>
      </c>
      <c r="B1029" s="648">
        <v>40211</v>
      </c>
      <c r="C1029" s="649" t="s">
        <v>1805</v>
      </c>
      <c r="D1029" s="651" t="s">
        <v>1654</v>
      </c>
    </row>
    <row r="1030" spans="1:4">
      <c r="A1030" s="647">
        <v>1029</v>
      </c>
      <c r="B1030" s="648">
        <v>40214</v>
      </c>
      <c r="C1030" s="649" t="s">
        <v>1806</v>
      </c>
      <c r="D1030" s="651" t="s">
        <v>1654</v>
      </c>
    </row>
    <row r="1031" spans="1:4">
      <c r="A1031" s="647">
        <v>1030</v>
      </c>
      <c r="B1031" s="648">
        <v>40216</v>
      </c>
      <c r="C1031" s="649" t="s">
        <v>1807</v>
      </c>
      <c r="D1031" s="651" t="s">
        <v>1654</v>
      </c>
    </row>
    <row r="1032" spans="1:4">
      <c r="A1032" s="647">
        <v>1031</v>
      </c>
      <c r="B1032" s="648">
        <v>40217</v>
      </c>
      <c r="C1032" s="649" t="s">
        <v>1808</v>
      </c>
      <c r="D1032" s="651" t="s">
        <v>1654</v>
      </c>
    </row>
    <row r="1033" spans="1:4">
      <c r="A1033" s="647">
        <v>1032</v>
      </c>
      <c r="B1033" s="648">
        <v>40510</v>
      </c>
      <c r="C1033" s="649" t="s">
        <v>1809</v>
      </c>
      <c r="D1033" s="651" t="s">
        <v>1654</v>
      </c>
    </row>
    <row r="1034" spans="1:4">
      <c r="A1034" s="647">
        <v>1033</v>
      </c>
      <c r="B1034" s="648">
        <v>40511</v>
      </c>
      <c r="C1034" s="649" t="s">
        <v>1810</v>
      </c>
      <c r="D1034" s="651" t="s">
        <v>1654</v>
      </c>
    </row>
    <row r="1035" spans="1:4">
      <c r="A1035" s="647">
        <v>1034</v>
      </c>
      <c r="B1035" s="648">
        <v>40512</v>
      </c>
      <c r="C1035" s="649" t="s">
        <v>1811</v>
      </c>
      <c r="D1035" s="651" t="s">
        <v>1654</v>
      </c>
    </row>
    <row r="1036" spans="1:4">
      <c r="A1036" s="647">
        <v>1035</v>
      </c>
      <c r="B1036" s="648">
        <v>40513</v>
      </c>
      <c r="C1036" s="649" t="s">
        <v>1812</v>
      </c>
      <c r="D1036" s="651" t="s">
        <v>1654</v>
      </c>
    </row>
    <row r="1037" spans="1:4">
      <c r="A1037" s="647">
        <v>1036</v>
      </c>
      <c r="B1037" s="648">
        <v>40514</v>
      </c>
      <c r="C1037" s="649" t="s">
        <v>1813</v>
      </c>
      <c r="D1037" s="651" t="s">
        <v>1654</v>
      </c>
    </row>
    <row r="1038" spans="1:4">
      <c r="A1038" s="647">
        <v>1037</v>
      </c>
      <c r="B1038" s="648">
        <v>40515</v>
      </c>
      <c r="C1038" s="649" t="s">
        <v>1814</v>
      </c>
      <c r="D1038" s="651" t="s">
        <v>1654</v>
      </c>
    </row>
    <row r="1039" spans="1:4">
      <c r="A1039" s="647">
        <v>1038</v>
      </c>
      <c r="B1039" s="648">
        <v>40516</v>
      </c>
      <c r="C1039" s="649" t="s">
        <v>1815</v>
      </c>
      <c r="D1039" s="651" t="s">
        <v>1654</v>
      </c>
    </row>
    <row r="1040" spans="1:4">
      <c r="A1040" s="647">
        <v>1039</v>
      </c>
      <c r="B1040" s="648">
        <v>40517</v>
      </c>
      <c r="C1040" s="649" t="s">
        <v>1816</v>
      </c>
      <c r="D1040" s="651" t="s">
        <v>1654</v>
      </c>
    </row>
    <row r="1041" spans="1:4">
      <c r="A1041" s="647">
        <v>1040</v>
      </c>
      <c r="B1041" s="648">
        <v>40519</v>
      </c>
      <c r="C1041" s="649" t="s">
        <v>1817</v>
      </c>
      <c r="D1041" s="651" t="s">
        <v>1654</v>
      </c>
    </row>
    <row r="1042" spans="1:4">
      <c r="A1042" s="647">
        <v>1041</v>
      </c>
      <c r="B1042" s="648">
        <v>40520</v>
      </c>
      <c r="C1042" s="649" t="s">
        <v>1818</v>
      </c>
      <c r="D1042" s="651" t="s">
        <v>1654</v>
      </c>
    </row>
    <row r="1043" spans="1:4">
      <c r="A1043" s="647">
        <v>1042</v>
      </c>
      <c r="B1043" s="648">
        <v>40521</v>
      </c>
      <c r="C1043" s="649" t="s">
        <v>1819</v>
      </c>
      <c r="D1043" s="651" t="s">
        <v>1654</v>
      </c>
    </row>
    <row r="1044" spans="1:4">
      <c r="A1044" s="647">
        <v>1043</v>
      </c>
      <c r="B1044" s="648">
        <v>40522</v>
      </c>
      <c r="C1044" s="649" t="s">
        <v>1820</v>
      </c>
      <c r="D1044" s="651" t="s">
        <v>1654</v>
      </c>
    </row>
    <row r="1045" spans="1:4">
      <c r="A1045" s="647">
        <v>1044</v>
      </c>
      <c r="B1045" s="648">
        <v>40523</v>
      </c>
      <c r="C1045" s="649" t="s">
        <v>1821</v>
      </c>
      <c r="D1045" s="651" t="s">
        <v>1654</v>
      </c>
    </row>
    <row r="1046" spans="1:4">
      <c r="A1046" s="647">
        <v>1045</v>
      </c>
      <c r="B1046" s="648">
        <v>40524</v>
      </c>
      <c r="C1046" s="649" t="s">
        <v>1822</v>
      </c>
      <c r="D1046" s="651" t="s">
        <v>1654</v>
      </c>
    </row>
    <row r="1047" spans="1:4">
      <c r="A1047" s="647">
        <v>1046</v>
      </c>
      <c r="B1047" s="648">
        <v>40525</v>
      </c>
      <c r="C1047" s="649" t="s">
        <v>1823</v>
      </c>
      <c r="D1047" s="651" t="s">
        <v>1654</v>
      </c>
    </row>
    <row r="1048" spans="1:4">
      <c r="A1048" s="647">
        <v>1047</v>
      </c>
      <c r="B1048" s="648">
        <v>40526</v>
      </c>
      <c r="C1048" s="649" t="s">
        <v>1824</v>
      </c>
      <c r="D1048" s="651" t="s">
        <v>1654</v>
      </c>
    </row>
    <row r="1049" spans="1:4">
      <c r="A1049" s="647">
        <v>1048</v>
      </c>
      <c r="B1049" s="648">
        <v>40527</v>
      </c>
      <c r="C1049" s="649" t="s">
        <v>1825</v>
      </c>
      <c r="D1049" s="651" t="s">
        <v>1654</v>
      </c>
    </row>
    <row r="1050" spans="1:4">
      <c r="A1050" s="647">
        <v>1049</v>
      </c>
      <c r="B1050" s="648">
        <v>40528</v>
      </c>
      <c r="C1050" s="649" t="s">
        <v>1826</v>
      </c>
      <c r="D1050" s="651" t="s">
        <v>1654</v>
      </c>
    </row>
    <row r="1051" spans="1:4">
      <c r="A1051" s="647">
        <v>1050</v>
      </c>
      <c r="B1051" s="648">
        <v>40529</v>
      </c>
      <c r="C1051" s="649" t="s">
        <v>1827</v>
      </c>
      <c r="D1051" s="651" t="s">
        <v>1654</v>
      </c>
    </row>
    <row r="1052" spans="1:4">
      <c r="A1052" s="647">
        <v>1051</v>
      </c>
      <c r="B1052" s="648">
        <v>40530</v>
      </c>
      <c r="C1052" s="649" t="s">
        <v>1828</v>
      </c>
      <c r="D1052" s="651" t="s">
        <v>1654</v>
      </c>
    </row>
    <row r="1053" spans="1:4">
      <c r="A1053" s="647">
        <v>1052</v>
      </c>
      <c r="B1053" s="648">
        <v>40531</v>
      </c>
      <c r="C1053" s="649" t="s">
        <v>1829</v>
      </c>
      <c r="D1053" s="651" t="s">
        <v>1654</v>
      </c>
    </row>
    <row r="1054" spans="1:4">
      <c r="A1054" s="647">
        <v>1053</v>
      </c>
      <c r="B1054" s="648">
        <v>40532</v>
      </c>
      <c r="C1054" s="649" t="s">
        <v>1830</v>
      </c>
      <c r="D1054" s="651" t="s">
        <v>1654</v>
      </c>
    </row>
    <row r="1055" spans="1:4">
      <c r="A1055" s="647">
        <v>1054</v>
      </c>
      <c r="B1055" s="648">
        <v>40533</v>
      </c>
      <c r="C1055" s="649" t="s">
        <v>1831</v>
      </c>
      <c r="D1055" s="651" t="s">
        <v>1654</v>
      </c>
    </row>
    <row r="1056" spans="1:4">
      <c r="A1056" s="647">
        <v>1055</v>
      </c>
      <c r="B1056" s="648">
        <v>40534</v>
      </c>
      <c r="C1056" s="649" t="s">
        <v>1832</v>
      </c>
      <c r="D1056" s="651" t="s">
        <v>1654</v>
      </c>
    </row>
    <row r="1057" spans="1:4">
      <c r="A1057" s="647">
        <v>1056</v>
      </c>
      <c r="B1057" s="648">
        <v>40535</v>
      </c>
      <c r="C1057" s="649" t="s">
        <v>1833</v>
      </c>
      <c r="D1057" s="651" t="s">
        <v>1654</v>
      </c>
    </row>
    <row r="1058" spans="1:4">
      <c r="A1058" s="647">
        <v>1057</v>
      </c>
      <c r="B1058" s="648">
        <v>40536</v>
      </c>
      <c r="C1058" s="649" t="s">
        <v>1834</v>
      </c>
      <c r="D1058" s="651" t="s">
        <v>1654</v>
      </c>
    </row>
    <row r="1059" spans="1:4">
      <c r="A1059" s="647">
        <v>1058</v>
      </c>
      <c r="B1059" s="648">
        <v>40537</v>
      </c>
      <c r="C1059" s="649" t="s">
        <v>1835</v>
      </c>
      <c r="D1059" s="651" t="s">
        <v>1654</v>
      </c>
    </row>
    <row r="1060" spans="1:4">
      <c r="A1060" s="647">
        <v>1059</v>
      </c>
      <c r="B1060" s="648">
        <v>40538</v>
      </c>
      <c r="C1060" s="649" t="s">
        <v>1836</v>
      </c>
      <c r="D1060" s="651" t="s">
        <v>1654</v>
      </c>
    </row>
    <row r="1061" spans="1:4">
      <c r="A1061" s="647">
        <v>1060</v>
      </c>
      <c r="B1061" s="648">
        <v>40539</v>
      </c>
      <c r="C1061" s="649" t="s">
        <v>1837</v>
      </c>
      <c r="D1061" s="651" t="s">
        <v>1654</v>
      </c>
    </row>
    <row r="1062" spans="1:4">
      <c r="A1062" s="647">
        <v>1061</v>
      </c>
      <c r="B1062" s="648">
        <v>40540</v>
      </c>
      <c r="C1062" s="649" t="s">
        <v>1838</v>
      </c>
      <c r="D1062" s="651" t="s">
        <v>1654</v>
      </c>
    </row>
    <row r="1063" spans="1:4">
      <c r="A1063" s="647">
        <v>1062</v>
      </c>
      <c r="B1063" s="648">
        <v>40541</v>
      </c>
      <c r="C1063" s="649" t="s">
        <v>1839</v>
      </c>
      <c r="D1063" s="651" t="s">
        <v>1654</v>
      </c>
    </row>
    <row r="1064" spans="1:4">
      <c r="A1064" s="647">
        <v>1063</v>
      </c>
      <c r="B1064" s="648">
        <v>40542</v>
      </c>
      <c r="C1064" s="649" t="s">
        <v>1840</v>
      </c>
      <c r="D1064" s="651" t="s">
        <v>1654</v>
      </c>
    </row>
    <row r="1065" spans="1:4">
      <c r="A1065" s="647">
        <v>1064</v>
      </c>
      <c r="B1065" s="648">
        <v>40543</v>
      </c>
      <c r="C1065" s="649" t="s">
        <v>1841</v>
      </c>
      <c r="D1065" s="651" t="s">
        <v>1654</v>
      </c>
    </row>
    <row r="1066" spans="1:4">
      <c r="A1066" s="647">
        <v>1065</v>
      </c>
      <c r="B1066" s="648">
        <v>40544</v>
      </c>
      <c r="C1066" s="649" t="s">
        <v>1842</v>
      </c>
      <c r="D1066" s="651" t="s">
        <v>1654</v>
      </c>
    </row>
    <row r="1067" spans="1:4">
      <c r="A1067" s="647">
        <v>1066</v>
      </c>
      <c r="B1067" s="648">
        <v>40545</v>
      </c>
      <c r="C1067" s="649" t="s">
        <v>1843</v>
      </c>
      <c r="D1067" s="651" t="s">
        <v>1654</v>
      </c>
    </row>
    <row r="1068" spans="1:4">
      <c r="A1068" s="652">
        <v>1067</v>
      </c>
      <c r="B1068" s="653">
        <v>40546</v>
      </c>
      <c r="C1068" s="654" t="s">
        <v>1844</v>
      </c>
      <c r="D1068" s="651" t="s">
        <v>1654</v>
      </c>
    </row>
  </sheetData>
  <sheetProtection algorithmName="SHA-512" hashValue="boC+4PqLSaKllVALw/wgBVPSdDWYCv6sui+IRoVcJbjDgczYhwf2ouR/+0PHJ4i04jxZ+RY+rBiYQBa+03hbQQ==" saltValue="nNzF/rUYxT2Sv8ArTdTuvg==" spinCount="100000" sheet="1" autoFilter="0"/>
  <autoFilter ref="A1:J1068" xr:uid="{00000000-0009-0000-0000-000002000000}"/>
  <mergeCells count="25">
    <mergeCell ref="N29:N30"/>
    <mergeCell ref="O29:Q29"/>
    <mergeCell ref="R29:U29"/>
    <mergeCell ref="O30:Q30"/>
    <mergeCell ref="R30:U30"/>
    <mergeCell ref="N27:N28"/>
    <mergeCell ref="O27:Q27"/>
    <mergeCell ref="R27:U27"/>
    <mergeCell ref="O28:Q28"/>
    <mergeCell ref="R28:U28"/>
    <mergeCell ref="N17:V21"/>
    <mergeCell ref="N23:U24"/>
    <mergeCell ref="N25:N26"/>
    <mergeCell ref="O25:Q25"/>
    <mergeCell ref="R25:U25"/>
    <mergeCell ref="O26:Q26"/>
    <mergeCell ref="R26:U26"/>
    <mergeCell ref="E34:E42"/>
    <mergeCell ref="E44:E49"/>
    <mergeCell ref="E2:E8"/>
    <mergeCell ref="E9:E15"/>
    <mergeCell ref="E16:E19"/>
    <mergeCell ref="E22:E25"/>
    <mergeCell ref="E28:E33"/>
    <mergeCell ref="E26:E27"/>
  </mergeCells>
  <phoneticPr fontId="2"/>
  <pageMargins left="0.31496062992125984" right="0.31496062992125984" top="0.35433070866141736" bottom="0.35433070866141736" header="0.31496062992125984" footer="0.31496062992125984"/>
  <pageSetup paperSize="9" scale="89" orientation="portrait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1B9134-EF2E-4F43-824F-C19FAC8D4049}">
  <dimension ref="A2:X103"/>
  <sheetViews>
    <sheetView workbookViewId="0">
      <selection activeCell="X25" sqref="X25"/>
    </sheetView>
  </sheetViews>
  <sheetFormatPr defaultRowHeight="13.2"/>
  <cols>
    <col min="1" max="3" width="5.77734375" customWidth="1"/>
    <col min="4" max="4" width="1.21875" customWidth="1"/>
    <col min="5" max="17" width="3.6640625" customWidth="1"/>
    <col min="18" max="18" width="1.21875" customWidth="1"/>
    <col min="19" max="19" width="3.77734375" customWidth="1"/>
    <col min="20" max="20" width="1.21875" customWidth="1"/>
    <col min="22" max="24" width="13.33203125" customWidth="1"/>
  </cols>
  <sheetData>
    <row r="2" spans="1:24">
      <c r="A2" s="1176" t="s">
        <v>1423</v>
      </c>
      <c r="B2" s="1176"/>
      <c r="C2" s="1176"/>
      <c r="M2" s="390"/>
      <c r="N2" s="390"/>
      <c r="O2" s="390"/>
      <c r="P2" s="390"/>
      <c r="Q2" s="390"/>
      <c r="R2" s="390"/>
      <c r="S2" s="390"/>
      <c r="T2" s="390"/>
      <c r="V2" s="393" t="s">
        <v>1504</v>
      </c>
      <c r="W2" s="409" t="s">
        <v>1520</v>
      </c>
      <c r="X2" s="410" t="s">
        <v>1521</v>
      </c>
    </row>
    <row r="3" spans="1:24">
      <c r="A3" s="151" t="s">
        <v>1424</v>
      </c>
      <c r="B3" s="151" t="s">
        <v>1243</v>
      </c>
      <c r="C3" s="151" t="s">
        <v>1114</v>
      </c>
      <c r="E3" s="391" t="s">
        <v>1408</v>
      </c>
      <c r="F3" s="404" t="s">
        <v>1425</v>
      </c>
      <c r="G3" s="404" t="s">
        <v>1426</v>
      </c>
      <c r="H3" s="404" t="s">
        <v>1427</v>
      </c>
      <c r="I3" s="404" t="s">
        <v>1428</v>
      </c>
      <c r="J3" s="404" t="s">
        <v>1429</v>
      </c>
      <c r="K3" s="404" t="s">
        <v>1430</v>
      </c>
      <c r="L3" s="404" t="s">
        <v>1431</v>
      </c>
      <c r="M3" s="404" t="s">
        <v>1432</v>
      </c>
      <c r="N3" s="404" t="s">
        <v>1433</v>
      </c>
      <c r="O3" s="404">
        <v>10</v>
      </c>
      <c r="P3" s="404">
        <v>11</v>
      </c>
      <c r="Q3" s="404">
        <v>12</v>
      </c>
      <c r="R3" s="404"/>
      <c r="S3" s="404" t="s">
        <v>1426</v>
      </c>
      <c r="T3" s="390"/>
      <c r="U3" t="s">
        <v>1434</v>
      </c>
      <c r="V3" s="393" t="str">
        <f>IF(DAY(DATE(VALUE(入力画面!$I$20)+1925,3,0))=29,"うるう年","うるう年でない")</f>
        <v>うるう年でない</v>
      </c>
      <c r="W3" s="409"/>
      <c r="X3" s="410"/>
    </row>
    <row r="4" spans="1:24">
      <c r="A4" s="394" t="s">
        <v>1425</v>
      </c>
      <c r="B4" s="394" t="s">
        <v>1425</v>
      </c>
      <c r="C4" s="395" t="s">
        <v>1435</v>
      </c>
      <c r="D4" s="390"/>
      <c r="M4" s="390"/>
      <c r="N4" s="390"/>
      <c r="O4" s="390"/>
      <c r="P4" s="390"/>
      <c r="Q4" s="390"/>
      <c r="R4" s="390"/>
      <c r="S4" s="390"/>
      <c r="T4" s="390"/>
      <c r="U4" t="s">
        <v>1436</v>
      </c>
      <c r="V4" s="393" t="str">
        <f>IF(DAY(DATE(VALUE(入力画面!$I$20)+1988,3,0))=29,"うるう年","うるう年でない")</f>
        <v>うるう年</v>
      </c>
      <c r="W4" s="409" t="str">
        <f>IF(DAY(DATE(VALUE(入力画面!$J$49)+1988,3,0))=29,"うるう年","うるう年でない")</f>
        <v>うるう年</v>
      </c>
      <c r="X4" s="410" t="str">
        <f>IF(DAY(DATE(VALUE(入力画面!$J$55)+1988,3,0))=29,"うるう年","うるう年でない")</f>
        <v>うるう年</v>
      </c>
    </row>
    <row r="5" spans="1:24">
      <c r="A5" s="394" t="s">
        <v>1426</v>
      </c>
      <c r="B5" s="394" t="s">
        <v>1426</v>
      </c>
      <c r="C5" s="395" t="s">
        <v>1437</v>
      </c>
      <c r="D5" s="390"/>
      <c r="E5" s="391" t="s">
        <v>85</v>
      </c>
      <c r="F5" s="392" t="s">
        <v>1425</v>
      </c>
      <c r="G5" s="392" t="s">
        <v>1425</v>
      </c>
      <c r="H5" s="390" t="s">
        <v>1425</v>
      </c>
      <c r="I5" s="392" t="s">
        <v>1425</v>
      </c>
      <c r="J5" s="390" t="s">
        <v>1425</v>
      </c>
      <c r="K5" s="390" t="s">
        <v>1425</v>
      </c>
      <c r="L5" s="390" t="s">
        <v>1425</v>
      </c>
      <c r="M5" s="390" t="s">
        <v>1425</v>
      </c>
      <c r="N5" s="390" t="s">
        <v>1425</v>
      </c>
      <c r="O5" s="390" t="s">
        <v>1425</v>
      </c>
      <c r="P5" s="390" t="s">
        <v>1425</v>
      </c>
      <c r="Q5" s="390" t="s">
        <v>1425</v>
      </c>
      <c r="R5" s="390"/>
      <c r="S5" s="392" t="s">
        <v>1425</v>
      </c>
      <c r="U5" s="390" t="s">
        <v>1438</v>
      </c>
      <c r="V5" s="393" t="str">
        <f>IF(DAY(DATE(VALUE(入力画面!$I$20)+2018,3,0))=29,"うるう年","うるう年でない")</f>
        <v>うるう年でない</v>
      </c>
      <c r="W5" s="409" t="str">
        <f>IF(DAY(DATE(VALUE(入力画面!$J$49)+2018,3,0))=29,"うるう年","うるう年でない")</f>
        <v>うるう年でない</v>
      </c>
      <c r="X5" s="410" t="str">
        <f>IF(DAY(DATE(VALUE(入力画面!$J$55)+2018,3,0))=29,"うるう年","うるう年でない")</f>
        <v>うるう年でない</v>
      </c>
    </row>
    <row r="6" spans="1:24">
      <c r="A6" s="394" t="s">
        <v>1427</v>
      </c>
      <c r="B6" s="394" t="s">
        <v>1427</v>
      </c>
      <c r="C6" s="395" t="s">
        <v>1427</v>
      </c>
      <c r="D6" s="390"/>
      <c r="F6" s="392" t="s">
        <v>1426</v>
      </c>
      <c r="G6" s="392" t="s">
        <v>1426</v>
      </c>
      <c r="H6" s="390" t="s">
        <v>1426</v>
      </c>
      <c r="I6" s="392" t="s">
        <v>1426</v>
      </c>
      <c r="J6" s="390" t="s">
        <v>1426</v>
      </c>
      <c r="K6" s="390" t="s">
        <v>1426</v>
      </c>
      <c r="L6" s="390" t="s">
        <v>1426</v>
      </c>
      <c r="M6" s="390" t="s">
        <v>1426</v>
      </c>
      <c r="N6" s="390" t="s">
        <v>1426</v>
      </c>
      <c r="O6" s="390" t="s">
        <v>1426</v>
      </c>
      <c r="P6" s="390" t="s">
        <v>1426</v>
      </c>
      <c r="Q6" s="390" t="s">
        <v>1426</v>
      </c>
      <c r="R6" s="390"/>
      <c r="S6" s="392" t="s">
        <v>1426</v>
      </c>
      <c r="U6" s="393" t="str" cm="1">
        <f t="array" aca="1" ref="U6:U36" ca="1">IF(OR(AND($H$19="H",$K$19="02",日付!V4="うるう年"),AND($H$19="S",$K$19="02",日付!V3="うるう年")),INDIRECT("日２９"),IF($K$19="02",INDIRECT("日２８"),IF(OR($K$19="04",$K$19="06",$K$19="09",$K$19="11"),INDIRECT("日３０"),INDIRECT("日３１"))))</f>
        <v>01</v>
      </c>
      <c r="V6" t="s">
        <v>1515</v>
      </c>
      <c r="W6" t="s">
        <v>1516</v>
      </c>
    </row>
    <row r="7" spans="1:24">
      <c r="A7" s="394" t="s">
        <v>1428</v>
      </c>
      <c r="B7" s="394" t="s">
        <v>1428</v>
      </c>
      <c r="C7" s="395" t="s">
        <v>1428</v>
      </c>
      <c r="D7" s="390"/>
      <c r="F7" s="392" t="s">
        <v>1427</v>
      </c>
      <c r="G7" s="392" t="s">
        <v>1427</v>
      </c>
      <c r="H7" s="390" t="s">
        <v>1427</v>
      </c>
      <c r="I7" s="392" t="s">
        <v>1427</v>
      </c>
      <c r="J7" s="390" t="s">
        <v>1427</v>
      </c>
      <c r="K7" s="390" t="s">
        <v>1427</v>
      </c>
      <c r="L7" s="390" t="s">
        <v>1427</v>
      </c>
      <c r="M7" s="390" t="s">
        <v>1427</v>
      </c>
      <c r="N7" s="390" t="s">
        <v>1427</v>
      </c>
      <c r="O7" s="390" t="s">
        <v>1427</v>
      </c>
      <c r="P7" s="390" t="s">
        <v>1427</v>
      </c>
      <c r="Q7" s="390" t="s">
        <v>1427</v>
      </c>
      <c r="R7" s="390"/>
      <c r="S7" s="392" t="s">
        <v>1427</v>
      </c>
      <c r="U7" s="390" t="str">
        <f ca="1"/>
        <v>02</v>
      </c>
    </row>
    <row r="8" spans="1:24">
      <c r="A8" s="394" t="s">
        <v>1429</v>
      </c>
      <c r="B8" s="394" t="s">
        <v>1429</v>
      </c>
      <c r="C8" s="395" t="s">
        <v>1429</v>
      </c>
      <c r="D8" s="390"/>
      <c r="F8" s="392" t="s">
        <v>1428</v>
      </c>
      <c r="G8" s="392" t="s">
        <v>1428</v>
      </c>
      <c r="H8" s="390" t="s">
        <v>1428</v>
      </c>
      <c r="I8" s="392" t="s">
        <v>1428</v>
      </c>
      <c r="J8" s="390" t="s">
        <v>1428</v>
      </c>
      <c r="K8" s="390" t="s">
        <v>1428</v>
      </c>
      <c r="L8" s="390" t="s">
        <v>1428</v>
      </c>
      <c r="M8" s="390" t="s">
        <v>1428</v>
      </c>
      <c r="N8" s="390" t="s">
        <v>1428</v>
      </c>
      <c r="O8" s="390" t="s">
        <v>1428</v>
      </c>
      <c r="P8" s="390" t="s">
        <v>1428</v>
      </c>
      <c r="Q8" s="390" t="s">
        <v>1428</v>
      </c>
      <c r="R8" s="390"/>
      <c r="S8" s="392" t="s">
        <v>1428</v>
      </c>
      <c r="U8" t="str">
        <f ca="1"/>
        <v>03</v>
      </c>
    </row>
    <row r="9" spans="1:24">
      <c r="A9" s="394" t="s">
        <v>1430</v>
      </c>
      <c r="B9" s="394" t="s">
        <v>1430</v>
      </c>
      <c r="C9" s="395" t="s">
        <v>1430</v>
      </c>
      <c r="D9" s="390"/>
      <c r="F9" s="392" t="s">
        <v>1429</v>
      </c>
      <c r="G9" s="392" t="s">
        <v>1429</v>
      </c>
      <c r="H9" s="390" t="s">
        <v>1429</v>
      </c>
      <c r="I9" s="392" t="s">
        <v>1429</v>
      </c>
      <c r="J9" s="390" t="s">
        <v>1429</v>
      </c>
      <c r="K9" s="390" t="s">
        <v>1429</v>
      </c>
      <c r="L9" s="390" t="s">
        <v>1429</v>
      </c>
      <c r="M9" s="390" t="s">
        <v>1429</v>
      </c>
      <c r="N9" s="390" t="s">
        <v>1429</v>
      </c>
      <c r="O9" s="390" t="s">
        <v>1429</v>
      </c>
      <c r="P9" s="390" t="s">
        <v>1429</v>
      </c>
      <c r="Q9" s="390" t="s">
        <v>1429</v>
      </c>
      <c r="R9" s="390"/>
      <c r="S9" s="392" t="s">
        <v>1429</v>
      </c>
      <c r="U9" t="str">
        <f ca="1"/>
        <v>04</v>
      </c>
    </row>
    <row r="10" spans="1:24">
      <c r="A10" s="394" t="s">
        <v>1431</v>
      </c>
      <c r="B10" s="394" t="s">
        <v>1431</v>
      </c>
      <c r="C10" s="395" t="s">
        <v>1431</v>
      </c>
      <c r="D10" s="390"/>
      <c r="F10" s="392" t="s">
        <v>1430</v>
      </c>
      <c r="G10" s="392" t="s">
        <v>1430</v>
      </c>
      <c r="H10" s="390" t="s">
        <v>1430</v>
      </c>
      <c r="I10" s="392" t="s">
        <v>1430</v>
      </c>
      <c r="J10" s="390" t="s">
        <v>1430</v>
      </c>
      <c r="K10" s="390" t="s">
        <v>1430</v>
      </c>
      <c r="L10" s="390" t="s">
        <v>1430</v>
      </c>
      <c r="M10" s="390" t="s">
        <v>1430</v>
      </c>
      <c r="N10" s="390" t="s">
        <v>1430</v>
      </c>
      <c r="O10" s="390" t="s">
        <v>1430</v>
      </c>
      <c r="P10" s="390" t="s">
        <v>1430</v>
      </c>
      <c r="Q10" s="390" t="s">
        <v>1430</v>
      </c>
      <c r="R10" s="390"/>
      <c r="S10" s="392" t="s">
        <v>1430</v>
      </c>
      <c r="U10" t="str">
        <f ca="1"/>
        <v>05</v>
      </c>
    </row>
    <row r="11" spans="1:24">
      <c r="A11" s="394" t="s">
        <v>1432</v>
      </c>
      <c r="B11" s="394" t="s">
        <v>1432</v>
      </c>
      <c r="C11" s="395" t="s">
        <v>1432</v>
      </c>
      <c r="D11" s="390"/>
      <c r="E11" s="390"/>
      <c r="F11" s="392" t="s">
        <v>1431</v>
      </c>
      <c r="G11" s="392" t="s">
        <v>1431</v>
      </c>
      <c r="H11" s="390" t="s">
        <v>1431</v>
      </c>
      <c r="I11" s="392" t="s">
        <v>1431</v>
      </c>
      <c r="J11" s="390" t="s">
        <v>1431</v>
      </c>
      <c r="K11" s="390" t="s">
        <v>1431</v>
      </c>
      <c r="L11" s="390" t="s">
        <v>1431</v>
      </c>
      <c r="M11" s="390" t="s">
        <v>1431</v>
      </c>
      <c r="N11" s="390" t="s">
        <v>1431</v>
      </c>
      <c r="O11" s="390" t="s">
        <v>1431</v>
      </c>
      <c r="P11" s="390" t="s">
        <v>1431</v>
      </c>
      <c r="Q11" s="390" t="s">
        <v>1431</v>
      </c>
      <c r="R11" s="390"/>
      <c r="S11" s="392" t="s">
        <v>1431</v>
      </c>
      <c r="T11" s="390"/>
      <c r="U11" t="str">
        <f ca="1"/>
        <v>06</v>
      </c>
    </row>
    <row r="12" spans="1:24">
      <c r="A12" s="394" t="s">
        <v>1433</v>
      </c>
      <c r="B12" s="394" t="s">
        <v>1433</v>
      </c>
      <c r="C12" s="395" t="s">
        <v>1433</v>
      </c>
      <c r="D12" s="390"/>
      <c r="E12" s="390"/>
      <c r="F12" s="392" t="s">
        <v>1432</v>
      </c>
      <c r="G12" s="392" t="s">
        <v>1432</v>
      </c>
      <c r="H12" s="390" t="s">
        <v>1432</v>
      </c>
      <c r="I12" s="392" t="s">
        <v>1432</v>
      </c>
      <c r="J12" s="390" t="s">
        <v>1432</v>
      </c>
      <c r="K12" s="390" t="s">
        <v>1432</v>
      </c>
      <c r="L12" s="390" t="s">
        <v>1432</v>
      </c>
      <c r="M12" s="390" t="s">
        <v>1432</v>
      </c>
      <c r="N12" s="390" t="s">
        <v>1432</v>
      </c>
      <c r="O12" s="390" t="s">
        <v>1432</v>
      </c>
      <c r="P12" s="390" t="s">
        <v>1432</v>
      </c>
      <c r="Q12" s="390" t="s">
        <v>1432</v>
      </c>
      <c r="R12" s="390"/>
      <c r="S12" s="392" t="s">
        <v>1432</v>
      </c>
      <c r="T12" s="390"/>
      <c r="U12" s="390" t="str">
        <f ca="1"/>
        <v>07</v>
      </c>
    </row>
    <row r="13" spans="1:24">
      <c r="A13" s="394">
        <v>10</v>
      </c>
      <c r="B13" s="394">
        <v>10</v>
      </c>
      <c r="C13" s="395" t="s">
        <v>1309</v>
      </c>
      <c r="D13" s="390"/>
      <c r="E13" s="390"/>
      <c r="F13" s="392" t="s">
        <v>1433</v>
      </c>
      <c r="G13" s="392" t="s">
        <v>1433</v>
      </c>
      <c r="H13" s="390" t="s">
        <v>1433</v>
      </c>
      <c r="I13" s="392" t="s">
        <v>1433</v>
      </c>
      <c r="J13" s="390" t="s">
        <v>1433</v>
      </c>
      <c r="K13" s="390" t="s">
        <v>1433</v>
      </c>
      <c r="L13" s="390" t="s">
        <v>1433</v>
      </c>
      <c r="M13" s="390" t="s">
        <v>1433</v>
      </c>
      <c r="N13" s="390" t="s">
        <v>1433</v>
      </c>
      <c r="O13" s="390" t="s">
        <v>1433</v>
      </c>
      <c r="P13" s="390" t="s">
        <v>1433</v>
      </c>
      <c r="Q13" s="390" t="s">
        <v>1433</v>
      </c>
      <c r="R13" s="390"/>
      <c r="S13" s="392" t="s">
        <v>1433</v>
      </c>
      <c r="T13" s="390"/>
      <c r="U13" t="str">
        <f ca="1"/>
        <v>08</v>
      </c>
    </row>
    <row r="14" spans="1:24">
      <c r="A14" s="394">
        <v>11</v>
      </c>
      <c r="B14" s="394">
        <v>11</v>
      </c>
      <c r="C14" s="395" t="s">
        <v>1310</v>
      </c>
      <c r="D14" s="390"/>
      <c r="E14" s="390"/>
      <c r="F14" s="392">
        <v>10</v>
      </c>
      <c r="G14" s="392">
        <v>10</v>
      </c>
      <c r="H14" s="390">
        <v>10</v>
      </c>
      <c r="I14" s="392">
        <v>10</v>
      </c>
      <c r="J14" s="390">
        <v>10</v>
      </c>
      <c r="K14" s="390">
        <v>10</v>
      </c>
      <c r="L14" s="390">
        <v>10</v>
      </c>
      <c r="M14" s="390">
        <v>10</v>
      </c>
      <c r="N14" s="390">
        <v>10</v>
      </c>
      <c r="O14" s="390">
        <v>10</v>
      </c>
      <c r="P14" s="390">
        <v>10</v>
      </c>
      <c r="Q14" s="390">
        <v>10</v>
      </c>
      <c r="R14" s="390"/>
      <c r="S14" s="392">
        <v>10</v>
      </c>
      <c r="T14" s="390"/>
      <c r="U14" t="str">
        <f ca="1"/>
        <v>09</v>
      </c>
    </row>
    <row r="15" spans="1:24">
      <c r="A15" s="394">
        <v>12</v>
      </c>
      <c r="B15" s="394">
        <v>12</v>
      </c>
      <c r="C15" s="395" t="s">
        <v>1311</v>
      </c>
      <c r="D15" s="390"/>
      <c r="E15" s="390"/>
      <c r="F15" s="392">
        <v>11</v>
      </c>
      <c r="G15" s="392">
        <v>11</v>
      </c>
      <c r="H15" s="390">
        <v>11</v>
      </c>
      <c r="I15" s="392">
        <v>11</v>
      </c>
      <c r="J15" s="390">
        <v>11</v>
      </c>
      <c r="K15" s="390">
        <v>11</v>
      </c>
      <c r="L15" s="390">
        <v>11</v>
      </c>
      <c r="M15" s="390">
        <v>11</v>
      </c>
      <c r="N15" s="390">
        <v>11</v>
      </c>
      <c r="O15" s="390">
        <v>11</v>
      </c>
      <c r="P15" s="390">
        <v>11</v>
      </c>
      <c r="Q15" s="390">
        <v>11</v>
      </c>
      <c r="R15" s="390"/>
      <c r="S15" s="392">
        <v>11</v>
      </c>
      <c r="T15" s="390"/>
      <c r="U15">
        <f ca="1"/>
        <v>10</v>
      </c>
    </row>
    <row r="16" spans="1:24">
      <c r="A16" s="394">
        <v>13</v>
      </c>
      <c r="B16" s="394">
        <v>13</v>
      </c>
      <c r="C16" s="395" t="s">
        <v>1312</v>
      </c>
      <c r="D16" s="390"/>
      <c r="E16" s="390"/>
      <c r="F16" s="392">
        <v>12</v>
      </c>
      <c r="G16" s="392">
        <v>12</v>
      </c>
      <c r="H16" s="390">
        <v>12</v>
      </c>
      <c r="I16" s="392">
        <v>12</v>
      </c>
      <c r="J16" s="390">
        <v>12</v>
      </c>
      <c r="K16" s="390">
        <v>12</v>
      </c>
      <c r="L16" s="390">
        <v>12</v>
      </c>
      <c r="M16" s="390">
        <v>12</v>
      </c>
      <c r="N16" s="390">
        <v>12</v>
      </c>
      <c r="O16" s="390">
        <v>12</v>
      </c>
      <c r="P16" s="390">
        <v>12</v>
      </c>
      <c r="Q16" s="390">
        <v>12</v>
      </c>
      <c r="R16" s="390"/>
      <c r="S16" s="392">
        <v>12</v>
      </c>
      <c r="T16" s="390"/>
      <c r="U16">
        <f ca="1"/>
        <v>11</v>
      </c>
    </row>
    <row r="17" spans="1:21">
      <c r="A17" s="394">
        <v>14</v>
      </c>
      <c r="B17" s="394">
        <v>14</v>
      </c>
      <c r="C17" s="395" t="s">
        <v>1313</v>
      </c>
      <c r="D17" s="390"/>
      <c r="E17" s="390"/>
      <c r="F17" s="392">
        <v>13</v>
      </c>
      <c r="G17" s="392">
        <v>13</v>
      </c>
      <c r="H17" s="390">
        <v>13</v>
      </c>
      <c r="I17" s="392">
        <v>13</v>
      </c>
      <c r="J17" s="390">
        <v>13</v>
      </c>
      <c r="K17" s="390">
        <v>13</v>
      </c>
      <c r="L17" s="390">
        <v>13</v>
      </c>
      <c r="M17" s="390">
        <v>13</v>
      </c>
      <c r="N17" s="390">
        <v>13</v>
      </c>
      <c r="O17" s="390">
        <v>13</v>
      </c>
      <c r="P17" s="390">
        <v>13</v>
      </c>
      <c r="Q17" s="390">
        <v>13</v>
      </c>
      <c r="R17" s="390"/>
      <c r="S17" s="392">
        <v>13</v>
      </c>
      <c r="T17" s="390"/>
      <c r="U17">
        <f ca="1"/>
        <v>12</v>
      </c>
    </row>
    <row r="18" spans="1:21">
      <c r="A18" s="394">
        <v>15</v>
      </c>
      <c r="B18" s="394">
        <v>15</v>
      </c>
      <c r="C18" s="395" t="s">
        <v>1314</v>
      </c>
      <c r="D18" s="390"/>
      <c r="E18" s="390"/>
      <c r="F18" s="392">
        <v>14</v>
      </c>
      <c r="G18" s="392">
        <v>14</v>
      </c>
      <c r="H18" s="390">
        <v>14</v>
      </c>
      <c r="I18" s="392">
        <v>14</v>
      </c>
      <c r="J18" s="390">
        <v>14</v>
      </c>
      <c r="K18" s="390">
        <v>14</v>
      </c>
      <c r="L18" s="390">
        <v>14</v>
      </c>
      <c r="M18" s="390">
        <v>14</v>
      </c>
      <c r="N18" s="390">
        <v>14</v>
      </c>
      <c r="O18" s="390">
        <v>14</v>
      </c>
      <c r="P18" s="390">
        <v>14</v>
      </c>
      <c r="Q18" s="390">
        <v>14</v>
      </c>
      <c r="R18" s="390"/>
      <c r="S18" s="392">
        <v>14</v>
      </c>
      <c r="T18" s="390"/>
      <c r="U18">
        <f ca="1"/>
        <v>13</v>
      </c>
    </row>
    <row r="19" spans="1:21">
      <c r="A19" s="394">
        <v>16</v>
      </c>
      <c r="B19" s="394">
        <v>16</v>
      </c>
      <c r="C19" s="395" t="s">
        <v>1315</v>
      </c>
      <c r="D19" s="390"/>
      <c r="E19" s="390"/>
      <c r="F19" s="392">
        <v>15</v>
      </c>
      <c r="G19" s="392">
        <v>15</v>
      </c>
      <c r="H19" s="390">
        <v>15</v>
      </c>
      <c r="I19" s="392">
        <v>15</v>
      </c>
      <c r="J19" s="390">
        <v>15</v>
      </c>
      <c r="K19" s="390">
        <v>15</v>
      </c>
      <c r="L19" s="390">
        <v>15</v>
      </c>
      <c r="M19" s="390">
        <v>15</v>
      </c>
      <c r="N19" s="390">
        <v>15</v>
      </c>
      <c r="O19" s="390">
        <v>15</v>
      </c>
      <c r="P19" s="390">
        <v>15</v>
      </c>
      <c r="Q19" s="390">
        <v>15</v>
      </c>
      <c r="R19" s="390"/>
      <c r="S19" s="392">
        <v>15</v>
      </c>
      <c r="T19" s="390"/>
      <c r="U19">
        <f ca="1"/>
        <v>14</v>
      </c>
    </row>
    <row r="20" spans="1:21">
      <c r="A20" s="394">
        <v>17</v>
      </c>
      <c r="B20" s="394">
        <v>17</v>
      </c>
      <c r="C20" s="395" t="s">
        <v>1316</v>
      </c>
      <c r="D20" s="390"/>
      <c r="E20" s="390"/>
      <c r="F20" s="392">
        <v>16</v>
      </c>
      <c r="G20" s="392">
        <v>16</v>
      </c>
      <c r="H20" s="390">
        <v>16</v>
      </c>
      <c r="I20" s="392">
        <v>16</v>
      </c>
      <c r="J20" s="390">
        <v>16</v>
      </c>
      <c r="K20" s="390">
        <v>16</v>
      </c>
      <c r="L20" s="390">
        <v>16</v>
      </c>
      <c r="M20" s="390">
        <v>16</v>
      </c>
      <c r="N20" s="390">
        <v>16</v>
      </c>
      <c r="O20" s="390">
        <v>16</v>
      </c>
      <c r="P20" s="390">
        <v>16</v>
      </c>
      <c r="Q20" s="390">
        <v>16</v>
      </c>
      <c r="R20" s="390"/>
      <c r="S20" s="392">
        <v>16</v>
      </c>
      <c r="T20" s="390"/>
      <c r="U20">
        <f ca="1"/>
        <v>15</v>
      </c>
    </row>
    <row r="21" spans="1:21">
      <c r="A21" s="394">
        <v>18</v>
      </c>
      <c r="B21" s="394">
        <v>18</v>
      </c>
      <c r="C21" s="395" t="s">
        <v>1317</v>
      </c>
      <c r="D21" s="390"/>
      <c r="E21" s="390"/>
      <c r="F21" s="392">
        <v>17</v>
      </c>
      <c r="G21" s="392">
        <v>17</v>
      </c>
      <c r="H21" s="390">
        <v>17</v>
      </c>
      <c r="I21" s="392">
        <v>17</v>
      </c>
      <c r="J21" s="390">
        <v>17</v>
      </c>
      <c r="K21" s="390">
        <v>17</v>
      </c>
      <c r="L21" s="390">
        <v>17</v>
      </c>
      <c r="M21" s="390">
        <v>17</v>
      </c>
      <c r="N21" s="390">
        <v>17</v>
      </c>
      <c r="O21" s="390">
        <v>17</v>
      </c>
      <c r="P21" s="390">
        <v>17</v>
      </c>
      <c r="Q21" s="390">
        <v>17</v>
      </c>
      <c r="R21" s="390"/>
      <c r="S21" s="392">
        <v>17</v>
      </c>
      <c r="T21" s="390"/>
      <c r="U21">
        <f ca="1"/>
        <v>16</v>
      </c>
    </row>
    <row r="22" spans="1:21">
      <c r="A22" s="394">
        <v>19</v>
      </c>
      <c r="B22" s="394">
        <v>19</v>
      </c>
      <c r="C22" s="395" t="s">
        <v>1318</v>
      </c>
      <c r="D22" s="390"/>
      <c r="E22" s="390"/>
      <c r="F22" s="392">
        <v>18</v>
      </c>
      <c r="G22" s="392">
        <v>18</v>
      </c>
      <c r="H22" s="390">
        <v>18</v>
      </c>
      <c r="I22" s="392">
        <v>18</v>
      </c>
      <c r="J22" s="390">
        <v>18</v>
      </c>
      <c r="K22" s="390">
        <v>18</v>
      </c>
      <c r="L22" s="390">
        <v>18</v>
      </c>
      <c r="M22" s="390">
        <v>18</v>
      </c>
      <c r="N22" s="390">
        <v>18</v>
      </c>
      <c r="O22" s="390">
        <v>18</v>
      </c>
      <c r="P22" s="390">
        <v>18</v>
      </c>
      <c r="Q22" s="390">
        <v>18</v>
      </c>
      <c r="R22" s="390"/>
      <c r="S22" s="392">
        <v>18</v>
      </c>
      <c r="T22" s="390"/>
      <c r="U22">
        <f ca="1"/>
        <v>17</v>
      </c>
    </row>
    <row r="23" spans="1:21">
      <c r="A23" s="394">
        <v>20</v>
      </c>
      <c r="B23" s="394">
        <v>20</v>
      </c>
      <c r="C23" s="395" t="s">
        <v>1319</v>
      </c>
      <c r="D23" s="390"/>
      <c r="E23" s="390"/>
      <c r="F23" s="392">
        <v>19</v>
      </c>
      <c r="G23" s="392">
        <v>19</v>
      </c>
      <c r="H23" s="390">
        <v>19</v>
      </c>
      <c r="I23" s="392">
        <v>19</v>
      </c>
      <c r="J23" s="390">
        <v>19</v>
      </c>
      <c r="K23" s="390">
        <v>19</v>
      </c>
      <c r="L23" s="390">
        <v>19</v>
      </c>
      <c r="M23" s="390">
        <v>19</v>
      </c>
      <c r="N23" s="390">
        <v>19</v>
      </c>
      <c r="O23" s="390">
        <v>19</v>
      </c>
      <c r="P23" s="390">
        <v>19</v>
      </c>
      <c r="Q23" s="390">
        <v>19</v>
      </c>
      <c r="R23" s="390"/>
      <c r="S23" s="392">
        <v>19</v>
      </c>
      <c r="T23" s="390"/>
      <c r="U23">
        <f ca="1"/>
        <v>18</v>
      </c>
    </row>
    <row r="24" spans="1:21">
      <c r="A24" s="394">
        <v>21</v>
      </c>
      <c r="B24" s="394">
        <v>21</v>
      </c>
      <c r="C24" s="395" t="s">
        <v>1320</v>
      </c>
      <c r="D24" s="390"/>
      <c r="E24" s="390"/>
      <c r="F24" s="392">
        <v>20</v>
      </c>
      <c r="G24" s="392">
        <v>20</v>
      </c>
      <c r="H24" s="390">
        <v>20</v>
      </c>
      <c r="I24" s="392">
        <v>20</v>
      </c>
      <c r="J24" s="390">
        <v>20</v>
      </c>
      <c r="K24" s="390">
        <v>20</v>
      </c>
      <c r="L24" s="390">
        <v>20</v>
      </c>
      <c r="M24" s="390">
        <v>20</v>
      </c>
      <c r="N24" s="390">
        <v>20</v>
      </c>
      <c r="O24" s="390">
        <v>20</v>
      </c>
      <c r="P24" s="390">
        <v>20</v>
      </c>
      <c r="Q24" s="390">
        <v>20</v>
      </c>
      <c r="R24" s="390"/>
      <c r="S24" s="392">
        <v>20</v>
      </c>
      <c r="T24" s="390"/>
      <c r="U24">
        <f ca="1"/>
        <v>19</v>
      </c>
    </row>
    <row r="25" spans="1:21">
      <c r="A25" s="394">
        <v>22</v>
      </c>
      <c r="B25" s="394">
        <v>22</v>
      </c>
      <c r="C25" s="395" t="s">
        <v>1321</v>
      </c>
      <c r="D25" s="390"/>
      <c r="E25" s="390"/>
      <c r="F25" s="392">
        <v>21</v>
      </c>
      <c r="G25" s="392">
        <v>21</v>
      </c>
      <c r="H25" s="390">
        <v>21</v>
      </c>
      <c r="I25" s="392">
        <v>21</v>
      </c>
      <c r="J25" s="390">
        <v>21</v>
      </c>
      <c r="K25" s="390">
        <v>21</v>
      </c>
      <c r="L25" s="390">
        <v>21</v>
      </c>
      <c r="M25" s="390">
        <v>21</v>
      </c>
      <c r="N25" s="390">
        <v>21</v>
      </c>
      <c r="O25" s="390">
        <v>21</v>
      </c>
      <c r="P25" s="390">
        <v>21</v>
      </c>
      <c r="Q25" s="390">
        <v>21</v>
      </c>
      <c r="R25" s="390"/>
      <c r="S25" s="392">
        <v>21</v>
      </c>
      <c r="T25" s="390"/>
      <c r="U25">
        <f ca="1"/>
        <v>20</v>
      </c>
    </row>
    <row r="26" spans="1:21">
      <c r="A26" s="394">
        <v>23</v>
      </c>
      <c r="B26" s="394">
        <v>23</v>
      </c>
      <c r="C26" s="395" t="s">
        <v>1322</v>
      </c>
      <c r="D26" s="390"/>
      <c r="E26" s="390"/>
      <c r="F26" s="392">
        <v>22</v>
      </c>
      <c r="G26" s="392">
        <v>22</v>
      </c>
      <c r="H26" s="390">
        <v>22</v>
      </c>
      <c r="I26" s="392">
        <v>22</v>
      </c>
      <c r="J26" s="390">
        <v>22</v>
      </c>
      <c r="K26" s="390">
        <v>22</v>
      </c>
      <c r="L26" s="390">
        <v>22</v>
      </c>
      <c r="M26" s="390">
        <v>22</v>
      </c>
      <c r="N26" s="390">
        <v>22</v>
      </c>
      <c r="O26" s="390">
        <v>22</v>
      </c>
      <c r="P26" s="390">
        <v>22</v>
      </c>
      <c r="Q26" s="390">
        <v>22</v>
      </c>
      <c r="R26" s="390"/>
      <c r="S26" s="392">
        <v>22</v>
      </c>
      <c r="T26" s="390"/>
      <c r="U26">
        <f ca="1"/>
        <v>21</v>
      </c>
    </row>
    <row r="27" spans="1:21">
      <c r="A27" s="394">
        <v>24</v>
      </c>
      <c r="B27" s="394">
        <v>24</v>
      </c>
      <c r="C27" s="395" t="s">
        <v>1323</v>
      </c>
      <c r="D27" s="390"/>
      <c r="E27" s="390"/>
      <c r="F27" s="392">
        <v>23</v>
      </c>
      <c r="G27" s="392">
        <v>23</v>
      </c>
      <c r="H27" s="390">
        <v>23</v>
      </c>
      <c r="I27" s="392">
        <v>23</v>
      </c>
      <c r="J27" s="390">
        <v>23</v>
      </c>
      <c r="K27" s="390">
        <v>23</v>
      </c>
      <c r="L27" s="390">
        <v>23</v>
      </c>
      <c r="M27" s="390">
        <v>23</v>
      </c>
      <c r="N27" s="390">
        <v>23</v>
      </c>
      <c r="O27" s="390">
        <v>23</v>
      </c>
      <c r="P27" s="390">
        <v>23</v>
      </c>
      <c r="Q27" s="390">
        <v>23</v>
      </c>
      <c r="R27" s="390"/>
      <c r="S27" s="392">
        <v>23</v>
      </c>
      <c r="T27" s="390"/>
      <c r="U27">
        <f ca="1"/>
        <v>22</v>
      </c>
    </row>
    <row r="28" spans="1:21">
      <c r="A28" s="394">
        <v>25</v>
      </c>
      <c r="B28" s="394">
        <v>25</v>
      </c>
      <c r="C28" s="395" t="s">
        <v>1324</v>
      </c>
      <c r="D28" s="390"/>
      <c r="E28" s="390"/>
      <c r="F28" s="392">
        <v>24</v>
      </c>
      <c r="G28" s="392">
        <v>24</v>
      </c>
      <c r="H28" s="390">
        <v>24</v>
      </c>
      <c r="I28" s="392">
        <v>24</v>
      </c>
      <c r="J28" s="390">
        <v>24</v>
      </c>
      <c r="K28" s="390">
        <v>24</v>
      </c>
      <c r="L28" s="390">
        <v>24</v>
      </c>
      <c r="M28" s="390">
        <v>24</v>
      </c>
      <c r="N28" s="390">
        <v>24</v>
      </c>
      <c r="O28" s="390">
        <v>24</v>
      </c>
      <c r="P28" s="390">
        <v>24</v>
      </c>
      <c r="Q28" s="390">
        <v>24</v>
      </c>
      <c r="R28" s="390"/>
      <c r="S28" s="392">
        <v>24</v>
      </c>
      <c r="T28" s="390"/>
      <c r="U28">
        <f ca="1"/>
        <v>23</v>
      </c>
    </row>
    <row r="29" spans="1:21">
      <c r="A29" s="394">
        <v>26</v>
      </c>
      <c r="B29" s="394">
        <v>26</v>
      </c>
      <c r="C29" s="395" t="s">
        <v>1325</v>
      </c>
      <c r="D29" s="390"/>
      <c r="E29" s="390"/>
      <c r="F29" s="392">
        <v>25</v>
      </c>
      <c r="G29" s="392">
        <v>25</v>
      </c>
      <c r="H29" s="390">
        <v>25</v>
      </c>
      <c r="I29" s="392">
        <v>25</v>
      </c>
      <c r="J29" s="390">
        <v>25</v>
      </c>
      <c r="K29" s="390">
        <v>25</v>
      </c>
      <c r="L29" s="390">
        <v>25</v>
      </c>
      <c r="M29" s="390">
        <v>25</v>
      </c>
      <c r="N29" s="390">
        <v>25</v>
      </c>
      <c r="O29" s="390">
        <v>25</v>
      </c>
      <c r="P29" s="390">
        <v>25</v>
      </c>
      <c r="Q29" s="390">
        <v>25</v>
      </c>
      <c r="R29" s="390"/>
      <c r="S29" s="392">
        <v>25</v>
      </c>
      <c r="T29" s="390"/>
      <c r="U29">
        <f ca="1"/>
        <v>24</v>
      </c>
    </row>
    <row r="30" spans="1:21">
      <c r="A30" s="394">
        <v>27</v>
      </c>
      <c r="B30" s="394">
        <v>27</v>
      </c>
      <c r="C30" s="395" t="s">
        <v>1326</v>
      </c>
      <c r="D30" s="390"/>
      <c r="E30" s="390"/>
      <c r="F30" s="392">
        <v>26</v>
      </c>
      <c r="G30" s="392">
        <v>26</v>
      </c>
      <c r="H30" s="390">
        <v>26</v>
      </c>
      <c r="I30" s="392">
        <v>26</v>
      </c>
      <c r="J30" s="390">
        <v>26</v>
      </c>
      <c r="K30" s="390">
        <v>26</v>
      </c>
      <c r="L30" s="390">
        <v>26</v>
      </c>
      <c r="M30" s="390">
        <v>26</v>
      </c>
      <c r="N30" s="390">
        <v>26</v>
      </c>
      <c r="O30" s="390">
        <v>26</v>
      </c>
      <c r="P30" s="390">
        <v>26</v>
      </c>
      <c r="Q30" s="390">
        <v>26</v>
      </c>
      <c r="R30" s="390"/>
      <c r="S30" s="392">
        <v>26</v>
      </c>
      <c r="T30" s="390"/>
      <c r="U30">
        <f ca="1"/>
        <v>25</v>
      </c>
    </row>
    <row r="31" spans="1:21">
      <c r="A31" s="394">
        <v>28</v>
      </c>
      <c r="B31" s="394">
        <v>28</v>
      </c>
      <c r="C31" s="395" t="s">
        <v>1327</v>
      </c>
      <c r="D31" s="390"/>
      <c r="E31" s="390"/>
      <c r="F31" s="392">
        <v>27</v>
      </c>
      <c r="G31" s="392">
        <v>27</v>
      </c>
      <c r="H31" s="390">
        <v>27</v>
      </c>
      <c r="I31" s="392">
        <v>27</v>
      </c>
      <c r="J31" s="390">
        <v>27</v>
      </c>
      <c r="K31" s="390">
        <v>27</v>
      </c>
      <c r="L31" s="390">
        <v>27</v>
      </c>
      <c r="M31" s="390">
        <v>27</v>
      </c>
      <c r="N31" s="390">
        <v>27</v>
      </c>
      <c r="O31" s="390">
        <v>27</v>
      </c>
      <c r="P31" s="390">
        <v>27</v>
      </c>
      <c r="Q31" s="390">
        <v>27</v>
      </c>
      <c r="R31" s="390"/>
      <c r="S31" s="392">
        <v>27</v>
      </c>
      <c r="T31" s="390"/>
      <c r="U31">
        <f ca="1"/>
        <v>26</v>
      </c>
    </row>
    <row r="32" spans="1:21">
      <c r="A32" s="394">
        <v>29</v>
      </c>
      <c r="B32" s="394">
        <v>29</v>
      </c>
      <c r="C32" s="395" t="s">
        <v>1328</v>
      </c>
      <c r="D32" s="390"/>
      <c r="E32" s="390"/>
      <c r="F32" s="392">
        <v>28</v>
      </c>
      <c r="G32" s="392">
        <v>28</v>
      </c>
      <c r="H32" s="390">
        <v>28</v>
      </c>
      <c r="I32" s="392">
        <v>28</v>
      </c>
      <c r="J32" s="390">
        <v>28</v>
      </c>
      <c r="K32" s="390">
        <v>28</v>
      </c>
      <c r="L32" s="390">
        <v>28</v>
      </c>
      <c r="M32" s="390">
        <v>28</v>
      </c>
      <c r="N32" s="390">
        <v>28</v>
      </c>
      <c r="O32" s="390">
        <v>28</v>
      </c>
      <c r="P32" s="390">
        <v>28</v>
      </c>
      <c r="Q32" s="390">
        <v>28</v>
      </c>
      <c r="R32" s="390"/>
      <c r="S32" s="392">
        <v>28</v>
      </c>
      <c r="T32" s="390"/>
      <c r="U32">
        <f ca="1"/>
        <v>27</v>
      </c>
    </row>
    <row r="33" spans="1:21">
      <c r="A33" s="394">
        <v>30</v>
      </c>
      <c r="B33" s="394">
        <v>30</v>
      </c>
      <c r="C33" s="395" t="s">
        <v>1329</v>
      </c>
      <c r="D33" s="390"/>
      <c r="E33" s="390"/>
      <c r="F33" s="392">
        <v>29</v>
      </c>
      <c r="G33" s="390"/>
      <c r="H33" s="390">
        <v>29</v>
      </c>
      <c r="I33" s="392">
        <v>29</v>
      </c>
      <c r="J33" s="390">
        <v>29</v>
      </c>
      <c r="K33" s="390">
        <v>29</v>
      </c>
      <c r="L33" s="390">
        <v>29</v>
      </c>
      <c r="M33" s="390">
        <v>29</v>
      </c>
      <c r="N33" s="390">
        <v>29</v>
      </c>
      <c r="O33" s="390">
        <v>29</v>
      </c>
      <c r="P33" s="390">
        <v>29</v>
      </c>
      <c r="Q33" s="390">
        <v>29</v>
      </c>
      <c r="R33" s="390"/>
      <c r="S33" s="392">
        <v>29</v>
      </c>
      <c r="T33" s="390"/>
      <c r="U33">
        <f ca="1"/>
        <v>28</v>
      </c>
    </row>
    <row r="34" spans="1:21">
      <c r="A34" s="394">
        <v>31</v>
      </c>
      <c r="B34" s="394">
        <v>31</v>
      </c>
      <c r="C34" s="395" t="s">
        <v>1330</v>
      </c>
      <c r="D34" s="390"/>
      <c r="E34" s="390"/>
      <c r="F34" s="392">
        <v>30</v>
      </c>
      <c r="G34" s="390"/>
      <c r="H34" s="390">
        <v>30</v>
      </c>
      <c r="I34" s="392">
        <v>30</v>
      </c>
      <c r="J34" s="390">
        <v>30</v>
      </c>
      <c r="K34" s="390">
        <v>30</v>
      </c>
      <c r="L34" s="390">
        <v>30</v>
      </c>
      <c r="M34" s="390">
        <v>30</v>
      </c>
      <c r="N34" s="390">
        <v>30</v>
      </c>
      <c r="O34" s="390">
        <v>30</v>
      </c>
      <c r="P34" s="390">
        <v>30</v>
      </c>
      <c r="Q34" s="390">
        <v>30</v>
      </c>
      <c r="R34" s="390"/>
      <c r="S34" s="390"/>
      <c r="T34" s="390"/>
      <c r="U34">
        <f ca="1"/>
        <v>29</v>
      </c>
    </row>
    <row r="35" spans="1:21">
      <c r="A35" s="394">
        <v>32</v>
      </c>
      <c r="B35" s="395"/>
      <c r="C35" s="395" t="s">
        <v>1331</v>
      </c>
      <c r="D35" s="390"/>
      <c r="E35" s="390"/>
      <c r="F35" s="392">
        <v>31</v>
      </c>
      <c r="G35" s="390"/>
      <c r="H35" s="390">
        <v>31</v>
      </c>
      <c r="I35" s="390"/>
      <c r="J35" s="390">
        <v>31</v>
      </c>
      <c r="K35" s="390"/>
      <c r="L35" s="390">
        <v>31</v>
      </c>
      <c r="M35" s="390">
        <v>31</v>
      </c>
      <c r="N35" s="390"/>
      <c r="O35" s="390">
        <v>31</v>
      </c>
      <c r="P35" s="390"/>
      <c r="Q35" s="390">
        <v>31</v>
      </c>
      <c r="R35" s="390"/>
      <c r="S35" s="390"/>
      <c r="T35" s="390"/>
      <c r="U35">
        <f ca="1"/>
        <v>30</v>
      </c>
    </row>
    <row r="36" spans="1:21">
      <c r="A36" s="394">
        <v>33</v>
      </c>
      <c r="B36" s="395"/>
      <c r="C36" s="395" t="s">
        <v>1332</v>
      </c>
      <c r="D36" s="390"/>
      <c r="E36" s="390"/>
      <c r="F36" s="390"/>
      <c r="G36" s="390"/>
      <c r="H36" s="390"/>
      <c r="I36" s="390"/>
      <c r="J36" s="390"/>
      <c r="K36" s="390"/>
      <c r="L36" s="390"/>
      <c r="M36" s="390"/>
      <c r="N36" s="390"/>
      <c r="O36" s="390"/>
      <c r="P36" s="390"/>
      <c r="Q36" s="390"/>
      <c r="R36" s="390"/>
      <c r="S36" s="390"/>
      <c r="T36" s="390"/>
      <c r="U36">
        <f ca="1"/>
        <v>31</v>
      </c>
    </row>
    <row r="37" spans="1:21">
      <c r="A37" s="394">
        <v>34</v>
      </c>
      <c r="B37" s="395"/>
      <c r="C37" s="395" t="s">
        <v>1333</v>
      </c>
      <c r="D37" s="390"/>
      <c r="E37" s="390"/>
      <c r="F37" s="390"/>
      <c r="G37" s="390"/>
      <c r="H37" s="390"/>
      <c r="I37" s="390"/>
      <c r="J37" s="390"/>
      <c r="K37" s="390"/>
      <c r="L37" s="390"/>
      <c r="M37" s="390"/>
      <c r="N37" s="390"/>
      <c r="O37" s="390"/>
      <c r="P37" s="390"/>
      <c r="Q37" s="390"/>
      <c r="R37" s="390"/>
      <c r="S37" s="390"/>
      <c r="T37" s="390"/>
    </row>
    <row r="38" spans="1:21">
      <c r="A38" s="394">
        <v>35</v>
      </c>
      <c r="B38" s="395"/>
      <c r="C38" s="395" t="s">
        <v>1334</v>
      </c>
      <c r="D38" s="390"/>
      <c r="E38" s="390"/>
      <c r="F38" s="390"/>
      <c r="G38" s="390"/>
      <c r="H38" s="390"/>
      <c r="I38" s="390"/>
      <c r="J38" s="390"/>
      <c r="K38" s="390"/>
      <c r="L38" s="390"/>
      <c r="M38" s="390"/>
      <c r="N38" s="390"/>
      <c r="O38" s="390"/>
      <c r="P38" s="390"/>
      <c r="Q38" s="390"/>
      <c r="R38" s="390"/>
      <c r="S38" s="390"/>
      <c r="T38" s="390"/>
    </row>
    <row r="39" spans="1:21">
      <c r="A39" s="394">
        <v>36</v>
      </c>
      <c r="B39" s="395"/>
      <c r="C39" s="395" t="s">
        <v>1335</v>
      </c>
      <c r="D39" s="390"/>
      <c r="E39" s="390"/>
      <c r="F39" s="390"/>
      <c r="G39" s="390"/>
      <c r="H39" s="390"/>
      <c r="I39" s="390"/>
      <c r="J39" s="390"/>
      <c r="K39" s="390"/>
      <c r="L39" s="390"/>
      <c r="M39" s="390"/>
      <c r="N39" s="390"/>
      <c r="O39" s="390"/>
      <c r="P39" s="390"/>
      <c r="Q39" s="390"/>
      <c r="R39" s="390"/>
      <c r="S39" s="390"/>
      <c r="T39" s="390"/>
    </row>
    <row r="40" spans="1:21">
      <c r="A40" s="394">
        <v>37</v>
      </c>
      <c r="B40" s="395"/>
      <c r="C40" s="395" t="s">
        <v>1336</v>
      </c>
      <c r="D40" s="390"/>
      <c r="E40" s="390"/>
      <c r="F40" s="390"/>
      <c r="G40" s="390"/>
      <c r="H40" s="390"/>
      <c r="I40" s="390"/>
      <c r="J40" s="390"/>
      <c r="K40" s="390"/>
      <c r="L40" s="390"/>
      <c r="M40" s="390"/>
      <c r="N40" s="390"/>
      <c r="O40" s="390"/>
      <c r="P40" s="390"/>
      <c r="Q40" s="390"/>
      <c r="R40" s="390"/>
      <c r="S40" s="390"/>
      <c r="T40" s="390"/>
    </row>
    <row r="41" spans="1:21">
      <c r="A41" s="394">
        <v>38</v>
      </c>
      <c r="B41" s="395"/>
      <c r="C41" s="395" t="s">
        <v>1337</v>
      </c>
      <c r="D41" s="390"/>
      <c r="E41" s="390"/>
      <c r="F41" s="390"/>
      <c r="G41" s="390"/>
      <c r="H41" s="390"/>
      <c r="I41" s="390"/>
      <c r="J41" s="390"/>
      <c r="K41" s="390"/>
      <c r="L41" s="390"/>
      <c r="M41" s="390"/>
      <c r="N41" s="390"/>
      <c r="O41" s="390"/>
      <c r="P41" s="390"/>
      <c r="Q41" s="390"/>
      <c r="R41" s="390"/>
      <c r="S41" s="390"/>
      <c r="T41" s="390"/>
    </row>
    <row r="42" spans="1:21">
      <c r="A42" s="394">
        <v>39</v>
      </c>
      <c r="B42" s="395"/>
      <c r="C42" s="395" t="s">
        <v>1338</v>
      </c>
      <c r="D42" s="390"/>
      <c r="E42" s="390"/>
      <c r="F42" s="390"/>
      <c r="G42" s="390"/>
      <c r="H42" s="390"/>
      <c r="I42" s="390"/>
      <c r="J42" s="390"/>
      <c r="K42" s="390"/>
      <c r="L42" s="390"/>
      <c r="M42" s="390"/>
      <c r="N42" s="390"/>
      <c r="O42" s="390"/>
      <c r="P42" s="390"/>
      <c r="Q42" s="390"/>
      <c r="R42" s="390"/>
      <c r="S42" s="390"/>
      <c r="T42" s="390"/>
    </row>
    <row r="43" spans="1:21">
      <c r="A43" s="394">
        <v>40</v>
      </c>
      <c r="B43" s="395"/>
      <c r="C43" s="395" t="s">
        <v>1339</v>
      </c>
      <c r="D43" s="390"/>
      <c r="E43" s="390"/>
      <c r="F43" s="390"/>
      <c r="G43" s="390"/>
      <c r="H43" s="390"/>
      <c r="I43" s="390"/>
      <c r="J43" s="390"/>
      <c r="K43" s="390"/>
      <c r="L43" s="390"/>
      <c r="M43" s="390"/>
      <c r="N43" s="390"/>
      <c r="O43" s="390"/>
      <c r="P43" s="390"/>
      <c r="Q43" s="390"/>
      <c r="R43" s="390"/>
      <c r="S43" s="390"/>
      <c r="T43" s="390"/>
    </row>
    <row r="44" spans="1:21">
      <c r="A44" s="394">
        <v>41</v>
      </c>
      <c r="B44" s="395"/>
      <c r="C44" s="395" t="s">
        <v>1439</v>
      </c>
      <c r="D44" s="390"/>
      <c r="E44" s="390"/>
      <c r="F44" s="390"/>
      <c r="G44" s="390"/>
      <c r="H44" s="390"/>
      <c r="I44" s="390"/>
      <c r="J44" s="390"/>
      <c r="K44" s="390"/>
      <c r="L44" s="390"/>
      <c r="M44" s="390"/>
      <c r="N44" s="390"/>
      <c r="O44" s="390"/>
      <c r="P44" s="390"/>
      <c r="Q44" s="390"/>
      <c r="R44" s="390"/>
      <c r="S44" s="390"/>
      <c r="T44" s="390"/>
    </row>
    <row r="45" spans="1:21">
      <c r="A45" s="394">
        <v>42</v>
      </c>
      <c r="B45" s="395"/>
      <c r="C45" s="395" t="s">
        <v>1440</v>
      </c>
      <c r="D45" s="390"/>
      <c r="E45" s="390"/>
      <c r="F45" s="390"/>
      <c r="G45" s="390"/>
      <c r="H45" s="390"/>
      <c r="I45" s="390"/>
      <c r="J45" s="390"/>
      <c r="K45" s="390"/>
      <c r="L45" s="390"/>
      <c r="M45" s="390"/>
      <c r="N45" s="390"/>
      <c r="O45" s="390"/>
      <c r="P45" s="390"/>
      <c r="Q45" s="390"/>
      <c r="R45" s="390"/>
      <c r="S45" s="390"/>
      <c r="T45" s="390"/>
    </row>
    <row r="46" spans="1:21">
      <c r="A46" s="394">
        <v>43</v>
      </c>
      <c r="B46" s="395"/>
      <c r="C46" s="395" t="s">
        <v>1441</v>
      </c>
      <c r="D46" s="390"/>
      <c r="E46" s="390"/>
      <c r="F46" s="390"/>
      <c r="G46" s="390"/>
      <c r="H46" s="390"/>
      <c r="I46" s="390"/>
      <c r="J46" s="390"/>
      <c r="K46" s="390"/>
      <c r="L46" s="390"/>
      <c r="M46" s="390"/>
      <c r="N46" s="390"/>
      <c r="O46" s="390"/>
      <c r="P46" s="390"/>
      <c r="Q46" s="390"/>
      <c r="R46" s="390"/>
      <c r="S46" s="390"/>
      <c r="T46" s="390"/>
    </row>
    <row r="47" spans="1:21">
      <c r="A47" s="394">
        <v>44</v>
      </c>
      <c r="B47" s="395"/>
      <c r="C47" s="395" t="s">
        <v>1442</v>
      </c>
      <c r="D47" s="390"/>
      <c r="E47" s="390"/>
      <c r="F47" s="390"/>
      <c r="G47" s="390"/>
      <c r="H47" s="390"/>
      <c r="I47" s="390"/>
      <c r="J47" s="390"/>
      <c r="K47" s="390"/>
      <c r="L47" s="390"/>
      <c r="M47" s="390"/>
      <c r="N47" s="390"/>
      <c r="O47" s="390"/>
      <c r="P47" s="390"/>
      <c r="Q47" s="390"/>
      <c r="R47" s="390"/>
      <c r="S47" s="390"/>
      <c r="T47" s="390"/>
    </row>
    <row r="48" spans="1:21">
      <c r="A48" s="394">
        <v>45</v>
      </c>
      <c r="B48" s="395"/>
      <c r="C48" s="395" t="s">
        <v>1443</v>
      </c>
      <c r="D48" s="390"/>
      <c r="E48" s="390"/>
      <c r="F48" s="390"/>
      <c r="G48" s="390"/>
      <c r="H48" s="390"/>
      <c r="I48" s="390"/>
      <c r="J48" s="390"/>
      <c r="K48" s="390"/>
      <c r="L48" s="390"/>
      <c r="M48" s="390"/>
      <c r="N48" s="390"/>
      <c r="O48" s="390"/>
      <c r="P48" s="390"/>
      <c r="Q48" s="390"/>
      <c r="R48" s="390"/>
      <c r="S48" s="390"/>
      <c r="T48" s="390"/>
    </row>
    <row r="49" spans="1:20">
      <c r="A49" s="394">
        <v>46</v>
      </c>
      <c r="B49" s="395"/>
      <c r="C49" s="395" t="s">
        <v>1444</v>
      </c>
      <c r="D49" s="390"/>
      <c r="E49" s="390"/>
      <c r="F49" s="390"/>
      <c r="G49" s="390"/>
      <c r="H49" s="390"/>
      <c r="I49" s="390"/>
      <c r="J49" s="390"/>
      <c r="K49" s="390"/>
      <c r="L49" s="390"/>
      <c r="M49" s="390"/>
      <c r="N49" s="390"/>
      <c r="O49" s="390"/>
      <c r="P49" s="390"/>
      <c r="Q49" s="390"/>
      <c r="R49" s="390"/>
      <c r="S49" s="390"/>
      <c r="T49" s="390"/>
    </row>
    <row r="50" spans="1:20">
      <c r="A50" s="394">
        <v>47</v>
      </c>
      <c r="B50" s="395"/>
      <c r="C50" s="395" t="s">
        <v>1445</v>
      </c>
      <c r="D50" s="390"/>
      <c r="E50" s="390"/>
      <c r="F50" s="390"/>
      <c r="G50" s="390"/>
      <c r="H50" s="390"/>
      <c r="I50" s="390"/>
      <c r="J50" s="390"/>
      <c r="K50" s="390"/>
      <c r="L50" s="390"/>
      <c r="M50" s="390"/>
      <c r="N50" s="390"/>
      <c r="O50" s="390"/>
      <c r="P50" s="390"/>
      <c r="Q50" s="390"/>
      <c r="R50" s="390"/>
      <c r="S50" s="390"/>
      <c r="T50" s="390"/>
    </row>
    <row r="51" spans="1:20">
      <c r="A51" s="394">
        <v>48</v>
      </c>
      <c r="B51" s="395"/>
      <c r="C51" s="395" t="s">
        <v>1446</v>
      </c>
      <c r="D51" s="390"/>
      <c r="E51" s="390"/>
      <c r="F51" s="390"/>
      <c r="G51" s="390"/>
      <c r="H51" s="390"/>
      <c r="I51" s="390"/>
      <c r="J51" s="390"/>
      <c r="K51" s="390"/>
      <c r="L51" s="390"/>
      <c r="M51" s="390"/>
      <c r="N51" s="390"/>
      <c r="O51" s="390"/>
      <c r="P51" s="390"/>
      <c r="Q51" s="390"/>
      <c r="R51" s="390"/>
      <c r="S51" s="390"/>
      <c r="T51" s="390"/>
    </row>
    <row r="52" spans="1:20">
      <c r="A52" s="394">
        <v>49</v>
      </c>
      <c r="B52" s="395"/>
      <c r="C52" s="395" t="s">
        <v>1447</v>
      </c>
      <c r="D52" s="390"/>
      <c r="E52" s="390"/>
      <c r="F52" s="390"/>
      <c r="G52" s="390"/>
      <c r="H52" s="390"/>
      <c r="I52" s="390"/>
      <c r="J52" s="390"/>
      <c r="K52" s="390"/>
      <c r="L52" s="390"/>
      <c r="M52" s="390"/>
      <c r="N52" s="390"/>
      <c r="O52" s="390"/>
      <c r="P52" s="390"/>
      <c r="Q52" s="390"/>
      <c r="R52" s="390"/>
      <c r="S52" s="390"/>
      <c r="T52" s="390"/>
    </row>
    <row r="53" spans="1:20">
      <c r="A53" s="394">
        <v>50</v>
      </c>
      <c r="B53" s="395"/>
      <c r="C53" s="395" t="s">
        <v>1448</v>
      </c>
      <c r="D53" s="390"/>
      <c r="E53" s="390"/>
      <c r="F53" s="390"/>
      <c r="G53" s="390"/>
      <c r="H53" s="390"/>
      <c r="I53" s="390"/>
      <c r="J53" s="390"/>
      <c r="K53" s="390"/>
      <c r="L53" s="390"/>
      <c r="M53" s="390"/>
      <c r="N53" s="390"/>
      <c r="O53" s="390"/>
      <c r="P53" s="390"/>
      <c r="Q53" s="390"/>
      <c r="R53" s="390"/>
      <c r="S53" s="390"/>
      <c r="T53" s="390"/>
    </row>
    <row r="54" spans="1:20">
      <c r="A54" s="394">
        <v>51</v>
      </c>
      <c r="B54" s="395"/>
      <c r="C54" s="395" t="s">
        <v>1449</v>
      </c>
      <c r="D54" s="390"/>
      <c r="E54" s="390"/>
      <c r="F54" s="390"/>
      <c r="G54" s="390"/>
      <c r="H54" s="390"/>
      <c r="I54" s="390"/>
      <c r="J54" s="390"/>
      <c r="K54" s="390"/>
      <c r="L54" s="390"/>
      <c r="M54" s="390"/>
      <c r="N54" s="390"/>
      <c r="O54" s="390"/>
      <c r="P54" s="390"/>
      <c r="Q54" s="390"/>
      <c r="R54" s="390"/>
      <c r="S54" s="390"/>
      <c r="T54" s="390"/>
    </row>
    <row r="55" spans="1:20">
      <c r="A55" s="394">
        <v>52</v>
      </c>
      <c r="B55" s="395"/>
      <c r="C55" s="395" t="s">
        <v>1450</v>
      </c>
      <c r="D55" s="390"/>
      <c r="E55" s="390"/>
      <c r="F55" s="390"/>
      <c r="G55" s="390"/>
      <c r="H55" s="390"/>
      <c r="I55" s="390"/>
      <c r="J55" s="390"/>
      <c r="K55" s="390"/>
      <c r="L55" s="390"/>
      <c r="M55" s="390"/>
      <c r="N55" s="390"/>
      <c r="O55" s="390"/>
      <c r="P55" s="390"/>
      <c r="Q55" s="390"/>
      <c r="R55" s="390"/>
      <c r="S55" s="390"/>
      <c r="T55" s="390"/>
    </row>
    <row r="56" spans="1:20">
      <c r="A56" s="394">
        <v>53</v>
      </c>
      <c r="B56" s="395"/>
      <c r="C56" s="395" t="s">
        <v>1451</v>
      </c>
      <c r="D56" s="390"/>
      <c r="E56" s="390"/>
      <c r="F56" s="390"/>
      <c r="G56" s="390"/>
      <c r="H56" s="390"/>
      <c r="I56" s="390"/>
      <c r="J56" s="390"/>
      <c r="K56" s="390"/>
      <c r="L56" s="390"/>
      <c r="M56" s="390"/>
      <c r="N56" s="390"/>
      <c r="O56" s="390"/>
      <c r="P56" s="390"/>
      <c r="Q56" s="390"/>
      <c r="R56" s="390"/>
      <c r="S56" s="390"/>
      <c r="T56" s="390"/>
    </row>
    <row r="57" spans="1:20">
      <c r="A57" s="394">
        <v>54</v>
      </c>
      <c r="B57" s="395"/>
      <c r="C57" s="395" t="s">
        <v>1452</v>
      </c>
      <c r="D57" s="390"/>
      <c r="E57" s="390"/>
      <c r="F57" s="390"/>
      <c r="G57" s="390"/>
      <c r="H57" s="390"/>
      <c r="I57" s="390"/>
      <c r="J57" s="390"/>
      <c r="K57" s="390"/>
      <c r="L57" s="390"/>
      <c r="M57" s="390"/>
      <c r="N57" s="390"/>
      <c r="O57" s="390"/>
      <c r="P57" s="390"/>
      <c r="Q57" s="390"/>
      <c r="R57" s="390"/>
      <c r="S57" s="390"/>
      <c r="T57" s="390"/>
    </row>
    <row r="58" spans="1:20">
      <c r="A58" s="394">
        <v>55</v>
      </c>
      <c r="B58" s="395"/>
      <c r="C58" s="395" t="s">
        <v>1453</v>
      </c>
      <c r="D58" s="390"/>
      <c r="E58" s="390"/>
      <c r="F58" s="390"/>
      <c r="G58" s="390"/>
      <c r="H58" s="390"/>
      <c r="I58" s="390"/>
      <c r="J58" s="390"/>
      <c r="K58" s="390"/>
      <c r="L58" s="390"/>
      <c r="M58" s="390"/>
      <c r="N58" s="390"/>
      <c r="O58" s="390"/>
      <c r="P58" s="390"/>
      <c r="Q58" s="390"/>
      <c r="R58" s="390"/>
      <c r="S58" s="390"/>
      <c r="T58" s="390"/>
    </row>
    <row r="59" spans="1:20">
      <c r="A59" s="394">
        <v>56</v>
      </c>
      <c r="B59" s="395"/>
      <c r="C59" s="395" t="s">
        <v>1454</v>
      </c>
      <c r="D59" s="390"/>
      <c r="E59" s="390"/>
      <c r="F59" s="390"/>
      <c r="G59" s="390"/>
      <c r="H59" s="390"/>
      <c r="I59" s="390"/>
      <c r="J59" s="390"/>
      <c r="K59" s="390"/>
      <c r="L59" s="390"/>
      <c r="M59" s="390"/>
      <c r="N59" s="390"/>
      <c r="O59" s="390"/>
      <c r="P59" s="390"/>
      <c r="Q59" s="390"/>
      <c r="R59" s="390"/>
      <c r="S59" s="390"/>
      <c r="T59" s="390"/>
    </row>
    <row r="60" spans="1:20">
      <c r="A60" s="394">
        <v>57</v>
      </c>
      <c r="B60" s="395"/>
      <c r="C60" s="395" t="s">
        <v>1455</v>
      </c>
      <c r="D60" s="390"/>
      <c r="E60" s="390"/>
      <c r="F60" s="390"/>
      <c r="G60" s="390"/>
      <c r="H60" s="390"/>
      <c r="I60" s="390"/>
      <c r="J60" s="390"/>
      <c r="K60" s="390"/>
      <c r="L60" s="390"/>
      <c r="M60" s="390"/>
      <c r="N60" s="390"/>
      <c r="O60" s="390"/>
      <c r="P60" s="390"/>
      <c r="Q60" s="390"/>
      <c r="R60" s="390"/>
      <c r="S60" s="390"/>
      <c r="T60" s="390"/>
    </row>
    <row r="61" spans="1:20">
      <c r="A61" s="394">
        <v>58</v>
      </c>
      <c r="B61" s="395"/>
      <c r="C61" s="395" t="s">
        <v>1456</v>
      </c>
      <c r="D61" s="390"/>
      <c r="E61" s="390"/>
      <c r="F61" s="390"/>
      <c r="G61" s="390"/>
      <c r="H61" s="390"/>
      <c r="I61" s="390"/>
      <c r="J61" s="390"/>
      <c r="K61" s="390"/>
      <c r="L61" s="390"/>
      <c r="M61" s="390"/>
      <c r="N61" s="390"/>
      <c r="O61" s="390"/>
      <c r="P61" s="390"/>
      <c r="Q61" s="390"/>
      <c r="R61" s="390"/>
      <c r="S61" s="390"/>
      <c r="T61" s="390"/>
    </row>
    <row r="62" spans="1:20">
      <c r="A62" s="394">
        <v>59</v>
      </c>
      <c r="B62" s="395"/>
      <c r="C62" s="395" t="s">
        <v>1457</v>
      </c>
      <c r="D62" s="390"/>
      <c r="E62" s="390"/>
      <c r="F62" s="390"/>
      <c r="G62" s="390"/>
      <c r="H62" s="390"/>
      <c r="I62" s="390"/>
      <c r="J62" s="390"/>
      <c r="K62" s="390"/>
      <c r="L62" s="390"/>
      <c r="M62" s="390"/>
      <c r="N62" s="390"/>
      <c r="O62" s="390"/>
      <c r="P62" s="390"/>
      <c r="Q62" s="390"/>
      <c r="R62" s="390"/>
      <c r="S62" s="390"/>
      <c r="T62" s="390"/>
    </row>
    <row r="63" spans="1:20">
      <c r="A63" s="394">
        <v>60</v>
      </c>
      <c r="B63" s="395"/>
      <c r="C63" s="395" t="s">
        <v>1458</v>
      </c>
      <c r="D63" s="390"/>
      <c r="E63" s="390"/>
      <c r="F63" s="390"/>
      <c r="G63" s="390"/>
      <c r="H63" s="390"/>
      <c r="I63" s="390"/>
      <c r="J63" s="390"/>
      <c r="K63" s="390"/>
      <c r="L63" s="390"/>
      <c r="M63" s="390"/>
      <c r="N63" s="390"/>
      <c r="O63" s="390"/>
      <c r="P63" s="390"/>
      <c r="Q63" s="390"/>
      <c r="R63" s="390"/>
      <c r="S63" s="390"/>
      <c r="T63" s="390"/>
    </row>
    <row r="64" spans="1:20">
      <c r="A64" s="394">
        <v>61</v>
      </c>
      <c r="B64" s="395"/>
      <c r="C64" s="395" t="s">
        <v>1459</v>
      </c>
      <c r="D64" s="390"/>
      <c r="E64" s="390"/>
      <c r="F64" s="390"/>
      <c r="G64" s="390"/>
      <c r="H64" s="390"/>
      <c r="I64" s="390"/>
      <c r="J64" s="390"/>
      <c r="K64" s="390"/>
      <c r="L64" s="390"/>
      <c r="M64" s="390"/>
      <c r="N64" s="390"/>
      <c r="O64" s="390"/>
      <c r="P64" s="390"/>
      <c r="Q64" s="390"/>
      <c r="R64" s="390"/>
      <c r="S64" s="390"/>
      <c r="T64" s="390"/>
    </row>
    <row r="65" spans="1:20">
      <c r="A65" s="394">
        <v>62</v>
      </c>
      <c r="B65" s="395"/>
      <c r="C65" s="395" t="s">
        <v>1460</v>
      </c>
      <c r="D65" s="390"/>
      <c r="E65" s="390"/>
      <c r="F65" s="390"/>
      <c r="G65" s="390"/>
      <c r="H65" s="390"/>
      <c r="I65" s="390"/>
      <c r="J65" s="390"/>
      <c r="K65" s="390"/>
      <c r="L65" s="390"/>
      <c r="M65" s="390"/>
      <c r="N65" s="390"/>
      <c r="O65" s="390"/>
      <c r="P65" s="390"/>
      <c r="Q65" s="390"/>
      <c r="R65" s="390"/>
      <c r="S65" s="390"/>
      <c r="T65" s="390"/>
    </row>
    <row r="66" spans="1:20">
      <c r="A66" s="394">
        <v>63</v>
      </c>
      <c r="B66" s="395"/>
      <c r="C66" s="395" t="s">
        <v>1461</v>
      </c>
      <c r="D66" s="390"/>
      <c r="E66" s="390"/>
      <c r="F66" s="390"/>
      <c r="G66" s="390"/>
      <c r="H66" s="390"/>
      <c r="I66" s="390"/>
      <c r="J66" s="390"/>
      <c r="K66" s="390"/>
      <c r="L66" s="390"/>
      <c r="M66" s="390"/>
      <c r="N66" s="390"/>
      <c r="O66" s="390"/>
      <c r="P66" s="390"/>
      <c r="Q66" s="390"/>
      <c r="R66" s="390"/>
      <c r="S66" s="390"/>
      <c r="T66" s="390"/>
    </row>
    <row r="67" spans="1:20">
      <c r="A67" s="394">
        <v>64</v>
      </c>
      <c r="B67" s="395"/>
      <c r="C67" s="395" t="s">
        <v>1462</v>
      </c>
      <c r="D67" s="390"/>
      <c r="E67" s="390"/>
      <c r="F67" s="390"/>
      <c r="G67" s="390"/>
      <c r="H67" s="390"/>
      <c r="I67" s="390"/>
      <c r="J67" s="390"/>
      <c r="K67" s="390"/>
      <c r="L67" s="390"/>
      <c r="M67" s="390"/>
      <c r="N67" s="390"/>
      <c r="O67" s="390"/>
      <c r="P67" s="390"/>
      <c r="Q67" s="390"/>
      <c r="R67" s="390"/>
      <c r="S67" s="390"/>
      <c r="T67" s="390"/>
    </row>
    <row r="68" spans="1:20">
      <c r="A68" s="395"/>
      <c r="B68" s="395"/>
      <c r="C68" s="395" t="s">
        <v>1463</v>
      </c>
      <c r="D68" s="390"/>
      <c r="E68" s="390"/>
      <c r="F68" s="390"/>
      <c r="G68" s="390"/>
      <c r="H68" s="390"/>
      <c r="I68" s="390"/>
      <c r="J68" s="390"/>
      <c r="K68" s="390"/>
      <c r="L68" s="390"/>
      <c r="M68" s="390"/>
      <c r="N68" s="390"/>
      <c r="O68" s="390"/>
      <c r="P68" s="390"/>
      <c r="Q68" s="390"/>
      <c r="R68" s="390"/>
      <c r="S68" s="390"/>
      <c r="T68" s="390"/>
    </row>
    <row r="69" spans="1:20">
      <c r="A69" s="395"/>
      <c r="B69" s="395"/>
      <c r="C69" s="395" t="s">
        <v>1464</v>
      </c>
      <c r="D69" s="390"/>
      <c r="E69" s="390"/>
      <c r="F69" s="390"/>
      <c r="G69" s="390"/>
      <c r="H69" s="390"/>
      <c r="I69" s="390"/>
      <c r="J69" s="390"/>
      <c r="K69" s="390"/>
      <c r="L69" s="390"/>
      <c r="M69" s="390"/>
      <c r="N69" s="390"/>
      <c r="O69" s="390"/>
      <c r="P69" s="390"/>
      <c r="Q69" s="390"/>
      <c r="R69" s="390"/>
      <c r="S69" s="390"/>
      <c r="T69" s="390"/>
    </row>
    <row r="70" spans="1:20">
      <c r="A70" s="395"/>
      <c r="B70" s="395"/>
      <c r="C70" s="395" t="s">
        <v>1465</v>
      </c>
      <c r="D70" s="390"/>
      <c r="E70" s="390"/>
      <c r="F70" s="390"/>
      <c r="G70" s="390"/>
      <c r="H70" s="390"/>
      <c r="I70" s="390"/>
      <c r="J70" s="390"/>
      <c r="K70" s="390"/>
      <c r="L70" s="390"/>
      <c r="M70" s="390"/>
      <c r="N70" s="390"/>
      <c r="O70" s="390"/>
      <c r="P70" s="390"/>
      <c r="Q70" s="390"/>
      <c r="R70" s="390"/>
      <c r="S70" s="390"/>
      <c r="T70" s="390"/>
    </row>
    <row r="71" spans="1:20">
      <c r="A71" s="395"/>
      <c r="B71" s="395"/>
      <c r="C71" s="395" t="s">
        <v>1466</v>
      </c>
      <c r="D71" s="390"/>
      <c r="E71" s="390"/>
      <c r="F71" s="390"/>
      <c r="G71" s="390"/>
      <c r="H71" s="390"/>
      <c r="I71" s="390"/>
      <c r="J71" s="390"/>
      <c r="K71" s="390"/>
      <c r="L71" s="390"/>
      <c r="M71" s="390"/>
      <c r="N71" s="390"/>
      <c r="O71" s="390"/>
      <c r="P71" s="390"/>
      <c r="Q71" s="390"/>
      <c r="R71" s="390"/>
      <c r="S71" s="390"/>
      <c r="T71" s="390"/>
    </row>
    <row r="72" spans="1:20">
      <c r="A72" s="395"/>
      <c r="B72" s="395"/>
      <c r="C72" s="395" t="s">
        <v>1467</v>
      </c>
      <c r="D72" s="390"/>
      <c r="E72" s="390"/>
      <c r="F72" s="390"/>
      <c r="G72" s="390"/>
      <c r="H72" s="390"/>
      <c r="I72" s="390"/>
      <c r="J72" s="390"/>
      <c r="K72" s="390"/>
      <c r="L72" s="390"/>
      <c r="M72" s="390"/>
      <c r="N72" s="390"/>
      <c r="O72" s="390"/>
      <c r="P72" s="390"/>
      <c r="Q72" s="390"/>
      <c r="R72" s="390"/>
      <c r="S72" s="390"/>
      <c r="T72" s="390"/>
    </row>
    <row r="73" spans="1:20">
      <c r="A73" s="395"/>
      <c r="B73" s="395"/>
      <c r="C73" s="395" t="s">
        <v>1468</v>
      </c>
      <c r="D73" s="390"/>
      <c r="E73" s="390"/>
      <c r="F73" s="390"/>
      <c r="G73" s="390"/>
      <c r="H73" s="390"/>
      <c r="I73" s="390"/>
      <c r="J73" s="390"/>
      <c r="K73" s="390"/>
      <c r="L73" s="390"/>
      <c r="M73" s="390"/>
      <c r="N73" s="390"/>
      <c r="O73" s="390"/>
      <c r="P73" s="390"/>
      <c r="Q73" s="390"/>
      <c r="R73" s="390"/>
      <c r="S73" s="390"/>
      <c r="T73" s="390"/>
    </row>
    <row r="74" spans="1:20">
      <c r="A74" s="395"/>
      <c r="B74" s="395"/>
      <c r="C74" s="395" t="s">
        <v>1469</v>
      </c>
      <c r="D74" s="390"/>
      <c r="E74" s="390"/>
      <c r="F74" s="390"/>
      <c r="G74" s="390"/>
      <c r="H74" s="390"/>
      <c r="I74" s="390"/>
      <c r="J74" s="390"/>
      <c r="K74" s="390"/>
      <c r="L74" s="390"/>
      <c r="M74" s="390"/>
      <c r="N74" s="390"/>
      <c r="O74" s="390"/>
      <c r="P74" s="390"/>
      <c r="Q74" s="390"/>
      <c r="R74" s="390"/>
      <c r="S74" s="390"/>
      <c r="T74" s="390"/>
    </row>
    <row r="75" spans="1:20">
      <c r="A75" s="395"/>
      <c r="B75" s="395"/>
      <c r="C75" s="395" t="s">
        <v>1470</v>
      </c>
      <c r="D75" s="390"/>
      <c r="E75" s="390"/>
      <c r="F75" s="390"/>
      <c r="G75" s="390"/>
      <c r="H75" s="390"/>
      <c r="I75" s="390"/>
      <c r="J75" s="390"/>
      <c r="K75" s="390"/>
      <c r="L75" s="390"/>
      <c r="M75" s="390"/>
      <c r="N75" s="390"/>
      <c r="O75" s="390"/>
      <c r="P75" s="390"/>
      <c r="Q75" s="390"/>
      <c r="R75" s="390"/>
      <c r="S75" s="390"/>
      <c r="T75" s="390"/>
    </row>
    <row r="76" spans="1:20">
      <c r="A76" s="395"/>
      <c r="B76" s="395"/>
      <c r="C76" s="395" t="s">
        <v>1471</v>
      </c>
      <c r="D76" s="390"/>
      <c r="E76" s="390"/>
      <c r="F76" s="390"/>
      <c r="G76" s="390"/>
      <c r="H76" s="390"/>
      <c r="I76" s="390"/>
      <c r="J76" s="390"/>
      <c r="K76" s="390"/>
      <c r="L76" s="390"/>
      <c r="M76" s="390"/>
      <c r="N76" s="390"/>
      <c r="O76" s="390"/>
      <c r="P76" s="390"/>
      <c r="Q76" s="390"/>
      <c r="R76" s="390"/>
      <c r="S76" s="390"/>
      <c r="T76" s="390"/>
    </row>
    <row r="77" spans="1:20">
      <c r="A77" s="395"/>
      <c r="B77" s="395"/>
      <c r="C77" s="395" t="s">
        <v>1472</v>
      </c>
      <c r="D77" s="390"/>
      <c r="E77" s="390"/>
      <c r="F77" s="390"/>
      <c r="G77" s="390"/>
      <c r="H77" s="390"/>
      <c r="I77" s="390"/>
      <c r="J77" s="390"/>
      <c r="K77" s="390"/>
      <c r="L77" s="390"/>
      <c r="M77" s="390"/>
      <c r="N77" s="390"/>
      <c r="O77" s="390"/>
      <c r="P77" s="390"/>
      <c r="Q77" s="390"/>
      <c r="R77" s="390"/>
      <c r="S77" s="390"/>
      <c r="T77" s="390"/>
    </row>
    <row r="78" spans="1:20">
      <c r="A78" s="395"/>
      <c r="B78" s="395"/>
      <c r="C78" s="395" t="s">
        <v>1473</v>
      </c>
      <c r="D78" s="390"/>
      <c r="E78" s="390"/>
      <c r="F78" s="390"/>
      <c r="G78" s="390"/>
      <c r="H78" s="390"/>
      <c r="I78" s="390"/>
      <c r="J78" s="390"/>
      <c r="K78" s="390"/>
      <c r="L78" s="390"/>
      <c r="M78" s="390"/>
      <c r="N78" s="390"/>
      <c r="O78" s="390"/>
      <c r="P78" s="390"/>
      <c r="Q78" s="390"/>
      <c r="R78" s="390"/>
      <c r="S78" s="390"/>
      <c r="T78" s="390"/>
    </row>
    <row r="79" spans="1:20">
      <c r="A79" s="395"/>
      <c r="B79" s="395"/>
      <c r="C79" s="395" t="s">
        <v>1474</v>
      </c>
      <c r="D79" s="390"/>
      <c r="E79" s="390"/>
      <c r="F79" s="390"/>
      <c r="G79" s="390"/>
      <c r="H79" s="390"/>
      <c r="I79" s="390"/>
      <c r="J79" s="390"/>
      <c r="K79" s="390"/>
      <c r="L79" s="390"/>
      <c r="M79" s="390"/>
      <c r="N79" s="390"/>
      <c r="O79" s="390"/>
      <c r="P79" s="390"/>
      <c r="Q79" s="390"/>
      <c r="R79" s="390"/>
      <c r="S79" s="390"/>
      <c r="T79" s="390"/>
    </row>
    <row r="80" spans="1:20">
      <c r="A80" s="395"/>
      <c r="B80" s="395"/>
      <c r="C80" s="395" t="s">
        <v>1475</v>
      </c>
      <c r="D80" s="390"/>
      <c r="E80" s="390"/>
      <c r="F80" s="390"/>
      <c r="G80" s="390"/>
      <c r="H80" s="390"/>
      <c r="I80" s="390"/>
      <c r="J80" s="390"/>
      <c r="K80" s="390"/>
      <c r="L80" s="390"/>
      <c r="M80" s="390"/>
      <c r="N80" s="390"/>
      <c r="O80" s="390"/>
      <c r="P80" s="390"/>
      <c r="Q80" s="390"/>
      <c r="R80" s="390"/>
      <c r="S80" s="390"/>
      <c r="T80" s="390"/>
    </row>
    <row r="81" spans="1:20">
      <c r="A81" s="395"/>
      <c r="B81" s="395"/>
      <c r="C81" s="395" t="s">
        <v>1476</v>
      </c>
      <c r="D81" s="390"/>
      <c r="E81" s="390"/>
      <c r="F81" s="390"/>
      <c r="G81" s="390"/>
      <c r="H81" s="390"/>
      <c r="I81" s="390"/>
      <c r="J81" s="390"/>
      <c r="K81" s="390"/>
      <c r="L81" s="390"/>
      <c r="M81" s="390"/>
      <c r="N81" s="390"/>
      <c r="O81" s="390"/>
      <c r="P81" s="390"/>
      <c r="Q81" s="390"/>
      <c r="R81" s="390"/>
      <c r="S81" s="390"/>
      <c r="T81" s="390"/>
    </row>
    <row r="82" spans="1:20">
      <c r="A82" s="395"/>
      <c r="B82" s="395"/>
      <c r="C82" s="395" t="s">
        <v>1477</v>
      </c>
      <c r="D82" s="390"/>
      <c r="E82" s="390"/>
      <c r="F82" s="390"/>
      <c r="G82" s="390"/>
      <c r="H82" s="390"/>
      <c r="I82" s="390"/>
      <c r="J82" s="390"/>
      <c r="K82" s="390"/>
      <c r="L82" s="390"/>
      <c r="M82" s="390"/>
      <c r="N82" s="390"/>
      <c r="O82" s="390"/>
      <c r="P82" s="390"/>
      <c r="Q82" s="390"/>
      <c r="R82" s="390"/>
      <c r="S82" s="390"/>
      <c r="T82" s="390"/>
    </row>
    <row r="83" spans="1:20">
      <c r="A83" s="395"/>
      <c r="B83" s="395"/>
      <c r="C83" s="395" t="s">
        <v>1478</v>
      </c>
      <c r="D83" s="390"/>
      <c r="E83" s="390"/>
      <c r="F83" s="390"/>
      <c r="G83" s="390"/>
      <c r="H83" s="390"/>
      <c r="I83" s="390"/>
      <c r="J83" s="390"/>
      <c r="K83" s="390"/>
      <c r="L83" s="390"/>
      <c r="M83" s="390"/>
      <c r="N83" s="390"/>
      <c r="O83" s="390"/>
      <c r="P83" s="390"/>
      <c r="Q83" s="390"/>
      <c r="R83" s="390"/>
      <c r="S83" s="390"/>
      <c r="T83" s="390"/>
    </row>
    <row r="84" spans="1:20">
      <c r="A84" s="395"/>
      <c r="B84" s="395"/>
      <c r="C84" s="395" t="s">
        <v>1479</v>
      </c>
      <c r="D84" s="390"/>
      <c r="E84" s="390"/>
      <c r="F84" s="390"/>
      <c r="G84" s="390"/>
      <c r="H84" s="390"/>
      <c r="I84" s="390"/>
      <c r="J84" s="390"/>
      <c r="K84" s="390"/>
      <c r="L84" s="390"/>
      <c r="M84" s="390"/>
      <c r="N84" s="390"/>
      <c r="O84" s="390"/>
      <c r="P84" s="390"/>
      <c r="Q84" s="390"/>
      <c r="R84" s="390"/>
      <c r="S84" s="390"/>
      <c r="T84" s="390"/>
    </row>
    <row r="85" spans="1:20">
      <c r="A85" s="395"/>
      <c r="B85" s="395"/>
      <c r="C85" s="395" t="s">
        <v>1480</v>
      </c>
      <c r="D85" s="390"/>
      <c r="E85" s="390"/>
      <c r="F85" s="390"/>
      <c r="G85" s="390"/>
      <c r="H85" s="390"/>
      <c r="I85" s="390"/>
      <c r="J85" s="390"/>
      <c r="K85" s="390"/>
      <c r="L85" s="390"/>
      <c r="M85" s="390"/>
      <c r="N85" s="390"/>
      <c r="O85" s="390"/>
      <c r="P85" s="390"/>
      <c r="Q85" s="390"/>
      <c r="R85" s="390"/>
      <c r="S85" s="390"/>
      <c r="T85" s="390"/>
    </row>
    <row r="86" spans="1:20">
      <c r="A86" s="395"/>
      <c r="B86" s="395"/>
      <c r="C86" s="395" t="s">
        <v>1481</v>
      </c>
      <c r="D86" s="390"/>
      <c r="E86" s="390"/>
      <c r="F86" s="390"/>
      <c r="G86" s="390"/>
      <c r="H86" s="390"/>
      <c r="I86" s="390"/>
      <c r="J86" s="390"/>
      <c r="K86" s="390"/>
      <c r="L86" s="390"/>
      <c r="M86" s="390"/>
      <c r="N86" s="390"/>
      <c r="O86" s="390"/>
      <c r="P86" s="390"/>
      <c r="Q86" s="390"/>
      <c r="R86" s="390"/>
      <c r="S86" s="390"/>
      <c r="T86" s="390"/>
    </row>
    <row r="87" spans="1:20">
      <c r="A87" s="395"/>
      <c r="B87" s="395"/>
      <c r="C87" s="395" t="s">
        <v>1482</v>
      </c>
      <c r="D87" s="390"/>
      <c r="E87" s="390"/>
      <c r="F87" s="390"/>
      <c r="G87" s="390"/>
      <c r="H87" s="390"/>
      <c r="I87" s="390"/>
      <c r="J87" s="390"/>
      <c r="K87" s="390"/>
      <c r="L87" s="390"/>
      <c r="M87" s="390"/>
      <c r="N87" s="390"/>
      <c r="O87" s="390"/>
      <c r="P87" s="390"/>
      <c r="Q87" s="390"/>
      <c r="R87" s="390"/>
      <c r="S87" s="390"/>
      <c r="T87" s="390"/>
    </row>
    <row r="88" spans="1:20">
      <c r="A88" s="395"/>
      <c r="B88" s="395"/>
      <c r="C88" s="395" t="s">
        <v>1483</v>
      </c>
      <c r="D88" s="390"/>
      <c r="E88" s="390"/>
      <c r="F88" s="390"/>
      <c r="G88" s="390"/>
      <c r="H88" s="390"/>
      <c r="I88" s="390"/>
      <c r="J88" s="390"/>
      <c r="K88" s="390"/>
      <c r="L88" s="390"/>
      <c r="M88" s="390"/>
      <c r="N88" s="390"/>
      <c r="O88" s="390"/>
      <c r="P88" s="390"/>
      <c r="Q88" s="390"/>
      <c r="R88" s="390"/>
      <c r="S88" s="390"/>
      <c r="T88" s="390"/>
    </row>
    <row r="89" spans="1:20">
      <c r="A89" s="395"/>
      <c r="B89" s="395"/>
      <c r="C89" s="395" t="s">
        <v>1484</v>
      </c>
      <c r="D89" s="390"/>
      <c r="E89" s="390"/>
      <c r="F89" s="390"/>
      <c r="G89" s="390"/>
      <c r="H89" s="390"/>
      <c r="I89" s="390"/>
      <c r="J89" s="390"/>
      <c r="K89" s="390"/>
      <c r="L89" s="390"/>
      <c r="M89" s="390"/>
      <c r="N89" s="390"/>
      <c r="O89" s="390"/>
      <c r="P89" s="390"/>
      <c r="Q89" s="390"/>
      <c r="R89" s="390"/>
      <c r="S89" s="390"/>
      <c r="T89" s="390"/>
    </row>
    <row r="90" spans="1:20">
      <c r="A90" s="395"/>
      <c r="B90" s="395"/>
      <c r="C90" s="395" t="s">
        <v>1485</v>
      </c>
      <c r="D90" s="390"/>
      <c r="E90" s="390"/>
      <c r="F90" s="390"/>
      <c r="G90" s="390"/>
      <c r="H90" s="390"/>
      <c r="I90" s="390"/>
      <c r="J90" s="390"/>
      <c r="K90" s="390"/>
      <c r="L90" s="390"/>
      <c r="M90" s="390"/>
      <c r="N90" s="390"/>
      <c r="O90" s="390"/>
      <c r="P90" s="390"/>
      <c r="Q90" s="390"/>
      <c r="R90" s="390"/>
      <c r="S90" s="390"/>
      <c r="T90" s="390"/>
    </row>
    <row r="91" spans="1:20">
      <c r="A91" s="395"/>
      <c r="B91" s="395"/>
      <c r="C91" s="395" t="s">
        <v>1486</v>
      </c>
      <c r="D91" s="390"/>
      <c r="E91" s="390"/>
      <c r="F91" s="390"/>
      <c r="G91" s="390"/>
      <c r="H91" s="390"/>
      <c r="I91" s="390"/>
      <c r="J91" s="390"/>
      <c r="K91" s="390"/>
      <c r="L91" s="390"/>
      <c r="M91" s="390"/>
      <c r="N91" s="390"/>
      <c r="O91" s="390"/>
      <c r="P91" s="390"/>
      <c r="Q91" s="390"/>
      <c r="R91" s="390"/>
      <c r="S91" s="390"/>
      <c r="T91" s="390"/>
    </row>
    <row r="92" spans="1:20">
      <c r="A92" s="395"/>
      <c r="B92" s="395"/>
      <c r="C92" s="395" t="s">
        <v>1487</v>
      </c>
      <c r="D92" s="390"/>
      <c r="E92" s="390"/>
      <c r="F92" s="390"/>
      <c r="G92" s="390"/>
      <c r="H92" s="390"/>
      <c r="I92" s="390"/>
      <c r="J92" s="390"/>
      <c r="K92" s="390"/>
      <c r="L92" s="390"/>
      <c r="M92" s="390"/>
      <c r="N92" s="390"/>
      <c r="O92" s="390"/>
      <c r="P92" s="390"/>
      <c r="Q92" s="390"/>
      <c r="R92" s="390"/>
      <c r="S92" s="390"/>
      <c r="T92" s="390"/>
    </row>
    <row r="93" spans="1:20">
      <c r="A93" s="395"/>
      <c r="B93" s="395"/>
      <c r="C93" s="395" t="s">
        <v>1488</v>
      </c>
      <c r="D93" s="390"/>
      <c r="E93" s="390"/>
      <c r="F93" s="390"/>
      <c r="G93" s="390"/>
      <c r="H93" s="390"/>
      <c r="I93" s="390"/>
      <c r="J93" s="390"/>
      <c r="K93" s="390"/>
      <c r="L93" s="390"/>
      <c r="M93" s="390"/>
      <c r="N93" s="390"/>
      <c r="O93" s="390"/>
      <c r="P93" s="390"/>
      <c r="Q93" s="390"/>
      <c r="R93" s="390"/>
      <c r="S93" s="390"/>
      <c r="T93" s="390"/>
    </row>
    <row r="94" spans="1:20">
      <c r="A94" s="395"/>
      <c r="B94" s="395"/>
      <c r="C94" s="395" t="s">
        <v>1489</v>
      </c>
      <c r="D94" s="390"/>
      <c r="E94" s="390"/>
      <c r="F94" s="390"/>
      <c r="G94" s="390"/>
      <c r="H94" s="390"/>
      <c r="I94" s="390"/>
      <c r="J94" s="390"/>
      <c r="K94" s="390"/>
      <c r="L94" s="390"/>
      <c r="M94" s="390"/>
      <c r="N94" s="390"/>
      <c r="O94" s="390"/>
      <c r="P94" s="390"/>
      <c r="Q94" s="390"/>
      <c r="R94" s="390"/>
      <c r="S94" s="390"/>
      <c r="T94" s="390"/>
    </row>
    <row r="95" spans="1:20">
      <c r="A95" s="395"/>
      <c r="B95" s="395"/>
      <c r="C95" s="395" t="s">
        <v>1490</v>
      </c>
      <c r="D95" s="390"/>
      <c r="E95" s="390"/>
      <c r="F95" s="390"/>
      <c r="G95" s="390"/>
      <c r="H95" s="390"/>
      <c r="I95" s="390"/>
      <c r="J95" s="390"/>
      <c r="K95" s="390"/>
      <c r="L95" s="390"/>
      <c r="M95" s="390"/>
      <c r="N95" s="390"/>
      <c r="O95" s="390"/>
      <c r="P95" s="390"/>
      <c r="Q95" s="390"/>
      <c r="R95" s="390"/>
      <c r="S95" s="390"/>
      <c r="T95" s="390"/>
    </row>
    <row r="96" spans="1:20">
      <c r="A96" s="395"/>
      <c r="B96" s="395"/>
      <c r="C96" s="395" t="s">
        <v>1491</v>
      </c>
      <c r="D96" s="390"/>
      <c r="E96" s="390"/>
      <c r="F96" s="390"/>
      <c r="G96" s="390"/>
      <c r="H96" s="390"/>
      <c r="I96" s="390"/>
      <c r="J96" s="390"/>
      <c r="K96" s="390"/>
      <c r="L96" s="390"/>
      <c r="M96" s="390"/>
      <c r="N96" s="390"/>
      <c r="O96" s="390"/>
      <c r="P96" s="390"/>
      <c r="Q96" s="390"/>
      <c r="R96" s="390"/>
      <c r="S96" s="390"/>
      <c r="T96" s="390"/>
    </row>
    <row r="97" spans="1:20">
      <c r="A97" s="395"/>
      <c r="B97" s="395"/>
      <c r="C97" s="395" t="s">
        <v>1492</v>
      </c>
      <c r="D97" s="390"/>
      <c r="E97" s="390"/>
      <c r="F97" s="390"/>
      <c r="G97" s="390"/>
      <c r="H97" s="390"/>
      <c r="I97" s="390"/>
      <c r="J97" s="390"/>
      <c r="K97" s="390"/>
      <c r="L97" s="390"/>
      <c r="M97" s="390"/>
      <c r="N97" s="390"/>
      <c r="O97" s="390"/>
      <c r="P97" s="390"/>
      <c r="Q97" s="390"/>
      <c r="R97" s="390"/>
      <c r="S97" s="390"/>
      <c r="T97" s="390"/>
    </row>
    <row r="98" spans="1:20">
      <c r="A98" s="395"/>
      <c r="B98" s="395"/>
      <c r="C98" s="395" t="s">
        <v>1493</v>
      </c>
      <c r="D98" s="390"/>
      <c r="E98" s="390"/>
      <c r="F98" s="390"/>
      <c r="G98" s="390"/>
      <c r="H98" s="390"/>
      <c r="I98" s="390"/>
      <c r="J98" s="390"/>
      <c r="K98" s="390"/>
      <c r="L98" s="390"/>
      <c r="M98" s="390"/>
      <c r="N98" s="390"/>
      <c r="O98" s="390"/>
      <c r="P98" s="390"/>
      <c r="Q98" s="390"/>
      <c r="R98" s="390"/>
      <c r="S98" s="390"/>
      <c r="T98" s="390"/>
    </row>
    <row r="99" spans="1:20">
      <c r="A99" s="395"/>
      <c r="B99" s="395"/>
      <c r="C99" s="395" t="s">
        <v>1494</v>
      </c>
      <c r="D99" s="390"/>
      <c r="E99" s="390"/>
      <c r="F99" s="390"/>
      <c r="G99" s="390"/>
      <c r="H99" s="390"/>
      <c r="I99" s="390"/>
      <c r="J99" s="390"/>
      <c r="K99" s="390"/>
      <c r="L99" s="390"/>
      <c r="M99" s="390"/>
      <c r="N99" s="390"/>
      <c r="O99" s="390"/>
      <c r="P99" s="390"/>
      <c r="Q99" s="390"/>
      <c r="R99" s="390"/>
      <c r="S99" s="390"/>
      <c r="T99" s="390"/>
    </row>
    <row r="100" spans="1:20">
      <c r="A100" s="395"/>
      <c r="B100" s="395"/>
      <c r="C100" s="395" t="s">
        <v>1495</v>
      </c>
      <c r="D100" s="390"/>
      <c r="E100" s="390"/>
      <c r="F100" s="390"/>
      <c r="G100" s="390"/>
      <c r="H100" s="390"/>
      <c r="I100" s="390"/>
      <c r="J100" s="390"/>
      <c r="K100" s="390"/>
      <c r="L100" s="390"/>
      <c r="M100" s="390"/>
      <c r="N100" s="390"/>
      <c r="O100" s="390"/>
      <c r="P100" s="390"/>
      <c r="Q100" s="390"/>
      <c r="R100" s="390"/>
      <c r="S100" s="390"/>
      <c r="T100" s="390"/>
    </row>
    <row r="101" spans="1:20">
      <c r="A101" s="395"/>
      <c r="B101" s="395"/>
      <c r="C101" s="395" t="s">
        <v>1496</v>
      </c>
      <c r="D101" s="390"/>
      <c r="E101" s="390"/>
      <c r="F101" s="390"/>
      <c r="G101" s="390"/>
      <c r="H101" s="390"/>
      <c r="I101" s="390"/>
      <c r="J101" s="390"/>
      <c r="K101" s="390"/>
      <c r="L101" s="390"/>
      <c r="M101" s="390"/>
      <c r="N101" s="390"/>
      <c r="O101" s="390"/>
      <c r="P101" s="390"/>
      <c r="Q101" s="390"/>
      <c r="R101" s="390"/>
      <c r="S101" s="390"/>
      <c r="T101" s="390"/>
    </row>
    <row r="102" spans="1:20">
      <c r="A102" s="395"/>
      <c r="B102" s="395"/>
      <c r="C102" s="395" t="s">
        <v>1497</v>
      </c>
      <c r="D102" s="390"/>
      <c r="E102" s="390"/>
      <c r="F102" s="390"/>
      <c r="G102" s="390"/>
      <c r="H102" s="390"/>
      <c r="I102" s="390"/>
      <c r="J102" s="390"/>
      <c r="K102" s="390"/>
      <c r="L102" s="390"/>
      <c r="M102" s="390"/>
      <c r="N102" s="390"/>
      <c r="O102" s="390"/>
      <c r="P102" s="390"/>
      <c r="Q102" s="390"/>
      <c r="R102" s="390"/>
      <c r="S102" s="390"/>
      <c r="T102" s="390"/>
    </row>
    <row r="103" spans="1:20">
      <c r="A103" s="390"/>
      <c r="B103" s="390"/>
      <c r="C103" s="390"/>
      <c r="D103" s="390"/>
      <c r="E103" s="390"/>
      <c r="F103" s="390"/>
      <c r="G103" s="390"/>
      <c r="H103" s="390"/>
      <c r="I103" s="390"/>
      <c r="J103" s="390"/>
      <c r="K103" s="390"/>
      <c r="L103" s="390"/>
      <c r="M103" s="390"/>
      <c r="N103" s="390"/>
      <c r="O103" s="390"/>
      <c r="P103" s="390"/>
      <c r="Q103" s="390"/>
      <c r="R103" s="390"/>
      <c r="S103" s="390"/>
      <c r="T103" s="390"/>
    </row>
  </sheetData>
  <mergeCells count="1">
    <mergeCell ref="A2:C2"/>
  </mergeCells>
  <phoneticPr fontId="2"/>
  <pageMargins left="0.7" right="0.7" top="0.75" bottom="0.75" header="0.3" footer="0.3"/>
  <pageSetup paperSize="9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CCFF"/>
  </sheetPr>
  <dimension ref="A1:C12"/>
  <sheetViews>
    <sheetView showGridLines="0" showRowColHeaders="0" workbookViewId="0">
      <selection activeCell="B2" sqref="B2"/>
    </sheetView>
  </sheetViews>
  <sheetFormatPr defaultColWidth="9" defaultRowHeight="18.600000000000001"/>
  <cols>
    <col min="1" max="1" width="25.6640625" style="156" customWidth="1"/>
    <col min="2" max="2" width="17" style="156" bestFit="1" customWidth="1"/>
    <col min="3" max="3" width="14.33203125" style="156" bestFit="1" customWidth="1"/>
    <col min="4" max="7" width="9" style="156"/>
    <col min="8" max="8" width="10.44140625" style="156" customWidth="1"/>
    <col min="9" max="16384" width="9" style="156"/>
  </cols>
  <sheetData>
    <row r="1" spans="1:3" ht="19.2" thickBot="1">
      <c r="B1" s="157" t="s">
        <v>1269</v>
      </c>
      <c r="C1" s="157" t="s">
        <v>1270</v>
      </c>
    </row>
    <row r="2" spans="1:3" ht="19.2" thickBot="1">
      <c r="A2" s="160" t="s">
        <v>1209</v>
      </c>
      <c r="B2" s="161"/>
      <c r="C2" s="162">
        <f>B2</f>
        <v>0</v>
      </c>
    </row>
    <row r="3" spans="1:3">
      <c r="B3" s="233">
        <v>33219</v>
      </c>
      <c r="C3" s="158"/>
    </row>
    <row r="4" spans="1:3">
      <c r="B4" s="234" t="s">
        <v>1212</v>
      </c>
      <c r="C4" s="158"/>
    </row>
    <row r="5" spans="1:3">
      <c r="B5" s="159"/>
      <c r="C5" s="158"/>
    </row>
    <row r="6" spans="1:3">
      <c r="A6" s="156" t="s">
        <v>1272</v>
      </c>
    </row>
    <row r="7" spans="1:3" ht="11.1" customHeight="1">
      <c r="B7" s="235" t="s">
        <v>1269</v>
      </c>
      <c r="C7" s="235" t="s">
        <v>1270</v>
      </c>
    </row>
    <row r="8" spans="1:3">
      <c r="A8" s="160" t="s">
        <v>1211</v>
      </c>
      <c r="B8" s="236">
        <f>DATE(YEAR($B$2)+55,MONTH($B$2),DAY($B$2))</f>
        <v>20089</v>
      </c>
      <c r="C8" s="237">
        <f>B8</f>
        <v>20089</v>
      </c>
    </row>
    <row r="10" spans="1:3">
      <c r="A10" s="156" t="s">
        <v>1271</v>
      </c>
    </row>
    <row r="11" spans="1:3" ht="11.1" customHeight="1">
      <c r="B11" s="235" t="s">
        <v>1269</v>
      </c>
      <c r="C11" s="235" t="s">
        <v>1270</v>
      </c>
    </row>
    <row r="12" spans="1:3">
      <c r="A12" s="160" t="s">
        <v>1210</v>
      </c>
      <c r="B12" s="236">
        <f>DATE(YEAR($B$2)+60,MONTH($B$2),DAY($B$2))</f>
        <v>21915</v>
      </c>
      <c r="C12" s="237">
        <f>B12</f>
        <v>21915</v>
      </c>
    </row>
  </sheetData>
  <sheetProtection algorithmName="SHA-512" hashValue="6cm5s0zJhxZKhuOXd1H5YlcN/MwqgRksPhjESAUOsVeKuMDrFWjouX2P+hJ21wNjp7BlHzK3zQsH547XyfQouA==" saltValue="EB9QwPiRzk6T/DIdjdqflg==" spinCount="100000" sheet="1" objects="1" scenarios="1"/>
  <phoneticPr fontId="2"/>
  <dataValidations count="1">
    <dataValidation imeMode="halfAlpha" allowBlank="1" showInputMessage="1" showErrorMessage="1" sqref="B2:B3" xr:uid="{00000000-0002-0000-0300-000000000000}"/>
  </dataValidation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FF99"/>
  </sheetPr>
  <dimension ref="A1:DT586"/>
  <sheetViews>
    <sheetView showGridLines="0" showRowColHeaders="0" view="pageBreakPreview" zoomScaleNormal="100" zoomScaleSheetLayoutView="100" workbookViewId="0">
      <selection activeCell="CH12" sqref="CH12"/>
    </sheetView>
  </sheetViews>
  <sheetFormatPr defaultColWidth="1.6640625" defaultRowHeight="13.2"/>
  <cols>
    <col min="2" max="80" width="1" customWidth="1"/>
    <col min="81" max="81" width="1.33203125" customWidth="1"/>
    <col min="82" max="101" width="1" customWidth="1"/>
  </cols>
  <sheetData>
    <row r="1" spans="2:100" ht="9.6" customHeight="1">
      <c r="B1" s="1"/>
      <c r="C1" s="1"/>
      <c r="D1" s="1"/>
      <c r="E1" s="1"/>
      <c r="F1" s="1"/>
      <c r="G1" s="1"/>
      <c r="H1" s="2"/>
      <c r="I1" s="2"/>
      <c r="J1" s="2"/>
      <c r="K1" s="2"/>
      <c r="L1" s="2"/>
      <c r="M1" s="2"/>
      <c r="N1" s="2"/>
      <c r="O1" s="2"/>
      <c r="P1" s="2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S1" s="2"/>
      <c r="AT1" s="2"/>
      <c r="BT1" s="2"/>
      <c r="BU1" s="2"/>
      <c r="BV1" s="2"/>
      <c r="BW1" s="2"/>
      <c r="BX1" s="2"/>
      <c r="BY1" s="2"/>
      <c r="BZ1" s="2"/>
      <c r="CA1" s="2"/>
      <c r="CB1" s="1"/>
      <c r="CC1" s="1"/>
      <c r="CD1" s="1"/>
      <c r="CE1" s="1"/>
      <c r="CF1" s="1"/>
      <c r="CG1" s="1"/>
    </row>
    <row r="2" spans="2:100" ht="9.6" customHeight="1">
      <c r="B2" s="1"/>
      <c r="C2" s="1"/>
      <c r="D2" s="1"/>
      <c r="E2" s="1"/>
      <c r="F2" s="1"/>
      <c r="G2" s="1"/>
      <c r="H2" s="2"/>
      <c r="I2" s="2"/>
      <c r="J2" s="2"/>
      <c r="K2" s="2"/>
      <c r="L2" s="2"/>
      <c r="M2" s="2"/>
      <c r="N2" s="2"/>
      <c r="O2" s="2"/>
      <c r="P2" s="2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2"/>
      <c r="AS2" s="2"/>
      <c r="AT2" s="2"/>
      <c r="BT2" s="2"/>
      <c r="BU2" s="2"/>
      <c r="BV2" s="2"/>
      <c r="CA2" s="2"/>
      <c r="CB2" s="2"/>
      <c r="CC2" s="2"/>
      <c r="CD2" s="2"/>
      <c r="CE2" s="2"/>
      <c r="CF2" s="2"/>
      <c r="CG2" s="2"/>
      <c r="CH2" s="1610" t="s">
        <v>8</v>
      </c>
      <c r="CI2" s="1611"/>
      <c r="CJ2" s="1611"/>
      <c r="CK2" s="1611"/>
      <c r="CL2" s="1611"/>
      <c r="CM2" s="1611"/>
      <c r="CN2" s="1611"/>
      <c r="CO2" s="1611"/>
      <c r="CP2" s="1611"/>
      <c r="CQ2" s="1611"/>
      <c r="CR2" s="1611"/>
      <c r="CS2" s="1611"/>
      <c r="CT2" s="1611"/>
      <c r="CU2" s="1611"/>
      <c r="CV2" s="1612"/>
    </row>
    <row r="3" spans="2:100" ht="9.6" customHeight="1">
      <c r="B3" s="1"/>
      <c r="C3" s="1"/>
      <c r="D3" s="1"/>
      <c r="E3" s="1"/>
      <c r="F3" s="1"/>
      <c r="G3" s="1"/>
      <c r="H3" s="2"/>
      <c r="I3" s="2"/>
      <c r="J3" s="2"/>
      <c r="K3" s="2"/>
      <c r="L3" s="2"/>
      <c r="M3" s="2"/>
      <c r="N3" s="2"/>
      <c r="W3" s="2"/>
      <c r="X3" s="2"/>
      <c r="Y3" s="2"/>
      <c r="Z3" s="2"/>
      <c r="AA3" s="2"/>
      <c r="AB3" s="2"/>
      <c r="AC3" s="1616" t="s">
        <v>86</v>
      </c>
      <c r="AD3" s="1616"/>
      <c r="AE3" s="1616"/>
      <c r="AF3" s="1616"/>
      <c r="AG3" s="1616"/>
      <c r="AH3" s="1616"/>
      <c r="AI3" s="1616"/>
      <c r="AJ3" s="1616"/>
      <c r="AK3" s="1616"/>
      <c r="AL3" s="1616"/>
      <c r="AM3" s="1616"/>
      <c r="AN3" s="1616"/>
      <c r="AO3" s="1616"/>
      <c r="AP3" s="1616"/>
      <c r="AQ3" s="1616"/>
      <c r="AR3" s="1616"/>
      <c r="AS3" s="1616"/>
      <c r="AT3" s="1616"/>
      <c r="AU3" s="1616"/>
      <c r="AV3" s="1600" t="str">
        <f>IF(入力画面!$H$24="","",入力画面!$H$24)</f>
        <v/>
      </c>
      <c r="AW3" s="1600"/>
      <c r="AX3" s="1600"/>
      <c r="AY3" s="1600"/>
      <c r="AZ3" s="1600"/>
      <c r="BA3" s="1600"/>
      <c r="BB3" s="1600"/>
      <c r="BC3" s="1600"/>
      <c r="BD3" s="1600"/>
      <c r="BE3" s="1600"/>
      <c r="BF3" s="1600"/>
      <c r="BG3" s="1617" t="s">
        <v>87</v>
      </c>
      <c r="BH3" s="1617"/>
      <c r="BI3" s="1617"/>
      <c r="BJ3" s="1617"/>
      <c r="BK3" s="1617"/>
      <c r="BL3" s="1617"/>
      <c r="BM3" s="1617"/>
      <c r="BN3" s="1617"/>
      <c r="BO3" s="1617"/>
      <c r="BP3" s="1617"/>
      <c r="BQ3" s="1617"/>
      <c r="BR3" s="1617"/>
      <c r="BS3" s="1617"/>
      <c r="BT3" s="1617"/>
      <c r="BU3" s="1617"/>
      <c r="BV3" s="1617"/>
      <c r="BW3" s="1617"/>
      <c r="BZ3" s="2"/>
      <c r="CA3" s="2"/>
      <c r="CB3" s="2"/>
      <c r="CC3" s="2"/>
      <c r="CD3" s="2"/>
      <c r="CE3" s="2"/>
      <c r="CF3" s="2"/>
      <c r="CG3" s="2"/>
      <c r="CH3" s="1613"/>
      <c r="CI3" s="1614"/>
      <c r="CJ3" s="1614"/>
      <c r="CK3" s="1614"/>
      <c r="CL3" s="1614"/>
      <c r="CM3" s="1614"/>
      <c r="CN3" s="1614"/>
      <c r="CO3" s="1614"/>
      <c r="CP3" s="1614"/>
      <c r="CQ3" s="1614"/>
      <c r="CR3" s="1614"/>
      <c r="CS3" s="1614"/>
      <c r="CT3" s="1614"/>
      <c r="CU3" s="1614"/>
      <c r="CV3" s="1615"/>
    </row>
    <row r="4" spans="2:100" ht="9.6" customHeight="1"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V4" s="2"/>
      <c r="W4" s="2"/>
      <c r="X4" s="2"/>
      <c r="Y4" s="2"/>
      <c r="Z4" s="2"/>
      <c r="AA4" s="2"/>
      <c r="AB4" s="2"/>
      <c r="AC4" s="1616"/>
      <c r="AD4" s="1616"/>
      <c r="AE4" s="1616"/>
      <c r="AF4" s="1616"/>
      <c r="AG4" s="1616"/>
      <c r="AH4" s="1616"/>
      <c r="AI4" s="1616"/>
      <c r="AJ4" s="1616"/>
      <c r="AK4" s="1616"/>
      <c r="AL4" s="1616"/>
      <c r="AM4" s="1616"/>
      <c r="AN4" s="1616"/>
      <c r="AO4" s="1616"/>
      <c r="AP4" s="1616"/>
      <c r="AQ4" s="1616"/>
      <c r="AR4" s="1616"/>
      <c r="AS4" s="1616"/>
      <c r="AT4" s="1616"/>
      <c r="AU4" s="1616"/>
      <c r="AV4" s="1600"/>
      <c r="AW4" s="1600"/>
      <c r="AX4" s="1600"/>
      <c r="AY4" s="1600"/>
      <c r="AZ4" s="1600"/>
      <c r="BA4" s="1600"/>
      <c r="BB4" s="1600"/>
      <c r="BC4" s="1600"/>
      <c r="BD4" s="1600"/>
      <c r="BE4" s="1600"/>
      <c r="BF4" s="1600"/>
      <c r="BG4" s="1617"/>
      <c r="BH4" s="1617"/>
      <c r="BI4" s="1617"/>
      <c r="BJ4" s="1617"/>
      <c r="BK4" s="1617"/>
      <c r="BL4" s="1617"/>
      <c r="BM4" s="1617"/>
      <c r="BN4" s="1617"/>
      <c r="BO4" s="1617"/>
      <c r="BP4" s="1617"/>
      <c r="BQ4" s="1617"/>
      <c r="BR4" s="1617"/>
      <c r="BS4" s="1617"/>
      <c r="BT4" s="1617"/>
      <c r="BU4" s="1617"/>
      <c r="BV4" s="1617"/>
      <c r="BW4" s="1617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</row>
    <row r="5" spans="2:100" ht="9.6" customHeight="1">
      <c r="B5" s="1594" t="s">
        <v>14</v>
      </c>
      <c r="C5" s="1595"/>
      <c r="D5" s="1595"/>
      <c r="E5" s="1595"/>
      <c r="F5" s="1595"/>
      <c r="G5" s="1595"/>
      <c r="H5" s="1595"/>
      <c r="I5" s="1595"/>
      <c r="J5" s="1595"/>
      <c r="K5" s="1595"/>
      <c r="L5" s="1595"/>
      <c r="M5" s="1596"/>
      <c r="N5" s="1"/>
      <c r="V5" s="2"/>
      <c r="W5" s="2"/>
      <c r="X5" s="2"/>
      <c r="Y5" s="2"/>
      <c r="Z5" s="2"/>
      <c r="AA5" s="2"/>
      <c r="AB5" s="2"/>
      <c r="AC5" s="1600" t="s">
        <v>1262</v>
      </c>
      <c r="AD5" s="1600"/>
      <c r="AE5" s="1600"/>
      <c r="AF5" s="1600"/>
      <c r="AG5" s="1600"/>
      <c r="AH5" s="1600"/>
      <c r="AI5" s="1600"/>
      <c r="AJ5" s="1600"/>
      <c r="AK5" s="1600"/>
      <c r="AL5" s="1600"/>
      <c r="AM5" s="1600"/>
      <c r="AN5" s="1600"/>
      <c r="AO5" s="1600"/>
      <c r="AP5" s="1600"/>
      <c r="AQ5" s="1600"/>
      <c r="AR5" s="1600"/>
      <c r="AS5" s="1600"/>
      <c r="AT5" s="1600"/>
      <c r="AU5" s="1600"/>
      <c r="AV5" s="1600"/>
      <c r="AW5" s="1600"/>
      <c r="AX5" s="1600"/>
      <c r="AY5" s="1600"/>
      <c r="AZ5" s="1600"/>
      <c r="BA5" s="1600"/>
      <c r="BB5" s="1600"/>
      <c r="BC5" s="1600"/>
      <c r="BD5" s="1600"/>
      <c r="BE5" s="1600"/>
      <c r="BF5" s="1600"/>
      <c r="BG5" s="1600"/>
      <c r="BH5" s="1600"/>
      <c r="BI5" s="1600"/>
      <c r="BJ5" s="1600"/>
      <c r="BK5" s="1600"/>
      <c r="BL5" s="1600"/>
      <c r="BM5" s="1600"/>
      <c r="BN5" s="1600"/>
      <c r="BO5" s="1600"/>
      <c r="BP5" s="1600"/>
      <c r="BQ5" s="1600"/>
      <c r="BR5" s="1600"/>
      <c r="BS5" s="1600"/>
      <c r="BT5" s="1600"/>
      <c r="BU5" s="1600"/>
      <c r="BV5" s="1600"/>
      <c r="BW5" s="1600"/>
      <c r="BX5" s="1"/>
      <c r="BY5" s="1"/>
      <c r="BZ5" s="1"/>
      <c r="CA5" s="1"/>
      <c r="CB5" s="1"/>
      <c r="CC5" s="1"/>
      <c r="CN5" s="1601" t="s">
        <v>12</v>
      </c>
      <c r="CO5" s="1602"/>
      <c r="CP5" s="1602"/>
      <c r="CQ5" s="1602"/>
      <c r="CR5" s="1602"/>
      <c r="CS5" s="1602"/>
      <c r="CT5" s="1602"/>
      <c r="CU5" s="1602"/>
      <c r="CV5" s="1603"/>
    </row>
    <row r="6" spans="2:100" ht="9.6" customHeight="1">
      <c r="B6" s="1597"/>
      <c r="C6" s="1598"/>
      <c r="D6" s="1598"/>
      <c r="E6" s="1598"/>
      <c r="F6" s="1598"/>
      <c r="G6" s="1598"/>
      <c r="H6" s="1598"/>
      <c r="I6" s="1598"/>
      <c r="J6" s="1598"/>
      <c r="K6" s="1598"/>
      <c r="L6" s="1598"/>
      <c r="M6" s="1599"/>
      <c r="N6" s="1"/>
      <c r="V6" s="2"/>
      <c r="W6" s="2"/>
      <c r="X6" s="2"/>
      <c r="Y6" s="2"/>
      <c r="Z6" s="2"/>
      <c r="AA6" s="2"/>
      <c r="AB6" s="2"/>
      <c r="AC6" s="1600"/>
      <c r="AD6" s="1600"/>
      <c r="AE6" s="1600"/>
      <c r="AF6" s="1600"/>
      <c r="AG6" s="1600"/>
      <c r="AH6" s="1600"/>
      <c r="AI6" s="1600"/>
      <c r="AJ6" s="1600"/>
      <c r="AK6" s="1600"/>
      <c r="AL6" s="1600"/>
      <c r="AM6" s="1600"/>
      <c r="AN6" s="1600"/>
      <c r="AO6" s="1600"/>
      <c r="AP6" s="1600"/>
      <c r="AQ6" s="1600"/>
      <c r="AR6" s="1600"/>
      <c r="AS6" s="1600"/>
      <c r="AT6" s="1600"/>
      <c r="AU6" s="1600"/>
      <c r="AV6" s="1600"/>
      <c r="AW6" s="1600"/>
      <c r="AX6" s="1600"/>
      <c r="AY6" s="1600"/>
      <c r="AZ6" s="1600"/>
      <c r="BA6" s="1600"/>
      <c r="BB6" s="1600"/>
      <c r="BC6" s="1600"/>
      <c r="BD6" s="1600"/>
      <c r="BE6" s="1600"/>
      <c r="BF6" s="1600"/>
      <c r="BG6" s="1600"/>
      <c r="BH6" s="1600"/>
      <c r="BI6" s="1600"/>
      <c r="BJ6" s="1600"/>
      <c r="BK6" s="1600"/>
      <c r="BL6" s="1600"/>
      <c r="BM6" s="1600"/>
      <c r="BN6" s="1600"/>
      <c r="BO6" s="1600"/>
      <c r="BP6" s="1600"/>
      <c r="BQ6" s="1600"/>
      <c r="BR6" s="1600"/>
      <c r="BS6" s="1600"/>
      <c r="BT6" s="1600"/>
      <c r="BU6" s="1600"/>
      <c r="BV6" s="1600"/>
      <c r="BW6" s="1600"/>
      <c r="BX6" s="1"/>
      <c r="BY6" s="1"/>
      <c r="BZ6" s="1"/>
      <c r="CA6" s="1"/>
      <c r="CB6" s="1"/>
      <c r="CC6" s="1"/>
      <c r="CN6" s="1604"/>
      <c r="CO6" s="1605"/>
      <c r="CP6" s="1605"/>
      <c r="CQ6" s="1605"/>
      <c r="CR6" s="1605"/>
      <c r="CS6" s="1605"/>
      <c r="CT6" s="1605"/>
      <c r="CU6" s="1605"/>
      <c r="CV6" s="1606"/>
    </row>
    <row r="7" spans="2:100" ht="4.5" customHeight="1">
      <c r="B7" s="1"/>
      <c r="C7" s="1"/>
      <c r="D7" s="2"/>
      <c r="E7" s="2"/>
      <c r="F7" s="2"/>
      <c r="G7" s="2"/>
      <c r="H7" s="2"/>
      <c r="I7" s="2"/>
      <c r="J7" s="2"/>
      <c r="K7" s="1"/>
      <c r="L7" s="1"/>
      <c r="M7" s="1"/>
      <c r="N7" s="1"/>
      <c r="O7" s="1"/>
      <c r="P7" s="1"/>
      <c r="Q7" s="1"/>
      <c r="R7" s="1"/>
      <c r="S7" s="1"/>
      <c r="V7" s="1"/>
      <c r="AF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</row>
    <row r="8" spans="2:100" s="7" customFormat="1" ht="9.9" customHeight="1">
      <c r="B8" s="1484" t="s">
        <v>7</v>
      </c>
      <c r="C8" s="1485"/>
      <c r="D8" s="1485"/>
      <c r="E8" s="1485"/>
      <c r="F8" s="1485"/>
      <c r="G8" s="1485"/>
      <c r="H8" s="1485"/>
      <c r="I8" s="1485"/>
      <c r="J8" s="1485"/>
      <c r="K8" s="1485"/>
      <c r="L8" s="1485"/>
      <c r="M8" s="1485"/>
      <c r="N8" s="1485"/>
      <c r="O8" s="1239" t="s">
        <v>82</v>
      </c>
      <c r="P8" s="1241"/>
      <c r="Q8" s="1218"/>
      <c r="R8" s="87"/>
      <c r="S8" s="87"/>
      <c r="T8" s="87"/>
      <c r="U8" s="1607" t="s">
        <v>83</v>
      </c>
      <c r="V8" s="1608"/>
      <c r="W8" s="1608"/>
      <c r="X8" s="88"/>
      <c r="Y8" s="87"/>
      <c r="Z8" s="87"/>
      <c r="AA8" s="1607" t="s">
        <v>84</v>
      </c>
      <c r="AB8" s="1608"/>
      <c r="AC8" s="1609"/>
      <c r="AD8" s="87"/>
      <c r="AE8" s="87"/>
      <c r="AF8" s="87"/>
      <c r="AG8" s="1607" t="s">
        <v>85</v>
      </c>
      <c r="AH8" s="1608"/>
      <c r="AI8" s="1609"/>
      <c r="AJ8" s="6"/>
      <c r="AK8" s="24"/>
      <c r="AL8" s="24"/>
      <c r="AM8" s="24"/>
      <c r="AN8" s="24"/>
      <c r="AO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251"/>
      <c r="CD8" s="252"/>
      <c r="CE8" s="252"/>
      <c r="CF8" s="252"/>
      <c r="CG8" s="252"/>
      <c r="CH8" s="252"/>
      <c r="CI8" s="252"/>
      <c r="CJ8" s="252"/>
      <c r="CK8" s="252"/>
      <c r="CL8" s="252"/>
      <c r="CM8" s="252"/>
      <c r="CN8" s="252"/>
      <c r="CO8" s="252"/>
      <c r="CP8" s="252"/>
      <c r="CQ8" s="252"/>
      <c r="CR8" s="252"/>
      <c r="CS8" s="252"/>
      <c r="CT8" s="252"/>
      <c r="CU8" s="252"/>
      <c r="CV8" s="253"/>
    </row>
    <row r="9" spans="2:100" s="7" customFormat="1" ht="9.9" customHeight="1">
      <c r="B9" s="1487"/>
      <c r="C9" s="1488"/>
      <c r="D9" s="1488"/>
      <c r="E9" s="1488"/>
      <c r="F9" s="1488"/>
      <c r="G9" s="1488"/>
      <c r="H9" s="1488"/>
      <c r="I9" s="1488"/>
      <c r="J9" s="1488"/>
      <c r="K9" s="1488"/>
      <c r="L9" s="1488"/>
      <c r="M9" s="1488"/>
      <c r="N9" s="1488"/>
      <c r="O9" s="1454" t="str">
        <f>入力画面!$B$79</f>
        <v>R</v>
      </c>
      <c r="P9" s="778"/>
      <c r="Q9" s="1498"/>
      <c r="R9" s="778" t="str">
        <f ca="1">入力画面!$C$79</f>
        <v>0</v>
      </c>
      <c r="S9" s="778"/>
      <c r="T9" s="778"/>
      <c r="U9" s="1472" t="str">
        <f ca="1">入力画面!$D$79</f>
        <v>7</v>
      </c>
      <c r="V9" s="778"/>
      <c r="W9" s="778"/>
      <c r="X9" s="1454" t="str">
        <f ca="1">入力画面!$E$79</f>
        <v>0</v>
      </c>
      <c r="Y9" s="778"/>
      <c r="Z9" s="778"/>
      <c r="AA9" s="1472" t="str">
        <f ca="1">入力画面!$F$79</f>
        <v>5</v>
      </c>
      <c r="AB9" s="778"/>
      <c r="AC9" s="1498"/>
      <c r="AD9" s="778" t="str">
        <f ca="1">入力画面!$G$79</f>
        <v>2</v>
      </c>
      <c r="AE9" s="778"/>
      <c r="AF9" s="778"/>
      <c r="AG9" s="1472" t="str">
        <f ca="1">入力画面!$H$79</f>
        <v>9</v>
      </c>
      <c r="AH9" s="778"/>
      <c r="AI9" s="1498"/>
      <c r="AJ9" s="6"/>
      <c r="AK9" s="6"/>
      <c r="AL9" s="6"/>
      <c r="AM9" s="6"/>
      <c r="AN9" s="6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254"/>
      <c r="CD9" s="255"/>
      <c r="CE9" s="255"/>
      <c r="CF9" s="255"/>
      <c r="CG9" s="255"/>
      <c r="CH9" s="255"/>
      <c r="CI9" s="255"/>
      <c r="CJ9" s="255"/>
      <c r="CK9" s="255"/>
      <c r="CL9" s="255"/>
      <c r="CM9" s="255"/>
      <c r="CN9" s="255"/>
      <c r="CO9" s="255"/>
      <c r="CP9" s="255"/>
      <c r="CQ9" s="255"/>
      <c r="CR9" s="255"/>
      <c r="CS9" s="255"/>
      <c r="CT9" s="255"/>
      <c r="CU9" s="255"/>
      <c r="CV9" s="256"/>
    </row>
    <row r="10" spans="2:100" s="5" customFormat="1" ht="9.9" customHeight="1">
      <c r="B10" s="1489"/>
      <c r="C10" s="1490"/>
      <c r="D10" s="1490"/>
      <c r="E10" s="1490"/>
      <c r="F10" s="1490"/>
      <c r="G10" s="1490"/>
      <c r="H10" s="1490"/>
      <c r="I10" s="1490"/>
      <c r="J10" s="1490"/>
      <c r="K10" s="1490"/>
      <c r="L10" s="1490"/>
      <c r="M10" s="1490"/>
      <c r="N10" s="1490"/>
      <c r="O10" s="1456"/>
      <c r="P10" s="1493"/>
      <c r="Q10" s="1499"/>
      <c r="R10" s="1493"/>
      <c r="S10" s="1493"/>
      <c r="T10" s="1493"/>
      <c r="U10" s="1473"/>
      <c r="V10" s="1493"/>
      <c r="W10" s="1493"/>
      <c r="X10" s="1456"/>
      <c r="Y10" s="1493"/>
      <c r="Z10" s="1493"/>
      <c r="AA10" s="1473"/>
      <c r="AB10" s="1493"/>
      <c r="AC10" s="1499"/>
      <c r="AD10" s="1493"/>
      <c r="AE10" s="1493"/>
      <c r="AF10" s="1493"/>
      <c r="AG10" s="1473"/>
      <c r="AH10" s="1493"/>
      <c r="AI10" s="1499"/>
      <c r="AJ10" s="6"/>
      <c r="AK10" s="6"/>
      <c r="AL10" s="6"/>
      <c r="AM10" s="6"/>
      <c r="AN10" s="6"/>
      <c r="CC10" s="254"/>
      <c r="CD10" s="255"/>
      <c r="CE10" s="255"/>
      <c r="CF10" s="255"/>
      <c r="CG10" s="255"/>
      <c r="CH10" s="255"/>
      <c r="CI10" s="255"/>
      <c r="CJ10" s="255"/>
      <c r="CK10" s="255"/>
      <c r="CL10" s="255"/>
      <c r="CM10" s="255"/>
      <c r="CN10" s="255"/>
      <c r="CO10" s="255"/>
      <c r="CP10" s="255"/>
      <c r="CQ10" s="255"/>
      <c r="CR10" s="255"/>
      <c r="CS10" s="255"/>
      <c r="CT10" s="255"/>
      <c r="CU10" s="255"/>
      <c r="CV10" s="256"/>
    </row>
    <row r="11" spans="2:100" s="7" customFormat="1" ht="4.5" customHeight="1">
      <c r="N11" s="5"/>
      <c r="AA11" s="5"/>
      <c r="AB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254"/>
      <c r="CD11" s="255"/>
      <c r="CE11" s="255"/>
      <c r="CF11" s="255"/>
      <c r="CG11" s="255"/>
      <c r="CH11" s="255"/>
      <c r="CI11" s="255"/>
      <c r="CJ11" s="255"/>
      <c r="CK11" s="255"/>
      <c r="CL11" s="255"/>
      <c r="CM11" s="255"/>
      <c r="CN11" s="255"/>
      <c r="CO11" s="255"/>
      <c r="CP11" s="255"/>
      <c r="CQ11" s="255"/>
      <c r="CR11" s="255"/>
      <c r="CS11" s="255"/>
      <c r="CT11" s="255"/>
      <c r="CU11" s="255"/>
      <c r="CV11" s="256"/>
    </row>
    <row r="12" spans="2:100" s="7" customFormat="1" ht="9.9" customHeight="1">
      <c r="B12" s="1424" t="s">
        <v>4</v>
      </c>
      <c r="C12" s="1425"/>
      <c r="D12" s="1425"/>
      <c r="E12" s="1425"/>
      <c r="F12" s="1425"/>
      <c r="G12" s="1425"/>
      <c r="H12" s="1425"/>
      <c r="I12" s="1425"/>
      <c r="J12" s="1425"/>
      <c r="K12" s="1425"/>
      <c r="L12" s="1425"/>
      <c r="M12" s="1426"/>
      <c r="S12" s="26"/>
      <c r="T12" s="26"/>
      <c r="U12" s="26"/>
      <c r="V12" s="26"/>
      <c r="W12" s="26"/>
      <c r="X12" s="26"/>
      <c r="Y12" s="73"/>
      <c r="AA12" s="73"/>
      <c r="AB12" s="73"/>
      <c r="AC12" s="73"/>
      <c r="AD12" s="73"/>
      <c r="AE12" s="73"/>
      <c r="AF12" s="1592" t="s">
        <v>1377</v>
      </c>
      <c r="AG12" s="1592"/>
      <c r="AH12" s="1592"/>
      <c r="AI12" s="1592"/>
      <c r="AJ12" s="1592"/>
      <c r="AK12" s="1592"/>
      <c r="AL12" s="1592"/>
      <c r="AM12" s="1592"/>
      <c r="AN12" s="1592"/>
      <c r="AO12" s="1592"/>
      <c r="AP12" s="1592"/>
      <c r="AQ12" s="1592"/>
      <c r="AR12" s="1592"/>
      <c r="AS12" s="1592"/>
      <c r="AT12" s="1592"/>
      <c r="AU12" s="1592"/>
      <c r="AV12" s="1592"/>
      <c r="AW12" s="1592"/>
      <c r="AX12" s="1592"/>
      <c r="AY12" s="1592"/>
      <c r="AZ12" s="1592"/>
      <c r="BA12" s="1592"/>
      <c r="BB12" s="1592"/>
      <c r="BC12" s="1592"/>
      <c r="BD12" s="1592"/>
      <c r="BE12" s="1592"/>
      <c r="BF12" s="1592"/>
      <c r="BG12" s="1592"/>
      <c r="BH12" s="1592"/>
      <c r="BI12" s="1592"/>
      <c r="BJ12" s="1592"/>
      <c r="BK12" s="1592"/>
      <c r="BL12" s="1592"/>
      <c r="BM12" s="1592"/>
      <c r="BN12" s="1592"/>
      <c r="BO12" s="1592"/>
      <c r="BP12" s="1592"/>
      <c r="BQ12" s="1592"/>
      <c r="BR12" s="1592"/>
      <c r="BS12" s="1592"/>
      <c r="BT12" s="1592"/>
      <c r="BU12" s="1592"/>
      <c r="BV12" s="26"/>
      <c r="BW12" s="5"/>
      <c r="BX12" s="26"/>
      <c r="BY12" s="26"/>
      <c r="BZ12" s="5"/>
      <c r="CA12" s="26"/>
      <c r="CB12" s="26"/>
      <c r="CC12" s="254"/>
      <c r="CD12" s="255"/>
      <c r="CE12" s="255"/>
      <c r="CF12" s="255"/>
      <c r="CG12" s="255"/>
      <c r="CH12" s="255"/>
      <c r="CI12" s="255"/>
      <c r="CJ12" s="255"/>
      <c r="CK12" s="255"/>
      <c r="CL12" s="255"/>
      <c r="CM12" s="255"/>
      <c r="CN12" s="255"/>
      <c r="CO12" s="255"/>
      <c r="CP12" s="255"/>
      <c r="CQ12" s="255"/>
      <c r="CR12" s="255"/>
      <c r="CS12" s="255"/>
      <c r="CT12" s="255"/>
      <c r="CU12" s="255"/>
      <c r="CV12" s="256"/>
    </row>
    <row r="13" spans="2:100" s="7" customFormat="1" ht="9.9" customHeight="1">
      <c r="B13" s="1198" t="s">
        <v>6</v>
      </c>
      <c r="C13" s="1199"/>
      <c r="D13" s="1199"/>
      <c r="E13" s="1199"/>
      <c r="F13" s="1199"/>
      <c r="G13" s="1200"/>
      <c r="H13" s="1198" t="s">
        <v>5</v>
      </c>
      <c r="I13" s="1199"/>
      <c r="J13" s="1199"/>
      <c r="K13" s="1199"/>
      <c r="L13" s="1199"/>
      <c r="M13" s="1200"/>
      <c r="N13" s="5"/>
      <c r="O13" s="5"/>
      <c r="P13" s="5"/>
      <c r="Q13" s="5"/>
      <c r="R13" s="26"/>
      <c r="S13" s="26"/>
      <c r="T13" s="26"/>
      <c r="U13" s="26"/>
      <c r="V13" s="26"/>
      <c r="W13" s="26"/>
      <c r="X13" s="26"/>
      <c r="Y13" s="73"/>
      <c r="Z13" s="73"/>
      <c r="AA13" s="73"/>
      <c r="AB13" s="73"/>
      <c r="AC13" s="73"/>
      <c r="AD13" s="73"/>
      <c r="AE13" s="73"/>
      <c r="AF13" s="1592"/>
      <c r="AG13" s="1592"/>
      <c r="AH13" s="1592"/>
      <c r="AI13" s="1592"/>
      <c r="AJ13" s="1592"/>
      <c r="AK13" s="1592"/>
      <c r="AL13" s="1592"/>
      <c r="AM13" s="1592"/>
      <c r="AN13" s="1592"/>
      <c r="AO13" s="1592"/>
      <c r="AP13" s="1592"/>
      <c r="AQ13" s="1592"/>
      <c r="AR13" s="1592"/>
      <c r="AS13" s="1592"/>
      <c r="AT13" s="1592"/>
      <c r="AU13" s="1592"/>
      <c r="AV13" s="1592"/>
      <c r="AW13" s="1592"/>
      <c r="AX13" s="1592"/>
      <c r="AY13" s="1592"/>
      <c r="AZ13" s="1592"/>
      <c r="BA13" s="1592"/>
      <c r="BB13" s="1592"/>
      <c r="BC13" s="1592"/>
      <c r="BD13" s="1592"/>
      <c r="BE13" s="1592"/>
      <c r="BF13" s="1592"/>
      <c r="BG13" s="1592"/>
      <c r="BH13" s="1592"/>
      <c r="BI13" s="1592"/>
      <c r="BJ13" s="1592"/>
      <c r="BK13" s="1592"/>
      <c r="BL13" s="1592"/>
      <c r="BM13" s="1592"/>
      <c r="BN13" s="1592"/>
      <c r="BO13" s="1592"/>
      <c r="BP13" s="1592"/>
      <c r="BQ13" s="1592"/>
      <c r="BR13" s="1592"/>
      <c r="BS13" s="1592"/>
      <c r="BT13" s="1592"/>
      <c r="BU13" s="1592"/>
      <c r="BV13" s="26"/>
      <c r="BW13" s="5"/>
      <c r="BX13" s="26"/>
      <c r="BY13" s="26"/>
      <c r="BZ13" s="5"/>
      <c r="CA13" s="26"/>
      <c r="CB13" s="26"/>
      <c r="CC13" s="254"/>
      <c r="CD13" s="255"/>
      <c r="CE13" s="255"/>
      <c r="CF13" s="255"/>
      <c r="CG13" s="255"/>
      <c r="CH13" s="255"/>
      <c r="CI13" s="255"/>
      <c r="CJ13" s="255"/>
      <c r="CK13" s="255"/>
      <c r="CL13" s="255"/>
      <c r="CM13" s="255"/>
      <c r="CN13" s="255"/>
      <c r="CO13" s="255"/>
      <c r="CP13" s="255"/>
      <c r="CQ13" s="255"/>
      <c r="CR13" s="255"/>
      <c r="CS13" s="255"/>
      <c r="CT13" s="255"/>
      <c r="CU13" s="255"/>
      <c r="CV13" s="256"/>
    </row>
    <row r="14" spans="2:100" s="7" customFormat="1" ht="13.5" customHeight="1">
      <c r="B14" s="80"/>
      <c r="C14" s="81"/>
      <c r="D14" s="81"/>
      <c r="E14" s="81"/>
      <c r="F14" s="81"/>
      <c r="G14" s="82"/>
      <c r="H14" s="80"/>
      <c r="I14" s="81"/>
      <c r="J14" s="81"/>
      <c r="K14" s="81"/>
      <c r="L14" s="81"/>
      <c r="M14" s="82"/>
      <c r="N14" s="5"/>
      <c r="R14" s="26"/>
      <c r="S14" s="26"/>
      <c r="T14" s="26"/>
      <c r="U14" s="26"/>
      <c r="V14" s="26"/>
      <c r="W14" s="26"/>
      <c r="X14" s="26"/>
      <c r="Y14" s="73"/>
      <c r="Z14" s="73"/>
      <c r="AA14" s="73"/>
      <c r="AB14" s="73"/>
      <c r="AC14" s="73"/>
      <c r="AD14" s="73"/>
      <c r="AE14" s="73"/>
      <c r="AF14" s="1592"/>
      <c r="AG14" s="1592"/>
      <c r="AH14" s="1592"/>
      <c r="AI14" s="1592"/>
      <c r="AJ14" s="1592"/>
      <c r="AK14" s="1592"/>
      <c r="AL14" s="1592"/>
      <c r="AM14" s="1592"/>
      <c r="AN14" s="1592"/>
      <c r="AO14" s="1592"/>
      <c r="AP14" s="1592"/>
      <c r="AQ14" s="1592"/>
      <c r="AR14" s="1592"/>
      <c r="AS14" s="1592"/>
      <c r="AT14" s="1592"/>
      <c r="AU14" s="1592"/>
      <c r="AV14" s="1592"/>
      <c r="AW14" s="1592"/>
      <c r="AX14" s="1592"/>
      <c r="AY14" s="1592"/>
      <c r="AZ14" s="1592"/>
      <c r="BA14" s="1592"/>
      <c r="BB14" s="1592"/>
      <c r="BC14" s="1592"/>
      <c r="BD14" s="1592"/>
      <c r="BE14" s="1592"/>
      <c r="BF14" s="1592"/>
      <c r="BG14" s="1592"/>
      <c r="BH14" s="1592"/>
      <c r="BI14" s="1592"/>
      <c r="BJ14" s="1592"/>
      <c r="BK14" s="1592"/>
      <c r="BL14" s="1592"/>
      <c r="BM14" s="1592"/>
      <c r="BN14" s="1592"/>
      <c r="BO14" s="1592"/>
      <c r="BP14" s="1592"/>
      <c r="BQ14" s="1592"/>
      <c r="BR14" s="1592"/>
      <c r="BS14" s="1592"/>
      <c r="BT14" s="1592"/>
      <c r="BU14" s="1592"/>
      <c r="BV14" s="26"/>
      <c r="BW14" s="5"/>
      <c r="BX14" s="26"/>
      <c r="BY14" s="26"/>
      <c r="BZ14" s="5"/>
      <c r="CA14" s="26"/>
      <c r="CB14" s="26"/>
      <c r="CC14" s="254"/>
      <c r="CD14" s="255"/>
      <c r="CE14" s="255"/>
      <c r="CF14" s="255"/>
      <c r="CG14" s="255"/>
      <c r="CH14" s="255"/>
      <c r="CI14" s="255"/>
      <c r="CJ14" s="255"/>
      <c r="CK14" s="255"/>
      <c r="CL14" s="255"/>
      <c r="CM14" s="255"/>
      <c r="CN14" s="255"/>
      <c r="CO14" s="255"/>
      <c r="CP14" s="255"/>
      <c r="CQ14" s="255"/>
      <c r="CR14" s="255"/>
      <c r="CS14" s="255"/>
      <c r="CT14" s="255"/>
      <c r="CU14" s="255"/>
      <c r="CV14" s="256"/>
    </row>
    <row r="15" spans="2:100" s="7" customFormat="1" ht="8.25" customHeight="1">
      <c r="B15" s="9"/>
      <c r="C15" s="6"/>
      <c r="D15" s="6"/>
      <c r="E15" s="6"/>
      <c r="F15" s="6"/>
      <c r="G15" s="37"/>
      <c r="H15" s="9"/>
      <c r="I15" s="6"/>
      <c r="J15" s="6"/>
      <c r="K15" s="6"/>
      <c r="L15" s="6"/>
      <c r="M15" s="37"/>
      <c r="N15" s="5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257"/>
      <c r="CD15" s="258"/>
      <c r="CE15" s="258"/>
      <c r="CF15" s="258"/>
      <c r="CG15" s="258"/>
      <c r="CH15" s="258"/>
      <c r="CI15" s="258"/>
      <c r="CJ15" s="258"/>
      <c r="CK15" s="258"/>
      <c r="CL15" s="258"/>
      <c r="CM15" s="258"/>
      <c r="CN15" s="258"/>
      <c r="CO15" s="258"/>
      <c r="CP15" s="258"/>
      <c r="CQ15" s="258"/>
      <c r="CR15" s="258"/>
      <c r="CS15" s="258"/>
      <c r="CT15" s="258"/>
      <c r="CU15" s="258"/>
      <c r="CV15" s="259"/>
    </row>
    <row r="16" spans="2:100" s="7" customFormat="1" ht="9.9" customHeight="1">
      <c r="B16" s="83"/>
      <c r="C16" s="84"/>
      <c r="D16" s="84"/>
      <c r="E16" s="84"/>
      <c r="F16" s="84"/>
      <c r="G16" s="85"/>
      <c r="H16" s="83"/>
      <c r="I16" s="84"/>
      <c r="J16" s="84"/>
      <c r="K16" s="84"/>
      <c r="L16" s="84"/>
      <c r="M16" s="85"/>
      <c r="N16" s="5"/>
      <c r="W16" s="7" t="s">
        <v>88</v>
      </c>
      <c r="AA16" s="5"/>
      <c r="AB16" s="5"/>
      <c r="AC16" s="5"/>
      <c r="AD16" s="5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5"/>
      <c r="AY16" s="5"/>
      <c r="BI16" s="5"/>
      <c r="BV16" s="5"/>
      <c r="BY16" s="5"/>
      <c r="CB16" s="5"/>
      <c r="CC16" s="1780" t="s">
        <v>81</v>
      </c>
      <c r="CD16" s="1780"/>
      <c r="CE16" s="1780"/>
      <c r="CF16" s="1780"/>
      <c r="CG16" s="1780"/>
      <c r="CH16" s="1780"/>
      <c r="CI16" s="1780"/>
      <c r="CJ16" s="1780"/>
      <c r="CK16" s="1780"/>
      <c r="CL16" s="1780"/>
      <c r="CM16" s="1780"/>
      <c r="CN16" s="1780"/>
      <c r="CO16" s="1780"/>
      <c r="CP16" s="1780"/>
      <c r="CQ16" s="1780"/>
      <c r="CR16" s="1780"/>
      <c r="CS16" s="1780"/>
      <c r="CT16" s="1780"/>
      <c r="CU16" s="1780"/>
      <c r="CV16" s="1780"/>
    </row>
    <row r="17" spans="2:102" s="7" customFormat="1" ht="4.5" customHeight="1">
      <c r="N17" s="5"/>
      <c r="O17" s="5"/>
      <c r="AA17" s="5"/>
      <c r="AB17" s="5"/>
      <c r="AC17" s="5"/>
      <c r="AD17" s="5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5"/>
      <c r="AY17" s="5"/>
      <c r="BI17" s="5"/>
      <c r="BL17" s="5"/>
      <c r="BO17" s="5"/>
      <c r="BR17" s="5"/>
    </row>
    <row r="18" spans="2:102" s="7" customFormat="1" ht="9.9" customHeight="1">
      <c r="B18" s="1424" t="s">
        <v>1273</v>
      </c>
      <c r="C18" s="1425"/>
      <c r="D18" s="1425"/>
      <c r="E18" s="1425"/>
      <c r="F18" s="1425"/>
      <c r="G18" s="1425"/>
      <c r="H18" s="1425"/>
      <c r="I18" s="1425"/>
      <c r="J18" s="1425"/>
      <c r="K18" s="1425"/>
      <c r="L18" s="1425"/>
      <c r="M18" s="1425"/>
      <c r="N18" s="1425"/>
      <c r="O18" s="1425"/>
      <c r="P18" s="1426"/>
      <c r="Q18" s="1424" t="s">
        <v>33</v>
      </c>
      <c r="R18" s="1425"/>
      <c r="S18" s="1425"/>
      <c r="T18" s="1425"/>
      <c r="U18" s="1425"/>
      <c r="V18" s="1425"/>
      <c r="W18" s="1425"/>
      <c r="X18" s="1425"/>
      <c r="Y18" s="1425"/>
      <c r="Z18" s="1425"/>
      <c r="AA18" s="1425"/>
      <c r="AB18" s="1425"/>
      <c r="AC18" s="1425"/>
      <c r="AD18" s="1425"/>
      <c r="AE18" s="1425"/>
      <c r="AF18" s="1425"/>
      <c r="AG18" s="1425"/>
      <c r="AH18" s="1425"/>
      <c r="AI18" s="1425"/>
      <c r="AJ18" s="1425"/>
      <c r="AK18" s="1425"/>
      <c r="AL18" s="1425"/>
      <c r="AM18" s="1425"/>
      <c r="AN18" s="1425"/>
      <c r="AO18" s="1425"/>
      <c r="AP18" s="1425"/>
      <c r="AQ18" s="1425"/>
      <c r="AR18" s="1425"/>
      <c r="AS18" s="1425"/>
      <c r="AT18" s="1425"/>
      <c r="AU18" s="1425"/>
      <c r="AV18" s="1425"/>
      <c r="AW18" s="1425"/>
      <c r="AX18" s="1425"/>
      <c r="AY18" s="1425"/>
      <c r="AZ18" s="1425"/>
      <c r="BA18" s="1425"/>
      <c r="BB18" s="1425"/>
      <c r="BC18" s="1425"/>
      <c r="BD18" s="1425"/>
      <c r="BE18" s="1425"/>
      <c r="BF18" s="1425"/>
      <c r="BG18" s="1425"/>
      <c r="BH18" s="1425"/>
      <c r="BI18" s="1425"/>
      <c r="BJ18" s="1425"/>
      <c r="BK18" s="1425"/>
      <c r="BL18" s="1425"/>
      <c r="BM18" s="1425"/>
      <c r="BN18" s="1425"/>
      <c r="BO18" s="1425"/>
      <c r="BP18" s="1425"/>
      <c r="BQ18" s="1425"/>
      <c r="BR18" s="1425"/>
      <c r="BS18" s="1425"/>
      <c r="BT18" s="1425"/>
      <c r="BU18" s="1425"/>
      <c r="BV18" s="1425"/>
      <c r="BW18" s="1425"/>
      <c r="BX18" s="1425"/>
      <c r="BY18" s="1425"/>
      <c r="BZ18" s="1425"/>
      <c r="CA18" s="1425"/>
      <c r="CB18" s="1425"/>
      <c r="CC18" s="1426"/>
      <c r="CD18" s="1424" t="s">
        <v>35</v>
      </c>
      <c r="CE18" s="1425"/>
      <c r="CF18" s="1425"/>
      <c r="CG18" s="1425"/>
      <c r="CH18" s="1425"/>
      <c r="CI18" s="1425"/>
      <c r="CJ18" s="1425"/>
      <c r="CK18" s="1425"/>
      <c r="CL18" s="1425"/>
      <c r="CM18" s="1425"/>
      <c r="CN18" s="1425"/>
      <c r="CO18" s="1425"/>
      <c r="CP18" s="1425"/>
      <c r="CQ18" s="1425"/>
      <c r="CR18" s="1425"/>
      <c r="CS18" s="1425"/>
      <c r="CT18" s="1425"/>
      <c r="CU18" s="1425"/>
      <c r="CV18" s="1426"/>
    </row>
    <row r="19" spans="2:102" s="5" customFormat="1" ht="9.9" customHeight="1">
      <c r="B19" s="675" t="str">
        <f>MID(入力画面!$H$10,1,1)</f>
        <v/>
      </c>
      <c r="C19" s="676"/>
      <c r="D19" s="1574"/>
      <c r="E19" s="1573" t="str">
        <f>MID(入力画面!$H$10,2,1)</f>
        <v/>
      </c>
      <c r="F19" s="676"/>
      <c r="G19" s="1574"/>
      <c r="H19" s="1573" t="str">
        <f>MID(入力画面!$H$10,3,1)</f>
        <v/>
      </c>
      <c r="I19" s="676"/>
      <c r="J19" s="1574"/>
      <c r="K19" s="1573" t="str">
        <f>MID(入力画面!$H$10,4,1)</f>
        <v/>
      </c>
      <c r="L19" s="676"/>
      <c r="M19" s="1574"/>
      <c r="N19" s="1573" t="str">
        <f>MID(入力画面!$H$10,5,1)</f>
        <v/>
      </c>
      <c r="O19" s="676"/>
      <c r="P19" s="677"/>
      <c r="Q19" s="1593" t="str">
        <f>IF(入力画面!$H$10="","",入力画面!$H$11)</f>
        <v/>
      </c>
      <c r="R19" s="1584"/>
      <c r="S19" s="1584"/>
      <c r="T19" s="1584"/>
      <c r="U19" s="1584"/>
      <c r="V19" s="1584"/>
      <c r="W19" s="1584"/>
      <c r="X19" s="1584"/>
      <c r="Y19" s="1584"/>
      <c r="Z19" s="1584"/>
      <c r="AA19" s="1584"/>
      <c r="AB19" s="1584"/>
      <c r="AC19" s="1584"/>
      <c r="AD19" s="1584"/>
      <c r="AE19" s="1584"/>
      <c r="AF19" s="1584"/>
      <c r="AG19" s="1584"/>
      <c r="AH19" s="1584"/>
      <c r="AI19" s="1584"/>
      <c r="AJ19" s="1584"/>
      <c r="AK19" s="1584"/>
      <c r="AL19" s="1584"/>
      <c r="AM19" s="1584"/>
      <c r="AN19" s="1584"/>
      <c r="AO19" s="1584"/>
      <c r="AP19" s="1584"/>
      <c r="AQ19" s="1584"/>
      <c r="AR19" s="1584"/>
      <c r="AS19" s="1584"/>
      <c r="AT19" s="1584"/>
      <c r="AU19" s="1584"/>
      <c r="AV19" s="1584"/>
      <c r="AW19" s="1584"/>
      <c r="AX19" s="1584"/>
      <c r="AY19" s="1584"/>
      <c r="AZ19" s="1584"/>
      <c r="BA19" s="1584"/>
      <c r="BB19" s="1584"/>
      <c r="BC19" s="1584"/>
      <c r="BD19" s="1584"/>
      <c r="BE19" s="1584"/>
      <c r="BF19" s="1584"/>
      <c r="BG19" s="1584"/>
      <c r="BH19" s="1584"/>
      <c r="BI19" s="1584"/>
      <c r="BJ19" s="1584"/>
      <c r="BK19" s="1584"/>
      <c r="BL19" s="1584"/>
      <c r="BM19" s="1584"/>
      <c r="BN19" s="1584"/>
      <c r="BO19" s="1584"/>
      <c r="BP19" s="1584"/>
      <c r="BQ19" s="1584"/>
      <c r="BR19" s="1584"/>
      <c r="BS19" s="1584"/>
      <c r="BT19" s="1584"/>
      <c r="BU19" s="1584"/>
      <c r="BV19" s="1584"/>
      <c r="BW19" s="1584"/>
      <c r="BX19" s="1584"/>
      <c r="BY19" s="1584"/>
      <c r="BZ19" s="1584"/>
      <c r="CA19" s="1584"/>
      <c r="CB19" s="1584"/>
      <c r="CC19" s="1585"/>
      <c r="CD19" s="1593" t="str">
        <f>IF(入力画面!$H$12="","",入力画面!$H$12)</f>
        <v/>
      </c>
      <c r="CE19" s="1584"/>
      <c r="CF19" s="1584"/>
      <c r="CG19" s="1584"/>
      <c r="CH19" s="1584"/>
      <c r="CI19" s="1584"/>
      <c r="CJ19" s="1584"/>
      <c r="CK19" s="1584"/>
      <c r="CL19" s="1584"/>
      <c r="CM19" s="1584"/>
      <c r="CN19" s="1584"/>
      <c r="CO19" s="1584"/>
      <c r="CP19" s="1584"/>
      <c r="CQ19" s="1584"/>
      <c r="CR19" s="1584"/>
      <c r="CS19" s="1584"/>
      <c r="CT19" s="1584"/>
      <c r="CU19" s="1584"/>
      <c r="CV19" s="1585"/>
    </row>
    <row r="20" spans="2:102" s="7" customFormat="1" ht="9.9" customHeight="1">
      <c r="B20" s="1456"/>
      <c r="C20" s="1493"/>
      <c r="D20" s="1457"/>
      <c r="E20" s="1473"/>
      <c r="F20" s="1493"/>
      <c r="G20" s="1457"/>
      <c r="H20" s="1473"/>
      <c r="I20" s="1493"/>
      <c r="J20" s="1457"/>
      <c r="K20" s="1473"/>
      <c r="L20" s="1493"/>
      <c r="M20" s="1457"/>
      <c r="N20" s="1473"/>
      <c r="O20" s="1493"/>
      <c r="P20" s="1499"/>
      <c r="Q20" s="1589"/>
      <c r="R20" s="1590"/>
      <c r="S20" s="1590"/>
      <c r="T20" s="1590"/>
      <c r="U20" s="1590"/>
      <c r="V20" s="1590"/>
      <c r="W20" s="1590"/>
      <c r="X20" s="1590"/>
      <c r="Y20" s="1590"/>
      <c r="Z20" s="1590"/>
      <c r="AA20" s="1590"/>
      <c r="AB20" s="1590"/>
      <c r="AC20" s="1590"/>
      <c r="AD20" s="1590"/>
      <c r="AE20" s="1590"/>
      <c r="AF20" s="1590"/>
      <c r="AG20" s="1590"/>
      <c r="AH20" s="1590"/>
      <c r="AI20" s="1590"/>
      <c r="AJ20" s="1590"/>
      <c r="AK20" s="1590"/>
      <c r="AL20" s="1590"/>
      <c r="AM20" s="1590"/>
      <c r="AN20" s="1590"/>
      <c r="AO20" s="1590"/>
      <c r="AP20" s="1590"/>
      <c r="AQ20" s="1590"/>
      <c r="AR20" s="1590"/>
      <c r="AS20" s="1590"/>
      <c r="AT20" s="1590"/>
      <c r="AU20" s="1590"/>
      <c r="AV20" s="1590"/>
      <c r="AW20" s="1590"/>
      <c r="AX20" s="1590"/>
      <c r="AY20" s="1590"/>
      <c r="AZ20" s="1590"/>
      <c r="BA20" s="1590"/>
      <c r="BB20" s="1590"/>
      <c r="BC20" s="1590"/>
      <c r="BD20" s="1590"/>
      <c r="BE20" s="1590"/>
      <c r="BF20" s="1590"/>
      <c r="BG20" s="1590"/>
      <c r="BH20" s="1590"/>
      <c r="BI20" s="1590"/>
      <c r="BJ20" s="1590"/>
      <c r="BK20" s="1590"/>
      <c r="BL20" s="1590"/>
      <c r="BM20" s="1590"/>
      <c r="BN20" s="1590"/>
      <c r="BO20" s="1590"/>
      <c r="BP20" s="1590"/>
      <c r="BQ20" s="1590"/>
      <c r="BR20" s="1590"/>
      <c r="BS20" s="1590"/>
      <c r="BT20" s="1590"/>
      <c r="BU20" s="1590"/>
      <c r="BV20" s="1590"/>
      <c r="BW20" s="1590"/>
      <c r="BX20" s="1590"/>
      <c r="BY20" s="1590"/>
      <c r="BZ20" s="1590"/>
      <c r="CA20" s="1590"/>
      <c r="CB20" s="1590"/>
      <c r="CC20" s="1591"/>
      <c r="CD20" s="1589"/>
      <c r="CE20" s="1590"/>
      <c r="CF20" s="1590"/>
      <c r="CG20" s="1590"/>
      <c r="CH20" s="1590"/>
      <c r="CI20" s="1590"/>
      <c r="CJ20" s="1590"/>
      <c r="CK20" s="1590"/>
      <c r="CL20" s="1590"/>
      <c r="CM20" s="1590"/>
      <c r="CN20" s="1590"/>
      <c r="CO20" s="1590"/>
      <c r="CP20" s="1590"/>
      <c r="CQ20" s="1590"/>
      <c r="CR20" s="1590"/>
      <c r="CS20" s="1590"/>
      <c r="CT20" s="1590"/>
      <c r="CU20" s="1590"/>
      <c r="CV20" s="1591"/>
    </row>
    <row r="21" spans="2:102" s="7" customFormat="1" ht="9.9" customHeight="1">
      <c r="B21" s="1424" t="s">
        <v>27</v>
      </c>
      <c r="C21" s="1425"/>
      <c r="D21" s="1425"/>
      <c r="E21" s="1425"/>
      <c r="F21" s="1425"/>
      <c r="G21" s="1425"/>
      <c r="H21" s="1425"/>
      <c r="I21" s="1425"/>
      <c r="J21" s="1425"/>
      <c r="K21" s="1425"/>
      <c r="L21" s="1425"/>
      <c r="M21" s="1425"/>
      <c r="N21" s="1425"/>
      <c r="O21" s="1425"/>
      <c r="P21" s="1425"/>
      <c r="Q21" s="1425"/>
      <c r="R21" s="1425"/>
      <c r="S21" s="1426"/>
      <c r="T21" s="1424" t="s">
        <v>107</v>
      </c>
      <c r="U21" s="1425"/>
      <c r="V21" s="1425"/>
      <c r="W21" s="1425"/>
      <c r="X21" s="1425"/>
      <c r="Y21" s="1425"/>
      <c r="Z21" s="1425"/>
      <c r="AA21" s="1425"/>
      <c r="AB21" s="1425"/>
      <c r="AC21" s="1425"/>
      <c r="AD21" s="1425"/>
      <c r="AE21" s="1425"/>
      <c r="AF21" s="1425"/>
      <c r="AG21" s="1425"/>
      <c r="AH21" s="1425"/>
      <c r="AI21" s="1425"/>
      <c r="AJ21" s="1425"/>
      <c r="AK21" s="1425"/>
      <c r="AL21" s="1425"/>
      <c r="AM21" s="1425"/>
      <c r="AN21" s="1425"/>
      <c r="AO21" s="1425"/>
      <c r="AP21" s="1425"/>
      <c r="AQ21" s="1425"/>
      <c r="AR21" s="1425"/>
      <c r="AS21" s="1425"/>
      <c r="AT21" s="1425"/>
      <c r="AU21" s="1425"/>
      <c r="AV21" s="1425"/>
      <c r="AW21" s="1425"/>
      <c r="AX21" s="1425"/>
      <c r="AY21" s="1425"/>
      <c r="AZ21" s="1425"/>
      <c r="BA21" s="1425"/>
      <c r="BB21" s="1425"/>
      <c r="BC21" s="1425"/>
      <c r="BD21" s="1425"/>
      <c r="BE21" s="1425"/>
      <c r="BF21" s="1425"/>
      <c r="BG21" s="1425"/>
      <c r="BH21" s="1425"/>
      <c r="BI21" s="1425"/>
      <c r="BJ21" s="1425"/>
      <c r="BK21" s="1425"/>
      <c r="BL21" s="1425"/>
      <c r="BM21" s="1425"/>
      <c r="BN21" s="1425"/>
      <c r="BO21" s="1425"/>
      <c r="BP21" s="1425"/>
      <c r="BQ21" s="1425"/>
      <c r="BR21" s="1425"/>
      <c r="BS21" s="1425"/>
      <c r="BT21" s="1425"/>
      <c r="BU21" s="1425"/>
      <c r="BV21" s="1425"/>
      <c r="BW21" s="1425"/>
      <c r="BX21" s="1425"/>
      <c r="BY21" s="1425"/>
      <c r="BZ21" s="1425"/>
      <c r="CA21" s="1425"/>
      <c r="CB21" s="1425"/>
      <c r="CC21" s="1426"/>
      <c r="CD21" s="1424" t="s">
        <v>35</v>
      </c>
      <c r="CE21" s="1425"/>
      <c r="CF21" s="1425"/>
      <c r="CG21" s="1425"/>
      <c r="CH21" s="1425"/>
      <c r="CI21" s="1425"/>
      <c r="CJ21" s="1425"/>
      <c r="CK21" s="1425"/>
      <c r="CL21" s="1425"/>
      <c r="CM21" s="1425"/>
      <c r="CN21" s="1425"/>
      <c r="CO21" s="1425"/>
      <c r="CP21" s="1425"/>
      <c r="CQ21" s="1425"/>
      <c r="CR21" s="1425"/>
      <c r="CS21" s="1425"/>
      <c r="CT21" s="1425"/>
      <c r="CU21" s="1425"/>
      <c r="CV21" s="1426"/>
    </row>
    <row r="22" spans="2:102" s="7" customFormat="1" ht="9.9" customHeight="1">
      <c r="B22" s="675" t="str">
        <f>MID(入力画面!$H$13,1,1)</f>
        <v/>
      </c>
      <c r="C22" s="676"/>
      <c r="D22" s="1491"/>
      <c r="E22" s="1495" t="str">
        <f>MID(入力画面!$H$13,2,1)</f>
        <v/>
      </c>
      <c r="F22" s="676"/>
      <c r="G22" s="1491"/>
      <c r="H22" s="1495" t="str">
        <f>MID(入力画面!$H$13,3,1)</f>
        <v/>
      </c>
      <c r="I22" s="676"/>
      <c r="J22" s="1491"/>
      <c r="K22" s="1495" t="str">
        <f>MID(入力画面!$H$13,4,1)</f>
        <v/>
      </c>
      <c r="L22" s="676"/>
      <c r="M22" s="1491"/>
      <c r="N22" s="1495" t="str">
        <f>MID(入力画面!$H$13,5,1)</f>
        <v/>
      </c>
      <c r="O22" s="676"/>
      <c r="P22" s="1491"/>
      <c r="Q22" s="1495" t="str">
        <f>MID(入力画面!$H$13,6,1)</f>
        <v/>
      </c>
      <c r="R22" s="676"/>
      <c r="S22" s="677"/>
      <c r="T22" s="1578" t="s">
        <v>89</v>
      </c>
      <c r="U22" s="1579"/>
      <c r="V22" s="1581" t="str">
        <f>IF(入力画面!$H$14="","",入力画面!$H$14)</f>
        <v/>
      </c>
      <c r="W22" s="1581"/>
      <c r="X22" s="1581"/>
      <c r="Y22" s="1581"/>
      <c r="Z22" s="1581"/>
      <c r="AA22" s="1581" t="s">
        <v>90</v>
      </c>
      <c r="AB22" s="1581"/>
      <c r="AC22" s="1579" t="str">
        <f>IF(入力画面!$L$14="","",入力画面!$L$14)</f>
        <v/>
      </c>
      <c r="AD22" s="1579"/>
      <c r="AE22" s="1579"/>
      <c r="AF22" s="1579"/>
      <c r="AG22" s="1579"/>
      <c r="AH22" s="1579"/>
      <c r="AI22" s="1579"/>
      <c r="AJ22" s="242"/>
      <c r="AK22" s="242"/>
      <c r="AL22" s="242"/>
      <c r="AM22" s="242"/>
      <c r="AN22" s="242"/>
      <c r="AO22" s="242"/>
      <c r="AP22" s="242"/>
      <c r="AQ22" s="242"/>
      <c r="AR22" s="242"/>
      <c r="AS22" s="242"/>
      <c r="AT22" s="242"/>
      <c r="AU22" s="242"/>
      <c r="AV22" s="242"/>
      <c r="AW22" s="242"/>
      <c r="AX22" s="242"/>
      <c r="AY22" s="242"/>
      <c r="AZ22" s="242"/>
      <c r="BA22" s="242"/>
      <c r="BB22" s="242"/>
      <c r="BC22" s="242"/>
      <c r="BD22" s="242"/>
      <c r="BE22" s="242"/>
      <c r="BF22" s="242"/>
      <c r="BG22" s="242"/>
      <c r="BH22" s="242"/>
      <c r="BI22" s="242"/>
      <c r="BJ22" s="242"/>
      <c r="BK22" s="242"/>
      <c r="BL22" s="242"/>
      <c r="BM22" s="242"/>
      <c r="BN22" s="242"/>
      <c r="BO22" s="242"/>
      <c r="BP22" s="243"/>
      <c r="BQ22" s="243"/>
      <c r="BR22" s="243"/>
      <c r="BS22" s="243"/>
      <c r="BT22" s="243"/>
      <c r="BU22" s="243"/>
      <c r="BV22" s="243"/>
      <c r="BW22" s="243"/>
      <c r="BX22" s="243"/>
      <c r="BY22" s="243"/>
      <c r="BZ22" s="243"/>
      <c r="CA22" s="243"/>
      <c r="CB22" s="244"/>
      <c r="CC22" s="245"/>
      <c r="CD22" s="1593" t="str">
        <f>IF(入力画面!$H$16="","",入力画面!$H$16)</f>
        <v/>
      </c>
      <c r="CE22" s="1584"/>
      <c r="CF22" s="1584"/>
      <c r="CG22" s="1584"/>
      <c r="CH22" s="1584"/>
      <c r="CI22" s="1584"/>
      <c r="CJ22" s="1584"/>
      <c r="CK22" s="1584"/>
      <c r="CL22" s="1584"/>
      <c r="CM22" s="1584"/>
      <c r="CN22" s="1584"/>
      <c r="CO22" s="1584"/>
      <c r="CP22" s="1584"/>
      <c r="CQ22" s="1584"/>
      <c r="CR22" s="1584"/>
      <c r="CS22" s="1584"/>
      <c r="CT22" s="1584"/>
      <c r="CU22" s="1584"/>
      <c r="CV22" s="1585"/>
    </row>
    <row r="23" spans="2:102" s="7" customFormat="1" ht="9.9" customHeight="1">
      <c r="B23" s="1454"/>
      <c r="C23" s="778"/>
      <c r="D23" s="1492"/>
      <c r="E23" s="1496"/>
      <c r="F23" s="778"/>
      <c r="G23" s="1492"/>
      <c r="H23" s="1496"/>
      <c r="I23" s="778"/>
      <c r="J23" s="1492"/>
      <c r="K23" s="1496"/>
      <c r="L23" s="778"/>
      <c r="M23" s="1492"/>
      <c r="N23" s="1496"/>
      <c r="O23" s="778"/>
      <c r="P23" s="1492"/>
      <c r="Q23" s="1496"/>
      <c r="R23" s="778"/>
      <c r="S23" s="1498"/>
      <c r="T23" s="1586" t="str">
        <f>IF(入力画面!$H$15="","",入力画面!$H$15)</f>
        <v/>
      </c>
      <c r="U23" s="1587"/>
      <c r="V23" s="1587"/>
      <c r="W23" s="1587"/>
      <c r="X23" s="1587"/>
      <c r="Y23" s="1587"/>
      <c r="Z23" s="1587"/>
      <c r="AA23" s="1587"/>
      <c r="AB23" s="1587"/>
      <c r="AC23" s="1587"/>
      <c r="AD23" s="1587"/>
      <c r="AE23" s="1587"/>
      <c r="AF23" s="1587"/>
      <c r="AG23" s="1587"/>
      <c r="AH23" s="1587"/>
      <c r="AI23" s="1587"/>
      <c r="AJ23" s="1587"/>
      <c r="AK23" s="1587"/>
      <c r="AL23" s="1587"/>
      <c r="AM23" s="1587"/>
      <c r="AN23" s="1587"/>
      <c r="AO23" s="1587"/>
      <c r="AP23" s="1587"/>
      <c r="AQ23" s="1587"/>
      <c r="AR23" s="1587"/>
      <c r="AS23" s="1587"/>
      <c r="AT23" s="1587"/>
      <c r="AU23" s="1587"/>
      <c r="AV23" s="1587"/>
      <c r="AW23" s="1587"/>
      <c r="AX23" s="1587"/>
      <c r="AY23" s="1587"/>
      <c r="AZ23" s="1587"/>
      <c r="BA23" s="1587"/>
      <c r="BB23" s="1587"/>
      <c r="BC23" s="1587"/>
      <c r="BD23" s="1587"/>
      <c r="BE23" s="1587"/>
      <c r="BF23" s="1587"/>
      <c r="BG23" s="1587"/>
      <c r="BH23" s="1587"/>
      <c r="BI23" s="1587"/>
      <c r="BJ23" s="1587"/>
      <c r="BK23" s="1587"/>
      <c r="BL23" s="1587"/>
      <c r="BM23" s="1587"/>
      <c r="BN23" s="1587"/>
      <c r="BO23" s="1587"/>
      <c r="BP23" s="1587"/>
      <c r="BQ23" s="1587"/>
      <c r="BR23" s="1587"/>
      <c r="BS23" s="1587"/>
      <c r="BT23" s="1587"/>
      <c r="BU23" s="1587"/>
      <c r="BV23" s="1587"/>
      <c r="BW23" s="1587"/>
      <c r="BX23" s="1587"/>
      <c r="BY23" s="1587"/>
      <c r="BZ23" s="1587"/>
      <c r="CA23" s="1587"/>
      <c r="CB23" s="1587"/>
      <c r="CC23" s="1588"/>
      <c r="CD23" s="1586"/>
      <c r="CE23" s="1587"/>
      <c r="CF23" s="1587"/>
      <c r="CG23" s="1587"/>
      <c r="CH23" s="1587"/>
      <c r="CI23" s="1587"/>
      <c r="CJ23" s="1587"/>
      <c r="CK23" s="1587"/>
      <c r="CL23" s="1587"/>
      <c r="CM23" s="1587"/>
      <c r="CN23" s="1587"/>
      <c r="CO23" s="1587"/>
      <c r="CP23" s="1587"/>
      <c r="CQ23" s="1587"/>
      <c r="CR23" s="1587"/>
      <c r="CS23" s="1587"/>
      <c r="CT23" s="1587"/>
      <c r="CU23" s="1587"/>
      <c r="CV23" s="1588"/>
    </row>
    <row r="24" spans="2:102" s="7" customFormat="1" ht="9.9" customHeight="1">
      <c r="B24" s="1456"/>
      <c r="C24" s="1493"/>
      <c r="D24" s="1494"/>
      <c r="E24" s="1497"/>
      <c r="F24" s="1493"/>
      <c r="G24" s="1494"/>
      <c r="H24" s="1497"/>
      <c r="I24" s="1493"/>
      <c r="J24" s="1494"/>
      <c r="K24" s="1497"/>
      <c r="L24" s="1493"/>
      <c r="M24" s="1494"/>
      <c r="N24" s="1497"/>
      <c r="O24" s="1493"/>
      <c r="P24" s="1494"/>
      <c r="Q24" s="1497"/>
      <c r="R24" s="1493"/>
      <c r="S24" s="1499"/>
      <c r="T24" s="1589"/>
      <c r="U24" s="1590"/>
      <c r="V24" s="1590"/>
      <c r="W24" s="1590"/>
      <c r="X24" s="1590"/>
      <c r="Y24" s="1590"/>
      <c r="Z24" s="1590"/>
      <c r="AA24" s="1590"/>
      <c r="AB24" s="1590"/>
      <c r="AC24" s="1590"/>
      <c r="AD24" s="1590"/>
      <c r="AE24" s="1590"/>
      <c r="AF24" s="1590"/>
      <c r="AG24" s="1590"/>
      <c r="AH24" s="1590"/>
      <c r="AI24" s="1590"/>
      <c r="AJ24" s="1590"/>
      <c r="AK24" s="1590"/>
      <c r="AL24" s="1590"/>
      <c r="AM24" s="1590"/>
      <c r="AN24" s="1590"/>
      <c r="AO24" s="1590"/>
      <c r="AP24" s="1590"/>
      <c r="AQ24" s="1590"/>
      <c r="AR24" s="1590"/>
      <c r="AS24" s="1590"/>
      <c r="AT24" s="1590"/>
      <c r="AU24" s="1590"/>
      <c r="AV24" s="1590"/>
      <c r="AW24" s="1590"/>
      <c r="AX24" s="1590"/>
      <c r="AY24" s="1590"/>
      <c r="AZ24" s="1590"/>
      <c r="BA24" s="1590"/>
      <c r="BB24" s="1590"/>
      <c r="BC24" s="1590"/>
      <c r="BD24" s="1590"/>
      <c r="BE24" s="1590"/>
      <c r="BF24" s="1590"/>
      <c r="BG24" s="1590"/>
      <c r="BH24" s="1590"/>
      <c r="BI24" s="1590"/>
      <c r="BJ24" s="1590"/>
      <c r="BK24" s="1590"/>
      <c r="BL24" s="1590"/>
      <c r="BM24" s="1590"/>
      <c r="BN24" s="1590"/>
      <c r="BO24" s="1590"/>
      <c r="BP24" s="1590"/>
      <c r="BQ24" s="1590"/>
      <c r="BR24" s="1590"/>
      <c r="BS24" s="1590"/>
      <c r="BT24" s="1590"/>
      <c r="BU24" s="1590"/>
      <c r="BV24" s="1590"/>
      <c r="BW24" s="1590"/>
      <c r="BX24" s="1590"/>
      <c r="BY24" s="1590"/>
      <c r="BZ24" s="1590"/>
      <c r="CA24" s="1590"/>
      <c r="CB24" s="1590"/>
      <c r="CC24" s="1591"/>
      <c r="CD24" s="1589"/>
      <c r="CE24" s="1590"/>
      <c r="CF24" s="1590"/>
      <c r="CG24" s="1590"/>
      <c r="CH24" s="1590"/>
      <c r="CI24" s="1590"/>
      <c r="CJ24" s="1590"/>
      <c r="CK24" s="1590"/>
      <c r="CL24" s="1590"/>
      <c r="CM24" s="1590"/>
      <c r="CN24" s="1590"/>
      <c r="CO24" s="1590"/>
      <c r="CP24" s="1590"/>
      <c r="CQ24" s="1590"/>
      <c r="CR24" s="1590"/>
      <c r="CS24" s="1590"/>
      <c r="CT24" s="1590"/>
      <c r="CU24" s="1590"/>
      <c r="CV24" s="1591"/>
    </row>
    <row r="25" spans="2:102" s="7" customFormat="1" ht="9.9" customHeight="1">
      <c r="B25" s="1564" t="s">
        <v>108</v>
      </c>
      <c r="C25" s="1565"/>
      <c r="D25" s="1565"/>
      <c r="E25" s="1565"/>
      <c r="F25" s="1565"/>
      <c r="G25" s="1565"/>
      <c r="H25" s="1565"/>
      <c r="I25" s="1565"/>
      <c r="J25" s="1565"/>
      <c r="K25" s="1565"/>
      <c r="L25" s="1565"/>
      <c r="M25" s="1565"/>
      <c r="N25" s="1565"/>
      <c r="O25" s="1565"/>
      <c r="P25" s="1565"/>
      <c r="Q25" s="1565"/>
      <c r="R25" s="1565"/>
      <c r="S25" s="1565"/>
      <c r="T25" s="1565"/>
      <c r="U25" s="1565"/>
      <c r="V25" s="1565"/>
      <c r="W25" s="1565"/>
      <c r="X25" s="1565"/>
      <c r="Y25" s="1565"/>
      <c r="Z25" s="1565"/>
      <c r="AA25" s="1565"/>
      <c r="AB25" s="1565"/>
      <c r="AC25" s="1565"/>
      <c r="AD25" s="1565"/>
      <c r="AE25" s="1565"/>
      <c r="AF25" s="1565"/>
      <c r="AG25" s="1565"/>
      <c r="AH25" s="1565"/>
      <c r="AI25" s="1565"/>
      <c r="AJ25" s="1565"/>
      <c r="AK25" s="1565"/>
      <c r="AL25" s="1565"/>
      <c r="AM25" s="1565"/>
      <c r="AN25" s="1565"/>
      <c r="AO25" s="1565"/>
      <c r="AP25" s="1565"/>
      <c r="AQ25" s="1565"/>
      <c r="AR25" s="1565"/>
      <c r="AS25" s="1565"/>
      <c r="AT25" s="1566"/>
      <c r="AU25" s="1192" t="s">
        <v>26</v>
      </c>
      <c r="AV25" s="1193"/>
      <c r="AW25" s="1193"/>
      <c r="AX25" s="1193"/>
      <c r="AY25" s="1193"/>
      <c r="AZ25" s="1193"/>
      <c r="BA25" s="1193"/>
      <c r="BB25" s="1193"/>
      <c r="BC25" s="1193"/>
      <c r="BD25" s="1193"/>
      <c r="BE25" s="1193"/>
      <c r="BF25" s="1193"/>
      <c r="BG25" s="1193"/>
      <c r="BH25" s="1193"/>
      <c r="BI25" s="1193"/>
      <c r="BJ25" s="1193"/>
      <c r="BK25" s="1193"/>
      <c r="BL25" s="1193"/>
      <c r="BM25" s="1193"/>
      <c r="BN25" s="1193"/>
      <c r="BO25" s="1194"/>
      <c r="BP25" s="1567" t="s">
        <v>2</v>
      </c>
      <c r="BQ25" s="1568"/>
      <c r="BR25" s="1568"/>
      <c r="BS25" s="1568"/>
      <c r="BT25" s="1568"/>
      <c r="BU25" s="1568"/>
      <c r="BV25" s="1568"/>
      <c r="BW25" s="1568"/>
      <c r="BX25" s="1568"/>
      <c r="BY25" s="1568"/>
      <c r="BZ25" s="1568"/>
      <c r="CA25" s="1568"/>
      <c r="CB25" s="1568"/>
      <c r="CC25" s="1569"/>
      <c r="CD25" s="1537" t="s">
        <v>91</v>
      </c>
      <c r="CE25" s="1538"/>
      <c r="CF25" s="1538"/>
      <c r="CG25" s="1538"/>
      <c r="CH25" s="1538"/>
      <c r="CI25" s="1538"/>
      <c r="CJ25" s="1538"/>
      <c r="CK25" s="1538"/>
      <c r="CL25" s="1538"/>
      <c r="CM25" s="1538"/>
      <c r="CN25" s="1538"/>
      <c r="CO25" s="1538"/>
      <c r="CP25" s="1538"/>
      <c r="CQ25" s="1538"/>
      <c r="CR25" s="1538"/>
      <c r="CS25" s="1538"/>
      <c r="CT25" s="1538"/>
      <c r="CU25" s="1538"/>
      <c r="CV25" s="1539"/>
      <c r="CW25" s="72"/>
      <c r="CX25" s="72"/>
    </row>
    <row r="26" spans="2:102" s="7" customFormat="1" ht="9.9" customHeight="1" thickBot="1">
      <c r="B26" s="675" t="str">
        <f>MID(入力画面!$H$17,1,1)</f>
        <v/>
      </c>
      <c r="C26" s="676"/>
      <c r="D26" s="1574"/>
      <c r="E26" s="1573" t="str">
        <f>MID(入力画面!$H$17,2,1)</f>
        <v/>
      </c>
      <c r="F26" s="676"/>
      <c r="G26" s="1574"/>
      <c r="H26" s="1573" t="str">
        <f>MID(入力画面!$H$17,3,1)</f>
        <v/>
      </c>
      <c r="I26" s="676"/>
      <c r="J26" s="1574"/>
      <c r="K26" s="1573" t="str">
        <f>MID(入力画面!$H$17,4,1)</f>
        <v/>
      </c>
      <c r="L26" s="676"/>
      <c r="M26" s="1574"/>
      <c r="N26" s="1573" t="str">
        <f>MID(入力画面!$H$17,5,1)</f>
        <v/>
      </c>
      <c r="O26" s="676"/>
      <c r="P26" s="1574"/>
      <c r="Q26" s="1573" t="str">
        <f>MID(入力画面!$H$17,6,1)</f>
        <v/>
      </c>
      <c r="R26" s="676"/>
      <c r="S26" s="1574"/>
      <c r="T26" s="1573" t="str">
        <f>MID(入力画面!$H$17,7,1)</f>
        <v/>
      </c>
      <c r="U26" s="676"/>
      <c r="V26" s="1574"/>
      <c r="W26" s="1573" t="str">
        <f>MID(入力画面!$H$17,8,1)</f>
        <v/>
      </c>
      <c r="X26" s="676"/>
      <c r="Y26" s="1574"/>
      <c r="Z26" s="1573" t="str">
        <f>MID(入力画面!$H$17,9,1)</f>
        <v/>
      </c>
      <c r="AA26" s="676"/>
      <c r="AB26" s="1574"/>
      <c r="AC26" s="1573" t="str">
        <f>MID(入力画面!$H$17,10,1)</f>
        <v/>
      </c>
      <c r="AD26" s="676"/>
      <c r="AE26" s="1574"/>
      <c r="AF26" s="1573" t="str">
        <f>MID(入力画面!$H$17,11,1)</f>
        <v/>
      </c>
      <c r="AG26" s="676"/>
      <c r="AH26" s="1574"/>
      <c r="AI26" s="1573" t="str">
        <f>MID(入力画面!$H$17,12,1)</f>
        <v/>
      </c>
      <c r="AJ26" s="676"/>
      <c r="AK26" s="1574"/>
      <c r="AL26" s="1573" t="str">
        <f>MID(入力画面!$H$17,13,1)</f>
        <v/>
      </c>
      <c r="AM26" s="676"/>
      <c r="AN26" s="1574"/>
      <c r="AO26" s="1573" t="str">
        <f>MID(入力画面!$H$17,14,1)</f>
        <v/>
      </c>
      <c r="AP26" s="676"/>
      <c r="AQ26" s="1574"/>
      <c r="AR26" s="1573" t="str">
        <f>MID(入力画面!$H$17,15,1)</f>
        <v/>
      </c>
      <c r="AS26" s="676"/>
      <c r="AT26" s="677"/>
      <c r="AU26" s="1198"/>
      <c r="AV26" s="1199"/>
      <c r="AW26" s="1199"/>
      <c r="AX26" s="1199"/>
      <c r="AY26" s="1199"/>
      <c r="AZ26" s="1199"/>
      <c r="BA26" s="1199"/>
      <c r="BB26" s="1199"/>
      <c r="BC26" s="1199"/>
      <c r="BD26" s="1199"/>
      <c r="BE26" s="1199"/>
      <c r="BF26" s="1199"/>
      <c r="BG26" s="1199"/>
      <c r="BH26" s="1199"/>
      <c r="BI26" s="1199"/>
      <c r="BJ26" s="1199"/>
      <c r="BK26" s="1199"/>
      <c r="BL26" s="1199"/>
      <c r="BM26" s="1199"/>
      <c r="BN26" s="1199"/>
      <c r="BO26" s="1200"/>
      <c r="BP26" s="1781" t="s">
        <v>92</v>
      </c>
      <c r="BQ26" s="1782"/>
      <c r="BR26" s="1782"/>
      <c r="BS26" s="1782"/>
      <c r="BT26" s="1782"/>
      <c r="BU26" s="1782"/>
      <c r="BV26" s="1782"/>
      <c r="BW26" s="1782"/>
      <c r="BX26" s="1782"/>
      <c r="BY26" s="1782"/>
      <c r="BZ26" s="1782"/>
      <c r="CA26" s="1782"/>
      <c r="CB26" s="1782"/>
      <c r="CC26" s="1783"/>
      <c r="CD26" s="1543"/>
      <c r="CE26" s="1544"/>
      <c r="CF26" s="1544"/>
      <c r="CG26" s="1544"/>
      <c r="CH26" s="1544"/>
      <c r="CI26" s="1544"/>
      <c r="CJ26" s="1544"/>
      <c r="CK26" s="1544"/>
      <c r="CL26" s="1544"/>
      <c r="CM26" s="1544"/>
      <c r="CN26" s="1544"/>
      <c r="CO26" s="1544"/>
      <c r="CP26" s="1544"/>
      <c r="CQ26" s="1544"/>
      <c r="CR26" s="1544"/>
      <c r="CS26" s="1544"/>
      <c r="CT26" s="1544"/>
      <c r="CU26" s="1544"/>
      <c r="CV26" s="1545"/>
      <c r="CW26" s="32"/>
      <c r="CX26" s="32"/>
    </row>
    <row r="27" spans="2:102" s="7" customFormat="1" ht="9.9" customHeight="1" thickBot="1">
      <c r="B27" s="1454"/>
      <c r="C27" s="778"/>
      <c r="D27" s="1455"/>
      <c r="E27" s="1472"/>
      <c r="F27" s="778"/>
      <c r="G27" s="1455"/>
      <c r="H27" s="1472"/>
      <c r="I27" s="778"/>
      <c r="J27" s="1455"/>
      <c r="K27" s="1472"/>
      <c r="L27" s="778"/>
      <c r="M27" s="1455"/>
      <c r="N27" s="1472"/>
      <c r="O27" s="778"/>
      <c r="P27" s="1455"/>
      <c r="Q27" s="1472"/>
      <c r="R27" s="778"/>
      <c r="S27" s="1455"/>
      <c r="T27" s="1472"/>
      <c r="U27" s="778"/>
      <c r="V27" s="1455"/>
      <c r="W27" s="1472"/>
      <c r="X27" s="778"/>
      <c r="Y27" s="1455"/>
      <c r="Z27" s="1472"/>
      <c r="AA27" s="778"/>
      <c r="AB27" s="1455"/>
      <c r="AC27" s="1472"/>
      <c r="AD27" s="778"/>
      <c r="AE27" s="1455"/>
      <c r="AF27" s="1472"/>
      <c r="AG27" s="778"/>
      <c r="AH27" s="1455"/>
      <c r="AI27" s="1472"/>
      <c r="AJ27" s="778"/>
      <c r="AK27" s="1455"/>
      <c r="AL27" s="1472"/>
      <c r="AM27" s="778"/>
      <c r="AN27" s="1455"/>
      <c r="AO27" s="1472"/>
      <c r="AP27" s="778"/>
      <c r="AQ27" s="1455"/>
      <c r="AR27" s="1472"/>
      <c r="AS27" s="778"/>
      <c r="AT27" s="1498"/>
      <c r="AU27" s="1239" t="s">
        <v>82</v>
      </c>
      <c r="AV27" s="1241"/>
      <c r="AW27" s="1218"/>
      <c r="AX27" s="81"/>
      <c r="AY27" s="81"/>
      <c r="AZ27" s="81"/>
      <c r="BA27" s="1436" t="s">
        <v>83</v>
      </c>
      <c r="BB27" s="1366"/>
      <c r="BC27" s="1367"/>
      <c r="BD27" s="77"/>
      <c r="BE27" s="18"/>
      <c r="BF27" s="78"/>
      <c r="BG27" s="1436" t="s">
        <v>84</v>
      </c>
      <c r="BH27" s="1366"/>
      <c r="BI27" s="1367"/>
      <c r="BJ27" s="81"/>
      <c r="BK27" s="34"/>
      <c r="BL27" s="35"/>
      <c r="BM27" s="1436" t="s">
        <v>85</v>
      </c>
      <c r="BN27" s="1366"/>
      <c r="BO27" s="1366"/>
      <c r="BP27" s="1784"/>
      <c r="BQ27" s="1785"/>
      <c r="BR27" s="1785"/>
      <c r="BS27" s="1785"/>
      <c r="BT27" s="1785"/>
      <c r="BU27" s="1785"/>
      <c r="BV27" s="1785"/>
      <c r="BW27" s="1785"/>
      <c r="BX27" s="1785"/>
      <c r="BY27" s="1785"/>
      <c r="BZ27" s="1785"/>
      <c r="CA27" s="1785"/>
      <c r="CB27" s="1785"/>
      <c r="CC27" s="1786"/>
      <c r="CD27" s="1518" t="s">
        <v>80</v>
      </c>
      <c r="CE27" s="1518"/>
      <c r="CF27" s="1518"/>
      <c r="CG27" s="1518"/>
      <c r="CH27" s="1518"/>
      <c r="CI27" s="1518"/>
      <c r="CJ27" s="1518"/>
      <c r="CK27" s="1518"/>
      <c r="CL27" s="1518"/>
      <c r="CM27" s="1518"/>
      <c r="CN27" s="1518"/>
      <c r="CO27" s="1518"/>
      <c r="CP27" s="1518"/>
      <c r="CQ27" s="1518"/>
      <c r="CR27" s="1518"/>
      <c r="CS27" s="1518"/>
      <c r="CT27" s="1518"/>
      <c r="CU27" s="1518"/>
      <c r="CV27" s="1519"/>
      <c r="CW27" s="32"/>
      <c r="CX27" s="32"/>
    </row>
    <row r="28" spans="2:102" s="7" customFormat="1" ht="9.9" customHeight="1">
      <c r="B28" s="1762"/>
      <c r="C28" s="1763"/>
      <c r="D28" s="1763"/>
      <c r="E28" s="1763"/>
      <c r="F28" s="1763"/>
      <c r="G28" s="1763"/>
      <c r="H28" s="1763"/>
      <c r="I28" s="1763"/>
      <c r="J28" s="1763"/>
      <c r="K28" s="1763"/>
      <c r="L28" s="1763"/>
      <c r="M28" s="1763"/>
      <c r="N28" s="1763"/>
      <c r="O28" s="1763"/>
      <c r="P28" s="1763"/>
      <c r="Q28" s="1763"/>
      <c r="R28" s="1763"/>
      <c r="S28" s="1763"/>
      <c r="T28" s="1763"/>
      <c r="U28" s="1763"/>
      <c r="V28" s="1763"/>
      <c r="W28" s="1763"/>
      <c r="X28" s="1763"/>
      <c r="Y28" s="1763"/>
      <c r="Z28" s="1763"/>
      <c r="AA28" s="1763"/>
      <c r="AB28" s="1763"/>
      <c r="AC28" s="1763"/>
      <c r="AD28" s="1763"/>
      <c r="AE28" s="1763"/>
      <c r="AF28" s="1763"/>
      <c r="AG28" s="1763"/>
      <c r="AH28" s="1763"/>
      <c r="AI28" s="1763"/>
      <c r="AJ28" s="1763"/>
      <c r="AK28" s="1763"/>
      <c r="AL28" s="1763"/>
      <c r="AM28" s="1763"/>
      <c r="AN28" s="1763"/>
      <c r="AO28" s="1763"/>
      <c r="AP28" s="1763"/>
      <c r="AQ28" s="1763"/>
      <c r="AR28" s="1763"/>
      <c r="AS28" s="1763"/>
      <c r="AT28" s="1764"/>
      <c r="AU28" s="778" t="str">
        <f>IF(入力画面!$H$20="","",入力画面!$H$20)</f>
        <v/>
      </c>
      <c r="AV28" s="778"/>
      <c r="AW28" s="1498"/>
      <c r="AX28" s="1454" t="str">
        <f>MID(入力画面!$I$20,1,1)</f>
        <v/>
      </c>
      <c r="AY28" s="778"/>
      <c r="AZ28" s="1455"/>
      <c r="BA28" s="1472" t="str">
        <f>MID(入力画面!$I$20,2,1)</f>
        <v/>
      </c>
      <c r="BB28" s="778"/>
      <c r="BC28" s="1492"/>
      <c r="BD28" s="1472" t="str">
        <f>MID(入力画面!$K$20,1,1)</f>
        <v/>
      </c>
      <c r="BE28" s="778"/>
      <c r="BF28" s="1492"/>
      <c r="BG28" s="1472" t="str">
        <f>MID(入力画面!$K$20,2,1)</f>
        <v/>
      </c>
      <c r="BH28" s="778"/>
      <c r="BI28" s="1492"/>
      <c r="BJ28" s="1472" t="str">
        <f>MID(入力画面!$N$20,1,1)</f>
        <v/>
      </c>
      <c r="BK28" s="778"/>
      <c r="BL28" s="1492"/>
      <c r="BM28" s="1496" t="str">
        <f>MID(入力画面!$N$20,2,1)</f>
        <v/>
      </c>
      <c r="BN28" s="778"/>
      <c r="BO28" s="778"/>
      <c r="BP28" s="1787"/>
      <c r="BQ28" s="1788"/>
      <c r="BR28" s="1788"/>
      <c r="BS28" s="1788"/>
      <c r="BT28" s="1788"/>
      <c r="BU28" s="1788"/>
      <c r="BV28" s="1788"/>
      <c r="BW28" s="1788"/>
      <c r="BX28" s="1788"/>
      <c r="BY28" s="1788"/>
      <c r="BZ28" s="1788"/>
      <c r="CA28" s="1788"/>
      <c r="CB28" s="1788"/>
      <c r="CC28" s="1789"/>
      <c r="CD28" s="1518"/>
      <c r="CE28" s="1518"/>
      <c r="CF28" s="1518"/>
      <c r="CG28" s="1518"/>
      <c r="CH28" s="1518"/>
      <c r="CI28" s="1518"/>
      <c r="CJ28" s="1518"/>
      <c r="CK28" s="1518"/>
      <c r="CL28" s="1518"/>
      <c r="CM28" s="1518"/>
      <c r="CN28" s="1518"/>
      <c r="CO28" s="1518"/>
      <c r="CP28" s="1518"/>
      <c r="CQ28" s="1518"/>
      <c r="CR28" s="1518"/>
      <c r="CS28" s="1518"/>
      <c r="CT28" s="1518"/>
      <c r="CU28" s="1518"/>
      <c r="CV28" s="1519"/>
      <c r="CW28" s="32"/>
      <c r="CX28" s="32"/>
    </row>
    <row r="29" spans="2:102" s="7" customFormat="1" ht="9.9" customHeight="1">
      <c r="B29" s="1765"/>
      <c r="C29" s="1766"/>
      <c r="D29" s="1766"/>
      <c r="E29" s="1766"/>
      <c r="F29" s="1766"/>
      <c r="G29" s="1766"/>
      <c r="H29" s="1766"/>
      <c r="I29" s="1766"/>
      <c r="J29" s="1766"/>
      <c r="K29" s="1766"/>
      <c r="L29" s="1766"/>
      <c r="M29" s="1766"/>
      <c r="N29" s="1766"/>
      <c r="O29" s="1766"/>
      <c r="P29" s="1766"/>
      <c r="Q29" s="1766"/>
      <c r="R29" s="1766"/>
      <c r="S29" s="1766"/>
      <c r="T29" s="1766"/>
      <c r="U29" s="1766"/>
      <c r="V29" s="1766"/>
      <c r="W29" s="1766"/>
      <c r="X29" s="1766"/>
      <c r="Y29" s="1766"/>
      <c r="Z29" s="1766"/>
      <c r="AA29" s="1766"/>
      <c r="AB29" s="1766"/>
      <c r="AC29" s="1766"/>
      <c r="AD29" s="1766"/>
      <c r="AE29" s="1766"/>
      <c r="AF29" s="1766"/>
      <c r="AG29" s="1766"/>
      <c r="AH29" s="1766"/>
      <c r="AI29" s="1766"/>
      <c r="AJ29" s="1766"/>
      <c r="AK29" s="1766"/>
      <c r="AL29" s="1766"/>
      <c r="AM29" s="1766"/>
      <c r="AN29" s="1766"/>
      <c r="AO29" s="1766"/>
      <c r="AP29" s="1766"/>
      <c r="AQ29" s="1766"/>
      <c r="AR29" s="1766"/>
      <c r="AS29" s="1766"/>
      <c r="AT29" s="1767"/>
      <c r="AU29" s="778"/>
      <c r="AV29" s="778"/>
      <c r="AW29" s="1498"/>
      <c r="AX29" s="1454"/>
      <c r="AY29" s="778"/>
      <c r="AZ29" s="1455"/>
      <c r="BA29" s="1472"/>
      <c r="BB29" s="778"/>
      <c r="BC29" s="1492"/>
      <c r="BD29" s="1472"/>
      <c r="BE29" s="778"/>
      <c r="BF29" s="1492"/>
      <c r="BG29" s="1472"/>
      <c r="BH29" s="778"/>
      <c r="BI29" s="1492"/>
      <c r="BJ29" s="1472"/>
      <c r="BK29" s="778"/>
      <c r="BL29" s="1492"/>
      <c r="BM29" s="1496"/>
      <c r="BN29" s="778"/>
      <c r="BO29" s="778"/>
      <c r="BP29" s="1787"/>
      <c r="BQ29" s="1788"/>
      <c r="BR29" s="1788"/>
      <c r="BS29" s="1788"/>
      <c r="BT29" s="1788"/>
      <c r="BU29" s="1788"/>
      <c r="BV29" s="1788"/>
      <c r="BW29" s="1788"/>
      <c r="BX29" s="1788"/>
      <c r="BY29" s="1788"/>
      <c r="BZ29" s="1788"/>
      <c r="CA29" s="1788"/>
      <c r="CB29" s="1788"/>
      <c r="CC29" s="1789"/>
      <c r="CD29" s="1518"/>
      <c r="CE29" s="1518"/>
      <c r="CF29" s="1518"/>
      <c r="CG29" s="1518"/>
      <c r="CH29" s="1518"/>
      <c r="CI29" s="1518"/>
      <c r="CJ29" s="1518"/>
      <c r="CK29" s="1518"/>
      <c r="CL29" s="1518"/>
      <c r="CM29" s="1518"/>
      <c r="CN29" s="1518"/>
      <c r="CO29" s="1518"/>
      <c r="CP29" s="1518"/>
      <c r="CQ29" s="1518"/>
      <c r="CR29" s="1518"/>
      <c r="CS29" s="1518"/>
      <c r="CT29" s="1518"/>
      <c r="CU29" s="1518"/>
      <c r="CV29" s="1519"/>
      <c r="CW29" s="32"/>
      <c r="CX29" s="32"/>
    </row>
    <row r="30" spans="2:102" s="7" customFormat="1" ht="9.9" customHeight="1">
      <c r="B30" s="1765"/>
      <c r="C30" s="1766"/>
      <c r="D30" s="1766"/>
      <c r="E30" s="1766"/>
      <c r="F30" s="1766"/>
      <c r="G30" s="1766"/>
      <c r="H30" s="1766"/>
      <c r="I30" s="1766"/>
      <c r="J30" s="1766"/>
      <c r="K30" s="1766"/>
      <c r="L30" s="1766"/>
      <c r="M30" s="1766"/>
      <c r="N30" s="1766"/>
      <c r="O30" s="1766"/>
      <c r="P30" s="1766"/>
      <c r="Q30" s="1766"/>
      <c r="R30" s="1766"/>
      <c r="S30" s="1766"/>
      <c r="T30" s="1766"/>
      <c r="U30" s="1766"/>
      <c r="V30" s="1766"/>
      <c r="W30" s="1766"/>
      <c r="X30" s="1766"/>
      <c r="Y30" s="1766"/>
      <c r="Z30" s="1766"/>
      <c r="AA30" s="1766"/>
      <c r="AB30" s="1766"/>
      <c r="AC30" s="1766"/>
      <c r="AD30" s="1766"/>
      <c r="AE30" s="1766"/>
      <c r="AF30" s="1766"/>
      <c r="AG30" s="1766"/>
      <c r="AH30" s="1766"/>
      <c r="AI30" s="1766"/>
      <c r="AJ30" s="1766"/>
      <c r="AK30" s="1766"/>
      <c r="AL30" s="1766"/>
      <c r="AM30" s="1766"/>
      <c r="AN30" s="1766"/>
      <c r="AO30" s="1766"/>
      <c r="AP30" s="1766"/>
      <c r="AQ30" s="1766"/>
      <c r="AR30" s="1766"/>
      <c r="AS30" s="1766"/>
      <c r="AT30" s="1767"/>
      <c r="AU30" s="778"/>
      <c r="AV30" s="778"/>
      <c r="AW30" s="1498"/>
      <c r="AX30" s="1454"/>
      <c r="AY30" s="778"/>
      <c r="AZ30" s="1455"/>
      <c r="BA30" s="1472"/>
      <c r="BB30" s="778"/>
      <c r="BC30" s="1492"/>
      <c r="BD30" s="1472"/>
      <c r="BE30" s="778"/>
      <c r="BF30" s="1492"/>
      <c r="BG30" s="1472"/>
      <c r="BH30" s="778"/>
      <c r="BI30" s="1492"/>
      <c r="BJ30" s="1472"/>
      <c r="BK30" s="778"/>
      <c r="BL30" s="1492"/>
      <c r="BM30" s="1496"/>
      <c r="BN30" s="778"/>
      <c r="BO30" s="778"/>
      <c r="BP30" s="1787"/>
      <c r="BQ30" s="1788"/>
      <c r="BR30" s="1788"/>
      <c r="BS30" s="1788"/>
      <c r="BT30" s="1788"/>
      <c r="BU30" s="1788"/>
      <c r="BV30" s="1788"/>
      <c r="BW30" s="1788"/>
      <c r="BX30" s="1788"/>
      <c r="BY30" s="1788"/>
      <c r="BZ30" s="1788"/>
      <c r="CA30" s="1788"/>
      <c r="CB30" s="1788"/>
      <c r="CC30" s="1789"/>
      <c r="CD30" s="1518"/>
      <c r="CE30" s="1518"/>
      <c r="CF30" s="1518"/>
      <c r="CG30" s="1518"/>
      <c r="CH30" s="1518"/>
      <c r="CI30" s="1518"/>
      <c r="CJ30" s="1518"/>
      <c r="CK30" s="1518"/>
      <c r="CL30" s="1518"/>
      <c r="CM30" s="1518"/>
      <c r="CN30" s="1518"/>
      <c r="CO30" s="1518"/>
      <c r="CP30" s="1518"/>
      <c r="CQ30" s="1518"/>
      <c r="CR30" s="1518"/>
      <c r="CS30" s="1518"/>
      <c r="CT30" s="1518"/>
      <c r="CU30" s="1518"/>
      <c r="CV30" s="1519"/>
      <c r="CW30" s="32"/>
      <c r="CX30" s="32"/>
    </row>
    <row r="31" spans="2:102" s="7" customFormat="1" ht="9.9" customHeight="1" thickBot="1">
      <c r="B31" s="1768"/>
      <c r="C31" s="1769"/>
      <c r="D31" s="1769"/>
      <c r="E31" s="1769"/>
      <c r="F31" s="1769"/>
      <c r="G31" s="1769"/>
      <c r="H31" s="1769"/>
      <c r="I31" s="1769"/>
      <c r="J31" s="1769"/>
      <c r="K31" s="1769"/>
      <c r="L31" s="1769"/>
      <c r="M31" s="1769"/>
      <c r="N31" s="1769"/>
      <c r="O31" s="1769"/>
      <c r="P31" s="1769"/>
      <c r="Q31" s="1769"/>
      <c r="R31" s="1769"/>
      <c r="S31" s="1769"/>
      <c r="T31" s="1769"/>
      <c r="U31" s="1769"/>
      <c r="V31" s="1769"/>
      <c r="W31" s="1769"/>
      <c r="X31" s="1769"/>
      <c r="Y31" s="1769"/>
      <c r="Z31" s="1769"/>
      <c r="AA31" s="1769"/>
      <c r="AB31" s="1769"/>
      <c r="AC31" s="1769"/>
      <c r="AD31" s="1769"/>
      <c r="AE31" s="1769"/>
      <c r="AF31" s="1769"/>
      <c r="AG31" s="1769"/>
      <c r="AH31" s="1769"/>
      <c r="AI31" s="1769"/>
      <c r="AJ31" s="1769"/>
      <c r="AK31" s="1769"/>
      <c r="AL31" s="1769"/>
      <c r="AM31" s="1769"/>
      <c r="AN31" s="1769"/>
      <c r="AO31" s="1769"/>
      <c r="AP31" s="1769"/>
      <c r="AQ31" s="1769"/>
      <c r="AR31" s="1769"/>
      <c r="AS31" s="1769"/>
      <c r="AT31" s="1770"/>
      <c r="AU31" s="1493"/>
      <c r="AV31" s="1493"/>
      <c r="AW31" s="1499"/>
      <c r="AX31" s="1456"/>
      <c r="AY31" s="1493"/>
      <c r="AZ31" s="1457"/>
      <c r="BA31" s="1473"/>
      <c r="BB31" s="1493"/>
      <c r="BC31" s="1494"/>
      <c r="BD31" s="1473"/>
      <c r="BE31" s="1493"/>
      <c r="BF31" s="1494"/>
      <c r="BG31" s="1473"/>
      <c r="BH31" s="1493"/>
      <c r="BI31" s="1494"/>
      <c r="BJ31" s="1473"/>
      <c r="BK31" s="1493"/>
      <c r="BL31" s="1494"/>
      <c r="BM31" s="1497"/>
      <c r="BN31" s="1493"/>
      <c r="BO31" s="1493"/>
      <c r="BP31" s="1790"/>
      <c r="BQ31" s="1791"/>
      <c r="BR31" s="1791"/>
      <c r="BS31" s="1791"/>
      <c r="BT31" s="1791"/>
      <c r="BU31" s="1791"/>
      <c r="BV31" s="1791"/>
      <c r="BW31" s="1791"/>
      <c r="BX31" s="1791"/>
      <c r="BY31" s="1791"/>
      <c r="BZ31" s="1791"/>
      <c r="CA31" s="1791"/>
      <c r="CB31" s="1791"/>
      <c r="CC31" s="1792"/>
      <c r="CD31" s="1521"/>
      <c r="CE31" s="1521"/>
      <c r="CF31" s="1521"/>
      <c r="CG31" s="1521"/>
      <c r="CH31" s="1521"/>
      <c r="CI31" s="1521"/>
      <c r="CJ31" s="1521"/>
      <c r="CK31" s="1521"/>
      <c r="CL31" s="1521"/>
      <c r="CM31" s="1521"/>
      <c r="CN31" s="1521"/>
      <c r="CO31" s="1521"/>
      <c r="CP31" s="1521"/>
      <c r="CQ31" s="1521"/>
      <c r="CR31" s="1521"/>
      <c r="CS31" s="1521"/>
      <c r="CT31" s="1521"/>
      <c r="CU31" s="1521"/>
      <c r="CV31" s="1522"/>
    </row>
    <row r="32" spans="2:102" s="7" customFormat="1" ht="4.5" customHeight="1"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20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</row>
    <row r="33" spans="2:100" s="7" customFormat="1" ht="9.9" customHeight="1">
      <c r="B33" s="20" t="s">
        <v>94</v>
      </c>
      <c r="W33" s="5"/>
      <c r="X33" s="5"/>
      <c r="Y33" s="20"/>
      <c r="Z33" s="5"/>
      <c r="AC33" s="38"/>
      <c r="AD33" s="38"/>
      <c r="AE33" s="38"/>
      <c r="AF33" s="38"/>
      <c r="AG33" s="38"/>
      <c r="AH33" s="38"/>
      <c r="AI33" s="38"/>
      <c r="AJ33" s="38"/>
      <c r="AK33" s="38"/>
      <c r="AL33" s="38"/>
      <c r="AM33" s="38"/>
      <c r="AN33" s="38"/>
      <c r="AO33" s="44"/>
      <c r="AP33" s="44"/>
      <c r="AQ33" s="44"/>
      <c r="AR33" s="6"/>
      <c r="AS33" s="6"/>
      <c r="AT33" s="6"/>
      <c r="AU33" s="44"/>
      <c r="AV33" s="20"/>
      <c r="AW33" s="44"/>
      <c r="AX33" s="20"/>
      <c r="AY33" s="20"/>
      <c r="AZ33" s="44"/>
      <c r="BA33" s="44"/>
      <c r="BB33" s="20"/>
      <c r="BC33" s="44"/>
      <c r="BD33" s="44"/>
      <c r="BE33" s="20"/>
      <c r="BF33" s="44"/>
      <c r="BG33" s="172"/>
      <c r="BH33" s="20"/>
      <c r="BI33" s="20"/>
      <c r="BJ33" s="20"/>
      <c r="BL33" s="230"/>
      <c r="BM33" s="230"/>
      <c r="BN33" s="230"/>
      <c r="BO33" s="230"/>
      <c r="BQ33" s="230"/>
      <c r="BR33" s="230"/>
      <c r="BS33" s="23" t="s">
        <v>1257</v>
      </c>
      <c r="BT33" s="230"/>
      <c r="BU33" s="230"/>
      <c r="BV33" s="230"/>
      <c r="BW33" s="230"/>
    </row>
    <row r="34" spans="2:100" s="7" customFormat="1" ht="9.9" customHeight="1">
      <c r="B34" s="1207" t="s">
        <v>19</v>
      </c>
      <c r="C34" s="1208"/>
      <c r="D34" s="1208"/>
      <c r="E34" s="1208"/>
      <c r="F34" s="1208"/>
      <c r="G34" s="1208"/>
      <c r="H34" s="1208"/>
      <c r="I34" s="1208"/>
      <c r="J34" s="1208"/>
      <c r="K34" s="1208"/>
      <c r="L34" s="1208"/>
      <c r="M34" s="1208"/>
      <c r="N34" s="1208"/>
      <c r="O34" s="1208"/>
      <c r="P34" s="1208"/>
      <c r="Q34" s="1208"/>
      <c r="R34" s="1208"/>
      <c r="S34" s="1208"/>
      <c r="T34" s="1208"/>
      <c r="U34" s="1208"/>
      <c r="V34" s="1208"/>
      <c r="W34" s="1208"/>
      <c r="X34" s="1208"/>
      <c r="Y34" s="1208"/>
      <c r="Z34" s="1208"/>
      <c r="AA34" s="1208"/>
      <c r="AB34" s="1208"/>
      <c r="AC34" s="1208"/>
      <c r="AD34" s="1208"/>
      <c r="AE34" s="1208"/>
      <c r="AF34" s="1208"/>
      <c r="AG34" s="1208"/>
      <c r="AH34" s="1208"/>
      <c r="AI34" s="1208"/>
      <c r="AJ34" s="1208"/>
      <c r="AK34" s="1208"/>
      <c r="AL34" s="1208"/>
      <c r="AM34" s="1208"/>
      <c r="AN34" s="1208"/>
      <c r="AO34" s="1209"/>
      <c r="AP34" s="38"/>
      <c r="AQ34" s="38"/>
      <c r="AR34" s="38"/>
      <c r="AS34" s="86"/>
      <c r="AT34" s="86"/>
      <c r="AU34" s="38"/>
      <c r="AV34" s="38"/>
      <c r="AW34" s="38"/>
      <c r="AX34" s="38"/>
      <c r="AY34" s="11"/>
      <c r="AZ34" s="11"/>
      <c r="BA34" s="4"/>
      <c r="BB34" s="11"/>
      <c r="BC34" s="11"/>
      <c r="BD34" s="11"/>
      <c r="BE34" s="11"/>
      <c r="BF34" s="11"/>
      <c r="BG34" s="231"/>
      <c r="BH34" s="231"/>
      <c r="BI34" s="231"/>
      <c r="BJ34" s="172"/>
      <c r="BK34" s="20"/>
      <c r="BL34" s="172"/>
      <c r="BM34" s="172"/>
      <c r="BN34" s="20"/>
      <c r="BO34" s="172"/>
      <c r="BP34" s="172"/>
      <c r="BQ34" s="20"/>
      <c r="BR34" s="172"/>
      <c r="BS34" s="172"/>
      <c r="BT34" s="20"/>
      <c r="BU34" s="172"/>
      <c r="BV34" s="172"/>
      <c r="BW34" s="20"/>
      <c r="BX34" s="20"/>
      <c r="CA34" s="230"/>
      <c r="CB34" s="230"/>
      <c r="CC34" s="230"/>
      <c r="CD34" s="230"/>
      <c r="CE34" s="230"/>
      <c r="CF34" s="230"/>
      <c r="CG34" s="230"/>
      <c r="CH34" s="230"/>
      <c r="CI34" s="230"/>
      <c r="CJ34" s="230"/>
      <c r="CK34" s="230"/>
      <c r="CL34" s="230"/>
    </row>
    <row r="35" spans="2:100" s="7" customFormat="1" ht="9.9" customHeight="1">
      <c r="B35" s="1207">
        <v>1</v>
      </c>
      <c r="C35" s="1208"/>
      <c r="D35" s="1208"/>
      <c r="E35" s="1209"/>
      <c r="F35" s="1207">
        <v>2</v>
      </c>
      <c r="G35" s="1208"/>
      <c r="H35" s="1208"/>
      <c r="I35" s="1209"/>
      <c r="J35" s="1207">
        <v>3</v>
      </c>
      <c r="K35" s="1208"/>
      <c r="L35" s="1208"/>
      <c r="M35" s="1209"/>
      <c r="N35" s="1207">
        <v>4</v>
      </c>
      <c r="O35" s="1208"/>
      <c r="P35" s="1208"/>
      <c r="Q35" s="1209"/>
      <c r="R35" s="1207">
        <v>5</v>
      </c>
      <c r="S35" s="1208"/>
      <c r="T35" s="1208"/>
      <c r="U35" s="1209"/>
      <c r="V35" s="1207">
        <v>6</v>
      </c>
      <c r="W35" s="1208"/>
      <c r="X35" s="1208"/>
      <c r="Y35" s="1209"/>
      <c r="Z35" s="1207">
        <v>7</v>
      </c>
      <c r="AA35" s="1208"/>
      <c r="AB35" s="1208"/>
      <c r="AC35" s="1209"/>
      <c r="AD35" s="1207">
        <v>8</v>
      </c>
      <c r="AE35" s="1208"/>
      <c r="AF35" s="1208"/>
      <c r="AG35" s="1209"/>
      <c r="AH35" s="1207">
        <v>9</v>
      </c>
      <c r="AI35" s="1208"/>
      <c r="AJ35" s="1208"/>
      <c r="AK35" s="1209"/>
      <c r="AL35" s="1207">
        <v>10</v>
      </c>
      <c r="AM35" s="1208"/>
      <c r="AN35" s="1208"/>
      <c r="AO35" s="1209"/>
      <c r="AY35" s="1527" t="s">
        <v>1</v>
      </c>
      <c r="AZ35" s="1527"/>
      <c r="BA35" s="1527"/>
      <c r="BB35" s="1528" t="s">
        <v>0</v>
      </c>
      <c r="BC35" s="1529"/>
      <c r="BD35" s="1530"/>
      <c r="BE35" s="1537" t="s">
        <v>95</v>
      </c>
      <c r="BF35" s="1538"/>
      <c r="BG35" s="1538"/>
      <c r="BH35" s="1538"/>
      <c r="BI35" s="1538"/>
      <c r="BJ35" s="1538"/>
      <c r="BK35" s="1538"/>
      <c r="BL35" s="1538"/>
      <c r="BM35" s="1538"/>
      <c r="BN35" s="1538"/>
      <c r="BO35" s="1538"/>
      <c r="BP35" s="1539"/>
      <c r="BQ35" s="1546" t="s">
        <v>93</v>
      </c>
      <c r="BR35" s="1547"/>
      <c r="BS35" s="1547"/>
      <c r="BT35" s="1547"/>
      <c r="BU35" s="1547"/>
      <c r="BV35" s="1547"/>
      <c r="BW35" s="1547"/>
      <c r="BX35" s="1547"/>
      <c r="BY35" s="1547"/>
      <c r="BZ35" s="1547"/>
      <c r="CA35" s="1547"/>
      <c r="CB35" s="1547"/>
      <c r="CC35" s="1547"/>
      <c r="CD35" s="1547"/>
      <c r="CE35" s="1547"/>
      <c r="CF35" s="1547"/>
      <c r="CG35" s="1547"/>
      <c r="CH35" s="1547"/>
      <c r="CI35" s="1547"/>
      <c r="CJ35" s="1547"/>
      <c r="CK35" s="1547"/>
      <c r="CL35" s="1547"/>
      <c r="CM35" s="1547"/>
      <c r="CN35" s="1547"/>
      <c r="CO35" s="1547"/>
      <c r="CP35" s="1547"/>
      <c r="CQ35" s="1547"/>
      <c r="CR35" s="1547"/>
      <c r="CS35" s="1547"/>
      <c r="CT35" s="1547"/>
      <c r="CU35" s="1547"/>
      <c r="CV35" s="1548"/>
    </row>
    <row r="36" spans="2:100" s="7" customFormat="1" ht="9.9" customHeight="1">
      <c r="B36" s="1555"/>
      <c r="C36" s="1556"/>
      <c r="D36" s="1556"/>
      <c r="E36" s="1557"/>
      <c r="F36" s="1474" t="str">
        <f>IF(AND((入力画面!$B$91=TRUE),(入力画面!$H$24="年金")),"積立終了日","")</f>
        <v/>
      </c>
      <c r="G36" s="1475"/>
      <c r="H36" s="1475" t="str">
        <f>IF(AND((入力画面!$B$91=TRUE),(入力画面!$H$24="年金")),"年金財形の","")</f>
        <v/>
      </c>
      <c r="I36" s="1476"/>
      <c r="J36" s="1474" t="str">
        <f>IF(AND((入力画面!$D$91=TRUE),OR(入力画面!$H$24="住宅",入力画面!H$24="年金")),"非課税限度額","")</f>
        <v/>
      </c>
      <c r="K36" s="1475"/>
      <c r="L36" s="1475"/>
      <c r="M36" s="1476"/>
      <c r="N36" s="1555" t="str">
        <f>IF(入力画面!$F$91=TRUE,"積立の中断","")</f>
        <v/>
      </c>
      <c r="O36" s="1556"/>
      <c r="P36" s="1556"/>
      <c r="Q36" s="1557"/>
      <c r="R36" s="1555" t="str">
        <f>IF(入力画面!$H$91=TRUE,"積立の再開","")</f>
        <v/>
      </c>
      <c r="S36" s="1556"/>
      <c r="T36" s="1556"/>
      <c r="U36" s="1557"/>
      <c r="V36" s="1474" t="str">
        <f>IF(入力画面!$J$91=TRUE,"届出印","")</f>
        <v/>
      </c>
      <c r="W36" s="1475"/>
      <c r="X36" s="1475"/>
      <c r="Y36" s="1476"/>
      <c r="Z36" s="1474" t="str">
        <f>IF(AND((入力画面!$L$91=TRUE),OR(入力画面!$H$22="1201",入力画面!$H$22="1204",入力画面!$H$22="1206",入力画面!$H$22="1207",入力画面!$H$22="1210",入力画面!$H$22="1211",入力画面!$H$22="1212",入力画面!$H$22="1213",入力画面!$H$22="1214",入力画面!$H$22="1405",入力画面!$H$22="1407",入力画面!$H$22="1409",入力画面!$H$22="1415",入力画面!$H$22="1416",入力画面!$H$22="1417")),"積立保険期間","")</f>
        <v/>
      </c>
      <c r="AA36" s="1475"/>
      <c r="AB36" s="1475"/>
      <c r="AC36" s="1476"/>
      <c r="AD36" s="1474" t="str">
        <f>IF(入力画面!$N$91=TRUE,"氏　名","")</f>
        <v/>
      </c>
      <c r="AE36" s="1475"/>
      <c r="AF36" s="1475"/>
      <c r="AG36" s="1476"/>
      <c r="AH36" s="1474" t="str">
        <f>IF(入力画面!$P$91=TRUE,"住　所","")</f>
        <v/>
      </c>
      <c r="AI36" s="1475"/>
      <c r="AJ36" s="1475"/>
      <c r="AK36" s="1476"/>
      <c r="AL36" s="1474" t="str">
        <f>IF(AND((入力画面!$R$91=TRUE),(入力画面!$H$24="年金")),"申込事項","")</f>
        <v/>
      </c>
      <c r="AM36" s="1475"/>
      <c r="AN36" s="1475" t="str">
        <f>IF(AND((入力画面!$R$91=TRUE),(入力画面!$H$24="年金")),"年金財形","")</f>
        <v/>
      </c>
      <c r="AO36" s="1476"/>
      <c r="AY36" s="1527"/>
      <c r="AZ36" s="1527"/>
      <c r="BA36" s="1527"/>
      <c r="BB36" s="1531"/>
      <c r="BC36" s="1532"/>
      <c r="BD36" s="1533"/>
      <c r="BE36" s="1540"/>
      <c r="BF36" s="1541"/>
      <c r="BG36" s="1541"/>
      <c r="BH36" s="1541"/>
      <c r="BI36" s="1541"/>
      <c r="BJ36" s="1541"/>
      <c r="BK36" s="1541"/>
      <c r="BL36" s="1541"/>
      <c r="BM36" s="1541"/>
      <c r="BN36" s="1541"/>
      <c r="BO36" s="1541"/>
      <c r="BP36" s="1542"/>
      <c r="BQ36" s="1549"/>
      <c r="BR36" s="1550"/>
      <c r="BS36" s="1550"/>
      <c r="BT36" s="1550"/>
      <c r="BU36" s="1550"/>
      <c r="BV36" s="1550"/>
      <c r="BW36" s="1550"/>
      <c r="BX36" s="1550"/>
      <c r="BY36" s="1550"/>
      <c r="BZ36" s="1550"/>
      <c r="CA36" s="1550"/>
      <c r="CB36" s="1550"/>
      <c r="CC36" s="1550"/>
      <c r="CD36" s="1550"/>
      <c r="CE36" s="1550"/>
      <c r="CF36" s="1550"/>
      <c r="CG36" s="1550"/>
      <c r="CH36" s="1550"/>
      <c r="CI36" s="1550"/>
      <c r="CJ36" s="1550"/>
      <c r="CK36" s="1550"/>
      <c r="CL36" s="1550"/>
      <c r="CM36" s="1550"/>
      <c r="CN36" s="1550"/>
      <c r="CO36" s="1550"/>
      <c r="CP36" s="1550"/>
      <c r="CQ36" s="1550"/>
      <c r="CR36" s="1550"/>
      <c r="CS36" s="1550"/>
      <c r="CT36" s="1550"/>
      <c r="CU36" s="1550"/>
      <c r="CV36" s="1551"/>
    </row>
    <row r="37" spans="2:100" s="7" customFormat="1" ht="9.9" customHeight="1">
      <c r="B37" s="1558"/>
      <c r="C37" s="1559"/>
      <c r="D37" s="1559"/>
      <c r="E37" s="1560"/>
      <c r="F37" s="1477"/>
      <c r="G37" s="1478"/>
      <c r="H37" s="1478"/>
      <c r="I37" s="1479"/>
      <c r="J37" s="1477"/>
      <c r="K37" s="1478"/>
      <c r="L37" s="1478"/>
      <c r="M37" s="1479"/>
      <c r="N37" s="1558"/>
      <c r="O37" s="1559"/>
      <c r="P37" s="1559"/>
      <c r="Q37" s="1560"/>
      <c r="R37" s="1558"/>
      <c r="S37" s="1559"/>
      <c r="T37" s="1559"/>
      <c r="U37" s="1560"/>
      <c r="V37" s="1477"/>
      <c r="W37" s="1478"/>
      <c r="X37" s="1478"/>
      <c r="Y37" s="1479"/>
      <c r="Z37" s="1477"/>
      <c r="AA37" s="1478"/>
      <c r="AB37" s="1478"/>
      <c r="AC37" s="1479"/>
      <c r="AD37" s="1477"/>
      <c r="AE37" s="1478"/>
      <c r="AF37" s="1478"/>
      <c r="AG37" s="1479"/>
      <c r="AH37" s="1477"/>
      <c r="AI37" s="1478"/>
      <c r="AJ37" s="1478"/>
      <c r="AK37" s="1479"/>
      <c r="AL37" s="1477"/>
      <c r="AM37" s="1478"/>
      <c r="AN37" s="1478"/>
      <c r="AO37" s="1479"/>
      <c r="AY37" s="1527"/>
      <c r="AZ37" s="1527"/>
      <c r="BA37" s="1527"/>
      <c r="BB37" s="1534"/>
      <c r="BC37" s="1535"/>
      <c r="BD37" s="1536"/>
      <c r="BE37" s="1543"/>
      <c r="BF37" s="1544"/>
      <c r="BG37" s="1544"/>
      <c r="BH37" s="1544"/>
      <c r="BI37" s="1544"/>
      <c r="BJ37" s="1544"/>
      <c r="BK37" s="1544"/>
      <c r="BL37" s="1544"/>
      <c r="BM37" s="1544"/>
      <c r="BN37" s="1544"/>
      <c r="BO37" s="1544"/>
      <c r="BP37" s="1545"/>
      <c r="BQ37" s="1552"/>
      <c r="BR37" s="1553"/>
      <c r="BS37" s="1553"/>
      <c r="BT37" s="1553"/>
      <c r="BU37" s="1553"/>
      <c r="BV37" s="1553"/>
      <c r="BW37" s="1553"/>
      <c r="BX37" s="1553"/>
      <c r="BY37" s="1553"/>
      <c r="BZ37" s="1553"/>
      <c r="CA37" s="1553"/>
      <c r="CB37" s="1553"/>
      <c r="CC37" s="1553"/>
      <c r="CD37" s="1553"/>
      <c r="CE37" s="1553"/>
      <c r="CF37" s="1553"/>
      <c r="CG37" s="1553"/>
      <c r="CH37" s="1553"/>
      <c r="CI37" s="1553"/>
      <c r="CJ37" s="1553"/>
      <c r="CK37" s="1553"/>
      <c r="CL37" s="1553"/>
      <c r="CM37" s="1553"/>
      <c r="CN37" s="1553"/>
      <c r="CO37" s="1553"/>
      <c r="CP37" s="1553"/>
      <c r="CQ37" s="1553"/>
      <c r="CR37" s="1553"/>
      <c r="CS37" s="1553"/>
      <c r="CT37" s="1553"/>
      <c r="CU37" s="1553"/>
      <c r="CV37" s="1554"/>
    </row>
    <row r="38" spans="2:100" s="7" customFormat="1" ht="9.9" customHeight="1">
      <c r="B38" s="1558"/>
      <c r="C38" s="1559"/>
      <c r="D38" s="1559"/>
      <c r="E38" s="1560"/>
      <c r="F38" s="1477"/>
      <c r="G38" s="1478"/>
      <c r="H38" s="1478"/>
      <c r="I38" s="1479"/>
      <c r="J38" s="1477"/>
      <c r="K38" s="1478"/>
      <c r="L38" s="1478"/>
      <c r="M38" s="1479"/>
      <c r="N38" s="1558"/>
      <c r="O38" s="1559"/>
      <c r="P38" s="1559"/>
      <c r="Q38" s="1560"/>
      <c r="R38" s="1558"/>
      <c r="S38" s="1559"/>
      <c r="T38" s="1559"/>
      <c r="U38" s="1560"/>
      <c r="V38" s="1477"/>
      <c r="W38" s="1478"/>
      <c r="X38" s="1478"/>
      <c r="Y38" s="1479"/>
      <c r="Z38" s="1477"/>
      <c r="AA38" s="1478"/>
      <c r="AB38" s="1478"/>
      <c r="AC38" s="1479"/>
      <c r="AD38" s="1477"/>
      <c r="AE38" s="1478"/>
      <c r="AF38" s="1478"/>
      <c r="AG38" s="1479"/>
      <c r="AH38" s="1477"/>
      <c r="AI38" s="1478"/>
      <c r="AJ38" s="1478"/>
      <c r="AK38" s="1479"/>
      <c r="AL38" s="1477"/>
      <c r="AM38" s="1478"/>
      <c r="AN38" s="1478"/>
      <c r="AO38" s="1479"/>
      <c r="AY38" s="1483" t="str">
        <f>IF(入力画面!$H$24="","",入力画面!H24)</f>
        <v/>
      </c>
      <c r="AZ38" s="1483"/>
      <c r="BA38" s="1483"/>
      <c r="BB38" s="1484">
        <v>3</v>
      </c>
      <c r="BC38" s="1485"/>
      <c r="BD38" s="1486"/>
      <c r="BE38" s="675" t="str">
        <f>MID(入力画面!$H$22,1,1)</f>
        <v/>
      </c>
      <c r="BF38" s="676"/>
      <c r="BG38" s="1491"/>
      <c r="BH38" s="1495" t="str">
        <f>MID(入力画面!$H$22,2,1)</f>
        <v/>
      </c>
      <c r="BI38" s="676"/>
      <c r="BJ38" s="1491"/>
      <c r="BK38" s="1495" t="str">
        <f>MID(入力画面!$H$22,3,1)</f>
        <v/>
      </c>
      <c r="BL38" s="676"/>
      <c r="BM38" s="1491"/>
      <c r="BN38" s="1495" t="str">
        <f>MID(入力画面!$H$22,4,1)</f>
        <v/>
      </c>
      <c r="BO38" s="676"/>
      <c r="BP38" s="677"/>
      <c r="BQ38" s="1593" t="str">
        <f>IF(入力画面!$H$22="","",入力画面!$H$23)</f>
        <v/>
      </c>
      <c r="BR38" s="1584"/>
      <c r="BS38" s="1584"/>
      <c r="BT38" s="1584"/>
      <c r="BU38" s="1584"/>
      <c r="BV38" s="1584"/>
      <c r="BW38" s="1584"/>
      <c r="BX38" s="1584"/>
      <c r="BY38" s="1584"/>
      <c r="BZ38" s="1584"/>
      <c r="CA38" s="1584"/>
      <c r="CB38" s="1584"/>
      <c r="CC38" s="1584"/>
      <c r="CD38" s="1584"/>
      <c r="CE38" s="1584"/>
      <c r="CF38" s="1584"/>
      <c r="CG38" s="1584"/>
      <c r="CH38" s="1584"/>
      <c r="CI38" s="1584"/>
      <c r="CJ38" s="1584"/>
      <c r="CK38" s="1584"/>
      <c r="CL38" s="1584"/>
      <c r="CM38" s="1584"/>
      <c r="CN38" s="1584"/>
      <c r="CO38" s="1584"/>
      <c r="CP38" s="1584"/>
      <c r="CQ38" s="1584"/>
      <c r="CR38" s="1584"/>
      <c r="CS38" s="1584"/>
      <c r="CT38" s="1584"/>
      <c r="CU38" s="1584"/>
      <c r="CV38" s="1585"/>
    </row>
    <row r="39" spans="2:100" s="5" customFormat="1" ht="9.9" customHeight="1">
      <c r="B39" s="1558"/>
      <c r="C39" s="1559"/>
      <c r="D39" s="1559"/>
      <c r="E39" s="1560"/>
      <c r="F39" s="1477"/>
      <c r="G39" s="1478"/>
      <c r="H39" s="1478"/>
      <c r="I39" s="1479"/>
      <c r="J39" s="1477"/>
      <c r="K39" s="1478"/>
      <c r="L39" s="1478"/>
      <c r="M39" s="1479"/>
      <c r="N39" s="1558"/>
      <c r="O39" s="1559"/>
      <c r="P39" s="1559"/>
      <c r="Q39" s="1560"/>
      <c r="R39" s="1558"/>
      <c r="S39" s="1559"/>
      <c r="T39" s="1559"/>
      <c r="U39" s="1560"/>
      <c r="V39" s="1477"/>
      <c r="W39" s="1478"/>
      <c r="X39" s="1478"/>
      <c r="Y39" s="1479"/>
      <c r="Z39" s="1477"/>
      <c r="AA39" s="1478"/>
      <c r="AB39" s="1478"/>
      <c r="AC39" s="1479"/>
      <c r="AD39" s="1477"/>
      <c r="AE39" s="1478"/>
      <c r="AF39" s="1478"/>
      <c r="AG39" s="1479"/>
      <c r="AH39" s="1477"/>
      <c r="AI39" s="1478"/>
      <c r="AJ39" s="1478"/>
      <c r="AK39" s="1479"/>
      <c r="AL39" s="1477"/>
      <c r="AM39" s="1478"/>
      <c r="AN39" s="1478"/>
      <c r="AO39" s="1479"/>
      <c r="AY39" s="1483"/>
      <c r="AZ39" s="1483"/>
      <c r="BA39" s="1483"/>
      <c r="BB39" s="1487"/>
      <c r="BC39" s="1488"/>
      <c r="BD39" s="1446"/>
      <c r="BE39" s="1454"/>
      <c r="BF39" s="778"/>
      <c r="BG39" s="1492"/>
      <c r="BH39" s="1496"/>
      <c r="BI39" s="778"/>
      <c r="BJ39" s="1492"/>
      <c r="BK39" s="1496"/>
      <c r="BL39" s="778"/>
      <c r="BM39" s="1492"/>
      <c r="BN39" s="1496"/>
      <c r="BO39" s="778"/>
      <c r="BP39" s="1498"/>
      <c r="BQ39" s="1586"/>
      <c r="BR39" s="1587"/>
      <c r="BS39" s="1587"/>
      <c r="BT39" s="1587"/>
      <c r="BU39" s="1587"/>
      <c r="BV39" s="1587"/>
      <c r="BW39" s="1587"/>
      <c r="BX39" s="1587"/>
      <c r="BY39" s="1587"/>
      <c r="BZ39" s="1587"/>
      <c r="CA39" s="1587"/>
      <c r="CB39" s="1587"/>
      <c r="CC39" s="1587"/>
      <c r="CD39" s="1587"/>
      <c r="CE39" s="1587"/>
      <c r="CF39" s="1587"/>
      <c r="CG39" s="1587"/>
      <c r="CH39" s="1587"/>
      <c r="CI39" s="1587"/>
      <c r="CJ39" s="1587"/>
      <c r="CK39" s="1587"/>
      <c r="CL39" s="1587"/>
      <c r="CM39" s="1587"/>
      <c r="CN39" s="1587"/>
      <c r="CO39" s="1587"/>
      <c r="CP39" s="1587"/>
      <c r="CQ39" s="1587"/>
      <c r="CR39" s="1587"/>
      <c r="CS39" s="1587"/>
      <c r="CT39" s="1587"/>
      <c r="CU39" s="1587"/>
      <c r="CV39" s="1588"/>
    </row>
    <row r="40" spans="2:100" s="7" customFormat="1" ht="4.5" customHeight="1">
      <c r="B40" s="1561"/>
      <c r="C40" s="1562"/>
      <c r="D40" s="1562"/>
      <c r="E40" s="1563"/>
      <c r="F40" s="1480"/>
      <c r="G40" s="1481"/>
      <c r="H40" s="1481"/>
      <c r="I40" s="1482"/>
      <c r="J40" s="1480"/>
      <c r="K40" s="1481"/>
      <c r="L40" s="1481"/>
      <c r="M40" s="1482"/>
      <c r="N40" s="1561"/>
      <c r="O40" s="1562"/>
      <c r="P40" s="1562"/>
      <c r="Q40" s="1563"/>
      <c r="R40" s="1561"/>
      <c r="S40" s="1562"/>
      <c r="T40" s="1562"/>
      <c r="U40" s="1563"/>
      <c r="V40" s="1480"/>
      <c r="W40" s="1481"/>
      <c r="X40" s="1481"/>
      <c r="Y40" s="1482"/>
      <c r="Z40" s="1480"/>
      <c r="AA40" s="1481"/>
      <c r="AB40" s="1481"/>
      <c r="AC40" s="1482"/>
      <c r="AD40" s="1480"/>
      <c r="AE40" s="1481"/>
      <c r="AF40" s="1481"/>
      <c r="AG40" s="1482"/>
      <c r="AH40" s="1480"/>
      <c r="AI40" s="1481"/>
      <c r="AJ40" s="1481"/>
      <c r="AK40" s="1482"/>
      <c r="AL40" s="1480"/>
      <c r="AM40" s="1481"/>
      <c r="AN40" s="1481"/>
      <c r="AO40" s="1482"/>
      <c r="AY40" s="1483"/>
      <c r="AZ40" s="1483"/>
      <c r="BA40" s="1483"/>
      <c r="BB40" s="1489"/>
      <c r="BC40" s="1490"/>
      <c r="BD40" s="1447"/>
      <c r="BE40" s="1456"/>
      <c r="BF40" s="1493"/>
      <c r="BG40" s="1494"/>
      <c r="BH40" s="1497"/>
      <c r="BI40" s="1493"/>
      <c r="BJ40" s="1494"/>
      <c r="BK40" s="1497"/>
      <c r="BL40" s="1493"/>
      <c r="BM40" s="1494"/>
      <c r="BN40" s="1497"/>
      <c r="BO40" s="1493"/>
      <c r="BP40" s="1499"/>
      <c r="BQ40" s="1589"/>
      <c r="BR40" s="1590"/>
      <c r="BS40" s="1590"/>
      <c r="BT40" s="1590"/>
      <c r="BU40" s="1590"/>
      <c r="BV40" s="1590"/>
      <c r="BW40" s="1590"/>
      <c r="BX40" s="1590"/>
      <c r="BY40" s="1590"/>
      <c r="BZ40" s="1590"/>
      <c r="CA40" s="1590"/>
      <c r="CB40" s="1590"/>
      <c r="CC40" s="1590"/>
      <c r="CD40" s="1590"/>
      <c r="CE40" s="1590"/>
      <c r="CF40" s="1590"/>
      <c r="CG40" s="1590"/>
      <c r="CH40" s="1590"/>
      <c r="CI40" s="1590"/>
      <c r="CJ40" s="1590"/>
      <c r="CK40" s="1590"/>
      <c r="CL40" s="1590"/>
      <c r="CM40" s="1590"/>
      <c r="CN40" s="1590"/>
      <c r="CO40" s="1590"/>
      <c r="CP40" s="1590"/>
      <c r="CQ40" s="1590"/>
      <c r="CR40" s="1590"/>
      <c r="CS40" s="1590"/>
      <c r="CT40" s="1590"/>
      <c r="CU40" s="1590"/>
      <c r="CV40" s="1591"/>
    </row>
    <row r="41" spans="2:100" s="7" customFormat="1" ht="4.5" customHeight="1">
      <c r="BH41" s="8"/>
      <c r="BI41" s="39"/>
    </row>
    <row r="42" spans="2:100" s="7" customFormat="1" ht="9.9" customHeight="1">
      <c r="B42" s="1254" t="s">
        <v>103</v>
      </c>
      <c r="C42" s="1244"/>
      <c r="D42" s="1245"/>
      <c r="E42" s="1207" t="s">
        <v>28</v>
      </c>
      <c r="F42" s="1208"/>
      <c r="G42" s="1208"/>
      <c r="H42" s="1208"/>
      <c r="I42" s="1208"/>
      <c r="J42" s="1208"/>
      <c r="K42" s="1208"/>
      <c r="L42" s="1208"/>
      <c r="M42" s="1208"/>
      <c r="N42" s="1208"/>
      <c r="O42" s="1208"/>
      <c r="P42" s="1208"/>
      <c r="Q42" s="1208"/>
      <c r="R42" s="1208"/>
      <c r="S42" s="1208"/>
      <c r="T42" s="1208"/>
      <c r="U42" s="1208"/>
      <c r="V42" s="1208"/>
      <c r="W42" s="1208"/>
      <c r="X42" s="1208"/>
      <c r="Y42" s="1208"/>
      <c r="Z42" s="1208"/>
      <c r="AA42" s="1208"/>
      <c r="AB42" s="1208"/>
      <c r="AC42" s="1208"/>
      <c r="AD42" s="1208"/>
      <c r="AE42" s="1208"/>
      <c r="AF42" s="1208"/>
      <c r="AG42" s="1208"/>
      <c r="AH42" s="1208"/>
      <c r="AI42" s="1208"/>
      <c r="AJ42" s="1208"/>
      <c r="AK42" s="1208"/>
      <c r="AL42" s="1208"/>
      <c r="AM42" s="1208"/>
      <c r="AN42" s="1209"/>
      <c r="AO42" s="1207" t="s">
        <v>29</v>
      </c>
      <c r="AP42" s="1208"/>
      <c r="AQ42" s="1208"/>
      <c r="AR42" s="1208"/>
      <c r="AS42" s="1208"/>
      <c r="AT42" s="1208"/>
      <c r="AU42" s="1208"/>
      <c r="AV42" s="1208"/>
      <c r="AW42" s="1208"/>
      <c r="AX42" s="1208"/>
      <c r="AY42" s="1208"/>
      <c r="AZ42" s="1208"/>
      <c r="BA42" s="1208"/>
      <c r="BB42" s="1208"/>
      <c r="BC42" s="1208"/>
      <c r="BD42" s="1208"/>
      <c r="BE42" s="1208"/>
      <c r="BF42" s="1208"/>
      <c r="BG42" s="1208"/>
      <c r="BH42" s="1208"/>
      <c r="BI42" s="1208"/>
      <c r="BJ42" s="1208"/>
      <c r="BK42" s="1208"/>
      <c r="BL42" s="1208"/>
      <c r="BM42" s="1208"/>
      <c r="BN42" s="1208"/>
      <c r="BO42" s="1208"/>
      <c r="BP42" s="1208"/>
      <c r="BQ42" s="1208"/>
      <c r="BR42" s="1208"/>
      <c r="BS42" s="1208"/>
      <c r="BT42" s="1208"/>
      <c r="BU42" s="1208"/>
      <c r="BV42" s="1208"/>
      <c r="BW42" s="1208"/>
      <c r="BX42" s="1209"/>
      <c r="BY42" s="1507">
        <v>2</v>
      </c>
      <c r="BZ42" s="1508"/>
      <c r="CA42" s="1508"/>
      <c r="CB42" s="1376" t="s">
        <v>20</v>
      </c>
      <c r="CC42" s="1376"/>
      <c r="CD42" s="1376"/>
      <c r="CE42" s="1376"/>
      <c r="CF42" s="1376"/>
      <c r="CG42" s="1376"/>
      <c r="CH42" s="1376"/>
      <c r="CI42" s="1376"/>
      <c r="CJ42" s="1376"/>
      <c r="CK42" s="1376"/>
      <c r="CL42" s="1376"/>
      <c r="CM42" s="1376"/>
      <c r="CN42" s="1376"/>
      <c r="CO42" s="1376"/>
      <c r="CP42" s="1376"/>
      <c r="CQ42" s="1376"/>
      <c r="CR42" s="1376"/>
      <c r="CS42" s="1511"/>
    </row>
    <row r="43" spans="2:100" s="7" customFormat="1" ht="9.9" customHeight="1">
      <c r="B43" s="1246"/>
      <c r="C43" s="1247"/>
      <c r="D43" s="1248"/>
      <c r="E43" s="1512" t="s">
        <v>23</v>
      </c>
      <c r="F43" s="1513"/>
      <c r="G43" s="1513"/>
      <c r="H43" s="1513"/>
      <c r="I43" s="1513"/>
      <c r="J43" s="1513"/>
      <c r="K43" s="1513"/>
      <c r="L43" s="1513"/>
      <c r="M43" s="1513"/>
      <c r="N43" s="1513"/>
      <c r="O43" s="1513"/>
      <c r="P43" s="1514"/>
      <c r="Q43" s="1512" t="s">
        <v>98</v>
      </c>
      <c r="R43" s="1513"/>
      <c r="S43" s="1513"/>
      <c r="T43" s="1513"/>
      <c r="U43" s="1513"/>
      <c r="V43" s="1513"/>
      <c r="W43" s="1513"/>
      <c r="X43" s="1513"/>
      <c r="Y43" s="1513"/>
      <c r="Z43" s="1513"/>
      <c r="AA43" s="1513"/>
      <c r="AB43" s="1514"/>
      <c r="AC43" s="1512" t="s">
        <v>99</v>
      </c>
      <c r="AD43" s="1513"/>
      <c r="AE43" s="1513"/>
      <c r="AF43" s="1513"/>
      <c r="AG43" s="1513"/>
      <c r="AH43" s="1513"/>
      <c r="AI43" s="1513"/>
      <c r="AJ43" s="1513"/>
      <c r="AK43" s="1513"/>
      <c r="AL43" s="1513"/>
      <c r="AM43" s="1513"/>
      <c r="AN43" s="1514"/>
      <c r="AO43" s="1512" t="s">
        <v>23</v>
      </c>
      <c r="AP43" s="1513"/>
      <c r="AQ43" s="1513"/>
      <c r="AR43" s="1513"/>
      <c r="AS43" s="1513"/>
      <c r="AT43" s="1513"/>
      <c r="AU43" s="1513"/>
      <c r="AV43" s="1513"/>
      <c r="AW43" s="1513"/>
      <c r="AX43" s="1513"/>
      <c r="AY43" s="1513"/>
      <c r="AZ43" s="1514"/>
      <c r="BA43" s="1512" t="s">
        <v>98</v>
      </c>
      <c r="BB43" s="1513"/>
      <c r="BC43" s="1513"/>
      <c r="BD43" s="1513"/>
      <c r="BE43" s="1513"/>
      <c r="BF43" s="1513"/>
      <c r="BG43" s="1513"/>
      <c r="BH43" s="1513"/>
      <c r="BI43" s="1513"/>
      <c r="BJ43" s="1513"/>
      <c r="BK43" s="1513"/>
      <c r="BL43" s="1514"/>
      <c r="BM43" s="1512" t="s">
        <v>99</v>
      </c>
      <c r="BN43" s="1513"/>
      <c r="BO43" s="1513"/>
      <c r="BP43" s="1513"/>
      <c r="BQ43" s="1513"/>
      <c r="BR43" s="1513"/>
      <c r="BS43" s="1513"/>
      <c r="BT43" s="1513"/>
      <c r="BU43" s="1513"/>
      <c r="BV43" s="1513"/>
      <c r="BW43" s="1513"/>
      <c r="BX43" s="1514"/>
      <c r="BY43" s="1509"/>
      <c r="BZ43" s="1510"/>
      <c r="CA43" s="1510"/>
      <c r="CB43" s="1515" t="s">
        <v>96</v>
      </c>
      <c r="CC43" s="1515"/>
      <c r="CD43" s="1515"/>
      <c r="CE43" s="1515"/>
      <c r="CF43" s="1515"/>
      <c r="CG43" s="1515"/>
      <c r="CH43" s="1515"/>
      <c r="CI43" s="1515"/>
      <c r="CJ43" s="1515"/>
      <c r="CK43" s="1515"/>
      <c r="CL43" s="1515"/>
      <c r="CM43" s="1515"/>
      <c r="CN43" s="1515"/>
      <c r="CO43" s="1515"/>
      <c r="CP43" s="1515"/>
      <c r="CQ43" s="1515"/>
      <c r="CR43" s="1515"/>
      <c r="CS43" s="1516"/>
    </row>
    <row r="44" spans="2:100" s="7" customFormat="1" ht="9.9" customHeight="1">
      <c r="B44" s="1246"/>
      <c r="C44" s="1247"/>
      <c r="D44" s="1248"/>
      <c r="E44" s="30"/>
      <c r="F44" s="40"/>
      <c r="G44" s="41"/>
      <c r="H44" s="40"/>
      <c r="I44" s="1436" t="s">
        <v>10</v>
      </c>
      <c r="J44" s="1367"/>
      <c r="K44" s="28"/>
      <c r="L44" s="42"/>
      <c r="M44" s="28"/>
      <c r="N44" s="42"/>
      <c r="O44" s="1436" t="s">
        <v>11</v>
      </c>
      <c r="P44" s="1438"/>
      <c r="Q44" s="36"/>
      <c r="R44" s="42"/>
      <c r="S44" s="28"/>
      <c r="T44" s="42"/>
      <c r="U44" s="1436" t="s">
        <v>10</v>
      </c>
      <c r="V44" s="1367"/>
      <c r="W44" s="28"/>
      <c r="X44" s="42"/>
      <c r="Y44" s="28"/>
      <c r="Z44" s="42"/>
      <c r="AA44" s="1436" t="s">
        <v>11</v>
      </c>
      <c r="AB44" s="1438"/>
      <c r="AC44" s="36"/>
      <c r="AD44" s="42"/>
      <c r="AE44" s="28"/>
      <c r="AF44" s="42"/>
      <c r="AG44" s="1436" t="s">
        <v>10</v>
      </c>
      <c r="AH44" s="1367"/>
      <c r="AI44" s="28"/>
      <c r="AJ44" s="42"/>
      <c r="AK44" s="28"/>
      <c r="AL44" s="42"/>
      <c r="AM44" s="1436" t="s">
        <v>11</v>
      </c>
      <c r="AN44" s="1438"/>
      <c r="AO44" s="30"/>
      <c r="AP44" s="40"/>
      <c r="AQ44" s="41"/>
      <c r="AR44" s="40"/>
      <c r="AS44" s="1436" t="s">
        <v>10</v>
      </c>
      <c r="AT44" s="1367"/>
      <c r="AU44" s="28"/>
      <c r="AV44" s="42"/>
      <c r="AW44" s="28"/>
      <c r="AX44" s="42"/>
      <c r="AY44" s="1436" t="s">
        <v>11</v>
      </c>
      <c r="AZ44" s="1438"/>
      <c r="BA44" s="36"/>
      <c r="BB44" s="42"/>
      <c r="BC44" s="28"/>
      <c r="BD44" s="42"/>
      <c r="BE44" s="1436" t="s">
        <v>10</v>
      </c>
      <c r="BF44" s="1367"/>
      <c r="BG44" s="28"/>
      <c r="BH44" s="42"/>
      <c r="BI44" s="28"/>
      <c r="BJ44" s="42"/>
      <c r="BK44" s="1436" t="s">
        <v>11</v>
      </c>
      <c r="BL44" s="1438"/>
      <c r="BM44" s="36"/>
      <c r="BN44" s="42"/>
      <c r="BO44" s="28"/>
      <c r="BP44" s="42"/>
      <c r="BQ44" s="1436" t="s">
        <v>10</v>
      </c>
      <c r="BR44" s="1367"/>
      <c r="BS44" s="28"/>
      <c r="BT44" s="42"/>
      <c r="BU44" s="28"/>
      <c r="BV44" s="42"/>
      <c r="BW44" s="1436" t="s">
        <v>11</v>
      </c>
      <c r="BX44" s="1438"/>
      <c r="BY44" s="1239" t="s">
        <v>97</v>
      </c>
      <c r="BZ44" s="1241"/>
      <c r="CA44" s="1218"/>
      <c r="CB44" s="36"/>
      <c r="CC44" s="29"/>
      <c r="CD44" s="29"/>
      <c r="CE44" s="1436" t="s">
        <v>15</v>
      </c>
      <c r="CF44" s="1366"/>
      <c r="CG44" s="1367"/>
      <c r="CH44" s="43"/>
      <c r="CI44" s="34"/>
      <c r="CJ44" s="35"/>
      <c r="CK44" s="1436" t="s">
        <v>16</v>
      </c>
      <c r="CL44" s="1366"/>
      <c r="CM44" s="1367"/>
      <c r="CN44" s="29"/>
      <c r="CO44" s="34"/>
      <c r="CP44" s="35"/>
      <c r="CQ44" s="1436" t="s">
        <v>17</v>
      </c>
      <c r="CR44" s="1366"/>
      <c r="CS44" s="1438"/>
    </row>
    <row r="45" spans="2:100" s="7" customFormat="1" ht="9.9" customHeight="1">
      <c r="B45" s="1246"/>
      <c r="C45" s="1247"/>
      <c r="D45" s="1248"/>
      <c r="E45" s="1466"/>
      <c r="F45" s="1467"/>
      <c r="G45" s="1470"/>
      <c r="H45" s="1467"/>
      <c r="I45" s="1450"/>
      <c r="J45" s="1451"/>
      <c r="K45" s="1442">
        <v>0</v>
      </c>
      <c r="L45" s="1443"/>
      <c r="M45" s="1442">
        <v>0</v>
      </c>
      <c r="N45" s="1443"/>
      <c r="O45" s="1442">
        <v>0</v>
      </c>
      <c r="P45" s="1446"/>
      <c r="Q45" s="1454"/>
      <c r="R45" s="1455"/>
      <c r="S45" s="1472"/>
      <c r="T45" s="1455"/>
      <c r="U45" s="1472"/>
      <c r="V45" s="1455"/>
      <c r="W45" s="1442">
        <v>0</v>
      </c>
      <c r="X45" s="1443"/>
      <c r="Y45" s="1442">
        <v>0</v>
      </c>
      <c r="Z45" s="1443"/>
      <c r="AA45" s="1442">
        <v>0</v>
      </c>
      <c r="AB45" s="1446"/>
      <c r="AC45" s="1454"/>
      <c r="AD45" s="1455"/>
      <c r="AE45" s="1472"/>
      <c r="AF45" s="1455"/>
      <c r="AG45" s="1472"/>
      <c r="AH45" s="1455"/>
      <c r="AI45" s="1442">
        <v>0</v>
      </c>
      <c r="AJ45" s="1443"/>
      <c r="AK45" s="1442">
        <v>0</v>
      </c>
      <c r="AL45" s="1443"/>
      <c r="AM45" s="1442">
        <v>0</v>
      </c>
      <c r="AN45" s="1446"/>
      <c r="AO45" s="1466"/>
      <c r="AP45" s="1467"/>
      <c r="AQ45" s="1470"/>
      <c r="AR45" s="1467"/>
      <c r="AS45" s="1450"/>
      <c r="AT45" s="1451"/>
      <c r="AU45" s="1442">
        <v>0</v>
      </c>
      <c r="AV45" s="1443"/>
      <c r="AW45" s="1442">
        <v>0</v>
      </c>
      <c r="AX45" s="1443"/>
      <c r="AY45" s="1442">
        <v>0</v>
      </c>
      <c r="AZ45" s="1446"/>
      <c r="BA45" s="1454"/>
      <c r="BB45" s="1455"/>
      <c r="BC45" s="1472"/>
      <c r="BD45" s="1455"/>
      <c r="BE45" s="1472"/>
      <c r="BF45" s="1455"/>
      <c r="BG45" s="1442">
        <v>0</v>
      </c>
      <c r="BH45" s="1443"/>
      <c r="BI45" s="1442">
        <v>0</v>
      </c>
      <c r="BJ45" s="1443"/>
      <c r="BK45" s="1442">
        <v>0</v>
      </c>
      <c r="BL45" s="1446"/>
      <c r="BM45" s="1454"/>
      <c r="BN45" s="1455"/>
      <c r="BO45" s="1472"/>
      <c r="BP45" s="1455"/>
      <c r="BQ45" s="1472"/>
      <c r="BR45" s="1455"/>
      <c r="BS45" s="1442">
        <v>0</v>
      </c>
      <c r="BT45" s="1443"/>
      <c r="BU45" s="1442">
        <v>0</v>
      </c>
      <c r="BV45" s="1443"/>
      <c r="BW45" s="1442">
        <v>0</v>
      </c>
      <c r="BX45" s="1446"/>
      <c r="BY45" s="1448" t="str">
        <f>IF(AND(入力画面!$H$24="年金",入力画面!$B$91=TRUE),入力画面!$I$34,"")</f>
        <v/>
      </c>
      <c r="BZ45" s="1400"/>
      <c r="CA45" s="1401"/>
      <c r="CB45" s="1448" t="str">
        <f>IF(AND(入力画面!$H$24="年金",入力画面!$B$91=TRUE),MID(入力画面!$J$34,1,1),"")</f>
        <v/>
      </c>
      <c r="CC45" s="1400"/>
      <c r="CD45" s="1358"/>
      <c r="CE45" s="1357" t="str">
        <f>IF(AND(入力画面!$H$24="年金",入力画面!$B$91=TRUE),MID(入力画面!$J$34,2,1),"")</f>
        <v/>
      </c>
      <c r="CF45" s="1400"/>
      <c r="CG45" s="1464"/>
      <c r="CH45" s="1399" t="str">
        <f>IF(AND(入力画面!$H$24="年金",入力画面!$B$91=TRUE),MID(入力画面!$L$34,1,1),"")</f>
        <v/>
      </c>
      <c r="CI45" s="1400"/>
      <c r="CJ45" s="1464"/>
      <c r="CK45" s="1399" t="str">
        <f>IF(AND(入力画面!$H$24="年金",入力画面!$B$91=TRUE),MID(入力画面!$L$34,2,1),"")</f>
        <v/>
      </c>
      <c r="CL45" s="1400"/>
      <c r="CM45" s="1464"/>
      <c r="CN45" s="1399" t="str">
        <f>IF(AND(入力画面!$H$24="年金",入力画面!$B$91=TRUE),MID(入力画面!$O$34,1,1),"")</f>
        <v/>
      </c>
      <c r="CO45" s="1400"/>
      <c r="CP45" s="1464"/>
      <c r="CQ45" s="1399" t="str">
        <f>IF(AND(入力画面!$H$24="年金",入力画面!$B$91=TRUE),MID(入力画面!$O$34,2,1),"")</f>
        <v/>
      </c>
      <c r="CR45" s="1400"/>
      <c r="CS45" s="1401"/>
    </row>
    <row r="46" spans="2:100" s="7" customFormat="1" ht="9.9" customHeight="1">
      <c r="B46" s="1249"/>
      <c r="C46" s="1250"/>
      <c r="D46" s="1251"/>
      <c r="E46" s="1468"/>
      <c r="F46" s="1469"/>
      <c r="G46" s="1471"/>
      <c r="H46" s="1469"/>
      <c r="I46" s="1452"/>
      <c r="J46" s="1453"/>
      <c r="K46" s="1444"/>
      <c r="L46" s="1445"/>
      <c r="M46" s="1444"/>
      <c r="N46" s="1445"/>
      <c r="O46" s="1444"/>
      <c r="P46" s="1447"/>
      <c r="Q46" s="1456"/>
      <c r="R46" s="1457"/>
      <c r="S46" s="1473"/>
      <c r="T46" s="1457"/>
      <c r="U46" s="1473"/>
      <c r="V46" s="1457"/>
      <c r="W46" s="1444"/>
      <c r="X46" s="1445"/>
      <c r="Y46" s="1444"/>
      <c r="Z46" s="1445"/>
      <c r="AA46" s="1444"/>
      <c r="AB46" s="1447"/>
      <c r="AC46" s="1456"/>
      <c r="AD46" s="1457"/>
      <c r="AE46" s="1473"/>
      <c r="AF46" s="1457"/>
      <c r="AG46" s="1473"/>
      <c r="AH46" s="1457"/>
      <c r="AI46" s="1444"/>
      <c r="AJ46" s="1445"/>
      <c r="AK46" s="1444"/>
      <c r="AL46" s="1445"/>
      <c r="AM46" s="1444"/>
      <c r="AN46" s="1447"/>
      <c r="AO46" s="1468"/>
      <c r="AP46" s="1469"/>
      <c r="AQ46" s="1471"/>
      <c r="AR46" s="1469"/>
      <c r="AS46" s="1452"/>
      <c r="AT46" s="1453"/>
      <c r="AU46" s="1444"/>
      <c r="AV46" s="1445"/>
      <c r="AW46" s="1444"/>
      <c r="AX46" s="1445"/>
      <c r="AY46" s="1444"/>
      <c r="AZ46" s="1447"/>
      <c r="BA46" s="1456"/>
      <c r="BB46" s="1457"/>
      <c r="BC46" s="1473"/>
      <c r="BD46" s="1457"/>
      <c r="BE46" s="1473"/>
      <c r="BF46" s="1457"/>
      <c r="BG46" s="1444"/>
      <c r="BH46" s="1445"/>
      <c r="BI46" s="1444"/>
      <c r="BJ46" s="1445"/>
      <c r="BK46" s="1444"/>
      <c r="BL46" s="1447"/>
      <c r="BM46" s="1456"/>
      <c r="BN46" s="1457"/>
      <c r="BO46" s="1473"/>
      <c r="BP46" s="1457"/>
      <c r="BQ46" s="1473"/>
      <c r="BR46" s="1457"/>
      <c r="BS46" s="1444"/>
      <c r="BT46" s="1445"/>
      <c r="BU46" s="1444"/>
      <c r="BV46" s="1445"/>
      <c r="BW46" s="1444"/>
      <c r="BX46" s="1447"/>
      <c r="BY46" s="1449"/>
      <c r="BZ46" s="1403"/>
      <c r="CA46" s="1404"/>
      <c r="CB46" s="1449"/>
      <c r="CC46" s="1403"/>
      <c r="CD46" s="1360"/>
      <c r="CE46" s="1359"/>
      <c r="CF46" s="1403"/>
      <c r="CG46" s="1465"/>
      <c r="CH46" s="1402"/>
      <c r="CI46" s="1403"/>
      <c r="CJ46" s="1465"/>
      <c r="CK46" s="1402"/>
      <c r="CL46" s="1403"/>
      <c r="CM46" s="1465"/>
      <c r="CN46" s="1402"/>
      <c r="CO46" s="1403"/>
      <c r="CP46" s="1465"/>
      <c r="CQ46" s="1402"/>
      <c r="CR46" s="1403"/>
      <c r="CS46" s="1404"/>
    </row>
    <row r="47" spans="2:100" s="7" customFormat="1" ht="9.9" customHeight="1">
      <c r="B47" s="1207" t="s">
        <v>100</v>
      </c>
      <c r="C47" s="1208"/>
      <c r="D47" s="1208"/>
      <c r="E47" s="1208"/>
      <c r="F47" s="1208"/>
      <c r="G47" s="1208"/>
      <c r="H47" s="1208"/>
      <c r="I47" s="1208"/>
      <c r="J47" s="1208"/>
      <c r="K47" s="1208"/>
      <c r="L47" s="1208"/>
      <c r="M47" s="1208"/>
      <c r="N47" s="1208"/>
      <c r="O47" s="1208"/>
      <c r="P47" s="1208"/>
      <c r="Q47" s="1208"/>
      <c r="R47" s="1208"/>
      <c r="S47" s="1208"/>
      <c r="T47" s="1208"/>
      <c r="U47" s="1208"/>
      <c r="V47" s="1208"/>
      <c r="W47" s="1208"/>
      <c r="X47" s="1208"/>
      <c r="Y47" s="1208"/>
      <c r="Z47" s="1208"/>
      <c r="AA47" s="1208"/>
      <c r="AB47" s="1208"/>
      <c r="AC47" s="1208"/>
      <c r="AD47" s="1208"/>
      <c r="AE47" s="1208"/>
      <c r="AF47" s="1208"/>
      <c r="AG47" s="1209"/>
      <c r="AH47" s="1405" t="s">
        <v>101</v>
      </c>
      <c r="AI47" s="1406"/>
      <c r="AJ47" s="1406"/>
      <c r="AK47" s="1406"/>
      <c r="AL47" s="1406"/>
      <c r="AM47" s="1406"/>
      <c r="AN47" s="1406"/>
      <c r="AO47" s="1406"/>
      <c r="AP47" s="1406"/>
      <c r="AQ47" s="1407"/>
      <c r="AR47" s="1411" t="str">
        <f>IF(入力画面!$F$91=TRUE,"申込日の翌月より","")</f>
        <v/>
      </c>
      <c r="AS47" s="1412"/>
      <c r="AT47" s="1412"/>
      <c r="AU47" s="1412"/>
      <c r="AV47" s="1412"/>
      <c r="AW47" s="1412"/>
      <c r="AX47" s="1412"/>
      <c r="AY47" s="1412"/>
      <c r="AZ47" s="1412"/>
      <c r="BA47" s="1412"/>
      <c r="BB47" s="1413"/>
      <c r="BC47" s="1381">
        <v>6</v>
      </c>
      <c r="BD47" s="1387"/>
      <c r="BE47" s="1417" t="s">
        <v>21</v>
      </c>
      <c r="BF47" s="1418"/>
      <c r="BG47" s="1421" t="s">
        <v>36</v>
      </c>
      <c r="BH47" s="1422"/>
      <c r="BI47" s="1422"/>
      <c r="BJ47" s="1422"/>
      <c r="BK47" s="1422"/>
      <c r="BL47" s="1422"/>
      <c r="BM47" s="1422"/>
      <c r="BN47" s="1422"/>
      <c r="BO47" s="1422"/>
      <c r="BP47" s="1422"/>
      <c r="BQ47" s="1423"/>
      <c r="BR47" s="1424" t="s">
        <v>37</v>
      </c>
      <c r="BS47" s="1425"/>
      <c r="BT47" s="1425"/>
      <c r="BU47" s="1425"/>
      <c r="BV47" s="1425"/>
      <c r="BW47" s="1425"/>
      <c r="BX47" s="1425"/>
      <c r="BY47" s="1426"/>
      <c r="BZ47" s="1424" t="s">
        <v>38</v>
      </c>
      <c r="CA47" s="1425"/>
      <c r="CB47" s="1425"/>
      <c r="CC47" s="1425"/>
      <c r="CD47" s="1425"/>
      <c r="CE47" s="1425"/>
      <c r="CF47" s="1425"/>
      <c r="CG47" s="1426"/>
      <c r="CH47" s="1381">
        <v>7</v>
      </c>
      <c r="CI47" s="1387"/>
      <c r="CJ47" s="1308" t="s">
        <v>39</v>
      </c>
      <c r="CK47" s="1309"/>
      <c r="CL47" s="1309"/>
      <c r="CM47" s="1309"/>
      <c r="CN47" s="1309"/>
      <c r="CO47" s="1309"/>
      <c r="CP47" s="1309"/>
      <c r="CQ47" s="1309"/>
      <c r="CR47" s="1309"/>
      <c r="CS47" s="1309"/>
      <c r="CT47" s="1309"/>
      <c r="CU47" s="1310"/>
    </row>
    <row r="48" spans="2:100" s="7" customFormat="1" ht="9.9" customHeight="1">
      <c r="B48" s="1207" t="s">
        <v>31</v>
      </c>
      <c r="C48" s="1208"/>
      <c r="D48" s="1208"/>
      <c r="E48" s="1208"/>
      <c r="F48" s="1208"/>
      <c r="G48" s="1208"/>
      <c r="H48" s="1208"/>
      <c r="I48" s="1208"/>
      <c r="J48" s="1208"/>
      <c r="K48" s="1208"/>
      <c r="L48" s="1208"/>
      <c r="M48" s="1208"/>
      <c r="N48" s="1208"/>
      <c r="O48" s="1208"/>
      <c r="P48" s="1208"/>
      <c r="Q48" s="1209"/>
      <c r="R48" s="1207" t="s">
        <v>32</v>
      </c>
      <c r="S48" s="1208"/>
      <c r="T48" s="1208"/>
      <c r="U48" s="1208"/>
      <c r="V48" s="1208"/>
      <c r="W48" s="1208"/>
      <c r="X48" s="1208"/>
      <c r="Y48" s="1208"/>
      <c r="Z48" s="1208"/>
      <c r="AA48" s="1208"/>
      <c r="AB48" s="1208"/>
      <c r="AC48" s="1208"/>
      <c r="AD48" s="1208"/>
      <c r="AE48" s="1208"/>
      <c r="AF48" s="1208"/>
      <c r="AG48" s="1209"/>
      <c r="AH48" s="1408"/>
      <c r="AI48" s="1409"/>
      <c r="AJ48" s="1409"/>
      <c r="AK48" s="1409"/>
      <c r="AL48" s="1409"/>
      <c r="AM48" s="1409"/>
      <c r="AN48" s="1409"/>
      <c r="AO48" s="1409"/>
      <c r="AP48" s="1409"/>
      <c r="AQ48" s="1410"/>
      <c r="AR48" s="1414"/>
      <c r="AS48" s="1415"/>
      <c r="AT48" s="1415"/>
      <c r="AU48" s="1415"/>
      <c r="AV48" s="1415"/>
      <c r="AW48" s="1415"/>
      <c r="AX48" s="1415"/>
      <c r="AY48" s="1415"/>
      <c r="AZ48" s="1415"/>
      <c r="BA48" s="1415"/>
      <c r="BB48" s="1416"/>
      <c r="BC48" s="1383"/>
      <c r="BD48" s="1388"/>
      <c r="BE48" s="1419"/>
      <c r="BF48" s="1420"/>
      <c r="BG48" s="1427" t="str">
        <f>IF(入力画面!$J$91=FALSE,"",入力画面!$I$41)</f>
        <v/>
      </c>
      <c r="BH48" s="1428"/>
      <c r="BI48" s="1428"/>
      <c r="BJ48" s="1428"/>
      <c r="BK48" s="1428"/>
      <c r="BL48" s="1428"/>
      <c r="BM48" s="1428"/>
      <c r="BN48" s="1428"/>
      <c r="BO48" s="1428"/>
      <c r="BP48" s="1428"/>
      <c r="BQ48" s="1429"/>
      <c r="BR48" s="1192"/>
      <c r="BS48" s="1193"/>
      <c r="BT48" s="1193"/>
      <c r="BU48" s="1193"/>
      <c r="BV48" s="1193"/>
      <c r="BW48" s="1193"/>
      <c r="BX48" s="1193"/>
      <c r="BY48" s="1194"/>
      <c r="BZ48" s="1192"/>
      <c r="CA48" s="1193"/>
      <c r="CB48" s="1193"/>
      <c r="CC48" s="1193"/>
      <c r="CD48" s="1193"/>
      <c r="CE48" s="1193"/>
      <c r="CF48" s="1193"/>
      <c r="CG48" s="1194"/>
      <c r="CH48" s="1383"/>
      <c r="CI48" s="1388"/>
      <c r="CJ48" s="1302" t="s">
        <v>104</v>
      </c>
      <c r="CK48" s="1303"/>
      <c r="CL48" s="1303"/>
      <c r="CM48" s="1303"/>
      <c r="CN48" s="1303"/>
      <c r="CO48" s="1303"/>
      <c r="CP48" s="1303"/>
      <c r="CQ48" s="1303"/>
      <c r="CR48" s="1303"/>
      <c r="CS48" s="1303"/>
      <c r="CT48" s="1303"/>
      <c r="CU48" s="1433"/>
    </row>
    <row r="49" spans="1:115" s="7" customFormat="1" ht="9.9" customHeight="1">
      <c r="B49" s="30"/>
      <c r="C49" s="40"/>
      <c r="D49" s="1434" t="s">
        <v>30</v>
      </c>
      <c r="E49" s="1435"/>
      <c r="F49" s="1436"/>
      <c r="G49" s="1367"/>
      <c r="H49" s="28"/>
      <c r="I49" s="42"/>
      <c r="J49" s="1436" t="s">
        <v>10</v>
      </c>
      <c r="K49" s="1367"/>
      <c r="L49" s="28"/>
      <c r="M49" s="42"/>
      <c r="N49" s="28"/>
      <c r="O49" s="42"/>
      <c r="P49" s="1437" t="s">
        <v>11</v>
      </c>
      <c r="Q49" s="1438"/>
      <c r="R49" s="30"/>
      <c r="S49" s="40"/>
      <c r="T49" s="1434" t="s">
        <v>30</v>
      </c>
      <c r="U49" s="1435"/>
      <c r="V49" s="1436"/>
      <c r="W49" s="1367"/>
      <c r="X49" s="28"/>
      <c r="Y49" s="42"/>
      <c r="Z49" s="1436" t="s">
        <v>10</v>
      </c>
      <c r="AA49" s="1367"/>
      <c r="AB49" s="28"/>
      <c r="AC49" s="42"/>
      <c r="AD49" s="28"/>
      <c r="AE49" s="42"/>
      <c r="AF49" s="1437" t="s">
        <v>11</v>
      </c>
      <c r="AG49" s="1438"/>
      <c r="AH49" s="46"/>
      <c r="AI49" s="20"/>
      <c r="AJ49" s="20"/>
      <c r="AK49" s="20"/>
      <c r="AL49" s="20"/>
      <c r="AM49" s="20"/>
      <c r="AN49" s="20"/>
      <c r="AO49" s="20"/>
      <c r="AP49" s="20"/>
      <c r="AQ49" s="20"/>
      <c r="AR49" s="246"/>
      <c r="AS49" s="247"/>
      <c r="AT49" s="247"/>
      <c r="AU49" s="247"/>
      <c r="AV49" s="247"/>
      <c r="AW49" s="247"/>
      <c r="AX49" s="247"/>
      <c r="AY49" s="247"/>
      <c r="AZ49" s="247"/>
      <c r="BA49" s="248"/>
      <c r="BB49" s="248"/>
      <c r="BC49" s="1383"/>
      <c r="BD49" s="1388"/>
      <c r="BE49" s="1419"/>
      <c r="BF49" s="1420"/>
      <c r="BG49" s="1427"/>
      <c r="BH49" s="1428"/>
      <c r="BI49" s="1428"/>
      <c r="BJ49" s="1428"/>
      <c r="BK49" s="1428"/>
      <c r="BL49" s="1428"/>
      <c r="BM49" s="1428"/>
      <c r="BN49" s="1428"/>
      <c r="BO49" s="1428"/>
      <c r="BP49" s="1428"/>
      <c r="BQ49" s="1429"/>
      <c r="BR49" s="1195"/>
      <c r="BS49" s="1196"/>
      <c r="BT49" s="1196"/>
      <c r="BU49" s="1196"/>
      <c r="BV49" s="1196"/>
      <c r="BW49" s="1196"/>
      <c r="BX49" s="1196"/>
      <c r="BY49" s="1197"/>
      <c r="BZ49" s="1195"/>
      <c r="CA49" s="1196"/>
      <c r="CB49" s="1196"/>
      <c r="CC49" s="1196"/>
      <c r="CD49" s="1196"/>
      <c r="CE49" s="1196"/>
      <c r="CF49" s="1196"/>
      <c r="CG49" s="1197"/>
      <c r="CH49" s="1383"/>
      <c r="CI49" s="1388"/>
      <c r="CJ49" s="1207" t="s">
        <v>31</v>
      </c>
      <c r="CK49" s="1208"/>
      <c r="CL49" s="1208"/>
      <c r="CM49" s="1208"/>
      <c r="CN49" s="1208"/>
      <c r="CO49" s="1209"/>
      <c r="CP49" s="1207" t="s">
        <v>32</v>
      </c>
      <c r="CQ49" s="1208"/>
      <c r="CR49" s="1208"/>
      <c r="CS49" s="1208"/>
      <c r="CT49" s="1208"/>
      <c r="CU49" s="1209"/>
    </row>
    <row r="50" spans="1:115" s="7" customFormat="1" ht="9.9" customHeight="1">
      <c r="B50" s="1466"/>
      <c r="C50" s="1467"/>
      <c r="D50" s="1286" t="str">
        <f>IF(入力画面!$D$91=FALSE,"",IF(入力画面!$I$38="","",入力画面!$I$38))</f>
        <v/>
      </c>
      <c r="E50" s="1291"/>
      <c r="F50" s="1286" t="str">
        <f>IF(入力画面!$D$91=FALSE,"",IF(入力画面!$J$38="","",入力画面!$J$38))</f>
        <v/>
      </c>
      <c r="G50" s="1291"/>
      <c r="H50" s="1286" t="str">
        <f>IF(入力画面!$D$91=FALSE,"",IF(入力画面!$K$38="","",入力画面!$K$38))</f>
        <v/>
      </c>
      <c r="I50" s="1291"/>
      <c r="J50" s="1271">
        <v>0</v>
      </c>
      <c r="K50" s="1268"/>
      <c r="L50" s="1271">
        <v>0</v>
      </c>
      <c r="M50" s="1268"/>
      <c r="N50" s="1271">
        <v>0</v>
      </c>
      <c r="O50" s="1268"/>
      <c r="P50" s="1271">
        <v>0</v>
      </c>
      <c r="Q50" s="1361"/>
      <c r="R50" s="1793"/>
      <c r="S50" s="1794"/>
      <c r="T50" s="1286" t="str">
        <f>IF(入力画面!$D$91=FALSE,"",IF(入力画面!$N$38="","",入力画面!$N$38))</f>
        <v/>
      </c>
      <c r="U50" s="1291"/>
      <c r="V50" s="1286" t="str">
        <f>IF(入力画面!$D$91=FALSE,"",IF(入力画面!$O$38="","",入力画面!$O$38))</f>
        <v/>
      </c>
      <c r="W50" s="1291"/>
      <c r="X50" s="1286" t="str">
        <f>IF(入力画面!$D$91=FALSE,"",IF(入力画面!$P$38="","",入力画面!$P$38))</f>
        <v/>
      </c>
      <c r="Y50" s="1291"/>
      <c r="Z50" s="1271">
        <v>0</v>
      </c>
      <c r="AA50" s="1268"/>
      <c r="AB50" s="1271">
        <v>0</v>
      </c>
      <c r="AC50" s="1268"/>
      <c r="AD50" s="1271">
        <v>0</v>
      </c>
      <c r="AE50" s="1268"/>
      <c r="AF50" s="1271">
        <v>0</v>
      </c>
      <c r="AG50" s="1361"/>
      <c r="AH50" s="1458" t="s">
        <v>102</v>
      </c>
      <c r="AI50" s="1459"/>
      <c r="AJ50" s="1459"/>
      <c r="AK50" s="1459"/>
      <c r="AL50" s="1459"/>
      <c r="AM50" s="1459"/>
      <c r="AN50" s="1459"/>
      <c r="AO50" s="1459"/>
      <c r="AP50" s="1459"/>
      <c r="AQ50" s="1460"/>
      <c r="AR50" s="1461" t="str">
        <f>IF(入力画面!$H$91=TRUE,"申込日の翌月より","")</f>
        <v/>
      </c>
      <c r="AS50" s="1462"/>
      <c r="AT50" s="1462"/>
      <c r="AU50" s="1462"/>
      <c r="AV50" s="1462"/>
      <c r="AW50" s="1462"/>
      <c r="AX50" s="1462"/>
      <c r="AY50" s="1462"/>
      <c r="AZ50" s="1462"/>
      <c r="BA50" s="1462"/>
      <c r="BB50" s="1463"/>
      <c r="BC50" s="1383"/>
      <c r="BD50" s="1388"/>
      <c r="BE50" s="1419"/>
      <c r="BF50" s="1420"/>
      <c r="BG50" s="1427"/>
      <c r="BH50" s="1428"/>
      <c r="BI50" s="1428"/>
      <c r="BJ50" s="1428"/>
      <c r="BK50" s="1428"/>
      <c r="BL50" s="1428"/>
      <c r="BM50" s="1428"/>
      <c r="BN50" s="1428"/>
      <c r="BO50" s="1428"/>
      <c r="BP50" s="1428"/>
      <c r="BQ50" s="1429"/>
      <c r="BR50" s="1195"/>
      <c r="BS50" s="1196"/>
      <c r="BT50" s="1196"/>
      <c r="BU50" s="1196"/>
      <c r="BV50" s="1196"/>
      <c r="BW50" s="1196"/>
      <c r="BX50" s="1196"/>
      <c r="BY50" s="1197"/>
      <c r="BZ50" s="1195"/>
      <c r="CA50" s="1196"/>
      <c r="CB50" s="1196"/>
      <c r="CC50" s="1196"/>
      <c r="CD50" s="1196"/>
      <c r="CE50" s="1196"/>
      <c r="CF50" s="1196"/>
      <c r="CG50" s="1197"/>
      <c r="CH50" s="1383"/>
      <c r="CI50" s="1388"/>
      <c r="CJ50" s="48"/>
      <c r="CK50" s="34"/>
      <c r="CL50" s="34"/>
      <c r="CM50" s="1366" t="s">
        <v>109</v>
      </c>
      <c r="CN50" s="1366"/>
      <c r="CO50" s="1367"/>
      <c r="CP50" s="43"/>
      <c r="CQ50" s="34"/>
      <c r="CR50" s="34"/>
      <c r="CS50" s="1366" t="s">
        <v>109</v>
      </c>
      <c r="CT50" s="1366"/>
      <c r="CU50" s="1438"/>
    </row>
    <row r="51" spans="1:115" s="5" customFormat="1" ht="9.9" customHeight="1">
      <c r="B51" s="1468"/>
      <c r="C51" s="1469"/>
      <c r="D51" s="1287"/>
      <c r="E51" s="1292"/>
      <c r="F51" s="1287"/>
      <c r="G51" s="1292"/>
      <c r="H51" s="1287"/>
      <c r="I51" s="1292"/>
      <c r="J51" s="1272"/>
      <c r="K51" s="1270"/>
      <c r="L51" s="1272"/>
      <c r="M51" s="1270"/>
      <c r="N51" s="1272"/>
      <c r="O51" s="1270"/>
      <c r="P51" s="1272"/>
      <c r="Q51" s="1276"/>
      <c r="R51" s="1795"/>
      <c r="S51" s="1796"/>
      <c r="T51" s="1287"/>
      <c r="U51" s="1292"/>
      <c r="V51" s="1287"/>
      <c r="W51" s="1292"/>
      <c r="X51" s="1287"/>
      <c r="Y51" s="1292"/>
      <c r="Z51" s="1272"/>
      <c r="AA51" s="1270"/>
      <c r="AB51" s="1272"/>
      <c r="AC51" s="1270"/>
      <c r="AD51" s="1272"/>
      <c r="AE51" s="1270"/>
      <c r="AF51" s="1272"/>
      <c r="AG51" s="1276"/>
      <c r="AH51" s="1458"/>
      <c r="AI51" s="1459"/>
      <c r="AJ51" s="1459"/>
      <c r="AK51" s="1459"/>
      <c r="AL51" s="1459"/>
      <c r="AM51" s="1459"/>
      <c r="AN51" s="1459"/>
      <c r="AO51" s="1459"/>
      <c r="AP51" s="1459"/>
      <c r="AQ51" s="1460"/>
      <c r="AR51" s="1461"/>
      <c r="AS51" s="1462"/>
      <c r="AT51" s="1462"/>
      <c r="AU51" s="1462"/>
      <c r="AV51" s="1462"/>
      <c r="AW51" s="1462"/>
      <c r="AX51" s="1462"/>
      <c r="AY51" s="1462"/>
      <c r="AZ51" s="1462"/>
      <c r="BA51" s="1462"/>
      <c r="BB51" s="1463"/>
      <c r="BC51" s="1383"/>
      <c r="BD51" s="1388"/>
      <c r="BE51" s="1419"/>
      <c r="BF51" s="1420"/>
      <c r="BG51" s="1430"/>
      <c r="BH51" s="1431"/>
      <c r="BI51" s="1431"/>
      <c r="BJ51" s="1431"/>
      <c r="BK51" s="1431"/>
      <c r="BL51" s="1431"/>
      <c r="BM51" s="1431"/>
      <c r="BN51" s="1431"/>
      <c r="BO51" s="1431"/>
      <c r="BP51" s="1431"/>
      <c r="BQ51" s="1432"/>
      <c r="BR51" s="1198"/>
      <c r="BS51" s="1199"/>
      <c r="BT51" s="1199"/>
      <c r="BU51" s="1199"/>
      <c r="BV51" s="1199"/>
      <c r="BW51" s="1199"/>
      <c r="BX51" s="1199"/>
      <c r="BY51" s="1200"/>
      <c r="BZ51" s="1198"/>
      <c r="CA51" s="1199"/>
      <c r="CB51" s="1199"/>
      <c r="CC51" s="1199"/>
      <c r="CD51" s="1199"/>
      <c r="CE51" s="1199"/>
      <c r="CF51" s="1199"/>
      <c r="CG51" s="1200"/>
      <c r="CH51" s="1383"/>
      <c r="CI51" s="1388"/>
      <c r="CJ51" s="1439" t="str">
        <f>IF(入力画面!$I$44="","",入力画面!$I$44)</f>
        <v/>
      </c>
      <c r="CK51" s="1440"/>
      <c r="CL51" s="1440"/>
      <c r="CM51" s="1440"/>
      <c r="CN51" s="1440"/>
      <c r="CO51" s="152"/>
      <c r="CP51" s="1441" t="str">
        <f>IF(入力画面!$N$44="","",入力画面!$N$44)</f>
        <v/>
      </c>
      <c r="CQ51" s="1440"/>
      <c r="CR51" s="1440"/>
      <c r="CS51" s="1440"/>
      <c r="CT51" s="1440"/>
      <c r="CU51" s="54"/>
    </row>
    <row r="52" spans="1:115" s="7" customFormat="1" ht="9.9" customHeight="1">
      <c r="B52" s="1381">
        <v>8</v>
      </c>
      <c r="C52" s="1382"/>
      <c r="D52" s="49"/>
      <c r="E52" s="50"/>
      <c r="F52" s="50"/>
      <c r="G52" s="50"/>
      <c r="H52" s="1207" t="s">
        <v>105</v>
      </c>
      <c r="I52" s="1208"/>
      <c r="J52" s="1208"/>
      <c r="K52" s="1208"/>
      <c r="L52" s="1208"/>
      <c r="M52" s="1208"/>
      <c r="N52" s="1208"/>
      <c r="O52" s="1208"/>
      <c r="P52" s="1208"/>
      <c r="Q52" s="1208"/>
      <c r="R52" s="1208"/>
      <c r="S52" s="1208"/>
      <c r="T52" s="1208"/>
      <c r="U52" s="1208"/>
      <c r="V52" s="1208"/>
      <c r="W52" s="1208"/>
      <c r="X52" s="1208"/>
      <c r="Y52" s="1208"/>
      <c r="Z52" s="1208"/>
      <c r="AA52" s="1208"/>
      <c r="AB52" s="1208"/>
      <c r="AC52" s="1208"/>
      <c r="AD52" s="1208"/>
      <c r="AE52" s="1208"/>
      <c r="AF52" s="1208"/>
      <c r="AG52" s="1208"/>
      <c r="AH52" s="1208"/>
      <c r="AI52" s="1208"/>
      <c r="AJ52" s="1208"/>
      <c r="AK52" s="1208"/>
      <c r="AL52" s="1208"/>
      <c r="AM52" s="1208"/>
      <c r="AN52" s="1208"/>
      <c r="AO52" s="1209"/>
      <c r="AP52" s="1381">
        <v>9</v>
      </c>
      <c r="AQ52" s="1387"/>
      <c r="AR52" s="50"/>
      <c r="AS52" s="50"/>
      <c r="AT52" s="50"/>
      <c r="AU52" s="50"/>
      <c r="AV52" s="1207" t="s">
        <v>106</v>
      </c>
      <c r="AW52" s="1208"/>
      <c r="AX52" s="1208"/>
      <c r="AY52" s="1208"/>
      <c r="AZ52" s="1208"/>
      <c r="BA52" s="1208"/>
      <c r="BB52" s="1208"/>
      <c r="BC52" s="1208"/>
      <c r="BD52" s="1208"/>
      <c r="BE52" s="1208"/>
      <c r="BF52" s="1208"/>
      <c r="BG52" s="1208"/>
      <c r="BH52" s="1208"/>
      <c r="BI52" s="1208"/>
      <c r="BJ52" s="1208"/>
      <c r="BK52" s="1208"/>
      <c r="BL52" s="1208"/>
      <c r="BM52" s="1208"/>
      <c r="BN52" s="1208"/>
      <c r="BO52" s="1208"/>
      <c r="BP52" s="1208"/>
      <c r="BQ52" s="1208"/>
      <c r="BR52" s="1208"/>
      <c r="BS52" s="1208"/>
      <c r="BT52" s="1208"/>
      <c r="BU52" s="1208"/>
      <c r="BV52" s="1208"/>
      <c r="BW52" s="1208"/>
      <c r="BX52" s="1208"/>
      <c r="BY52" s="1208"/>
      <c r="BZ52" s="1208"/>
      <c r="CA52" s="1208"/>
      <c r="CB52" s="1208"/>
      <c r="CC52" s="1208"/>
      <c r="CD52" s="1208"/>
      <c r="CE52" s="1208"/>
      <c r="CF52" s="1208"/>
      <c r="CG52" s="1208"/>
      <c r="CH52" s="1208"/>
      <c r="CI52" s="1208"/>
      <c r="CJ52" s="1208"/>
      <c r="CK52" s="1208"/>
      <c r="CL52" s="1208"/>
      <c r="CM52" s="1208"/>
      <c r="CN52" s="1208"/>
      <c r="CO52" s="1208"/>
      <c r="CP52" s="1208"/>
      <c r="CQ52" s="1208"/>
      <c r="CR52" s="1208"/>
      <c r="CS52" s="1208"/>
      <c r="CT52" s="1208"/>
      <c r="CU52" s="1209"/>
    </row>
    <row r="53" spans="1:115" s="7" customFormat="1" ht="9.9" customHeight="1">
      <c r="B53" s="1383"/>
      <c r="C53" s="1384"/>
      <c r="D53" s="1390" t="s">
        <v>40</v>
      </c>
      <c r="E53" s="1391"/>
      <c r="F53" s="1391"/>
      <c r="G53" s="1392"/>
      <c r="H53" s="1393" t="str">
        <f>IF(入力画面!$I$46="","",入力画面!$I$46)</f>
        <v/>
      </c>
      <c r="I53" s="1394"/>
      <c r="J53" s="1394"/>
      <c r="K53" s="1394"/>
      <c r="L53" s="1394"/>
      <c r="M53" s="1394"/>
      <c r="N53" s="1394"/>
      <c r="O53" s="1394"/>
      <c r="P53" s="1394"/>
      <c r="Q53" s="1394"/>
      <c r="R53" s="1394"/>
      <c r="S53" s="1394"/>
      <c r="T53" s="1394"/>
      <c r="U53" s="1394"/>
      <c r="V53" s="1394"/>
      <c r="W53" s="1394"/>
      <c r="X53" s="1394"/>
      <c r="Y53" s="1394"/>
      <c r="Z53" s="1394"/>
      <c r="AA53" s="1394"/>
      <c r="AB53" s="1394"/>
      <c r="AC53" s="1394"/>
      <c r="AD53" s="1394"/>
      <c r="AE53" s="1394"/>
      <c r="AF53" s="1394"/>
      <c r="AG53" s="1394"/>
      <c r="AH53" s="1394"/>
      <c r="AI53" s="1394"/>
      <c r="AJ53" s="1394"/>
      <c r="AK53" s="1394"/>
      <c r="AL53" s="1394"/>
      <c r="AM53" s="1394"/>
      <c r="AN53" s="1394"/>
      <c r="AO53" s="1395"/>
      <c r="AP53" s="1383"/>
      <c r="AQ53" s="1388"/>
      <c r="AR53" s="1391" t="s">
        <v>40</v>
      </c>
      <c r="AS53" s="1391"/>
      <c r="AT53" s="1391"/>
      <c r="AU53" s="1392"/>
      <c r="AV53" s="1393" t="str">
        <f>IF(入力画面!$I$51="","",入力画面!$I$51)</f>
        <v/>
      </c>
      <c r="AW53" s="1394"/>
      <c r="AX53" s="1394"/>
      <c r="AY53" s="1394"/>
      <c r="AZ53" s="1394"/>
      <c r="BA53" s="1394"/>
      <c r="BB53" s="1394"/>
      <c r="BC53" s="1394"/>
      <c r="BD53" s="1394"/>
      <c r="BE53" s="1394"/>
      <c r="BF53" s="1394"/>
      <c r="BG53" s="1394"/>
      <c r="BH53" s="1394"/>
      <c r="BI53" s="1394"/>
      <c r="BJ53" s="1394"/>
      <c r="BK53" s="1394"/>
      <c r="BL53" s="1394"/>
      <c r="BM53" s="1394"/>
      <c r="BN53" s="1394"/>
      <c r="BO53" s="1394"/>
      <c r="BP53" s="1394"/>
      <c r="BQ53" s="1394"/>
      <c r="BR53" s="1394"/>
      <c r="BS53" s="1394"/>
      <c r="BT53" s="1394"/>
      <c r="BU53" s="1394"/>
      <c r="BV53" s="1394"/>
      <c r="BW53" s="1394"/>
      <c r="BX53" s="1394"/>
      <c r="BY53" s="1394"/>
      <c r="BZ53" s="1394"/>
      <c r="CA53" s="1394"/>
      <c r="CB53" s="1394"/>
      <c r="CC53" s="1394"/>
      <c r="CD53" s="1394"/>
      <c r="CE53" s="1394"/>
      <c r="CF53" s="1394"/>
      <c r="CG53" s="1394"/>
      <c r="CH53" s="1394"/>
      <c r="CI53" s="1394"/>
      <c r="CJ53" s="1394"/>
      <c r="CK53" s="1394"/>
      <c r="CL53" s="1394"/>
      <c r="CM53" s="1394"/>
      <c r="CN53" s="1394"/>
      <c r="CO53" s="1394"/>
      <c r="CP53" s="1394"/>
      <c r="CQ53" s="1394"/>
      <c r="CR53" s="1394"/>
      <c r="CS53" s="1394"/>
      <c r="CT53" s="1394"/>
      <c r="CU53" s="1395"/>
    </row>
    <row r="54" spans="1:115" s="7" customFormat="1" ht="9.9" customHeight="1">
      <c r="B54" s="1383"/>
      <c r="C54" s="1384"/>
      <c r="D54" s="1266" t="s">
        <v>52</v>
      </c>
      <c r="E54" s="1220"/>
      <c r="F54" s="1220"/>
      <c r="G54" s="1221"/>
      <c r="H54" s="1396" t="str">
        <f>IF(入力画面!$I$47="","",入力画面!$I$47)</f>
        <v/>
      </c>
      <c r="I54" s="1397"/>
      <c r="J54" s="1397"/>
      <c r="K54" s="1397"/>
      <c r="L54" s="1397"/>
      <c r="M54" s="1397"/>
      <c r="N54" s="1397"/>
      <c r="O54" s="1397"/>
      <c r="P54" s="1397"/>
      <c r="Q54" s="1397"/>
      <c r="R54" s="1397"/>
      <c r="S54" s="1397"/>
      <c r="T54" s="1397"/>
      <c r="U54" s="1397"/>
      <c r="V54" s="1397"/>
      <c r="W54" s="1397"/>
      <c r="X54" s="1397"/>
      <c r="Y54" s="1397"/>
      <c r="Z54" s="1397"/>
      <c r="AA54" s="1397"/>
      <c r="AB54" s="1397"/>
      <c r="AC54" s="1397"/>
      <c r="AD54" s="1397"/>
      <c r="AE54" s="1397"/>
      <c r="AF54" s="1397"/>
      <c r="AG54" s="1397"/>
      <c r="AH54" s="1397"/>
      <c r="AI54" s="1397"/>
      <c r="AJ54" s="1397"/>
      <c r="AK54" s="1397"/>
      <c r="AL54" s="1397"/>
      <c r="AM54" s="1397"/>
      <c r="AN54" s="1397"/>
      <c r="AO54" s="1398"/>
      <c r="AP54" s="1383"/>
      <c r="AQ54" s="1388"/>
      <c r="AR54" s="1266" t="s">
        <v>53</v>
      </c>
      <c r="AS54" s="1220"/>
      <c r="AT54" s="1220"/>
      <c r="AU54" s="1221"/>
      <c r="AV54" s="45"/>
      <c r="AW54" s="45"/>
      <c r="AX54" s="45"/>
      <c r="AY54" s="45"/>
      <c r="AZ54" s="45"/>
      <c r="BA54" s="45"/>
      <c r="BB54" s="45"/>
      <c r="BC54" s="45"/>
      <c r="BD54" s="45"/>
      <c r="BE54" s="45"/>
      <c r="BF54" s="45"/>
      <c r="BG54" s="45"/>
      <c r="BH54" s="45"/>
      <c r="BI54" s="45"/>
      <c r="BJ54" s="45"/>
      <c r="BK54" s="45"/>
      <c r="BL54" s="45"/>
      <c r="BM54" s="45"/>
      <c r="BN54" s="45"/>
      <c r="BO54" s="45"/>
      <c r="BP54" s="45"/>
      <c r="BR54" s="45"/>
      <c r="BS54" s="45"/>
      <c r="BT54" s="45"/>
      <c r="BU54" s="45"/>
      <c r="BV54" s="93"/>
      <c r="BW54" s="45"/>
      <c r="BX54" s="45"/>
      <c r="BY54" s="45"/>
      <c r="BZ54" s="45"/>
      <c r="CA54" s="45"/>
      <c r="CB54" s="45"/>
      <c r="CC54" s="45"/>
      <c r="CD54" s="45"/>
      <c r="CE54" s="94" t="s">
        <v>110</v>
      </c>
      <c r="CF54" s="1327" t="str">
        <f>IF(入力画面!$I$53="","",入力画面!$I$53)</f>
        <v/>
      </c>
      <c r="CG54" s="1327"/>
      <c r="CH54" s="1327"/>
      <c r="CI54" s="1327"/>
      <c r="CJ54" s="1327"/>
      <c r="CK54" s="1327"/>
      <c r="CL54" s="1327"/>
      <c r="CM54" s="1327"/>
      <c r="CN54" s="1327"/>
      <c r="CO54" s="1327"/>
      <c r="CP54" s="1327"/>
      <c r="CQ54" s="1327"/>
      <c r="CR54" s="1327"/>
      <c r="CS54" s="1327"/>
      <c r="CT54" s="1327"/>
      <c r="CU54" s="1328"/>
    </row>
    <row r="55" spans="1:115" s="7" customFormat="1" ht="9.9" customHeight="1">
      <c r="B55" s="1383"/>
      <c r="C55" s="1384"/>
      <c r="D55" s="1266"/>
      <c r="E55" s="1220"/>
      <c r="F55" s="1220"/>
      <c r="G55" s="1221"/>
      <c r="H55" s="1297"/>
      <c r="I55" s="1298"/>
      <c r="J55" s="1298"/>
      <c r="K55" s="1298"/>
      <c r="L55" s="1298"/>
      <c r="M55" s="1298"/>
      <c r="N55" s="1298"/>
      <c r="O55" s="1298"/>
      <c r="P55" s="1298"/>
      <c r="Q55" s="1298"/>
      <c r="R55" s="1298"/>
      <c r="S55" s="1298"/>
      <c r="T55" s="1298"/>
      <c r="U55" s="1298"/>
      <c r="V55" s="1298"/>
      <c r="W55" s="1298"/>
      <c r="X55" s="1298"/>
      <c r="Y55" s="1298"/>
      <c r="Z55" s="1298"/>
      <c r="AA55" s="1298"/>
      <c r="AB55" s="1298"/>
      <c r="AC55" s="1298"/>
      <c r="AD55" s="1298"/>
      <c r="AE55" s="1298"/>
      <c r="AF55" s="1298"/>
      <c r="AG55" s="1298"/>
      <c r="AH55" s="1298"/>
      <c r="AI55" s="1298"/>
      <c r="AJ55" s="1298"/>
      <c r="AK55" s="1298"/>
      <c r="AL55" s="1298"/>
      <c r="AM55" s="1298"/>
      <c r="AN55" s="1298"/>
      <c r="AO55" s="1299"/>
      <c r="AP55" s="1383"/>
      <c r="AQ55" s="1388"/>
      <c r="AR55" s="1266"/>
      <c r="AS55" s="1220"/>
      <c r="AT55" s="1220"/>
      <c r="AU55" s="1221"/>
      <c r="AV55" s="1329" t="str">
        <f>IF(入力画面!$I$52="","",入力画面!$I$52)</f>
        <v/>
      </c>
      <c r="AW55" s="1298"/>
      <c r="AX55" s="1298"/>
      <c r="AY55" s="1298"/>
      <c r="AZ55" s="1298"/>
      <c r="BA55" s="1298"/>
      <c r="BB55" s="1298"/>
      <c r="BC55" s="1298"/>
      <c r="BD55" s="1298"/>
      <c r="BE55" s="1298"/>
      <c r="BF55" s="1298"/>
      <c r="BG55" s="1298"/>
      <c r="BH55" s="1298"/>
      <c r="BI55" s="1298"/>
      <c r="BJ55" s="1298"/>
      <c r="BK55" s="1298"/>
      <c r="BL55" s="1298"/>
      <c r="BM55" s="1298"/>
      <c r="BN55" s="1298"/>
      <c r="BO55" s="1298"/>
      <c r="BP55" s="1298"/>
      <c r="BQ55" s="1298"/>
      <c r="BR55" s="1298"/>
      <c r="BS55" s="1298"/>
      <c r="BT55" s="1298"/>
      <c r="BU55" s="1298"/>
      <c r="BV55" s="1298"/>
      <c r="BW55" s="1298"/>
      <c r="BX55" s="1298"/>
      <c r="BY55" s="1298"/>
      <c r="BZ55" s="1298"/>
      <c r="CA55" s="1298"/>
      <c r="CB55" s="1298"/>
      <c r="CC55" s="1298"/>
      <c r="CD55" s="1298"/>
      <c r="CE55" s="1298"/>
      <c r="CF55" s="1298"/>
      <c r="CG55" s="1298"/>
      <c r="CH55" s="1298"/>
      <c r="CI55" s="1298"/>
      <c r="CJ55" s="1298"/>
      <c r="CK55" s="1298"/>
      <c r="CL55" s="1298"/>
      <c r="CM55" s="1298"/>
      <c r="CN55" s="1298"/>
      <c r="CO55" s="1298"/>
      <c r="CP55" s="1298"/>
      <c r="CQ55" s="1298"/>
      <c r="CR55" s="1298"/>
      <c r="CS55" s="1298"/>
      <c r="CT55" s="1298"/>
      <c r="CU55" s="1299"/>
    </row>
    <row r="56" spans="1:115" s="7" customFormat="1" ht="9.9" customHeight="1">
      <c r="B56" s="1385"/>
      <c r="C56" s="1386"/>
      <c r="D56" s="1237"/>
      <c r="E56" s="1222"/>
      <c r="F56" s="1222"/>
      <c r="G56" s="1223"/>
      <c r="H56" s="1259"/>
      <c r="I56" s="1260"/>
      <c r="J56" s="1260"/>
      <c r="K56" s="1260"/>
      <c r="L56" s="1260"/>
      <c r="M56" s="1260"/>
      <c r="N56" s="1260"/>
      <c r="O56" s="1260"/>
      <c r="P56" s="1260"/>
      <c r="Q56" s="1260"/>
      <c r="R56" s="1260"/>
      <c r="S56" s="1260"/>
      <c r="T56" s="1260"/>
      <c r="U56" s="1260"/>
      <c r="V56" s="1260"/>
      <c r="W56" s="1260"/>
      <c r="X56" s="1260"/>
      <c r="Y56" s="1260"/>
      <c r="Z56" s="1260"/>
      <c r="AA56" s="1260"/>
      <c r="AB56" s="1260"/>
      <c r="AC56" s="1260"/>
      <c r="AD56" s="1260"/>
      <c r="AE56" s="1260"/>
      <c r="AF56" s="1260"/>
      <c r="AG56" s="1260"/>
      <c r="AH56" s="1260"/>
      <c r="AI56" s="1260"/>
      <c r="AJ56" s="1260"/>
      <c r="AK56" s="1260"/>
      <c r="AL56" s="1260"/>
      <c r="AM56" s="1260"/>
      <c r="AN56" s="1260"/>
      <c r="AO56" s="1261"/>
      <c r="AP56" s="1385"/>
      <c r="AQ56" s="1389"/>
      <c r="AR56" s="1237"/>
      <c r="AS56" s="1222"/>
      <c r="AT56" s="1222"/>
      <c r="AU56" s="1223"/>
      <c r="AV56" s="1259"/>
      <c r="AW56" s="1260"/>
      <c r="AX56" s="1260"/>
      <c r="AY56" s="1260"/>
      <c r="AZ56" s="1260"/>
      <c r="BA56" s="1260"/>
      <c r="BB56" s="1260"/>
      <c r="BC56" s="1260"/>
      <c r="BD56" s="1260"/>
      <c r="BE56" s="1260"/>
      <c r="BF56" s="1260"/>
      <c r="BG56" s="1260"/>
      <c r="BH56" s="1260"/>
      <c r="BI56" s="1260"/>
      <c r="BJ56" s="1260"/>
      <c r="BK56" s="1260"/>
      <c r="BL56" s="1260"/>
      <c r="BM56" s="1260"/>
      <c r="BN56" s="1260"/>
      <c r="BO56" s="1260"/>
      <c r="BP56" s="1260"/>
      <c r="BQ56" s="1260"/>
      <c r="BR56" s="1260"/>
      <c r="BS56" s="1260"/>
      <c r="BT56" s="1260"/>
      <c r="BU56" s="1260"/>
      <c r="BV56" s="1260"/>
      <c r="BW56" s="1260"/>
      <c r="BX56" s="1260"/>
      <c r="BY56" s="1260"/>
      <c r="BZ56" s="1260"/>
      <c r="CA56" s="1260"/>
      <c r="CB56" s="1260"/>
      <c r="CC56" s="1260"/>
      <c r="CD56" s="1260"/>
      <c r="CE56" s="1260"/>
      <c r="CF56" s="1260"/>
      <c r="CG56" s="1260"/>
      <c r="CH56" s="1260"/>
      <c r="CI56" s="1260"/>
      <c r="CJ56" s="1260"/>
      <c r="CK56" s="1260"/>
      <c r="CL56" s="1260"/>
      <c r="CM56" s="1260"/>
      <c r="CN56" s="1260"/>
      <c r="CO56" s="1260"/>
      <c r="CP56" s="1260"/>
      <c r="CQ56" s="1260"/>
      <c r="CR56" s="1260"/>
      <c r="CS56" s="1260"/>
      <c r="CT56" s="1260"/>
      <c r="CU56" s="1261"/>
    </row>
    <row r="57" spans="1:115" s="7" customFormat="1" ht="9.9" customHeight="1">
      <c r="B57" s="1343" t="s">
        <v>111</v>
      </c>
      <c r="C57" s="1344"/>
      <c r="D57" s="1344"/>
      <c r="E57" s="1344"/>
      <c r="F57" s="1344"/>
      <c r="G57" s="1344"/>
      <c r="H57" s="1344"/>
      <c r="I57" s="1344"/>
      <c r="J57" s="1344"/>
      <c r="K57" s="1344"/>
      <c r="L57" s="1344"/>
      <c r="M57" s="1344"/>
      <c r="N57" s="1344"/>
      <c r="O57" s="1344"/>
      <c r="P57" s="1344"/>
      <c r="Q57" s="1344"/>
      <c r="R57" s="1344"/>
      <c r="S57" s="1344"/>
      <c r="T57" s="1344"/>
      <c r="U57" s="1344"/>
      <c r="V57" s="1344"/>
      <c r="W57" s="1344"/>
      <c r="X57" s="1344"/>
      <c r="Y57" s="1344"/>
      <c r="Z57" s="1344"/>
      <c r="AA57" s="1344"/>
      <c r="AB57" s="1344"/>
      <c r="AC57" s="1344"/>
      <c r="AD57" s="1344"/>
      <c r="AE57" s="1344"/>
      <c r="AF57" s="1344"/>
      <c r="AG57" s="1344"/>
      <c r="AH57" s="1344"/>
      <c r="AI57" s="1344"/>
      <c r="AJ57" s="1344"/>
      <c r="AK57" s="1344"/>
      <c r="AL57" s="1344"/>
      <c r="AM57" s="1344"/>
      <c r="AN57" s="1344"/>
      <c r="AO57" s="1344"/>
      <c r="AP57" s="1344"/>
      <c r="AQ57" s="1344"/>
      <c r="AR57" s="1344"/>
      <c r="AS57" s="1344"/>
      <c r="AT57" s="1344"/>
      <c r="AU57" s="1344"/>
      <c r="AV57" s="1344"/>
      <c r="AW57" s="1344"/>
      <c r="AX57" s="1344"/>
      <c r="AY57" s="1344"/>
      <c r="AZ57" s="1344"/>
      <c r="BA57" s="1344"/>
      <c r="BB57" s="1344"/>
      <c r="BC57" s="1344"/>
      <c r="BD57" s="1344"/>
      <c r="BE57" s="1344"/>
      <c r="BF57" s="1344"/>
      <c r="BG57" s="1344"/>
      <c r="BH57" s="1344"/>
      <c r="BI57" s="1344"/>
      <c r="BJ57" s="1344"/>
      <c r="BK57" s="1344"/>
      <c r="BL57" s="1344"/>
      <c r="BM57" s="1344"/>
      <c r="BN57" s="1344"/>
      <c r="BO57" s="1344"/>
      <c r="BP57" s="1344"/>
      <c r="BQ57" s="1344"/>
      <c r="BR57" s="1344"/>
      <c r="BS57" s="1344"/>
      <c r="BT57" s="1344"/>
      <c r="BU57" s="1344"/>
      <c r="BV57" s="1344"/>
      <c r="BW57" s="1344"/>
      <c r="BX57" s="1344"/>
      <c r="BY57" s="1344"/>
      <c r="BZ57" s="1344"/>
      <c r="CA57" s="1344"/>
      <c r="CB57" s="1344"/>
      <c r="CC57" s="1344"/>
      <c r="CD57" s="1344"/>
      <c r="CE57" s="1344"/>
      <c r="CF57" s="1344"/>
      <c r="CG57" s="1344"/>
      <c r="CH57" s="1344"/>
      <c r="CI57" s="1344"/>
      <c r="CJ57" s="1344"/>
      <c r="CK57" s="1344"/>
      <c r="CL57" s="1344"/>
      <c r="CM57" s="1344"/>
      <c r="CN57" s="1344"/>
      <c r="CO57" s="1344"/>
      <c r="CP57" s="1344"/>
      <c r="CQ57" s="1344"/>
      <c r="CR57" s="1344"/>
      <c r="CS57" s="1344"/>
      <c r="CT57" s="1344"/>
      <c r="CU57" s="1345"/>
      <c r="CX57" s="51"/>
      <c r="CY57" s="51"/>
      <c r="CZ57" s="51"/>
      <c r="DA57" s="51"/>
      <c r="DB57" s="51"/>
      <c r="DC57" s="51"/>
      <c r="DD57" s="51"/>
      <c r="DE57" s="51"/>
      <c r="DF57" s="51"/>
      <c r="DG57" s="51"/>
      <c r="DH57" s="51"/>
      <c r="DI57" s="51"/>
      <c r="DJ57" s="51"/>
    </row>
    <row r="58" spans="1:115" s="7" customFormat="1" ht="9.9" customHeight="1">
      <c r="B58" s="1777" t="s">
        <v>112</v>
      </c>
      <c r="C58" s="1778"/>
      <c r="D58" s="1778"/>
      <c r="E58" s="1778"/>
      <c r="F58" s="1778"/>
      <c r="G58" s="1778"/>
      <c r="H58" s="1778"/>
      <c r="I58" s="1778"/>
      <c r="J58" s="1779"/>
      <c r="K58" s="1333" t="str">
        <f>IF(入力画面!$W$60="","",入力画面!$W$60)</f>
        <v/>
      </c>
      <c r="L58" s="1334"/>
      <c r="M58" s="1334"/>
      <c r="N58" s="1334"/>
      <c r="O58" s="1334"/>
      <c r="P58" s="1334"/>
      <c r="Q58" s="1334"/>
      <c r="R58" s="1334"/>
      <c r="S58" s="1334"/>
      <c r="T58" s="1334"/>
      <c r="U58" s="1334"/>
      <c r="V58" s="1334"/>
      <c r="W58" s="1334"/>
      <c r="X58" s="1334"/>
      <c r="Y58" s="1334"/>
      <c r="Z58" s="1334"/>
      <c r="AA58" s="1334"/>
      <c r="AB58" s="1334"/>
      <c r="AC58" s="1334"/>
      <c r="AD58" s="1334"/>
      <c r="AE58" s="1334"/>
      <c r="AF58" s="1334"/>
      <c r="AG58" s="1334"/>
      <c r="AH58" s="1334"/>
      <c r="AI58" s="1334"/>
      <c r="AJ58" s="1334"/>
      <c r="AK58" s="1334"/>
      <c r="AL58" s="1334"/>
      <c r="AM58" s="1334"/>
      <c r="AN58" s="1334"/>
      <c r="AO58" s="1334"/>
      <c r="AP58" s="1334"/>
      <c r="AQ58" s="1334"/>
      <c r="AR58" s="1334"/>
      <c r="AS58" s="1334"/>
      <c r="AT58" s="1334"/>
      <c r="AU58" s="1334"/>
      <c r="AV58" s="1334"/>
      <c r="AW58" s="1334"/>
      <c r="AX58" s="1335"/>
      <c r="AY58" s="1336" t="s">
        <v>115</v>
      </c>
      <c r="AZ58" s="1337"/>
      <c r="BA58" s="1337"/>
      <c r="BB58" s="1337"/>
      <c r="BC58" s="1337"/>
      <c r="BD58" s="1337"/>
      <c r="BE58" s="1337"/>
      <c r="BF58" s="1337"/>
      <c r="BG58" s="1338"/>
      <c r="BH58" s="1333" t="str">
        <f>IF(入力画面!$W$61="","",入力画面!$W$61)</f>
        <v/>
      </c>
      <c r="BI58" s="1334"/>
      <c r="BJ58" s="1334"/>
      <c r="BK58" s="1334"/>
      <c r="BL58" s="1334"/>
      <c r="BM58" s="1334"/>
      <c r="BN58" s="1334"/>
      <c r="BO58" s="1334"/>
      <c r="BP58" s="1334"/>
      <c r="BQ58" s="1334"/>
      <c r="BR58" s="1334"/>
      <c r="BS58" s="1334"/>
      <c r="BT58" s="1334"/>
      <c r="BU58" s="1334"/>
      <c r="BV58" s="1334"/>
      <c r="BW58" s="1334"/>
      <c r="BX58" s="1334"/>
      <c r="BY58" s="1334"/>
      <c r="BZ58" s="1334"/>
      <c r="CA58" s="1334"/>
      <c r="CB58" s="1334"/>
      <c r="CC58" s="1334"/>
      <c r="CD58" s="1334"/>
      <c r="CE58" s="1334"/>
      <c r="CF58" s="1334"/>
      <c r="CG58" s="1334"/>
      <c r="CH58" s="1334"/>
      <c r="CI58" s="1334"/>
      <c r="CJ58" s="1334"/>
      <c r="CK58" s="1334"/>
      <c r="CL58" s="1334"/>
      <c r="CM58" s="1334"/>
      <c r="CN58" s="1334"/>
      <c r="CO58" s="1334"/>
      <c r="CP58" s="1334"/>
      <c r="CQ58" s="1334"/>
      <c r="CR58" s="1334"/>
      <c r="CS58" s="1334"/>
      <c r="CT58" s="1334"/>
      <c r="CU58" s="1335"/>
      <c r="CV58" s="5"/>
      <c r="CW58" s="51"/>
      <c r="CX58" s="51"/>
      <c r="CY58" s="51"/>
      <c r="CZ58" s="51"/>
      <c r="DA58" s="51"/>
      <c r="DB58" s="51"/>
      <c r="DC58" s="51"/>
      <c r="DD58" s="51"/>
      <c r="DE58" s="51"/>
      <c r="DF58" s="51"/>
      <c r="DG58" s="51"/>
      <c r="DH58" s="51"/>
      <c r="DI58" s="51"/>
      <c r="DJ58" s="51"/>
    </row>
    <row r="59" spans="1:115" s="7" customFormat="1" ht="9.9" customHeight="1">
      <c r="B59" s="1330" t="s">
        <v>113</v>
      </c>
      <c r="C59" s="1331"/>
      <c r="D59" s="1331"/>
      <c r="E59" s="1331"/>
      <c r="F59" s="1331"/>
      <c r="G59" s="1331"/>
      <c r="H59" s="1331"/>
      <c r="I59" s="1331"/>
      <c r="J59" s="1332"/>
      <c r="K59" s="1333" t="str">
        <f>IF(入力画面!$W$62="","",入力画面!$W$62)</f>
        <v/>
      </c>
      <c r="L59" s="1334"/>
      <c r="M59" s="1334"/>
      <c r="N59" s="1334"/>
      <c r="O59" s="1334"/>
      <c r="P59" s="1334"/>
      <c r="Q59" s="1334"/>
      <c r="R59" s="1334"/>
      <c r="S59" s="1334"/>
      <c r="T59" s="1334"/>
      <c r="U59" s="1334"/>
      <c r="V59" s="1334"/>
      <c r="W59" s="1334"/>
      <c r="X59" s="1334"/>
      <c r="Y59" s="1334"/>
      <c r="Z59" s="1334"/>
      <c r="AA59" s="1334"/>
      <c r="AB59" s="1334"/>
      <c r="AC59" s="1334"/>
      <c r="AD59" s="1334"/>
      <c r="AE59" s="1334"/>
      <c r="AF59" s="1334"/>
      <c r="AG59" s="1334"/>
      <c r="AH59" s="1334"/>
      <c r="AI59" s="1334"/>
      <c r="AJ59" s="1334"/>
      <c r="AK59" s="1334"/>
      <c r="AL59" s="1334"/>
      <c r="AM59" s="1334"/>
      <c r="AN59" s="1334"/>
      <c r="AO59" s="1334"/>
      <c r="AP59" s="1334"/>
      <c r="AQ59" s="1334"/>
      <c r="AR59" s="1334"/>
      <c r="AS59" s="1334"/>
      <c r="AT59" s="1334"/>
      <c r="AU59" s="1334"/>
      <c r="AV59" s="1334"/>
      <c r="AW59" s="1334"/>
      <c r="AX59" s="1335"/>
      <c r="AY59" s="1336" t="s">
        <v>116</v>
      </c>
      <c r="AZ59" s="1337"/>
      <c r="BA59" s="1337"/>
      <c r="BB59" s="1337"/>
      <c r="BC59" s="1337"/>
      <c r="BD59" s="1337"/>
      <c r="BE59" s="1337"/>
      <c r="BF59" s="1337"/>
      <c r="BG59" s="1338"/>
      <c r="BH59" s="1333" t="str">
        <f>IF(入力画面!$W$63="","",入力画面!$W$63)</f>
        <v/>
      </c>
      <c r="BI59" s="1334"/>
      <c r="BJ59" s="1334"/>
      <c r="BK59" s="1334"/>
      <c r="BL59" s="1334"/>
      <c r="BM59" s="1334"/>
      <c r="BN59" s="1334"/>
      <c r="BO59" s="1334"/>
      <c r="BP59" s="1334"/>
      <c r="BQ59" s="1334"/>
      <c r="BR59" s="1334"/>
      <c r="BS59" s="1334"/>
      <c r="BT59" s="1334"/>
      <c r="BU59" s="1334"/>
      <c r="BV59" s="1334"/>
      <c r="BW59" s="1334"/>
      <c r="BX59" s="1334"/>
      <c r="BY59" s="1334"/>
      <c r="BZ59" s="1334"/>
      <c r="CA59" s="1334"/>
      <c r="CB59" s="1334"/>
      <c r="CC59" s="1334"/>
      <c r="CD59" s="1334"/>
      <c r="CE59" s="1334"/>
      <c r="CF59" s="1334"/>
      <c r="CG59" s="1334"/>
      <c r="CH59" s="1334"/>
      <c r="CI59" s="1334"/>
      <c r="CJ59" s="1334"/>
      <c r="CK59" s="1334"/>
      <c r="CL59" s="1334"/>
      <c r="CM59" s="1334"/>
      <c r="CN59" s="1334"/>
      <c r="CO59" s="1334"/>
      <c r="CP59" s="1334"/>
      <c r="CQ59" s="1334"/>
      <c r="CR59" s="1334"/>
      <c r="CS59" s="1334"/>
      <c r="CT59" s="1334"/>
      <c r="CU59" s="1335"/>
      <c r="CV59" s="5"/>
      <c r="CW59" s="91"/>
      <c r="CX59" s="91"/>
      <c r="CY59" s="91"/>
      <c r="CZ59" s="91"/>
      <c r="DA59" s="91"/>
      <c r="DB59" s="91"/>
      <c r="DC59" s="91"/>
      <c r="DD59" s="91"/>
      <c r="DE59" s="91"/>
      <c r="DF59" s="91"/>
      <c r="DG59" s="91"/>
      <c r="DH59" s="91"/>
      <c r="DI59" s="91"/>
      <c r="DJ59" s="91"/>
    </row>
    <row r="60" spans="1:115" s="7" customFormat="1" ht="9.9" customHeight="1">
      <c r="B60" s="1330" t="s">
        <v>114</v>
      </c>
      <c r="C60" s="1331"/>
      <c r="D60" s="1331"/>
      <c r="E60" s="1331"/>
      <c r="F60" s="1331"/>
      <c r="G60" s="1331"/>
      <c r="H60" s="1331"/>
      <c r="I60" s="1331"/>
      <c r="J60" s="1332"/>
      <c r="K60" s="1333" t="str">
        <f>IF(入力画面!$W$64="","",入力画面!$W$64)</f>
        <v/>
      </c>
      <c r="L60" s="1334"/>
      <c r="M60" s="1334"/>
      <c r="N60" s="1334"/>
      <c r="O60" s="1334"/>
      <c r="P60" s="1334"/>
      <c r="Q60" s="1334"/>
      <c r="R60" s="1334"/>
      <c r="S60" s="1334"/>
      <c r="T60" s="1334"/>
      <c r="U60" s="1334"/>
      <c r="V60" s="1334"/>
      <c r="W60" s="1334"/>
      <c r="X60" s="1334"/>
      <c r="Y60" s="1334"/>
      <c r="Z60" s="1334"/>
      <c r="AA60" s="1334"/>
      <c r="AB60" s="1334"/>
      <c r="AC60" s="1334"/>
      <c r="AD60" s="1334"/>
      <c r="AE60" s="1334"/>
      <c r="AF60" s="1334"/>
      <c r="AG60" s="1334"/>
      <c r="AH60" s="1334"/>
      <c r="AI60" s="1334"/>
      <c r="AJ60" s="1334"/>
      <c r="AK60" s="1334"/>
      <c r="AL60" s="1334"/>
      <c r="AM60" s="1334"/>
      <c r="AN60" s="1334"/>
      <c r="AO60" s="1334"/>
      <c r="AP60" s="1334"/>
      <c r="AQ60" s="1334"/>
      <c r="AR60" s="1334"/>
      <c r="AS60" s="1334"/>
      <c r="AT60" s="1334"/>
      <c r="AU60" s="1334"/>
      <c r="AV60" s="1334"/>
      <c r="AW60" s="1334"/>
      <c r="AX60" s="1335"/>
      <c r="AY60" s="1336" t="s">
        <v>117</v>
      </c>
      <c r="AZ60" s="1337"/>
      <c r="BA60" s="1337"/>
      <c r="BB60" s="1337"/>
      <c r="BC60" s="1337"/>
      <c r="BD60" s="1337"/>
      <c r="BE60" s="1337"/>
      <c r="BF60" s="1337"/>
      <c r="BG60" s="1338"/>
      <c r="BH60" s="1333" t="str">
        <f>IF(入力画面!$W$65="","",入力画面!$W$65)</f>
        <v/>
      </c>
      <c r="BI60" s="1334"/>
      <c r="BJ60" s="1334"/>
      <c r="BK60" s="1334"/>
      <c r="BL60" s="1334"/>
      <c r="BM60" s="1334"/>
      <c r="BN60" s="1334"/>
      <c r="BO60" s="1334"/>
      <c r="BP60" s="1334"/>
      <c r="BQ60" s="1334"/>
      <c r="BR60" s="1334"/>
      <c r="BS60" s="1334"/>
      <c r="BT60" s="1334"/>
      <c r="BU60" s="1334"/>
      <c r="BV60" s="1334"/>
      <c r="BW60" s="1334"/>
      <c r="BX60" s="1334"/>
      <c r="BY60" s="1334"/>
      <c r="BZ60" s="1334"/>
      <c r="CA60" s="1334"/>
      <c r="CB60" s="1334"/>
      <c r="CC60" s="1334"/>
      <c r="CD60" s="1334"/>
      <c r="CE60" s="1334"/>
      <c r="CF60" s="1334"/>
      <c r="CG60" s="1334"/>
      <c r="CH60" s="1334"/>
      <c r="CI60" s="1334"/>
      <c r="CJ60" s="1334"/>
      <c r="CK60" s="1334"/>
      <c r="CL60" s="1334"/>
      <c r="CM60" s="1334"/>
      <c r="CN60" s="1334"/>
      <c r="CO60" s="1334"/>
      <c r="CP60" s="1334"/>
      <c r="CQ60" s="1334"/>
      <c r="CR60" s="1334"/>
      <c r="CS60" s="1334"/>
      <c r="CT60" s="1334"/>
      <c r="CU60" s="1335"/>
      <c r="CV60" s="5"/>
      <c r="CW60" s="51"/>
      <c r="CX60" s="51"/>
      <c r="CY60" s="51"/>
      <c r="CZ60" s="51"/>
      <c r="DA60" s="51"/>
      <c r="DB60" s="51"/>
      <c r="DC60" s="51"/>
      <c r="DD60" s="51"/>
      <c r="DE60" s="51"/>
      <c r="DF60" s="51"/>
      <c r="DG60" s="51"/>
      <c r="DH60" s="51"/>
      <c r="DI60" s="51"/>
      <c r="DJ60" s="51"/>
    </row>
    <row r="61" spans="1:115" s="7" customFormat="1" ht="4.5" customHeight="1">
      <c r="A61" s="5"/>
      <c r="B61" s="97"/>
      <c r="C61" s="97"/>
      <c r="D61" s="61"/>
      <c r="E61" s="61"/>
      <c r="F61" s="61"/>
      <c r="G61" s="61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  <c r="AA61" s="20"/>
      <c r="AB61" s="20"/>
      <c r="AC61" s="90"/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  <c r="AV61" s="5"/>
      <c r="AW61" s="45"/>
      <c r="AX61" s="45"/>
      <c r="AY61" s="45"/>
      <c r="AZ61" s="45"/>
      <c r="BA61" s="45"/>
      <c r="BB61" s="45"/>
      <c r="BC61" s="5"/>
      <c r="BD61" s="47"/>
      <c r="BE61" s="47"/>
      <c r="BF61" s="47"/>
      <c r="BG61" s="72"/>
      <c r="BH61" s="72"/>
      <c r="BI61" s="72"/>
      <c r="BJ61" s="72"/>
      <c r="BK61" s="72"/>
      <c r="BL61" s="72"/>
      <c r="CI61" s="52"/>
      <c r="CJ61" s="52"/>
      <c r="CK61" s="52"/>
      <c r="CL61" s="52"/>
      <c r="CM61" s="52"/>
      <c r="CN61" s="5"/>
      <c r="CO61" s="5"/>
      <c r="CP61" s="27"/>
      <c r="CQ61" s="27"/>
      <c r="CR61" s="27"/>
      <c r="CS61" s="27"/>
      <c r="CT61" s="27"/>
      <c r="CU61" s="27"/>
      <c r="CV61" s="27"/>
      <c r="CW61" s="27"/>
      <c r="CX61" s="51"/>
      <c r="CY61" s="51"/>
      <c r="CZ61" s="51"/>
      <c r="DA61" s="51"/>
      <c r="DB61" s="51"/>
      <c r="DC61" s="51"/>
      <c r="DD61" s="51"/>
      <c r="DE61" s="51"/>
      <c r="DF61" s="51"/>
      <c r="DG61" s="51"/>
      <c r="DH61" s="51"/>
      <c r="DI61" s="51"/>
      <c r="DJ61" s="51"/>
      <c r="DK61" s="51"/>
    </row>
    <row r="62" spans="1:115" s="7" customFormat="1" ht="4.5" customHeight="1">
      <c r="A62" s="5"/>
      <c r="B62" s="1339" t="s">
        <v>131</v>
      </c>
      <c r="C62" s="1339"/>
      <c r="D62" s="1339"/>
      <c r="E62" s="1339"/>
      <c r="F62" s="1339"/>
      <c r="G62" s="1339"/>
      <c r="H62" s="1339"/>
      <c r="I62" s="1339"/>
      <c r="J62" s="1339"/>
      <c r="K62" s="1339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20"/>
      <c r="AA62" s="20"/>
      <c r="AB62" s="20"/>
      <c r="AC62" s="90"/>
      <c r="AE62" s="25"/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  <c r="AQ62" s="22"/>
      <c r="AR62" s="22"/>
      <c r="AS62" s="22"/>
      <c r="AT62" s="22"/>
      <c r="AU62" s="22"/>
      <c r="AV62" s="22"/>
      <c r="AW62" s="93"/>
      <c r="AX62" s="93"/>
      <c r="AY62" s="93"/>
      <c r="AZ62" s="93"/>
      <c r="BA62" s="93"/>
      <c r="BB62" s="93"/>
      <c r="BC62" s="22"/>
      <c r="BD62" s="98"/>
      <c r="BE62" s="98"/>
      <c r="BF62" s="98"/>
      <c r="BG62" s="99"/>
      <c r="BH62" s="99"/>
      <c r="BI62" s="99"/>
      <c r="BJ62" s="99"/>
      <c r="BK62" s="99"/>
      <c r="BL62" s="99"/>
      <c r="BM62" s="22"/>
      <c r="BN62" s="22"/>
      <c r="BO62" s="22"/>
      <c r="BP62" s="22"/>
      <c r="BQ62" s="22"/>
      <c r="BR62" s="22"/>
      <c r="BS62" s="22"/>
      <c r="BT62" s="22"/>
      <c r="BU62" s="22"/>
      <c r="BV62" s="22"/>
      <c r="BW62" s="22"/>
      <c r="BX62" s="22"/>
      <c r="BY62" s="22"/>
      <c r="BZ62" s="22"/>
      <c r="CA62" s="22"/>
      <c r="CB62" s="22"/>
      <c r="CC62" s="22"/>
      <c r="CD62" s="22"/>
      <c r="CE62" s="22"/>
      <c r="CF62" s="22"/>
      <c r="CG62" s="22"/>
      <c r="CH62" s="22"/>
      <c r="CI62" s="100"/>
      <c r="CJ62" s="100"/>
      <c r="CK62" s="100"/>
      <c r="CL62" s="100"/>
      <c r="CM62" s="100"/>
      <c r="CN62" s="22"/>
      <c r="CO62" s="22"/>
      <c r="CP62" s="5"/>
      <c r="CQ62" s="5"/>
      <c r="CR62" s="5"/>
      <c r="CS62" s="5"/>
      <c r="CT62" s="5"/>
      <c r="CU62" s="5"/>
      <c r="CV62" s="5"/>
      <c r="CW62" s="5"/>
      <c r="CX62" s="91"/>
      <c r="CY62" s="91"/>
      <c r="CZ62" s="91"/>
      <c r="DA62" s="91"/>
      <c r="DB62" s="91"/>
      <c r="DC62" s="91"/>
      <c r="DD62" s="91"/>
      <c r="DE62" s="91"/>
      <c r="DF62" s="91"/>
      <c r="DG62" s="91"/>
      <c r="DH62" s="91"/>
      <c r="DI62" s="91"/>
      <c r="DJ62" s="91"/>
      <c r="DK62" s="91"/>
    </row>
    <row r="63" spans="1:115" s="7" customFormat="1" ht="9.9" customHeight="1">
      <c r="A63" s="5"/>
      <c r="B63" s="1339"/>
      <c r="C63" s="1339"/>
      <c r="D63" s="1339"/>
      <c r="E63" s="1339"/>
      <c r="F63" s="1339"/>
      <c r="G63" s="1339"/>
      <c r="H63" s="1339"/>
      <c r="I63" s="1339"/>
      <c r="J63" s="1339"/>
      <c r="K63" s="1339"/>
      <c r="L63" s="89"/>
      <c r="M63" s="89"/>
      <c r="N63" s="89"/>
      <c r="O63" s="89"/>
      <c r="P63" s="89"/>
      <c r="Q63" s="89"/>
      <c r="R63" s="89"/>
      <c r="S63" s="89"/>
      <c r="T63" s="89"/>
      <c r="U63" s="89"/>
      <c r="V63" s="89"/>
      <c r="W63" s="89"/>
      <c r="X63" s="89"/>
      <c r="Y63" s="89"/>
      <c r="Z63" s="89"/>
      <c r="AA63" s="89"/>
      <c r="AB63" s="89"/>
      <c r="AC63" s="89"/>
      <c r="AE63" s="21"/>
      <c r="AF63" s="1340" t="s">
        <v>1223</v>
      </c>
      <c r="AG63" s="1340"/>
      <c r="AH63" s="1340"/>
      <c r="AI63" s="1340"/>
      <c r="AJ63" s="1340"/>
      <c r="AK63" s="1340"/>
      <c r="AL63" s="1340"/>
      <c r="AM63" s="1340"/>
      <c r="AN63" s="1340"/>
      <c r="AO63" s="1340"/>
      <c r="AP63" s="1340"/>
      <c r="AQ63" s="1340"/>
      <c r="AR63" s="1340"/>
      <c r="AS63" s="1340"/>
      <c r="AT63" s="1340"/>
      <c r="AU63" s="1340"/>
      <c r="AV63" s="1340"/>
      <c r="AW63" s="1340"/>
      <c r="AX63" s="1340"/>
      <c r="AY63" s="1340"/>
      <c r="AZ63" s="1340"/>
      <c r="BA63" s="1341" t="s">
        <v>56</v>
      </c>
      <c r="BB63" s="1341"/>
      <c r="BC63" s="1341"/>
      <c r="BD63" s="1341"/>
      <c r="BE63" s="1341"/>
      <c r="BF63" s="1341"/>
      <c r="BG63" s="1341"/>
      <c r="BH63" s="1341"/>
      <c r="BI63" s="1341"/>
      <c r="BJ63" s="1341"/>
      <c r="BK63" s="1341"/>
      <c r="BL63" s="1341"/>
      <c r="BM63" s="1341"/>
      <c r="BN63" s="1341"/>
      <c r="BO63" s="1341"/>
      <c r="BP63" s="1341"/>
      <c r="BQ63" s="1342" t="s">
        <v>57</v>
      </c>
      <c r="BR63" s="1342"/>
      <c r="BS63" s="1342"/>
      <c r="BT63" s="1342"/>
      <c r="BU63" s="1342"/>
      <c r="BV63" s="1342"/>
      <c r="BW63" s="5"/>
      <c r="BX63" s="5"/>
      <c r="BY63" s="5"/>
      <c r="CU63" s="53"/>
      <c r="CV63" s="53"/>
      <c r="CW63" s="53"/>
      <c r="CX63" s="53"/>
    </row>
    <row r="64" spans="1:115" s="5" customFormat="1" ht="9" customHeight="1">
      <c r="B64" s="55" t="s">
        <v>13</v>
      </c>
      <c r="C64" s="7"/>
      <c r="D64" s="1255" t="s">
        <v>41</v>
      </c>
      <c r="E64" s="1255"/>
      <c r="F64" s="1255"/>
      <c r="G64" s="1255"/>
      <c r="H64" s="1255"/>
      <c r="I64" s="1255"/>
      <c r="J64" s="1255"/>
      <c r="K64" s="1255"/>
      <c r="L64" s="1255"/>
      <c r="M64" s="1255"/>
      <c r="N64" s="1255"/>
      <c r="O64" s="1255"/>
      <c r="P64" s="1255"/>
      <c r="Q64" s="1255"/>
      <c r="R64" s="1255"/>
      <c r="S64" s="1255"/>
      <c r="T64" s="1255"/>
      <c r="U64" s="1255"/>
      <c r="V64" s="1255"/>
      <c r="W64" s="1255"/>
      <c r="X64" s="1255"/>
      <c r="Y64" s="1255"/>
      <c r="Z64" s="1255"/>
      <c r="AA64" s="1255"/>
      <c r="AB64" s="1255"/>
      <c r="AC64" s="1255"/>
      <c r="AE64" s="21"/>
      <c r="AF64" s="1340" t="s">
        <v>1224</v>
      </c>
      <c r="AG64" s="1340"/>
      <c r="AH64" s="1340"/>
      <c r="AI64" s="1340"/>
      <c r="AJ64" s="1340"/>
      <c r="AK64" s="1340"/>
      <c r="AL64" s="1340"/>
      <c r="AM64" s="1340"/>
      <c r="AN64" s="1340"/>
      <c r="AO64" s="1340"/>
      <c r="AP64" s="1340"/>
      <c r="AQ64" s="1340"/>
      <c r="AR64" s="1340"/>
      <c r="AS64" s="1340"/>
      <c r="AT64" s="1340"/>
      <c r="AU64" s="1340"/>
      <c r="AV64" s="1340"/>
      <c r="AW64" s="1340"/>
      <c r="AX64" s="1340"/>
      <c r="AY64" s="1340"/>
      <c r="AZ64" s="1340"/>
      <c r="BA64" s="1341" t="s">
        <v>1225</v>
      </c>
      <c r="BB64" s="1341"/>
      <c r="BC64" s="1341"/>
      <c r="BD64" s="1341"/>
      <c r="BE64" s="1341"/>
      <c r="BF64" s="1341"/>
      <c r="BG64" s="1341"/>
      <c r="BH64" s="1341"/>
      <c r="BI64" s="1341"/>
      <c r="BJ64" s="1341"/>
      <c r="BK64" s="1341"/>
      <c r="BL64" s="1341"/>
      <c r="BM64" s="1341"/>
      <c r="BN64" s="1341"/>
      <c r="BO64" s="1341"/>
      <c r="BP64" s="1341"/>
      <c r="BQ64" s="1342"/>
      <c r="BR64" s="1342"/>
      <c r="BS64" s="1342"/>
      <c r="BT64" s="1342"/>
      <c r="BU64" s="1342"/>
      <c r="BV64" s="1342"/>
      <c r="BY64" s="1234" t="s">
        <v>118</v>
      </c>
      <c r="BZ64" s="1235"/>
      <c r="CA64" s="1235"/>
      <c r="CB64" s="1236"/>
      <c r="CC64" s="141"/>
      <c r="CD64" s="142"/>
      <c r="CE64" s="142"/>
      <c r="CF64" s="142"/>
      <c r="CG64" s="142"/>
      <c r="CH64" s="249"/>
      <c r="CI64" s="142"/>
      <c r="CJ64" s="142"/>
      <c r="CK64" s="142"/>
      <c r="CL64" s="142"/>
      <c r="CM64" s="142"/>
      <c r="CN64" s="142"/>
      <c r="CO64" s="142"/>
      <c r="CP64" s="142"/>
      <c r="CQ64" s="142"/>
      <c r="CR64" s="142"/>
      <c r="CS64" s="142"/>
      <c r="CT64" s="142"/>
      <c r="CU64" s="142"/>
      <c r="CV64" s="149"/>
      <c r="CW64" s="53"/>
      <c r="CX64" s="53"/>
      <c r="CY64" s="53"/>
    </row>
    <row r="65" spans="1:114" s="5" customFormat="1" ht="9" customHeight="1">
      <c r="B65" s="55"/>
      <c r="C65" s="7"/>
      <c r="D65" s="1255"/>
      <c r="E65" s="1255"/>
      <c r="F65" s="1255"/>
      <c r="G65" s="1255"/>
      <c r="H65" s="1255"/>
      <c r="I65" s="1255"/>
      <c r="J65" s="1255"/>
      <c r="K65" s="1255"/>
      <c r="L65" s="1255"/>
      <c r="M65" s="1255"/>
      <c r="N65" s="1255"/>
      <c r="O65" s="1255"/>
      <c r="P65" s="1255"/>
      <c r="Q65" s="1255"/>
      <c r="R65" s="1255"/>
      <c r="S65" s="1255"/>
      <c r="T65" s="1255"/>
      <c r="U65" s="1255"/>
      <c r="V65" s="1255"/>
      <c r="W65" s="1255"/>
      <c r="X65" s="1255"/>
      <c r="Y65" s="1255"/>
      <c r="Z65" s="1255"/>
      <c r="AA65" s="1255"/>
      <c r="AB65" s="1255"/>
      <c r="AC65" s="1255"/>
      <c r="AE65" s="21"/>
      <c r="AF65" s="146"/>
      <c r="AG65" s="146"/>
      <c r="AH65" s="146"/>
      <c r="AI65" s="146"/>
      <c r="AJ65" s="146"/>
      <c r="AK65" s="146"/>
      <c r="AL65" s="146"/>
      <c r="AM65" s="146"/>
      <c r="AN65" s="146"/>
      <c r="AO65" s="146"/>
      <c r="AP65" s="146"/>
      <c r="AQ65" s="146"/>
      <c r="AR65" s="146"/>
      <c r="AS65" s="146"/>
      <c r="AT65" s="146"/>
      <c r="AU65" s="146"/>
      <c r="AV65" s="146"/>
      <c r="AW65" s="146"/>
      <c r="AX65" s="146"/>
      <c r="AY65" s="146"/>
      <c r="AZ65" s="146"/>
      <c r="BA65" s="146"/>
      <c r="BB65" s="146"/>
      <c r="BC65" s="146"/>
      <c r="BD65" s="147"/>
      <c r="BE65" s="147"/>
      <c r="BF65" s="147"/>
      <c r="BG65" s="147"/>
      <c r="BH65" s="147"/>
      <c r="BI65" s="147"/>
      <c r="BJ65" s="147"/>
      <c r="BK65" s="147"/>
      <c r="BL65" s="147"/>
      <c r="BM65" s="147"/>
      <c r="BN65" s="147"/>
      <c r="BO65" s="147"/>
      <c r="BP65" s="147"/>
      <c r="BQ65" s="145"/>
      <c r="BR65" s="145"/>
      <c r="BS65" s="145"/>
      <c r="BT65" s="145"/>
      <c r="BU65" s="145"/>
      <c r="BV65" s="145"/>
      <c r="BY65" s="1237" t="s">
        <v>119</v>
      </c>
      <c r="BZ65" s="1222"/>
      <c r="CA65" s="1222"/>
      <c r="CB65" s="1223"/>
      <c r="CC65" s="143"/>
      <c r="CD65" s="144"/>
      <c r="CE65" s="144"/>
      <c r="CF65" s="144"/>
      <c r="CG65" s="144"/>
      <c r="CH65" s="144"/>
      <c r="CI65" s="144"/>
      <c r="CJ65" s="144"/>
      <c r="CK65" s="144"/>
      <c r="CL65" s="144"/>
      <c r="CM65" s="144"/>
      <c r="CN65" s="144"/>
      <c r="CO65" s="144"/>
      <c r="CP65" s="144"/>
      <c r="CQ65" s="144"/>
      <c r="CR65" s="144"/>
      <c r="CS65" s="144"/>
      <c r="CT65" s="144"/>
      <c r="CU65" s="144"/>
      <c r="CV65" s="150"/>
      <c r="CW65" s="148"/>
      <c r="CX65" s="148"/>
      <c r="CY65" s="148"/>
    </row>
    <row r="66" spans="1:114" s="7" customFormat="1" ht="9.9" customHeight="1">
      <c r="A66" s="5"/>
      <c r="C66" s="57" t="s">
        <v>42</v>
      </c>
      <c r="D66" s="1368" t="s">
        <v>43</v>
      </c>
      <c r="E66" s="1368"/>
      <c r="F66" s="1368"/>
      <c r="G66" s="1368"/>
      <c r="H66" s="1368"/>
      <c r="I66" s="1368"/>
      <c r="J66" s="1368"/>
      <c r="K66" s="1368"/>
      <c r="L66" s="1368"/>
      <c r="M66" s="1368"/>
      <c r="N66" s="1368"/>
      <c r="O66" s="1368"/>
      <c r="P66" s="1368"/>
      <c r="Q66" s="1368"/>
      <c r="R66" s="1368"/>
      <c r="S66" s="1368"/>
      <c r="T66" s="1368"/>
      <c r="U66" s="1368"/>
      <c r="V66" s="1368"/>
      <c r="W66" s="1368"/>
      <c r="X66" s="1368"/>
      <c r="Y66" s="1368"/>
      <c r="Z66" s="1368"/>
      <c r="AA66" s="1368"/>
      <c r="AB66" s="1368"/>
      <c r="AC66" s="1368"/>
      <c r="AE66" s="21"/>
      <c r="AF66" s="5"/>
      <c r="AG66" s="45" t="s">
        <v>1134</v>
      </c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BA66" s="144"/>
      <c r="BB66" s="144"/>
      <c r="BC66" s="1307" t="str">
        <f>IF(AND(OR(入力画面!$H$24="年金",入力画面!$H$24="住宅"),OR(入力画面!$D$91=TRUE,入力画面!$N$91=TRUE,入力画面!$P$91=TRUE)),入力画面!B79,"")</f>
        <v/>
      </c>
      <c r="BD66" s="1307"/>
      <c r="BE66" s="1307" t="str">
        <f>IF(AND(OR(入力画面!$H$24="年金",入力画面!$H$24="住宅"),OR(入力画面!$D$91=TRUE,入力画面!$N$91=TRUE,入力画面!$P$91=TRUE)),MID(入力画面!C78,1,2),"")</f>
        <v/>
      </c>
      <c r="BF66" s="1307"/>
      <c r="BG66" s="1307"/>
      <c r="BH66" s="1222" t="s">
        <v>1135</v>
      </c>
      <c r="BI66" s="1222"/>
      <c r="BJ66" s="1307" t="str">
        <f>IF(AND(OR(入力画面!$H$24="年金",入力画面!$H$24="住宅"),OR(入力画面!$D$91=TRUE,入力画面!$N$91=TRUE,入力画面!$P$91=TRUE)),MID(入力画面!E78,1,2),"")</f>
        <v/>
      </c>
      <c r="BK66" s="1307"/>
      <c r="BL66" s="1307"/>
      <c r="BM66" s="1222" t="s">
        <v>1136</v>
      </c>
      <c r="BN66" s="1222"/>
      <c r="BO66" s="1307" t="str">
        <f>IF(AND(OR(入力画面!$H$24="年金",入力画面!$H$24="住宅"),OR(入力画面!$D$91=TRUE,入力画面!$N$91=TRUE,入力画面!$P$91=TRUE)),MID(入力画面!G78,1,2),"")</f>
        <v/>
      </c>
      <c r="BP66" s="1307"/>
      <c r="BQ66" s="1307"/>
      <c r="BR66" s="1222" t="s">
        <v>1137</v>
      </c>
      <c r="BS66" s="1222"/>
      <c r="BT66" s="55"/>
      <c r="BU66" s="55"/>
      <c r="BV66" s="55"/>
      <c r="CK66" s="5"/>
      <c r="CL66" s="5"/>
      <c r="CM66" s="5"/>
      <c r="CN66" s="5"/>
      <c r="CO66" s="5"/>
      <c r="CP66" s="5"/>
      <c r="CQ66" s="5"/>
      <c r="CR66" s="5"/>
      <c r="CS66" s="5"/>
      <c r="CT66" s="5"/>
      <c r="CU66" s="5"/>
      <c r="CV66" s="5"/>
      <c r="CX66" s="53"/>
      <c r="CY66" s="53"/>
      <c r="CZ66" s="53"/>
      <c r="DA66" s="53"/>
      <c r="DB66" s="53"/>
      <c r="DC66" s="53"/>
      <c r="DD66" s="53"/>
      <c r="DE66" s="53"/>
      <c r="DF66" s="53"/>
      <c r="DG66" s="53"/>
      <c r="DH66" s="53"/>
      <c r="DI66" s="53"/>
      <c r="DJ66" s="53"/>
    </row>
    <row r="67" spans="1:114" s="7" customFormat="1" ht="9.9" customHeight="1">
      <c r="A67" s="5"/>
      <c r="D67" s="1368"/>
      <c r="E67" s="1368"/>
      <c r="F67" s="1368"/>
      <c r="G67" s="1368"/>
      <c r="H67" s="1368"/>
      <c r="I67" s="1368"/>
      <c r="J67" s="1368"/>
      <c r="K67" s="1368"/>
      <c r="L67" s="1368"/>
      <c r="M67" s="1368"/>
      <c r="N67" s="1368"/>
      <c r="O67" s="1368"/>
      <c r="P67" s="1368"/>
      <c r="Q67" s="1368"/>
      <c r="R67" s="1368"/>
      <c r="S67" s="1368"/>
      <c r="T67" s="1368"/>
      <c r="U67" s="1368"/>
      <c r="V67" s="1368"/>
      <c r="W67" s="1368"/>
      <c r="X67" s="1368"/>
      <c r="Y67" s="1368"/>
      <c r="Z67" s="1368"/>
      <c r="AA67" s="1368"/>
      <c r="AB67" s="1368"/>
      <c r="AC67" s="1368"/>
      <c r="AE67" s="21"/>
      <c r="AF67" s="1308" t="s">
        <v>59</v>
      </c>
      <c r="AG67" s="1309"/>
      <c r="AH67" s="1309"/>
      <c r="AI67" s="1309"/>
      <c r="AJ67" s="1309"/>
      <c r="AK67" s="1309"/>
      <c r="AL67" s="1309"/>
      <c r="AM67" s="1310"/>
      <c r="AN67" s="1752" t="str">
        <f>IF(入力画面!$H$17="","",IF(AND(OR(入力画面!$H$24="年金",入力画面!$H$24="住宅"),OR(入力画面!$D$91=TRUE,入力画面!$N$91=TRUE,入力画面!$P$91=TRUE)),入力画面!$H$17,""))</f>
        <v/>
      </c>
      <c r="AO67" s="1753"/>
      <c r="AP67" s="1753"/>
      <c r="AQ67" s="1753"/>
      <c r="AR67" s="1753"/>
      <c r="AS67" s="1753"/>
      <c r="AT67" s="1753"/>
      <c r="AU67" s="1753"/>
      <c r="AV67" s="1753"/>
      <c r="AW67" s="1753"/>
      <c r="AX67" s="1753"/>
      <c r="AY67" s="1753"/>
      <c r="AZ67" s="1753"/>
      <c r="BA67" s="1753"/>
      <c r="BB67" s="1753"/>
      <c r="BC67" s="1753"/>
      <c r="BD67" s="1753"/>
      <c r="BE67" s="1753"/>
      <c r="BF67" s="1753"/>
      <c r="BG67" s="1753"/>
      <c r="BH67" s="1753"/>
      <c r="BI67" s="1753"/>
      <c r="BJ67" s="1753"/>
      <c r="BK67" s="1753"/>
      <c r="BL67" s="1753"/>
      <c r="BM67" s="1753"/>
      <c r="BN67" s="1753"/>
      <c r="BO67" s="1753"/>
      <c r="BP67" s="1753"/>
      <c r="BQ67" s="1753"/>
      <c r="BR67" s="1754"/>
      <c r="BS67" s="1313" t="s">
        <v>1138</v>
      </c>
      <c r="BT67" s="1314"/>
      <c r="BU67" s="1314"/>
      <c r="BV67" s="1314"/>
      <c r="BW67" s="1315"/>
      <c r="BY67" s="1234" t="s">
        <v>62</v>
      </c>
      <c r="BZ67" s="1235"/>
      <c r="CA67" s="1235"/>
      <c r="CB67" s="1235"/>
      <c r="CC67" s="1369" t="s">
        <v>120</v>
      </c>
      <c r="CD67" s="1370"/>
      <c r="CE67" s="1370"/>
      <c r="CF67" s="1370"/>
      <c r="CG67" s="1370"/>
      <c r="CH67" s="1370"/>
      <c r="CI67" s="1370"/>
      <c r="CJ67" s="1370"/>
      <c r="CK67" s="1370"/>
      <c r="CL67" s="1370"/>
      <c r="CM67" s="1370"/>
      <c r="CN67" s="1370"/>
      <c r="CO67" s="1370"/>
      <c r="CP67" s="1370"/>
      <c r="CQ67" s="1370"/>
      <c r="CR67" s="1370"/>
      <c r="CS67" s="1370"/>
      <c r="CT67" s="1370"/>
      <c r="CU67" s="1370"/>
      <c r="CV67" s="1371"/>
      <c r="CX67" s="53"/>
      <c r="CY67" s="53"/>
    </row>
    <row r="68" spans="1:114" s="7" customFormat="1" ht="9.9" customHeight="1">
      <c r="A68" s="5"/>
      <c r="C68" s="57" t="s">
        <v>42</v>
      </c>
      <c r="D68" s="1368" t="s">
        <v>44</v>
      </c>
      <c r="E68" s="1368"/>
      <c r="F68" s="1368"/>
      <c r="G68" s="1368"/>
      <c r="H68" s="1368"/>
      <c r="I68" s="1368"/>
      <c r="J68" s="1368"/>
      <c r="K68" s="1368"/>
      <c r="L68" s="1368"/>
      <c r="M68" s="1368"/>
      <c r="N68" s="1368"/>
      <c r="O68" s="1368"/>
      <c r="P68" s="1368"/>
      <c r="Q68" s="1368"/>
      <c r="R68" s="1368"/>
      <c r="S68" s="1368"/>
      <c r="T68" s="1368"/>
      <c r="U68" s="1368"/>
      <c r="V68" s="1368"/>
      <c r="W68" s="1368"/>
      <c r="X68" s="1368"/>
      <c r="Y68" s="1368"/>
      <c r="Z68" s="1368"/>
      <c r="AA68" s="1368"/>
      <c r="AB68" s="1368"/>
      <c r="AC68" s="1368"/>
      <c r="AE68" s="21"/>
      <c r="AF68" s="1266" t="s">
        <v>60</v>
      </c>
      <c r="AG68" s="1220"/>
      <c r="AH68" s="1220"/>
      <c r="AI68" s="1220"/>
      <c r="AJ68" s="1220"/>
      <c r="AK68" s="1220"/>
      <c r="AL68" s="1220"/>
      <c r="AM68" s="1220"/>
      <c r="AN68" s="1755"/>
      <c r="AO68" s="1756"/>
      <c r="AP68" s="1756"/>
      <c r="AQ68" s="1756"/>
      <c r="AR68" s="1756"/>
      <c r="AS68" s="1756"/>
      <c r="AT68" s="1756"/>
      <c r="AU68" s="1756"/>
      <c r="AV68" s="1756"/>
      <c r="AW68" s="1756"/>
      <c r="AX68" s="1756"/>
      <c r="AY68" s="1756"/>
      <c r="AZ68" s="1756"/>
      <c r="BA68" s="1756"/>
      <c r="BB68" s="1756"/>
      <c r="BC68" s="1756"/>
      <c r="BD68" s="1756"/>
      <c r="BE68" s="1756"/>
      <c r="BF68" s="1756"/>
      <c r="BG68" s="1756"/>
      <c r="BH68" s="1756"/>
      <c r="BI68" s="1756"/>
      <c r="BJ68" s="1756"/>
      <c r="BK68" s="1756"/>
      <c r="BL68" s="1756"/>
      <c r="BM68" s="1756"/>
      <c r="BN68" s="1756"/>
      <c r="BO68" s="1756"/>
      <c r="BP68" s="1756"/>
      <c r="BQ68" s="1756"/>
      <c r="BR68" s="1757"/>
      <c r="BS68" s="1317"/>
      <c r="BT68" s="1317"/>
      <c r="BU68" s="1317"/>
      <c r="BV68" s="1317"/>
      <c r="BW68" s="1318"/>
      <c r="BY68" s="1237"/>
      <c r="BZ68" s="1222"/>
      <c r="CA68" s="1222"/>
      <c r="CB68" s="1222"/>
      <c r="CC68" s="1372" t="s">
        <v>121</v>
      </c>
      <c r="CD68" s="1373"/>
      <c r="CE68" s="1373"/>
      <c r="CF68" s="1373"/>
      <c r="CG68" s="1373"/>
      <c r="CH68" s="1373"/>
      <c r="CI68" s="1373"/>
      <c r="CJ68" s="1373"/>
      <c r="CK68" s="1373"/>
      <c r="CL68" s="1373"/>
      <c r="CM68" s="1373"/>
      <c r="CN68" s="1373"/>
      <c r="CO68" s="1373"/>
      <c r="CP68" s="1373"/>
      <c r="CQ68" s="1373"/>
      <c r="CR68" s="1373"/>
      <c r="CS68" s="1373"/>
      <c r="CT68" s="1373"/>
      <c r="CU68" s="1373"/>
      <c r="CV68" s="1374"/>
      <c r="CX68" s="53"/>
      <c r="CY68" s="53"/>
    </row>
    <row r="69" spans="1:114" s="7" customFormat="1" ht="9.9" customHeight="1">
      <c r="A69" s="5"/>
      <c r="D69" s="1368"/>
      <c r="E69" s="1368"/>
      <c r="F69" s="1368"/>
      <c r="G69" s="1368"/>
      <c r="H69" s="1368"/>
      <c r="I69" s="1368"/>
      <c r="J69" s="1368"/>
      <c r="K69" s="1368"/>
      <c r="L69" s="1368"/>
      <c r="M69" s="1368"/>
      <c r="N69" s="1368"/>
      <c r="O69" s="1368"/>
      <c r="P69" s="1368"/>
      <c r="Q69" s="1368"/>
      <c r="R69" s="1368"/>
      <c r="S69" s="1368"/>
      <c r="T69" s="1368"/>
      <c r="U69" s="1368"/>
      <c r="V69" s="1368"/>
      <c r="W69" s="1368"/>
      <c r="X69" s="1368"/>
      <c r="Y69" s="1368"/>
      <c r="Z69" s="1368"/>
      <c r="AA69" s="1368"/>
      <c r="AB69" s="1368"/>
      <c r="AC69" s="1368"/>
      <c r="AE69" s="21"/>
      <c r="AF69" s="1237"/>
      <c r="AG69" s="1222"/>
      <c r="AH69" s="1222"/>
      <c r="AI69" s="1222"/>
      <c r="AJ69" s="1222"/>
      <c r="AK69" s="1222"/>
      <c r="AL69" s="1222"/>
      <c r="AM69" s="1222"/>
      <c r="AN69" s="1758"/>
      <c r="AO69" s="1759"/>
      <c r="AP69" s="1759"/>
      <c r="AQ69" s="1759"/>
      <c r="AR69" s="1759"/>
      <c r="AS69" s="1759"/>
      <c r="AT69" s="1759"/>
      <c r="AU69" s="1759"/>
      <c r="AV69" s="1759"/>
      <c r="AW69" s="1759"/>
      <c r="AX69" s="1759"/>
      <c r="AY69" s="1759"/>
      <c r="AZ69" s="1759"/>
      <c r="BA69" s="1759"/>
      <c r="BB69" s="1759"/>
      <c r="BC69" s="1759"/>
      <c r="BD69" s="1759"/>
      <c r="BE69" s="1759"/>
      <c r="BF69" s="1759"/>
      <c r="BG69" s="1759"/>
      <c r="BH69" s="1759"/>
      <c r="BI69" s="1759"/>
      <c r="BJ69" s="1759"/>
      <c r="BK69" s="1759"/>
      <c r="BL69" s="1759"/>
      <c r="BM69" s="1759"/>
      <c r="BN69" s="1759"/>
      <c r="BO69" s="1759"/>
      <c r="BP69" s="1759"/>
      <c r="BQ69" s="1759"/>
      <c r="BR69" s="1760"/>
      <c r="BS69" s="1320"/>
      <c r="BT69" s="1320"/>
      <c r="BU69" s="1320"/>
      <c r="BV69" s="1320"/>
      <c r="BW69" s="1321"/>
      <c r="BY69" s="1375" t="s">
        <v>65</v>
      </c>
      <c r="BZ69" s="1376"/>
      <c r="CA69" s="1376"/>
      <c r="CB69" s="1376"/>
      <c r="CC69" s="1377"/>
      <c r="CD69" s="1377"/>
      <c r="CE69" s="1377"/>
      <c r="CF69" s="1377"/>
      <c r="CG69" s="1377"/>
      <c r="CH69" s="1377"/>
      <c r="CI69" s="1377"/>
      <c r="CJ69" s="1377"/>
      <c r="CK69" s="1377"/>
      <c r="CL69" s="1377"/>
      <c r="CM69" s="1377"/>
      <c r="CN69" s="1377"/>
      <c r="CO69" s="1379" t="s">
        <v>122</v>
      </c>
      <c r="CP69" s="1379"/>
      <c r="CQ69" s="1379"/>
      <c r="CR69" s="1379"/>
      <c r="CS69" s="1379"/>
      <c r="CT69" s="1379"/>
      <c r="CU69" s="1379"/>
      <c r="CV69" s="16"/>
      <c r="CX69" s="53"/>
      <c r="CY69" s="53"/>
    </row>
    <row r="70" spans="1:114" s="7" customFormat="1" ht="9.9" customHeight="1">
      <c r="A70" s="5"/>
      <c r="C70" s="56"/>
      <c r="D70" s="1368"/>
      <c r="E70" s="1368"/>
      <c r="F70" s="1368"/>
      <c r="G70" s="1368"/>
      <c r="H70" s="1368"/>
      <c r="I70" s="1368"/>
      <c r="J70" s="1368"/>
      <c r="K70" s="1368"/>
      <c r="L70" s="1368"/>
      <c r="M70" s="1368"/>
      <c r="N70" s="1368"/>
      <c r="O70" s="1368"/>
      <c r="P70" s="1368"/>
      <c r="Q70" s="1368"/>
      <c r="R70" s="1368"/>
      <c r="S70" s="1368"/>
      <c r="T70" s="1368"/>
      <c r="U70" s="1368"/>
      <c r="V70" s="1368"/>
      <c r="W70" s="1368"/>
      <c r="X70" s="1368"/>
      <c r="Y70" s="1368"/>
      <c r="Z70" s="1368"/>
      <c r="AA70" s="1368"/>
      <c r="AB70" s="1368"/>
      <c r="AC70" s="1368"/>
      <c r="AE70" s="21"/>
      <c r="AF70" s="1234" t="s">
        <v>63</v>
      </c>
      <c r="AG70" s="1235"/>
      <c r="AH70" s="1235"/>
      <c r="AI70" s="1235"/>
      <c r="AJ70" s="1235"/>
      <c r="AK70" s="1235"/>
      <c r="AL70" s="1235"/>
      <c r="AM70" s="1236"/>
      <c r="AN70" s="1297" t="str">
        <f>IF(入力画面!$H$15="","",IF(AND(OR(入力画面!$H$24="年金",入力画面!$H$24="住宅"),OR(入力画面!$D$91=TRUE,入力画面!$N$91=TRUE,入力画面!$P$91=TRUE)),入力画面!$H$15,""))</f>
        <v/>
      </c>
      <c r="AO70" s="1298"/>
      <c r="AP70" s="1298"/>
      <c r="AQ70" s="1298"/>
      <c r="AR70" s="1298"/>
      <c r="AS70" s="1298"/>
      <c r="AT70" s="1298"/>
      <c r="AU70" s="1298"/>
      <c r="AV70" s="1298"/>
      <c r="AW70" s="1298"/>
      <c r="AX70" s="1298"/>
      <c r="AY70" s="1298"/>
      <c r="AZ70" s="1298"/>
      <c r="BA70" s="1298"/>
      <c r="BB70" s="1298"/>
      <c r="BC70" s="1298"/>
      <c r="BD70" s="1298"/>
      <c r="BE70" s="1298"/>
      <c r="BF70" s="1298"/>
      <c r="BG70" s="1298"/>
      <c r="BH70" s="1298"/>
      <c r="BI70" s="1298"/>
      <c r="BJ70" s="1298"/>
      <c r="BK70" s="1298"/>
      <c r="BL70" s="1298"/>
      <c r="BM70" s="1298"/>
      <c r="BN70" s="1298"/>
      <c r="BO70" s="1298"/>
      <c r="BP70" s="1298"/>
      <c r="BQ70" s="1298"/>
      <c r="BR70" s="1298"/>
      <c r="BS70" s="1257"/>
      <c r="BT70" s="1257"/>
      <c r="BU70" s="1257"/>
      <c r="BV70" s="1257"/>
      <c r="BW70" s="1258"/>
      <c r="BY70" s="1378"/>
      <c r="BZ70" s="1377"/>
      <c r="CA70" s="1377"/>
      <c r="CB70" s="1377"/>
      <c r="CC70" s="1377"/>
      <c r="CD70" s="1377"/>
      <c r="CE70" s="1377"/>
      <c r="CF70" s="1377"/>
      <c r="CG70" s="1377"/>
      <c r="CH70" s="1377"/>
      <c r="CI70" s="1377"/>
      <c r="CJ70" s="1377"/>
      <c r="CK70" s="1377"/>
      <c r="CL70" s="1377"/>
      <c r="CM70" s="1377"/>
      <c r="CN70" s="1377"/>
      <c r="CO70" s="1380"/>
      <c r="CP70" s="1380"/>
      <c r="CQ70" s="1380"/>
      <c r="CR70" s="1380"/>
      <c r="CS70" s="1380"/>
      <c r="CT70" s="1380"/>
      <c r="CU70" s="1380"/>
      <c r="CV70" s="10"/>
      <c r="CX70" s="53"/>
      <c r="CY70" s="53"/>
      <c r="CZ70" s="53"/>
      <c r="DA70" s="53"/>
      <c r="DB70" s="53"/>
      <c r="DC70" s="53"/>
      <c r="DD70" s="53"/>
      <c r="DE70" s="53"/>
      <c r="DF70" s="53"/>
      <c r="DG70" s="53"/>
      <c r="DH70" s="53"/>
      <c r="DI70" s="53"/>
    </row>
    <row r="71" spans="1:114" s="7" customFormat="1" ht="9.9" customHeight="1">
      <c r="A71" s="5"/>
      <c r="C71" s="56"/>
      <c r="D71" s="1368"/>
      <c r="E71" s="1368"/>
      <c r="F71" s="1368"/>
      <c r="G71" s="1368"/>
      <c r="H71" s="1368"/>
      <c r="I71" s="1368"/>
      <c r="J71" s="1368"/>
      <c r="K71" s="1368"/>
      <c r="L71" s="1368"/>
      <c r="M71" s="1368"/>
      <c r="N71" s="1368"/>
      <c r="O71" s="1368"/>
      <c r="P71" s="1368"/>
      <c r="Q71" s="1368"/>
      <c r="R71" s="1368"/>
      <c r="S71" s="1368"/>
      <c r="T71" s="1368"/>
      <c r="U71" s="1368"/>
      <c r="V71" s="1368"/>
      <c r="W71" s="1368"/>
      <c r="X71" s="1368"/>
      <c r="Y71" s="1368"/>
      <c r="Z71" s="1368"/>
      <c r="AA71" s="1368"/>
      <c r="AB71" s="1368"/>
      <c r="AC71" s="1368"/>
      <c r="AE71" s="21"/>
      <c r="AF71" s="1266"/>
      <c r="AG71" s="1220"/>
      <c r="AH71" s="1220"/>
      <c r="AI71" s="1220"/>
      <c r="AJ71" s="1220"/>
      <c r="AK71" s="1220"/>
      <c r="AL71" s="1220"/>
      <c r="AM71" s="1221"/>
      <c r="AN71" s="1297"/>
      <c r="AO71" s="1298"/>
      <c r="AP71" s="1298"/>
      <c r="AQ71" s="1298"/>
      <c r="AR71" s="1298"/>
      <c r="AS71" s="1298"/>
      <c r="AT71" s="1298"/>
      <c r="AU71" s="1298"/>
      <c r="AV71" s="1298"/>
      <c r="AW71" s="1298"/>
      <c r="AX71" s="1298"/>
      <c r="AY71" s="1298"/>
      <c r="AZ71" s="1298"/>
      <c r="BA71" s="1298"/>
      <c r="BB71" s="1298"/>
      <c r="BC71" s="1298"/>
      <c r="BD71" s="1298"/>
      <c r="BE71" s="1298"/>
      <c r="BF71" s="1298"/>
      <c r="BG71" s="1298"/>
      <c r="BH71" s="1298"/>
      <c r="BI71" s="1298"/>
      <c r="BJ71" s="1298"/>
      <c r="BK71" s="1298"/>
      <c r="BL71" s="1298"/>
      <c r="BM71" s="1298"/>
      <c r="BN71" s="1298"/>
      <c r="BO71" s="1298"/>
      <c r="BP71" s="1298"/>
      <c r="BQ71" s="1298"/>
      <c r="BR71" s="1298"/>
      <c r="BS71" s="1298"/>
      <c r="BT71" s="1298"/>
      <c r="BU71" s="1298"/>
      <c r="BV71" s="1298"/>
      <c r="BW71" s="1299"/>
      <c r="BX71" s="5"/>
      <c r="BY71" s="1378"/>
      <c r="BZ71" s="1377"/>
      <c r="CA71" s="1377"/>
      <c r="CB71" s="1377"/>
      <c r="CC71" s="1377"/>
      <c r="CD71" s="1377"/>
      <c r="CE71" s="1377"/>
      <c r="CF71" s="1377"/>
      <c r="CG71" s="1377"/>
      <c r="CH71" s="1377"/>
      <c r="CI71" s="1377"/>
      <c r="CJ71" s="1377"/>
      <c r="CK71" s="1377"/>
      <c r="CL71" s="1377"/>
      <c r="CM71" s="1377"/>
      <c r="CN71" s="1377"/>
      <c r="CO71" s="1380"/>
      <c r="CP71" s="1380"/>
      <c r="CQ71" s="1380"/>
      <c r="CR71" s="1380"/>
      <c r="CS71" s="1380"/>
      <c r="CT71" s="1380"/>
      <c r="CU71" s="1380"/>
      <c r="CV71" s="10"/>
      <c r="CX71" s="53"/>
      <c r="CY71" s="53"/>
      <c r="CZ71" s="53"/>
      <c r="DA71" s="53"/>
      <c r="DB71" s="53"/>
      <c r="DC71" s="53"/>
      <c r="DD71" s="53"/>
      <c r="DE71" s="53"/>
      <c r="DF71" s="53"/>
      <c r="DG71" s="53"/>
      <c r="DH71" s="53"/>
      <c r="DI71" s="53"/>
    </row>
    <row r="72" spans="1:114" s="7" customFormat="1" ht="9.9" customHeight="1">
      <c r="A72" s="5"/>
      <c r="C72" s="56"/>
      <c r="D72" s="229"/>
      <c r="E72" s="229"/>
      <c r="F72" s="229"/>
      <c r="G72" s="229"/>
      <c r="H72" s="229"/>
      <c r="I72" s="229"/>
      <c r="J72" s="229"/>
      <c r="K72" s="229"/>
      <c r="L72" s="229"/>
      <c r="M72" s="229"/>
      <c r="N72" s="229"/>
      <c r="O72" s="229"/>
      <c r="P72" s="229"/>
      <c r="Q72" s="229"/>
      <c r="R72" s="229"/>
      <c r="S72" s="229"/>
      <c r="T72" s="229"/>
      <c r="U72" s="229"/>
      <c r="V72" s="229"/>
      <c r="W72" s="229"/>
      <c r="X72" s="229"/>
      <c r="Y72" s="229"/>
      <c r="Z72" s="229"/>
      <c r="AA72" s="229"/>
      <c r="AB72" s="229"/>
      <c r="AC72" s="229"/>
      <c r="AE72" s="21"/>
      <c r="AF72" s="1237"/>
      <c r="AG72" s="1222"/>
      <c r="AH72" s="1222"/>
      <c r="AI72" s="1222"/>
      <c r="AJ72" s="1222"/>
      <c r="AK72" s="1222"/>
      <c r="AL72" s="1222"/>
      <c r="AM72" s="1223"/>
      <c r="AN72" s="1259"/>
      <c r="AO72" s="1260"/>
      <c r="AP72" s="1260"/>
      <c r="AQ72" s="1260"/>
      <c r="AR72" s="1260"/>
      <c r="AS72" s="1260"/>
      <c r="AT72" s="1260"/>
      <c r="AU72" s="1260"/>
      <c r="AV72" s="1260"/>
      <c r="AW72" s="1260"/>
      <c r="AX72" s="1260"/>
      <c r="AY72" s="1260"/>
      <c r="AZ72" s="1260"/>
      <c r="BA72" s="1260"/>
      <c r="BB72" s="1260"/>
      <c r="BC72" s="1260"/>
      <c r="BD72" s="1260"/>
      <c r="BE72" s="1260"/>
      <c r="BF72" s="1260"/>
      <c r="BG72" s="1260"/>
      <c r="BH72" s="1260"/>
      <c r="BI72" s="1260"/>
      <c r="BJ72" s="1260"/>
      <c r="BK72" s="1260"/>
      <c r="BL72" s="1260"/>
      <c r="BM72" s="1260"/>
      <c r="BN72" s="1260"/>
      <c r="BO72" s="1260"/>
      <c r="BP72" s="1260"/>
      <c r="BQ72" s="1260"/>
      <c r="BR72" s="1260"/>
      <c r="BS72" s="1260"/>
      <c r="BT72" s="1260"/>
      <c r="BU72" s="1260"/>
      <c r="BV72" s="1260"/>
      <c r="BW72" s="1261"/>
      <c r="BX72" s="5"/>
      <c r="BY72" s="1300" t="s">
        <v>124</v>
      </c>
      <c r="BZ72" s="1301"/>
      <c r="CA72" s="1301"/>
      <c r="CB72" s="1301"/>
      <c r="CC72" s="1301"/>
      <c r="CD72" s="1301"/>
      <c r="CE72" s="1301"/>
      <c r="CF72" s="1301"/>
      <c r="CG72" s="1301"/>
      <c r="CH72" s="1301"/>
      <c r="CI72" s="1301"/>
      <c r="CJ72" s="1301"/>
      <c r="CK72" s="1301"/>
      <c r="CL72" s="1301"/>
      <c r="CM72" s="1301"/>
      <c r="CN72" s="1301"/>
      <c r="CO72" s="5"/>
      <c r="CP72" s="1774" t="s">
        <v>123</v>
      </c>
      <c r="CQ72" s="1775"/>
      <c r="CR72" s="1775"/>
      <c r="CS72" s="1775"/>
      <c r="CT72" s="1776"/>
      <c r="CU72" s="5"/>
      <c r="CV72" s="10"/>
      <c r="CX72" s="53"/>
      <c r="CY72" s="53"/>
      <c r="CZ72" s="53"/>
      <c r="DA72" s="53"/>
      <c r="DB72" s="53"/>
      <c r="DC72" s="53"/>
      <c r="DD72" s="53"/>
      <c r="DE72" s="53"/>
      <c r="DF72" s="53"/>
      <c r="DG72" s="53"/>
      <c r="DH72" s="53"/>
      <c r="DI72" s="53"/>
    </row>
    <row r="73" spans="1:114" s="7" customFormat="1" ht="4.5" customHeight="1">
      <c r="A73" s="5"/>
      <c r="AE73" s="21"/>
      <c r="AF73" s="5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1302"/>
      <c r="BZ73" s="1303"/>
      <c r="CA73" s="1303"/>
      <c r="CB73" s="1303"/>
      <c r="CC73" s="1303"/>
      <c r="CD73" s="1303"/>
      <c r="CE73" s="1303"/>
      <c r="CF73" s="1303"/>
      <c r="CG73" s="1303"/>
      <c r="CH73" s="1303"/>
      <c r="CI73" s="1303"/>
      <c r="CJ73" s="1303"/>
      <c r="CK73" s="1303"/>
      <c r="CL73" s="1303"/>
      <c r="CM73" s="1303"/>
      <c r="CN73" s="1303"/>
      <c r="CO73" s="12"/>
      <c r="CP73" s="12"/>
      <c r="CQ73" s="12"/>
      <c r="CR73" s="12"/>
      <c r="CS73" s="12"/>
      <c r="CT73" s="12"/>
      <c r="CU73" s="12"/>
      <c r="CV73" s="13"/>
      <c r="CX73" s="53"/>
      <c r="CY73" s="53"/>
      <c r="CZ73" s="53"/>
      <c r="DA73" s="53"/>
      <c r="DB73" s="53"/>
      <c r="DC73" s="53"/>
      <c r="DD73" s="53"/>
      <c r="DE73" s="53"/>
      <c r="DF73" s="53"/>
      <c r="DG73" s="53"/>
      <c r="DH73" s="53"/>
      <c r="DI73" s="53"/>
    </row>
    <row r="74" spans="1:114" s="7" customFormat="1" ht="9.9" customHeight="1">
      <c r="A74" s="5"/>
      <c r="B74" s="55" t="s">
        <v>13</v>
      </c>
      <c r="D74" s="1255" t="s">
        <v>132</v>
      </c>
      <c r="E74" s="1255"/>
      <c r="F74" s="1255"/>
      <c r="G74" s="1255"/>
      <c r="H74" s="1255"/>
      <c r="I74" s="1255"/>
      <c r="J74" s="1255"/>
      <c r="K74" s="1255"/>
      <c r="L74" s="1255"/>
      <c r="M74" s="1255"/>
      <c r="N74" s="1255"/>
      <c r="O74" s="1255"/>
      <c r="P74" s="1255"/>
      <c r="Q74" s="1255"/>
      <c r="R74" s="1255"/>
      <c r="S74" s="1255"/>
      <c r="T74" s="1255"/>
      <c r="U74" s="1255"/>
      <c r="V74" s="1255"/>
      <c r="W74" s="1255"/>
      <c r="X74" s="1255"/>
      <c r="Y74" s="1255"/>
      <c r="Z74" s="1255"/>
      <c r="AA74" s="1255"/>
      <c r="AB74" s="1255"/>
      <c r="AC74" s="1255"/>
      <c r="AE74" s="21"/>
      <c r="AF74" s="55" t="s">
        <v>64</v>
      </c>
      <c r="AG74" s="19"/>
      <c r="AH74" s="19"/>
      <c r="AI74" s="19"/>
      <c r="AJ74" s="19"/>
      <c r="AK74" s="19"/>
      <c r="AL74" s="19"/>
      <c r="AM74" s="19"/>
      <c r="AN74" s="19"/>
      <c r="AO74" s="19"/>
      <c r="AP74" s="19"/>
      <c r="AQ74" s="19"/>
      <c r="AR74" s="19"/>
      <c r="AS74" s="19"/>
      <c r="AT74" s="19"/>
      <c r="AU74" s="19"/>
      <c r="AV74" s="19"/>
      <c r="AW74" s="19"/>
      <c r="AX74" s="19"/>
      <c r="AY74" s="19"/>
      <c r="AZ74" s="19"/>
      <c r="BA74" s="19"/>
      <c r="BB74" s="19"/>
      <c r="BC74" s="19"/>
      <c r="BD74" s="19"/>
      <c r="BE74" s="19"/>
      <c r="BF74" s="19"/>
      <c r="BG74" s="19"/>
      <c r="BH74" s="19"/>
      <c r="BI74" s="19"/>
      <c r="BJ74" s="19"/>
      <c r="BK74" s="19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X74" s="53"/>
      <c r="CY74" s="53"/>
      <c r="CZ74" s="53"/>
      <c r="DA74" s="53"/>
      <c r="DB74" s="53"/>
      <c r="DC74" s="53"/>
      <c r="DD74" s="53"/>
      <c r="DE74" s="53"/>
      <c r="DF74" s="53"/>
      <c r="DG74" s="53"/>
      <c r="DH74" s="53"/>
      <c r="DI74" s="53"/>
      <c r="DJ74" s="53"/>
    </row>
    <row r="75" spans="1:114" s="7" customFormat="1" ht="9.9" customHeight="1">
      <c r="A75" s="5"/>
      <c r="C75" s="8"/>
      <c r="D75" s="1255"/>
      <c r="E75" s="1255"/>
      <c r="F75" s="1255"/>
      <c r="G75" s="1255"/>
      <c r="H75" s="1255"/>
      <c r="I75" s="1255"/>
      <c r="J75" s="1255"/>
      <c r="K75" s="1255"/>
      <c r="L75" s="1255"/>
      <c r="M75" s="1255"/>
      <c r="N75" s="1255"/>
      <c r="O75" s="1255"/>
      <c r="P75" s="1255"/>
      <c r="Q75" s="1255"/>
      <c r="R75" s="1255"/>
      <c r="S75" s="1255"/>
      <c r="T75" s="1255"/>
      <c r="U75" s="1255"/>
      <c r="V75" s="1255"/>
      <c r="W75" s="1255"/>
      <c r="X75" s="1255"/>
      <c r="Y75" s="1255"/>
      <c r="Z75" s="1255"/>
      <c r="AA75" s="1255"/>
      <c r="AB75" s="1255"/>
      <c r="AC75" s="1255"/>
      <c r="AE75" s="21"/>
      <c r="AF75" s="1207" t="s">
        <v>66</v>
      </c>
      <c r="AG75" s="1208"/>
      <c r="AH75" s="1208"/>
      <c r="AI75" s="1208"/>
      <c r="AJ75" s="1208"/>
      <c r="AK75" s="1208"/>
      <c r="AL75" s="1208"/>
      <c r="AM75" s="1208"/>
      <c r="AN75" s="1207" t="s">
        <v>55</v>
      </c>
      <c r="AO75" s="1208"/>
      <c r="AP75" s="1208"/>
      <c r="AQ75" s="1208"/>
      <c r="AR75" s="1208"/>
      <c r="AS75" s="1208"/>
      <c r="AT75" s="1208"/>
      <c r="AU75" s="1208"/>
      <c r="AV75" s="1208"/>
      <c r="AW75" s="1208"/>
      <c r="AX75" s="1208"/>
      <c r="AY75" s="1208"/>
      <c r="AZ75" s="1208"/>
      <c r="BA75" s="1208"/>
      <c r="BB75" s="1208"/>
      <c r="BC75" s="1208"/>
      <c r="BD75" s="1208"/>
      <c r="BE75" s="1208"/>
      <c r="BF75" s="1208"/>
      <c r="BG75" s="1208"/>
      <c r="BH75" s="1208"/>
      <c r="BI75" s="1208"/>
      <c r="BJ75" s="1208"/>
      <c r="BK75" s="1209"/>
      <c r="BL75" s="1207" t="s">
        <v>54</v>
      </c>
      <c r="BM75" s="1208"/>
      <c r="BN75" s="1208"/>
      <c r="BO75" s="1208"/>
      <c r="BP75" s="1208"/>
      <c r="BQ75" s="1208"/>
      <c r="BR75" s="1208"/>
      <c r="BS75" s="1208"/>
      <c r="BT75" s="1208"/>
      <c r="BU75" s="1208"/>
      <c r="BV75" s="1208"/>
      <c r="BW75" s="1208"/>
      <c r="BX75" s="1208"/>
      <c r="BY75" s="1208"/>
      <c r="BZ75" s="1208"/>
      <c r="CA75" s="1208"/>
      <c r="CB75" s="1208"/>
      <c r="CC75" s="1208"/>
      <c r="CD75" s="1208"/>
      <c r="CE75" s="1208"/>
      <c r="CF75" s="1208"/>
      <c r="CG75" s="1208"/>
      <c r="CH75" s="1208"/>
      <c r="CI75" s="1209"/>
      <c r="CJ75" s="1234" t="s">
        <v>128</v>
      </c>
      <c r="CK75" s="1235"/>
      <c r="CL75" s="1235"/>
      <c r="CM75" s="1235"/>
      <c r="CN75" s="1235"/>
      <c r="CO75" s="1235"/>
      <c r="CP75" s="1235"/>
      <c r="CQ75" s="1235"/>
      <c r="CR75" s="1235"/>
      <c r="CS75" s="1235"/>
      <c r="CT75" s="1235"/>
      <c r="CU75" s="1235"/>
      <c r="CV75" s="1236"/>
      <c r="CW75" s="5"/>
    </row>
    <row r="76" spans="1:114" s="7" customFormat="1" ht="9.9" customHeight="1">
      <c r="A76" s="5"/>
      <c r="C76" s="8"/>
      <c r="D76" s="1255"/>
      <c r="E76" s="1255"/>
      <c r="F76" s="1255"/>
      <c r="G76" s="1255"/>
      <c r="H76" s="1255"/>
      <c r="I76" s="1255"/>
      <c r="J76" s="1255"/>
      <c r="K76" s="1255"/>
      <c r="L76" s="1255"/>
      <c r="M76" s="1255"/>
      <c r="N76" s="1255"/>
      <c r="O76" s="1255"/>
      <c r="P76" s="1255"/>
      <c r="Q76" s="1255"/>
      <c r="R76" s="1255"/>
      <c r="S76" s="1255"/>
      <c r="T76" s="1255"/>
      <c r="U76" s="1255"/>
      <c r="V76" s="1255"/>
      <c r="W76" s="1255"/>
      <c r="X76" s="1255"/>
      <c r="Y76" s="1255"/>
      <c r="Z76" s="1255"/>
      <c r="AA76" s="1255"/>
      <c r="AB76" s="1255"/>
      <c r="AC76" s="1255"/>
      <c r="AE76" s="21"/>
      <c r="AF76" s="79"/>
      <c r="AG76" s="74"/>
      <c r="AH76" s="74"/>
      <c r="AI76" s="74"/>
      <c r="AJ76" s="74"/>
      <c r="AK76" s="74"/>
      <c r="AL76" s="74"/>
      <c r="AM76" s="74"/>
      <c r="AN76" s="1349"/>
      <c r="AO76" s="1618"/>
      <c r="AP76" s="1350"/>
      <c r="AQ76" s="1325" t="str">
        <f>IF(入力画面!$D$91=FALSE,"",IF(入力画面!$I$38="","",入力画面!$I$38))</f>
        <v/>
      </c>
      <c r="AR76" s="1326"/>
      <c r="AS76" s="875"/>
      <c r="AT76" s="827" t="str">
        <f>IF(入力画面!$D$91=FALSE,"",IF(入力画面!$J$38="","",入力画面!$J$38))</f>
        <v/>
      </c>
      <c r="AU76" s="1290"/>
      <c r="AV76" s="1291"/>
      <c r="AW76" s="1286" t="str">
        <f>IF(入力画面!$D$91=FALSE,"",IF(入力画面!$K$38="","",入力画面!$K$38))</f>
        <v/>
      </c>
      <c r="AX76" s="1290"/>
      <c r="AY76" s="1291"/>
      <c r="AZ76" s="1273">
        <v>0</v>
      </c>
      <c r="BA76" s="1274"/>
      <c r="BB76" s="1275"/>
      <c r="BC76" s="1267">
        <v>0</v>
      </c>
      <c r="BD76" s="1267"/>
      <c r="BE76" s="1268"/>
      <c r="BF76" s="1271">
        <v>0</v>
      </c>
      <c r="BG76" s="1267"/>
      <c r="BH76" s="1268"/>
      <c r="BI76" s="1273">
        <v>0</v>
      </c>
      <c r="BJ76" s="1274"/>
      <c r="BK76" s="1275"/>
      <c r="BL76" s="1349"/>
      <c r="BM76" s="1618"/>
      <c r="BN76" s="1350"/>
      <c r="BO76" s="1325" t="str">
        <f>IF(入力画面!$D$91=FALSE,"",IF(入力画面!$N$38="","",入力画面!$N$38))</f>
        <v/>
      </c>
      <c r="BP76" s="1326"/>
      <c r="BQ76" s="875"/>
      <c r="BR76" s="827" t="str">
        <f>IF(入力画面!$D$91=FALSE,"",IF(入力画面!$O$38="","",入力画面!$O$38))</f>
        <v/>
      </c>
      <c r="BS76" s="1290"/>
      <c r="BT76" s="1291"/>
      <c r="BU76" s="1286" t="str">
        <f>IF(入力画面!$D$91=FALSE,"",IF(入力画面!$P$38="","",入力画面!$P$38))</f>
        <v/>
      </c>
      <c r="BV76" s="1290"/>
      <c r="BW76" s="1291"/>
      <c r="BX76" s="1273">
        <v>0</v>
      </c>
      <c r="BY76" s="1274"/>
      <c r="BZ76" s="1275"/>
      <c r="CA76" s="1267">
        <v>0</v>
      </c>
      <c r="CB76" s="1267"/>
      <c r="CC76" s="1268"/>
      <c r="CD76" s="1271">
        <v>0</v>
      </c>
      <c r="CE76" s="1267"/>
      <c r="CF76" s="1268"/>
      <c r="CG76" s="1273">
        <v>0</v>
      </c>
      <c r="CH76" s="1274"/>
      <c r="CI76" s="1275"/>
      <c r="CJ76" s="1266"/>
      <c r="CK76" s="1220"/>
      <c r="CL76" s="1220"/>
      <c r="CM76" s="1220"/>
      <c r="CN76" s="1220"/>
      <c r="CO76" s="1220"/>
      <c r="CP76" s="1220"/>
      <c r="CQ76" s="1220"/>
      <c r="CR76" s="1220"/>
      <c r="CS76" s="1220"/>
      <c r="CT76" s="1220"/>
      <c r="CU76" s="1220"/>
      <c r="CV76" s="1221"/>
      <c r="CW76" s="5"/>
    </row>
    <row r="77" spans="1:114" s="7" customFormat="1" ht="9.9" customHeight="1">
      <c r="A77" s="5"/>
      <c r="AE77" s="21"/>
      <c r="AF77" s="1266" t="s">
        <v>127</v>
      </c>
      <c r="AG77" s="1220"/>
      <c r="AH77" s="1220"/>
      <c r="AI77" s="1220"/>
      <c r="AJ77" s="1220"/>
      <c r="AK77" s="1220"/>
      <c r="AL77" s="1220"/>
      <c r="AM77" s="1221"/>
      <c r="AN77" s="1351"/>
      <c r="AO77" s="1619"/>
      <c r="AP77" s="1352"/>
      <c r="AQ77" s="1287"/>
      <c r="AR77" s="1288"/>
      <c r="AS77" s="1289"/>
      <c r="AT77" s="1288"/>
      <c r="AU77" s="1288"/>
      <c r="AV77" s="1292"/>
      <c r="AW77" s="1287"/>
      <c r="AX77" s="1288"/>
      <c r="AY77" s="1292"/>
      <c r="AZ77" s="1272"/>
      <c r="BA77" s="1269"/>
      <c r="BB77" s="1276"/>
      <c r="BC77" s="1269"/>
      <c r="BD77" s="1269"/>
      <c r="BE77" s="1270"/>
      <c r="BF77" s="1272"/>
      <c r="BG77" s="1269"/>
      <c r="BH77" s="1270"/>
      <c r="BI77" s="1272"/>
      <c r="BJ77" s="1269"/>
      <c r="BK77" s="1276"/>
      <c r="BL77" s="1351"/>
      <c r="BM77" s="1619"/>
      <c r="BN77" s="1352"/>
      <c r="BO77" s="1287"/>
      <c r="BP77" s="1288"/>
      <c r="BQ77" s="1289"/>
      <c r="BR77" s="1288"/>
      <c r="BS77" s="1288"/>
      <c r="BT77" s="1292"/>
      <c r="BU77" s="1287"/>
      <c r="BV77" s="1288"/>
      <c r="BW77" s="1292"/>
      <c r="BX77" s="1272"/>
      <c r="BY77" s="1269"/>
      <c r="BZ77" s="1276"/>
      <c r="CA77" s="1269"/>
      <c r="CB77" s="1269"/>
      <c r="CC77" s="1270"/>
      <c r="CD77" s="1272"/>
      <c r="CE77" s="1269"/>
      <c r="CF77" s="1270"/>
      <c r="CG77" s="1272"/>
      <c r="CH77" s="1269"/>
      <c r="CI77" s="1276"/>
      <c r="CJ77" s="1266"/>
      <c r="CK77" s="1220"/>
      <c r="CL77" s="1220"/>
      <c r="CM77" s="1220"/>
      <c r="CN77" s="1220"/>
      <c r="CO77" s="1220"/>
      <c r="CP77" s="1220"/>
      <c r="CQ77" s="1220"/>
      <c r="CR77" s="1220"/>
      <c r="CS77" s="1220"/>
      <c r="CT77" s="1220"/>
      <c r="CU77" s="1220"/>
      <c r="CV77" s="1221"/>
      <c r="CW77" s="5"/>
    </row>
    <row r="78" spans="1:114" s="7" customFormat="1" ht="9.9" customHeight="1">
      <c r="A78" s="5"/>
      <c r="B78" s="55" t="s">
        <v>13</v>
      </c>
      <c r="D78" s="1255" t="s">
        <v>134</v>
      </c>
      <c r="E78" s="1255"/>
      <c r="F78" s="1255"/>
      <c r="G78" s="1255"/>
      <c r="H78" s="1255"/>
      <c r="I78" s="1255"/>
      <c r="J78" s="1255"/>
      <c r="K78" s="1255"/>
      <c r="L78" s="1255"/>
      <c r="M78" s="1255"/>
      <c r="N78" s="1255"/>
      <c r="O78" s="1255"/>
      <c r="P78" s="1255"/>
      <c r="Q78" s="1255"/>
      <c r="R78" s="1255"/>
      <c r="S78" s="1255"/>
      <c r="T78" s="1255"/>
      <c r="U78" s="1255"/>
      <c r="V78" s="1255"/>
      <c r="W78" s="1255"/>
      <c r="X78" s="1255"/>
      <c r="Y78" s="1255"/>
      <c r="Z78" s="1255"/>
      <c r="AA78" s="1255"/>
      <c r="AB78" s="1255"/>
      <c r="AC78" s="1255"/>
      <c r="AE78" s="21"/>
      <c r="AF78" s="1266"/>
      <c r="AG78" s="1220"/>
      <c r="AH78" s="1220"/>
      <c r="AI78" s="1220"/>
      <c r="AJ78" s="1220"/>
      <c r="AK78" s="1220"/>
      <c r="AL78" s="1220"/>
      <c r="AM78" s="1221"/>
      <c r="AN78" s="1277" t="s">
        <v>125</v>
      </c>
      <c r="AO78" s="1278"/>
      <c r="AP78" s="1278"/>
      <c r="AQ78" s="1278"/>
      <c r="AR78" s="1278"/>
      <c r="AS78" s="1278"/>
      <c r="AT78" s="1278"/>
      <c r="AU78" s="1278"/>
      <c r="AV78" s="1278"/>
      <c r="AW78" s="1278"/>
      <c r="AX78" s="1278"/>
      <c r="AY78" s="1278"/>
      <c r="AZ78" s="1278"/>
      <c r="BA78" s="1278"/>
      <c r="BB78" s="1278"/>
      <c r="BC78" s="1278"/>
      <c r="BD78" s="1278"/>
      <c r="BE78" s="1278"/>
      <c r="BF78" s="1278"/>
      <c r="BG78" s="1278"/>
      <c r="BH78" s="1278"/>
      <c r="BI78" s="1278"/>
      <c r="BJ78" s="1278"/>
      <c r="BK78" s="1279"/>
      <c r="BL78" s="1771"/>
      <c r="BM78" s="1772"/>
      <c r="BN78" s="1773"/>
      <c r="BO78" s="1286" t="str">
        <f>IF(入力画面!$D$91=FALSE,"",IF(入力画面!$N$39="","",入力画面!$N$39))</f>
        <v/>
      </c>
      <c r="BP78" s="827"/>
      <c r="BQ78" s="923"/>
      <c r="BR78" s="827" t="str">
        <f>IF(入力画面!$D$91=FALSE,"",IF(入力画面!$O$39="","",入力画面!$O$39))</f>
        <v/>
      </c>
      <c r="BS78" s="1290"/>
      <c r="BT78" s="1291"/>
      <c r="BU78" s="1286" t="str">
        <f>IF(入力画面!$D$91=FALSE,"",IF(入力画面!$P$39="","",入力画面!$P$39))</f>
        <v/>
      </c>
      <c r="BV78" s="1290"/>
      <c r="BW78" s="1291"/>
      <c r="BX78" s="1273" t="str">
        <f>IF(AND(入力画面!$N$39="",入力画面!$O$39="",入力画面!$P$39=""),"","0")</f>
        <v/>
      </c>
      <c r="BY78" s="1274"/>
      <c r="BZ78" s="1275"/>
      <c r="CA78" s="1274" t="str">
        <f>IF(AND(入力画面!$N$39="",入力画面!$O$39="",入力画面!$P$39=""),"","0")</f>
        <v/>
      </c>
      <c r="CB78" s="1274"/>
      <c r="CC78" s="1293"/>
      <c r="CD78" s="1273" t="str">
        <f>IF(AND(入力画面!$N$39="",入力画面!$O$39="",入力画面!$P$39=""),"","0")</f>
        <v/>
      </c>
      <c r="CE78" s="1274"/>
      <c r="CF78" s="1293"/>
      <c r="CG78" s="1273" t="str">
        <f>IF(AND(入力画面!$N$39="",入力画面!$O$39="",入力画面!$P$39=""),"","0")</f>
        <v/>
      </c>
      <c r="CH78" s="1274"/>
      <c r="CI78" s="1275"/>
      <c r="CJ78" s="1266"/>
      <c r="CK78" s="1220"/>
      <c r="CL78" s="1220"/>
      <c r="CM78" s="1220"/>
      <c r="CN78" s="1220"/>
      <c r="CO78" s="1220"/>
      <c r="CP78" s="1220"/>
      <c r="CQ78" s="1220"/>
      <c r="CR78" s="1220"/>
      <c r="CS78" s="1220"/>
      <c r="CT78" s="1220"/>
      <c r="CU78" s="1220"/>
      <c r="CV78" s="1221"/>
    </row>
    <row r="79" spans="1:114" s="7" customFormat="1" ht="9.9" customHeight="1">
      <c r="A79" s="5"/>
      <c r="D79" s="1255"/>
      <c r="E79" s="1255"/>
      <c r="F79" s="1255"/>
      <c r="G79" s="1255"/>
      <c r="H79" s="1255"/>
      <c r="I79" s="1255"/>
      <c r="J79" s="1255"/>
      <c r="K79" s="1255"/>
      <c r="L79" s="1255"/>
      <c r="M79" s="1255"/>
      <c r="N79" s="1255"/>
      <c r="O79" s="1255"/>
      <c r="P79" s="1255"/>
      <c r="Q79" s="1255"/>
      <c r="R79" s="1255"/>
      <c r="S79" s="1255"/>
      <c r="T79" s="1255"/>
      <c r="U79" s="1255"/>
      <c r="V79" s="1255"/>
      <c r="W79" s="1255"/>
      <c r="X79" s="1255"/>
      <c r="Y79" s="1255"/>
      <c r="Z79" s="1255"/>
      <c r="AA79" s="1255"/>
      <c r="AB79" s="1255"/>
      <c r="AC79" s="1255"/>
      <c r="AE79" s="21"/>
      <c r="AF79" s="76"/>
      <c r="AG79" s="75"/>
      <c r="AH79" s="75"/>
      <c r="AI79" s="75"/>
      <c r="AJ79" s="75"/>
      <c r="AK79" s="75"/>
      <c r="AL79" s="75"/>
      <c r="AM79" s="75"/>
      <c r="AN79" s="1294" t="s">
        <v>126</v>
      </c>
      <c r="AO79" s="1295"/>
      <c r="AP79" s="1295"/>
      <c r="AQ79" s="1295"/>
      <c r="AR79" s="1295"/>
      <c r="AS79" s="1295"/>
      <c r="AT79" s="1295"/>
      <c r="AU79" s="1295"/>
      <c r="AV79" s="1295"/>
      <c r="AW79" s="1295"/>
      <c r="AX79" s="1295"/>
      <c r="AY79" s="1295"/>
      <c r="AZ79" s="1295"/>
      <c r="BA79" s="1295"/>
      <c r="BB79" s="1295"/>
      <c r="BC79" s="1295"/>
      <c r="BD79" s="1295"/>
      <c r="BE79" s="1295"/>
      <c r="BF79" s="1295"/>
      <c r="BG79" s="1295"/>
      <c r="BH79" s="1295"/>
      <c r="BI79" s="1295"/>
      <c r="BJ79" s="1295"/>
      <c r="BK79" s="1296"/>
      <c r="BL79" s="1351"/>
      <c r="BM79" s="1619"/>
      <c r="BN79" s="1352"/>
      <c r="BO79" s="1287"/>
      <c r="BP79" s="1288"/>
      <c r="BQ79" s="1289"/>
      <c r="BR79" s="1288"/>
      <c r="BS79" s="1288"/>
      <c r="BT79" s="1292"/>
      <c r="BU79" s="1287"/>
      <c r="BV79" s="1288"/>
      <c r="BW79" s="1292"/>
      <c r="BX79" s="1272"/>
      <c r="BY79" s="1269"/>
      <c r="BZ79" s="1276"/>
      <c r="CA79" s="1269"/>
      <c r="CB79" s="1269"/>
      <c r="CC79" s="1270"/>
      <c r="CD79" s="1272"/>
      <c r="CE79" s="1269"/>
      <c r="CF79" s="1270"/>
      <c r="CG79" s="1272"/>
      <c r="CH79" s="1269"/>
      <c r="CI79" s="1276"/>
      <c r="CJ79" s="1237"/>
      <c r="CK79" s="1222"/>
      <c r="CL79" s="1222"/>
      <c r="CM79" s="1222"/>
      <c r="CN79" s="1222"/>
      <c r="CO79" s="1222"/>
      <c r="CP79" s="1222"/>
      <c r="CQ79" s="1222"/>
      <c r="CR79" s="1222"/>
      <c r="CS79" s="1222"/>
      <c r="CT79" s="1222"/>
      <c r="CU79" s="1222"/>
      <c r="CV79" s="1223"/>
    </row>
    <row r="80" spans="1:114" s="5" customFormat="1" ht="9.9" customHeight="1">
      <c r="A80" s="7"/>
      <c r="B80" s="7"/>
      <c r="C80" s="97"/>
      <c r="D80" s="9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21"/>
      <c r="AF80" s="1234" t="s">
        <v>67</v>
      </c>
      <c r="AG80" s="1235"/>
      <c r="AH80" s="1235"/>
      <c r="AI80" s="1235"/>
      <c r="AJ80" s="1235"/>
      <c r="AK80" s="1235"/>
      <c r="AL80" s="1235"/>
      <c r="AM80" s="1236"/>
      <c r="AN80" s="1256" t="str">
        <f>IF(入力画面!$I$47="","",IF(AND(OR(入力画面!$H$24="年金",入力画面!$H$24="住宅"),入力画面!$N$91=TRUE),入力画面!$I$47,""))</f>
        <v/>
      </c>
      <c r="AO80" s="1257"/>
      <c r="AP80" s="1257"/>
      <c r="AQ80" s="1257"/>
      <c r="AR80" s="1257"/>
      <c r="AS80" s="1257"/>
      <c r="AT80" s="1257"/>
      <c r="AU80" s="1257"/>
      <c r="AV80" s="1257"/>
      <c r="AW80" s="1257"/>
      <c r="AX80" s="1257"/>
      <c r="AY80" s="1257"/>
      <c r="AZ80" s="1257"/>
      <c r="BA80" s="1257"/>
      <c r="BB80" s="1257"/>
      <c r="BC80" s="1257"/>
      <c r="BD80" s="1257"/>
      <c r="BE80" s="1257"/>
      <c r="BF80" s="1257"/>
      <c r="BG80" s="1257"/>
      <c r="BH80" s="1257"/>
      <c r="BI80" s="1257"/>
      <c r="BJ80" s="1257"/>
      <c r="BK80" s="1258"/>
      <c r="BL80" s="1256" t="str">
        <f>IF(入力画面!$H$18="","",IF(AND(OR(入力画面!$H$24="年金",入力画面!$H$24="住宅"),入力画面!$N$91=TRUE),入力画面!$H$18,""))</f>
        <v/>
      </c>
      <c r="BM80" s="1257"/>
      <c r="BN80" s="1257"/>
      <c r="BO80" s="1257"/>
      <c r="BP80" s="1257"/>
      <c r="BQ80" s="1257"/>
      <c r="BR80" s="1257"/>
      <c r="BS80" s="1257"/>
      <c r="BT80" s="1257"/>
      <c r="BU80" s="1257"/>
      <c r="BV80" s="1257"/>
      <c r="BW80" s="1257"/>
      <c r="BX80" s="1257"/>
      <c r="BY80" s="1257"/>
      <c r="BZ80" s="1257"/>
      <c r="CA80" s="1257"/>
      <c r="CB80" s="1257"/>
      <c r="CC80" s="1257"/>
      <c r="CD80" s="1257"/>
      <c r="CE80" s="1257"/>
      <c r="CF80" s="1257"/>
      <c r="CG80" s="1257"/>
      <c r="CH80" s="1257"/>
      <c r="CI80" s="1258"/>
      <c r="CJ80" s="1262" t="str">
        <f>IF(AND(OR(入力画面!$H$24="年金",入力画面!$H$24="住宅"),入力画面!$N$91=TRUE),入力画面!$I$49,"")</f>
        <v/>
      </c>
      <c r="CK80" s="1264" t="str">
        <f>IF(AND(OR(入力画面!$H$24="年金",入力画面!$H$24="住宅"),入力画面!$N$91=TRUE),入力画面!$J$49,"")</f>
        <v/>
      </c>
      <c r="CL80" s="1264"/>
      <c r="CM80" s="1264"/>
      <c r="CN80" s="1241" t="s">
        <v>1135</v>
      </c>
      <c r="CO80" s="1264" t="str">
        <f>IF(AND(OR(入力画面!$H$24="年金",入力画面!$H$24="住宅"),入力画面!$N$91=TRUE),入力画面!$L$49,"")</f>
        <v/>
      </c>
      <c r="CP80" s="1264"/>
      <c r="CQ80" s="1264"/>
      <c r="CR80" s="1241" t="s">
        <v>1136</v>
      </c>
      <c r="CS80" s="1264" t="str">
        <f>IF(AND(OR(入力画面!$H$24="年金",入力画面!$H$24="住宅"),入力画面!$N$91=TRUE),入力画面!$O$49,"")</f>
        <v/>
      </c>
      <c r="CT80" s="1264"/>
      <c r="CU80" s="1264"/>
      <c r="CV80" s="1218" t="s">
        <v>1137</v>
      </c>
    </row>
    <row r="81" spans="1:101" s="7" customFormat="1" ht="9.9" customHeight="1">
      <c r="A81" s="5"/>
      <c r="B81" s="55" t="s">
        <v>13</v>
      </c>
      <c r="D81" s="1255" t="s">
        <v>1642</v>
      </c>
      <c r="E81" s="1255"/>
      <c r="F81" s="1255"/>
      <c r="G81" s="1255"/>
      <c r="H81" s="1255"/>
      <c r="I81" s="1255"/>
      <c r="J81" s="1255"/>
      <c r="K81" s="1255"/>
      <c r="L81" s="1255"/>
      <c r="M81" s="1255"/>
      <c r="N81" s="1255"/>
      <c r="O81" s="1255"/>
      <c r="P81" s="1255"/>
      <c r="Q81" s="1255"/>
      <c r="R81" s="1255"/>
      <c r="S81" s="1255"/>
      <c r="T81" s="1255"/>
      <c r="U81" s="1255"/>
      <c r="V81" s="1255"/>
      <c r="W81" s="1255"/>
      <c r="X81" s="1255"/>
      <c r="Y81" s="1255"/>
      <c r="Z81" s="1255"/>
      <c r="AA81" s="1255"/>
      <c r="AB81" s="1255"/>
      <c r="AC81" s="1255"/>
      <c r="AD81" s="5"/>
      <c r="AE81" s="21"/>
      <c r="AF81" s="1266"/>
      <c r="AG81" s="1220"/>
      <c r="AH81" s="1220"/>
      <c r="AI81" s="1220"/>
      <c r="AJ81" s="1220"/>
      <c r="AK81" s="1220"/>
      <c r="AL81" s="1220"/>
      <c r="AM81" s="1221"/>
      <c r="AN81" s="1259"/>
      <c r="AO81" s="1260"/>
      <c r="AP81" s="1260"/>
      <c r="AQ81" s="1260"/>
      <c r="AR81" s="1260"/>
      <c r="AS81" s="1260"/>
      <c r="AT81" s="1260"/>
      <c r="AU81" s="1260"/>
      <c r="AV81" s="1260"/>
      <c r="AW81" s="1260"/>
      <c r="AX81" s="1260"/>
      <c r="AY81" s="1260"/>
      <c r="AZ81" s="1260"/>
      <c r="BA81" s="1260"/>
      <c r="BB81" s="1260"/>
      <c r="BC81" s="1260"/>
      <c r="BD81" s="1260"/>
      <c r="BE81" s="1260"/>
      <c r="BF81" s="1260"/>
      <c r="BG81" s="1260"/>
      <c r="BH81" s="1260"/>
      <c r="BI81" s="1260"/>
      <c r="BJ81" s="1260"/>
      <c r="BK81" s="1261"/>
      <c r="BL81" s="1259"/>
      <c r="BM81" s="1260"/>
      <c r="BN81" s="1260"/>
      <c r="BO81" s="1260"/>
      <c r="BP81" s="1260"/>
      <c r="BQ81" s="1260"/>
      <c r="BR81" s="1260"/>
      <c r="BS81" s="1260"/>
      <c r="BT81" s="1260"/>
      <c r="BU81" s="1260"/>
      <c r="BV81" s="1260"/>
      <c r="BW81" s="1260"/>
      <c r="BX81" s="1260"/>
      <c r="BY81" s="1260"/>
      <c r="BZ81" s="1260"/>
      <c r="CA81" s="1260"/>
      <c r="CB81" s="1260"/>
      <c r="CC81" s="1260"/>
      <c r="CD81" s="1260"/>
      <c r="CE81" s="1260"/>
      <c r="CF81" s="1260"/>
      <c r="CG81" s="1260"/>
      <c r="CH81" s="1260"/>
      <c r="CI81" s="1261"/>
      <c r="CJ81" s="1263"/>
      <c r="CK81" s="1265"/>
      <c r="CL81" s="1265"/>
      <c r="CM81" s="1265"/>
      <c r="CN81" s="1242"/>
      <c r="CO81" s="1265"/>
      <c r="CP81" s="1265"/>
      <c r="CQ81" s="1265"/>
      <c r="CR81" s="1242"/>
      <c r="CS81" s="1265"/>
      <c r="CT81" s="1265"/>
      <c r="CU81" s="1265"/>
      <c r="CV81" s="1219"/>
      <c r="CW81" s="5"/>
    </row>
    <row r="82" spans="1:101" s="7" customFormat="1" ht="9.9" customHeight="1">
      <c r="D82" s="1255"/>
      <c r="E82" s="1255"/>
      <c r="F82" s="1255"/>
      <c r="G82" s="1255"/>
      <c r="H82" s="1255"/>
      <c r="I82" s="1255"/>
      <c r="J82" s="1255"/>
      <c r="K82" s="1255"/>
      <c r="L82" s="1255"/>
      <c r="M82" s="1255"/>
      <c r="N82" s="1255"/>
      <c r="O82" s="1255"/>
      <c r="P82" s="1255"/>
      <c r="Q82" s="1255"/>
      <c r="R82" s="1255"/>
      <c r="S82" s="1255"/>
      <c r="T82" s="1255"/>
      <c r="U82" s="1255"/>
      <c r="V82" s="1255"/>
      <c r="W82" s="1255"/>
      <c r="X82" s="1255"/>
      <c r="Y82" s="1255"/>
      <c r="Z82" s="1255"/>
      <c r="AA82" s="1255"/>
      <c r="AB82" s="1255"/>
      <c r="AC82" s="1255"/>
      <c r="AE82" s="21"/>
      <c r="AF82" s="1234" t="s">
        <v>68</v>
      </c>
      <c r="AG82" s="1235"/>
      <c r="AH82" s="1235"/>
      <c r="AI82" s="1235"/>
      <c r="AJ82" s="1235"/>
      <c r="AK82" s="1235"/>
      <c r="AL82" s="1235"/>
      <c r="AM82" s="1236"/>
      <c r="AN82" s="1256" t="str">
        <f>IF(入力画面!$I$52="","",IF(AND(OR(入力画面!$H$24="年金",入力画面!$H$24="住宅"),入力画面!$P$91=TRUE),入力画面!$I$52,""))</f>
        <v/>
      </c>
      <c r="AO82" s="1257"/>
      <c r="AP82" s="1257"/>
      <c r="AQ82" s="1257"/>
      <c r="AR82" s="1257"/>
      <c r="AS82" s="1257"/>
      <c r="AT82" s="1257"/>
      <c r="AU82" s="1257"/>
      <c r="AV82" s="1257"/>
      <c r="AW82" s="1257"/>
      <c r="AX82" s="1257"/>
      <c r="AY82" s="1257"/>
      <c r="AZ82" s="1257"/>
      <c r="BA82" s="1257"/>
      <c r="BB82" s="1257"/>
      <c r="BC82" s="1257"/>
      <c r="BD82" s="1257"/>
      <c r="BE82" s="1257"/>
      <c r="BF82" s="1257"/>
      <c r="BG82" s="1257"/>
      <c r="BH82" s="1257"/>
      <c r="BI82" s="1257"/>
      <c r="BJ82" s="1257"/>
      <c r="BK82" s="1258"/>
      <c r="BL82" s="1256" t="str">
        <f>IF(入力画面!$H$15="","",IF(AND(OR(入力画面!$H$24="年金",入力画面!$H$24="住宅"),入力画面!$P$91=TRUE),入力画面!$H$15,""))</f>
        <v/>
      </c>
      <c r="BM82" s="1257"/>
      <c r="BN82" s="1257"/>
      <c r="BO82" s="1257"/>
      <c r="BP82" s="1257"/>
      <c r="BQ82" s="1257"/>
      <c r="BR82" s="1257"/>
      <c r="BS82" s="1257"/>
      <c r="BT82" s="1257"/>
      <c r="BU82" s="1257"/>
      <c r="BV82" s="1257"/>
      <c r="BW82" s="1257"/>
      <c r="BX82" s="1257"/>
      <c r="BY82" s="1257"/>
      <c r="BZ82" s="1257"/>
      <c r="CA82" s="1257"/>
      <c r="CB82" s="1257"/>
      <c r="CC82" s="1257"/>
      <c r="CD82" s="1257"/>
      <c r="CE82" s="1257"/>
      <c r="CF82" s="1257"/>
      <c r="CG82" s="1257"/>
      <c r="CH82" s="1257"/>
      <c r="CI82" s="1258"/>
      <c r="CJ82" s="1262" t="str">
        <f>IF(AND(OR(入力画面!$H$24="年金",入力画面!$H$24="住宅"),入力画面!$P$91=TRUE),入力画面!$I$55,"")</f>
        <v/>
      </c>
      <c r="CK82" s="1264" t="str">
        <f>IF(AND(OR(入力画面!$H$24="年金",入力画面!$H$24="住宅"),入力画面!$P$91=TRUE),入力画面!$J$55,"")</f>
        <v/>
      </c>
      <c r="CL82" s="1264"/>
      <c r="CM82" s="1264"/>
      <c r="CN82" s="1241" t="s">
        <v>1135</v>
      </c>
      <c r="CO82" s="1264" t="str">
        <f>IF(AND(OR(入力画面!$H$24="年金",入力画面!$H$24="住宅"),入力画面!$P$91=TRUE),入力画面!$L$55,"")</f>
        <v/>
      </c>
      <c r="CP82" s="1264"/>
      <c r="CQ82" s="1264"/>
      <c r="CR82" s="1241" t="s">
        <v>1136</v>
      </c>
      <c r="CS82" s="1264" t="str">
        <f>IF(AND(OR(入力画面!$H$24="年金",入力画面!$H$24="住宅"),入力画面!$P$91=TRUE),入力画面!$O$55,"")</f>
        <v/>
      </c>
      <c r="CT82" s="1264"/>
      <c r="CU82" s="1264"/>
      <c r="CV82" s="1218" t="s">
        <v>1137</v>
      </c>
      <c r="CW82" s="5"/>
    </row>
    <row r="83" spans="1:101" s="7" customFormat="1" ht="9.9" customHeight="1">
      <c r="C83" s="57"/>
      <c r="D83" s="92"/>
      <c r="E83" s="92"/>
      <c r="F83" s="92"/>
      <c r="G83" s="92"/>
      <c r="H83" s="92"/>
      <c r="I83" s="92"/>
      <c r="J83" s="92"/>
      <c r="K83" s="92"/>
      <c r="L83" s="92"/>
      <c r="M83" s="92"/>
      <c r="N83" s="92"/>
      <c r="O83" s="92"/>
      <c r="P83" s="92"/>
      <c r="Q83" s="92"/>
      <c r="R83" s="92"/>
      <c r="S83" s="92"/>
      <c r="T83" s="92"/>
      <c r="U83" s="92"/>
      <c r="V83" s="92"/>
      <c r="W83" s="92"/>
      <c r="X83" s="92"/>
      <c r="Y83" s="92"/>
      <c r="Z83" s="92"/>
      <c r="AA83" s="92"/>
      <c r="AB83" s="92"/>
      <c r="AC83" s="92"/>
      <c r="AE83" s="21"/>
      <c r="AF83" s="1237"/>
      <c r="AG83" s="1222"/>
      <c r="AH83" s="1222"/>
      <c r="AI83" s="1222"/>
      <c r="AJ83" s="1222"/>
      <c r="AK83" s="1222"/>
      <c r="AL83" s="1222"/>
      <c r="AM83" s="1223"/>
      <c r="AN83" s="1259"/>
      <c r="AO83" s="1260"/>
      <c r="AP83" s="1260"/>
      <c r="AQ83" s="1260"/>
      <c r="AR83" s="1260"/>
      <c r="AS83" s="1260"/>
      <c r="AT83" s="1260"/>
      <c r="AU83" s="1260"/>
      <c r="AV83" s="1260"/>
      <c r="AW83" s="1260"/>
      <c r="AX83" s="1260"/>
      <c r="AY83" s="1260"/>
      <c r="AZ83" s="1260"/>
      <c r="BA83" s="1260"/>
      <c r="BB83" s="1260"/>
      <c r="BC83" s="1260"/>
      <c r="BD83" s="1260"/>
      <c r="BE83" s="1260"/>
      <c r="BF83" s="1260"/>
      <c r="BG83" s="1260"/>
      <c r="BH83" s="1260"/>
      <c r="BI83" s="1260"/>
      <c r="BJ83" s="1260"/>
      <c r="BK83" s="1261"/>
      <c r="BL83" s="1259"/>
      <c r="BM83" s="1260"/>
      <c r="BN83" s="1260"/>
      <c r="BO83" s="1260"/>
      <c r="BP83" s="1260"/>
      <c r="BQ83" s="1260"/>
      <c r="BR83" s="1260"/>
      <c r="BS83" s="1260"/>
      <c r="BT83" s="1260"/>
      <c r="BU83" s="1260"/>
      <c r="BV83" s="1260"/>
      <c r="BW83" s="1260"/>
      <c r="BX83" s="1260"/>
      <c r="BY83" s="1260"/>
      <c r="BZ83" s="1260"/>
      <c r="CA83" s="1260"/>
      <c r="CB83" s="1260"/>
      <c r="CC83" s="1260"/>
      <c r="CD83" s="1260"/>
      <c r="CE83" s="1260"/>
      <c r="CF83" s="1260"/>
      <c r="CG83" s="1260"/>
      <c r="CH83" s="1260"/>
      <c r="CI83" s="1261"/>
      <c r="CJ83" s="1263"/>
      <c r="CK83" s="1265"/>
      <c r="CL83" s="1265"/>
      <c r="CM83" s="1265"/>
      <c r="CN83" s="1242"/>
      <c r="CO83" s="1265"/>
      <c r="CP83" s="1265"/>
      <c r="CQ83" s="1265"/>
      <c r="CR83" s="1242"/>
      <c r="CS83" s="1265"/>
      <c r="CT83" s="1265"/>
      <c r="CU83" s="1265"/>
      <c r="CV83" s="1219"/>
      <c r="CW83" s="5"/>
    </row>
    <row r="84" spans="1:101" s="7" customFormat="1" ht="9.9" customHeight="1">
      <c r="B84" s="55"/>
      <c r="D84" s="1255"/>
      <c r="E84" s="1255"/>
      <c r="F84" s="1255"/>
      <c r="G84" s="1255"/>
      <c r="H84" s="1255"/>
      <c r="I84" s="1255"/>
      <c r="J84" s="1255"/>
      <c r="K84" s="1255"/>
      <c r="L84" s="1255"/>
      <c r="M84" s="1255"/>
      <c r="N84" s="1255"/>
      <c r="O84" s="1255"/>
      <c r="P84" s="1255"/>
      <c r="Q84" s="1255"/>
      <c r="R84" s="1255"/>
      <c r="S84" s="1255"/>
      <c r="T84" s="1255"/>
      <c r="U84" s="1255"/>
      <c r="V84" s="1255"/>
      <c r="W84" s="1255"/>
      <c r="X84" s="1255"/>
      <c r="Y84" s="1255"/>
      <c r="Z84" s="1255"/>
      <c r="AA84" s="1255"/>
      <c r="AB84" s="1255"/>
      <c r="AC84" s="92"/>
      <c r="AE84" s="21"/>
      <c r="AF84" s="1234" t="s">
        <v>129</v>
      </c>
      <c r="AG84" s="1235"/>
      <c r="AH84" s="1235"/>
      <c r="AI84" s="1235"/>
      <c r="AJ84" s="1235"/>
      <c r="AK84" s="1235"/>
      <c r="AL84" s="1235"/>
      <c r="AM84" s="1236"/>
      <c r="AN84" s="1224"/>
      <c r="AO84" s="1225"/>
      <c r="AP84" s="1225"/>
      <c r="AQ84" s="1225"/>
      <c r="AR84" s="1225"/>
      <c r="AS84" s="1225"/>
      <c r="AT84" s="1225"/>
      <c r="AU84" s="1225"/>
      <c r="AV84" s="1225"/>
      <c r="AW84" s="1225"/>
      <c r="AX84" s="1225"/>
      <c r="AY84" s="1225"/>
      <c r="AZ84" s="1225"/>
      <c r="BA84" s="1225"/>
      <c r="BB84" s="1225"/>
      <c r="BC84" s="1225"/>
      <c r="BD84" s="1225"/>
      <c r="BE84" s="1225"/>
      <c r="BF84" s="1225"/>
      <c r="BG84" s="1225"/>
      <c r="BH84" s="1225"/>
      <c r="BI84" s="1225"/>
      <c r="BJ84" s="1225"/>
      <c r="BK84" s="1226"/>
      <c r="BL84" s="1224"/>
      <c r="BM84" s="1225"/>
      <c r="BN84" s="1225"/>
      <c r="BO84" s="1225"/>
      <c r="BP84" s="1225"/>
      <c r="BQ84" s="1225"/>
      <c r="BR84" s="1225"/>
      <c r="BS84" s="1225"/>
      <c r="BT84" s="1225"/>
      <c r="BU84" s="1225"/>
      <c r="BV84" s="1225"/>
      <c r="BW84" s="1225"/>
      <c r="BX84" s="1225"/>
      <c r="BY84" s="1225"/>
      <c r="BZ84" s="1225"/>
      <c r="CA84" s="1225"/>
      <c r="CB84" s="1225"/>
      <c r="CC84" s="1225"/>
      <c r="CD84" s="1225"/>
      <c r="CE84" s="1225"/>
      <c r="CF84" s="1225"/>
      <c r="CG84" s="1225"/>
      <c r="CH84" s="1225"/>
      <c r="CI84" s="1226"/>
      <c r="CJ84" s="1239"/>
      <c r="CK84" s="1216"/>
      <c r="CL84" s="1216"/>
      <c r="CM84" s="1216"/>
      <c r="CN84" s="1241" t="s">
        <v>1135</v>
      </c>
      <c r="CO84" s="1216"/>
      <c r="CP84" s="1216"/>
      <c r="CQ84" s="1216"/>
      <c r="CR84" s="1241" t="s">
        <v>1136</v>
      </c>
      <c r="CS84" s="1216"/>
      <c r="CT84" s="1216"/>
      <c r="CU84" s="1216"/>
      <c r="CV84" s="1218" t="s">
        <v>1137</v>
      </c>
      <c r="CW84" s="5"/>
    </row>
    <row r="85" spans="1:101" s="7" customFormat="1" ht="9.9" customHeight="1">
      <c r="D85" s="96"/>
      <c r="E85" s="96"/>
      <c r="F85" s="96"/>
      <c r="G85" s="96"/>
      <c r="H85" s="96"/>
      <c r="I85" s="96"/>
      <c r="J85" s="96"/>
      <c r="K85" s="96"/>
      <c r="L85" s="96"/>
      <c r="M85" s="96"/>
      <c r="N85" s="96"/>
      <c r="O85" s="96"/>
      <c r="P85" s="96"/>
      <c r="Q85" s="96"/>
      <c r="R85" s="96"/>
      <c r="S85" s="96"/>
      <c r="T85" s="96"/>
      <c r="U85" s="96"/>
      <c r="V85" s="96"/>
      <c r="W85" s="96"/>
      <c r="X85" s="96"/>
      <c r="Y85" s="96"/>
      <c r="Z85" s="96"/>
      <c r="AA85" s="96"/>
      <c r="AB85" s="92"/>
      <c r="AC85" s="92"/>
      <c r="AE85" s="21"/>
      <c r="AF85" s="1237"/>
      <c r="AG85" s="1222"/>
      <c r="AH85" s="1222"/>
      <c r="AI85" s="1222"/>
      <c r="AJ85" s="1222"/>
      <c r="AK85" s="1222"/>
      <c r="AL85" s="1222"/>
      <c r="AM85" s="1223"/>
      <c r="AN85" s="1227"/>
      <c r="AO85" s="1228"/>
      <c r="AP85" s="1228"/>
      <c r="AQ85" s="1228"/>
      <c r="AR85" s="1228"/>
      <c r="AS85" s="1228"/>
      <c r="AT85" s="1228"/>
      <c r="AU85" s="1228"/>
      <c r="AV85" s="1228"/>
      <c r="AW85" s="1228"/>
      <c r="AX85" s="1228"/>
      <c r="AY85" s="1228"/>
      <c r="AZ85" s="1228"/>
      <c r="BA85" s="1228"/>
      <c r="BB85" s="1228"/>
      <c r="BC85" s="1228"/>
      <c r="BD85" s="1228"/>
      <c r="BE85" s="1228"/>
      <c r="BF85" s="1228"/>
      <c r="BG85" s="1228"/>
      <c r="BH85" s="1228"/>
      <c r="BI85" s="1228"/>
      <c r="BJ85" s="1228"/>
      <c r="BK85" s="1229"/>
      <c r="BL85" s="1227"/>
      <c r="BM85" s="1228"/>
      <c r="BN85" s="1228"/>
      <c r="BO85" s="1228"/>
      <c r="BP85" s="1228"/>
      <c r="BQ85" s="1228"/>
      <c r="BR85" s="1228"/>
      <c r="BS85" s="1228"/>
      <c r="BT85" s="1228"/>
      <c r="BU85" s="1228"/>
      <c r="BV85" s="1228"/>
      <c r="BW85" s="1228"/>
      <c r="BX85" s="1228"/>
      <c r="BY85" s="1228"/>
      <c r="BZ85" s="1228"/>
      <c r="CA85" s="1228"/>
      <c r="CB85" s="1228"/>
      <c r="CC85" s="1228"/>
      <c r="CD85" s="1228"/>
      <c r="CE85" s="1228"/>
      <c r="CF85" s="1228"/>
      <c r="CG85" s="1228"/>
      <c r="CH85" s="1228"/>
      <c r="CI85" s="1229"/>
      <c r="CJ85" s="1240"/>
      <c r="CK85" s="1217"/>
      <c r="CL85" s="1217"/>
      <c r="CM85" s="1217"/>
      <c r="CN85" s="1242"/>
      <c r="CO85" s="1217"/>
      <c r="CP85" s="1217"/>
      <c r="CQ85" s="1217"/>
      <c r="CR85" s="1242"/>
      <c r="CS85" s="1217"/>
      <c r="CT85" s="1217"/>
      <c r="CU85" s="1217"/>
      <c r="CV85" s="1219"/>
      <c r="CW85" s="5"/>
    </row>
    <row r="86" spans="1:101" s="7" customFormat="1" ht="9.9" customHeight="1">
      <c r="C86" s="56"/>
      <c r="D86" s="92"/>
      <c r="E86" s="92"/>
      <c r="F86" s="92"/>
      <c r="G86" s="92"/>
      <c r="H86" s="92"/>
      <c r="I86" s="92"/>
      <c r="J86" s="92"/>
      <c r="K86" s="92"/>
      <c r="L86" s="92"/>
      <c r="M86" s="92"/>
      <c r="N86" s="92"/>
      <c r="O86" s="92"/>
      <c r="P86" s="92"/>
      <c r="Q86" s="92"/>
      <c r="R86" s="92"/>
      <c r="S86" s="92"/>
      <c r="T86" s="92"/>
      <c r="U86" s="92"/>
      <c r="V86" s="92"/>
      <c r="W86" s="92"/>
      <c r="X86" s="92"/>
      <c r="Y86" s="92"/>
      <c r="Z86" s="92"/>
      <c r="AA86" s="92"/>
      <c r="AB86" s="92"/>
      <c r="AC86" s="92"/>
      <c r="AE86" s="21"/>
      <c r="AF86" s="1254" t="s">
        <v>69</v>
      </c>
      <c r="AG86" s="1244"/>
      <c r="AH86" s="1245"/>
      <c r="AI86" s="1235" t="s">
        <v>70</v>
      </c>
      <c r="AJ86" s="1235"/>
      <c r="AK86" s="1235"/>
      <c r="AL86" s="1235"/>
      <c r="AM86" s="1236"/>
      <c r="AN86" s="1224"/>
      <c r="AO86" s="1225"/>
      <c r="AP86" s="1225"/>
      <c r="AQ86" s="1225"/>
      <c r="AR86" s="1225"/>
      <c r="AS86" s="1225"/>
      <c r="AT86" s="1225"/>
      <c r="AU86" s="1225"/>
      <c r="AV86" s="1225"/>
      <c r="AW86" s="1225"/>
      <c r="AX86" s="1225"/>
      <c r="AY86" s="1225"/>
      <c r="AZ86" s="1225"/>
      <c r="BA86" s="1225"/>
      <c r="BB86" s="1225"/>
      <c r="BC86" s="1225"/>
      <c r="BD86" s="1225"/>
      <c r="BE86" s="1225"/>
      <c r="BF86" s="1225"/>
      <c r="BG86" s="1225"/>
      <c r="BH86" s="1225"/>
      <c r="BI86" s="1225"/>
      <c r="BJ86" s="1225"/>
      <c r="BK86" s="1226"/>
      <c r="BL86" s="1230" t="s">
        <v>73</v>
      </c>
      <c r="BM86" s="1231"/>
      <c r="BN86" s="1231"/>
      <c r="BO86" s="1231"/>
      <c r="BP86" s="1231"/>
      <c r="BQ86" s="1231"/>
      <c r="BR86" s="1231"/>
      <c r="BS86" s="1231"/>
      <c r="BT86" s="1231"/>
      <c r="BU86" s="1231"/>
      <c r="BV86" s="1231"/>
      <c r="BW86" s="1231"/>
      <c r="BX86" s="1231"/>
      <c r="BY86" s="1231"/>
      <c r="BZ86" s="1231"/>
      <c r="CA86" s="1231"/>
      <c r="CB86" s="1231"/>
      <c r="CC86" s="1231"/>
      <c r="CD86" s="1231"/>
      <c r="CE86" s="1231"/>
      <c r="CF86" s="1231"/>
      <c r="CG86" s="1231"/>
      <c r="CH86" s="1231"/>
      <c r="CI86" s="1252"/>
      <c r="CJ86" s="1239"/>
      <c r="CK86" s="1216"/>
      <c r="CL86" s="1216"/>
      <c r="CM86" s="1216"/>
      <c r="CN86" s="1241" t="s">
        <v>1135</v>
      </c>
      <c r="CO86" s="1216"/>
      <c r="CP86" s="1216"/>
      <c r="CQ86" s="1216"/>
      <c r="CR86" s="1241" t="s">
        <v>1136</v>
      </c>
      <c r="CS86" s="1216"/>
      <c r="CT86" s="1216"/>
      <c r="CU86" s="1216"/>
      <c r="CV86" s="1218" t="s">
        <v>1137</v>
      </c>
      <c r="CW86" s="5"/>
    </row>
    <row r="87" spans="1:101" s="7" customFormat="1" ht="9.9" customHeight="1">
      <c r="C87" s="57"/>
      <c r="D87" s="92"/>
      <c r="E87" s="92"/>
      <c r="F87" s="92"/>
      <c r="G87" s="92"/>
      <c r="H87" s="92"/>
      <c r="I87" s="92"/>
      <c r="J87" s="92"/>
      <c r="K87" s="92"/>
      <c r="L87" s="92"/>
      <c r="M87" s="92"/>
      <c r="N87" s="92"/>
      <c r="O87" s="92"/>
      <c r="P87" s="92"/>
      <c r="Q87" s="92"/>
      <c r="R87" s="92"/>
      <c r="S87" s="92"/>
      <c r="T87" s="92"/>
      <c r="U87" s="92"/>
      <c r="V87" s="92"/>
      <c r="W87" s="92"/>
      <c r="X87" s="92"/>
      <c r="Y87" s="92"/>
      <c r="Z87" s="92"/>
      <c r="AA87" s="92"/>
      <c r="AB87" s="92"/>
      <c r="AC87" s="92"/>
      <c r="AE87" s="21"/>
      <c r="AF87" s="1246"/>
      <c r="AG87" s="1247"/>
      <c r="AH87" s="1248"/>
      <c r="AI87" s="1222"/>
      <c r="AJ87" s="1222"/>
      <c r="AK87" s="1222"/>
      <c r="AL87" s="1222"/>
      <c r="AM87" s="1223"/>
      <c r="AN87" s="1227"/>
      <c r="AO87" s="1228"/>
      <c r="AP87" s="1228"/>
      <c r="AQ87" s="1228"/>
      <c r="AR87" s="1228"/>
      <c r="AS87" s="1228"/>
      <c r="AT87" s="1228"/>
      <c r="AU87" s="1228"/>
      <c r="AV87" s="1228"/>
      <c r="AW87" s="1228"/>
      <c r="AX87" s="1228"/>
      <c r="AY87" s="1228"/>
      <c r="AZ87" s="1228"/>
      <c r="BA87" s="1228"/>
      <c r="BB87" s="1228"/>
      <c r="BC87" s="1228"/>
      <c r="BD87" s="1228"/>
      <c r="BE87" s="1228"/>
      <c r="BF87" s="1228"/>
      <c r="BG87" s="1228"/>
      <c r="BH87" s="1228"/>
      <c r="BI87" s="1228"/>
      <c r="BJ87" s="1228"/>
      <c r="BK87" s="1229"/>
      <c r="BL87" s="1232"/>
      <c r="BM87" s="1233"/>
      <c r="BN87" s="1233"/>
      <c r="BO87" s="1233"/>
      <c r="BP87" s="1233"/>
      <c r="BQ87" s="1233"/>
      <c r="BR87" s="1233"/>
      <c r="BS87" s="1233"/>
      <c r="BT87" s="1233"/>
      <c r="BU87" s="1233"/>
      <c r="BV87" s="1233"/>
      <c r="BW87" s="1233"/>
      <c r="BX87" s="1233"/>
      <c r="BY87" s="1233"/>
      <c r="BZ87" s="1233"/>
      <c r="CA87" s="1233"/>
      <c r="CB87" s="1233"/>
      <c r="CC87" s="1233"/>
      <c r="CD87" s="1233"/>
      <c r="CE87" s="1233"/>
      <c r="CF87" s="1233"/>
      <c r="CG87" s="1233"/>
      <c r="CH87" s="1233"/>
      <c r="CI87" s="1253"/>
      <c r="CJ87" s="1240"/>
      <c r="CK87" s="1217"/>
      <c r="CL87" s="1217"/>
      <c r="CM87" s="1217"/>
      <c r="CN87" s="1242"/>
      <c r="CO87" s="1217"/>
      <c r="CP87" s="1217"/>
      <c r="CQ87" s="1217"/>
      <c r="CR87" s="1242"/>
      <c r="CS87" s="1217"/>
      <c r="CT87" s="1217"/>
      <c r="CU87" s="1217"/>
      <c r="CV87" s="1219"/>
      <c r="CW87" s="5"/>
    </row>
    <row r="88" spans="1:101" s="7" customFormat="1" ht="9.9" customHeight="1">
      <c r="C88" s="56"/>
      <c r="D88" s="92"/>
      <c r="E88" s="92"/>
      <c r="F88" s="92"/>
      <c r="G88" s="92"/>
      <c r="H88" s="92"/>
      <c r="I88" s="92"/>
      <c r="J88" s="92"/>
      <c r="K88" s="92"/>
      <c r="L88" s="92"/>
      <c r="M88" s="92"/>
      <c r="N88" s="92"/>
      <c r="O88" s="92"/>
      <c r="P88" s="92"/>
      <c r="Q88" s="92"/>
      <c r="R88" s="92"/>
      <c r="S88" s="92"/>
      <c r="T88" s="92"/>
      <c r="U88" s="92"/>
      <c r="V88" s="92"/>
      <c r="W88" s="92"/>
      <c r="X88" s="92"/>
      <c r="Y88" s="92"/>
      <c r="Z88" s="92"/>
      <c r="AA88" s="92"/>
      <c r="AB88" s="92"/>
      <c r="AC88" s="92"/>
      <c r="AE88" s="21"/>
      <c r="AF88" s="1246"/>
      <c r="AG88" s="1247"/>
      <c r="AH88" s="1248"/>
      <c r="AI88" s="1220" t="s">
        <v>71</v>
      </c>
      <c r="AJ88" s="1220"/>
      <c r="AK88" s="1220"/>
      <c r="AL88" s="1220"/>
      <c r="AM88" s="1221"/>
      <c r="AN88" s="1224"/>
      <c r="AO88" s="1225"/>
      <c r="AP88" s="1225"/>
      <c r="AQ88" s="1225"/>
      <c r="AR88" s="1225"/>
      <c r="AS88" s="1225"/>
      <c r="AT88" s="1225"/>
      <c r="AU88" s="1225"/>
      <c r="AV88" s="1225"/>
      <c r="AW88" s="1225"/>
      <c r="AX88" s="1225"/>
      <c r="AY88" s="1225"/>
      <c r="AZ88" s="1225"/>
      <c r="BA88" s="1225"/>
      <c r="BB88" s="1225"/>
      <c r="BC88" s="1225"/>
      <c r="BD88" s="1225"/>
      <c r="BE88" s="1225"/>
      <c r="BF88" s="1225"/>
      <c r="BG88" s="1225"/>
      <c r="BH88" s="1225"/>
      <c r="BI88" s="1225"/>
      <c r="BJ88" s="1225"/>
      <c r="BK88" s="1226"/>
      <c r="BL88" s="1230" t="s">
        <v>1233</v>
      </c>
      <c r="BM88" s="1231"/>
      <c r="BN88" s="1231"/>
      <c r="BO88" s="1231"/>
      <c r="BP88" s="1231"/>
      <c r="BQ88" s="1231"/>
      <c r="BR88" s="1231"/>
      <c r="BS88" s="1231"/>
      <c r="BT88" s="1231"/>
      <c r="BU88" s="1231"/>
      <c r="BV88" s="1231"/>
      <c r="BW88" s="1231"/>
      <c r="BX88" s="1231"/>
      <c r="BY88" s="1231"/>
      <c r="BZ88" s="1231"/>
      <c r="CA88" s="1231"/>
      <c r="CB88" s="1231"/>
      <c r="CC88" s="1231"/>
      <c r="CD88" s="1231"/>
      <c r="CE88" s="1231"/>
      <c r="CF88" s="1231"/>
      <c r="CG88" s="1231"/>
      <c r="CH88" s="1231"/>
      <c r="CI88" s="1252"/>
      <c r="CJ88" s="1239"/>
      <c r="CK88" s="1216"/>
      <c r="CL88" s="1216"/>
      <c r="CM88" s="1216"/>
      <c r="CN88" s="1241" t="s">
        <v>1135</v>
      </c>
      <c r="CO88" s="1216"/>
      <c r="CP88" s="1216"/>
      <c r="CQ88" s="1216"/>
      <c r="CR88" s="1241" t="s">
        <v>1136</v>
      </c>
      <c r="CS88" s="1216"/>
      <c r="CT88" s="1216"/>
      <c r="CU88" s="1216"/>
      <c r="CV88" s="1218" t="s">
        <v>1137</v>
      </c>
      <c r="CW88" s="5"/>
    </row>
    <row r="89" spans="1:101" s="7" customFormat="1" ht="9.9" customHeight="1">
      <c r="C89" s="56"/>
      <c r="D89" s="92"/>
      <c r="E89" s="92"/>
      <c r="F89" s="92"/>
      <c r="G89" s="92"/>
      <c r="H89" s="92"/>
      <c r="I89" s="92"/>
      <c r="J89" s="92"/>
      <c r="K89" s="92"/>
      <c r="L89" s="92"/>
      <c r="M89" s="92"/>
      <c r="N89" s="92"/>
      <c r="O89" s="92"/>
      <c r="P89" s="92"/>
      <c r="Q89" s="92"/>
      <c r="R89" s="92"/>
      <c r="S89" s="92"/>
      <c r="T89" s="92"/>
      <c r="U89" s="92"/>
      <c r="V89" s="92"/>
      <c r="W89" s="92"/>
      <c r="X89" s="92"/>
      <c r="Y89" s="92"/>
      <c r="Z89" s="92"/>
      <c r="AA89" s="92"/>
      <c r="AB89" s="92"/>
      <c r="AC89" s="92"/>
      <c r="AE89" s="21"/>
      <c r="AF89" s="1249"/>
      <c r="AG89" s="1250"/>
      <c r="AH89" s="1251"/>
      <c r="AI89" s="1222"/>
      <c r="AJ89" s="1222"/>
      <c r="AK89" s="1222"/>
      <c r="AL89" s="1222"/>
      <c r="AM89" s="1223"/>
      <c r="AN89" s="1227"/>
      <c r="AO89" s="1228"/>
      <c r="AP89" s="1228"/>
      <c r="AQ89" s="1228"/>
      <c r="AR89" s="1228"/>
      <c r="AS89" s="1228"/>
      <c r="AT89" s="1228"/>
      <c r="AU89" s="1228"/>
      <c r="AV89" s="1228"/>
      <c r="AW89" s="1228"/>
      <c r="AX89" s="1228"/>
      <c r="AY89" s="1228"/>
      <c r="AZ89" s="1228"/>
      <c r="BA89" s="1228"/>
      <c r="BB89" s="1228"/>
      <c r="BC89" s="1228"/>
      <c r="BD89" s="1228"/>
      <c r="BE89" s="1228"/>
      <c r="BF89" s="1228"/>
      <c r="BG89" s="1228"/>
      <c r="BH89" s="1228"/>
      <c r="BI89" s="1228"/>
      <c r="BJ89" s="1228"/>
      <c r="BK89" s="1229"/>
      <c r="BL89" s="1232"/>
      <c r="BM89" s="1233"/>
      <c r="BN89" s="1233"/>
      <c r="BO89" s="1233"/>
      <c r="BP89" s="1233"/>
      <c r="BQ89" s="1233"/>
      <c r="BR89" s="1233"/>
      <c r="BS89" s="1233"/>
      <c r="BT89" s="1233"/>
      <c r="BU89" s="1233"/>
      <c r="BV89" s="1233"/>
      <c r="BW89" s="1233"/>
      <c r="BX89" s="1233"/>
      <c r="BY89" s="1233"/>
      <c r="BZ89" s="1233"/>
      <c r="CA89" s="1233"/>
      <c r="CB89" s="1233"/>
      <c r="CC89" s="1233"/>
      <c r="CD89" s="1233"/>
      <c r="CE89" s="1233"/>
      <c r="CF89" s="1233"/>
      <c r="CG89" s="1233"/>
      <c r="CH89" s="1233"/>
      <c r="CI89" s="1253"/>
      <c r="CJ89" s="1240"/>
      <c r="CK89" s="1217"/>
      <c r="CL89" s="1217"/>
      <c r="CM89" s="1217"/>
      <c r="CN89" s="1242"/>
      <c r="CO89" s="1217"/>
      <c r="CP89" s="1217"/>
      <c r="CQ89" s="1217"/>
      <c r="CR89" s="1242"/>
      <c r="CS89" s="1217"/>
      <c r="CT89" s="1217"/>
      <c r="CU89" s="1217"/>
      <c r="CV89" s="1219"/>
      <c r="CW89" s="5"/>
    </row>
    <row r="90" spans="1:101" s="7" customFormat="1" ht="9.75" customHeight="1">
      <c r="AE90" s="21"/>
      <c r="AF90" s="1243" t="s">
        <v>72</v>
      </c>
      <c r="AG90" s="1244"/>
      <c r="AH90" s="1245"/>
      <c r="AI90" s="1235" t="s">
        <v>70</v>
      </c>
      <c r="AJ90" s="1235"/>
      <c r="AK90" s="1235"/>
      <c r="AL90" s="1235"/>
      <c r="AM90" s="1236"/>
      <c r="AN90" s="1224"/>
      <c r="AO90" s="1225"/>
      <c r="AP90" s="1225"/>
      <c r="AQ90" s="1225"/>
      <c r="AR90" s="1225"/>
      <c r="AS90" s="1225"/>
      <c r="AT90" s="1225"/>
      <c r="AU90" s="1225"/>
      <c r="AV90" s="1225"/>
      <c r="AW90" s="1225"/>
      <c r="AX90" s="1225"/>
      <c r="AY90" s="1225"/>
      <c r="AZ90" s="1225"/>
      <c r="BA90" s="1225"/>
      <c r="BB90" s="1225"/>
      <c r="BC90" s="1225"/>
      <c r="BD90" s="1225"/>
      <c r="BE90" s="1225"/>
      <c r="BF90" s="1225"/>
      <c r="BG90" s="1225"/>
      <c r="BH90" s="1225"/>
      <c r="BI90" s="1225"/>
      <c r="BJ90" s="1225"/>
      <c r="BK90" s="1226"/>
      <c r="BL90" s="1230" t="s">
        <v>73</v>
      </c>
      <c r="BM90" s="1231"/>
      <c r="BN90" s="1231"/>
      <c r="BO90" s="1231"/>
      <c r="BP90" s="1231"/>
      <c r="BQ90" s="1231"/>
      <c r="BR90" s="1231"/>
      <c r="BS90" s="1231"/>
      <c r="BT90" s="1231"/>
      <c r="BU90" s="1231"/>
      <c r="BV90" s="1231"/>
      <c r="BW90" s="1231"/>
      <c r="BX90" s="1231"/>
      <c r="BY90" s="1231"/>
      <c r="BZ90" s="1231"/>
      <c r="CA90" s="1231"/>
      <c r="CB90" s="1231"/>
      <c r="CC90" s="1231"/>
      <c r="CD90" s="1231"/>
      <c r="CE90" s="1231"/>
      <c r="CF90" s="1231"/>
      <c r="CG90" s="1231"/>
      <c r="CH90" s="1231"/>
      <c r="CI90" s="1252"/>
      <c r="CJ90" s="1239"/>
      <c r="CK90" s="1216"/>
      <c r="CL90" s="1216"/>
      <c r="CM90" s="1216"/>
      <c r="CN90" s="1241" t="s">
        <v>1135</v>
      </c>
      <c r="CO90" s="1216"/>
      <c r="CP90" s="1216"/>
      <c r="CQ90" s="1216"/>
      <c r="CR90" s="1241" t="s">
        <v>1136</v>
      </c>
      <c r="CS90" s="1216"/>
      <c r="CT90" s="1216"/>
      <c r="CU90" s="1216"/>
      <c r="CV90" s="1218" t="s">
        <v>1137</v>
      </c>
      <c r="CW90" s="5"/>
    </row>
    <row r="91" spans="1:101" s="7" customFormat="1" ht="9.9" customHeight="1">
      <c r="B91" s="55"/>
      <c r="D91" s="91"/>
      <c r="E91" s="91"/>
      <c r="F91" s="91"/>
      <c r="G91" s="91"/>
      <c r="H91" s="91"/>
      <c r="I91" s="91"/>
      <c r="J91" s="91"/>
      <c r="K91" s="91"/>
      <c r="L91" s="91"/>
      <c r="M91" s="91"/>
      <c r="N91" s="91"/>
      <c r="O91" s="91"/>
      <c r="P91" s="91"/>
      <c r="Q91" s="91"/>
      <c r="R91" s="91"/>
      <c r="S91" s="91"/>
      <c r="T91" s="91"/>
      <c r="U91" s="91"/>
      <c r="V91" s="91"/>
      <c r="W91" s="91"/>
      <c r="X91" s="91"/>
      <c r="Y91" s="91"/>
      <c r="Z91" s="91"/>
      <c r="AA91" s="91"/>
      <c r="AB91" s="91"/>
      <c r="AC91" s="91"/>
      <c r="AE91" s="21"/>
      <c r="AF91" s="1246"/>
      <c r="AG91" s="1247"/>
      <c r="AH91" s="1248"/>
      <c r="AI91" s="1222"/>
      <c r="AJ91" s="1222"/>
      <c r="AK91" s="1222"/>
      <c r="AL91" s="1222"/>
      <c r="AM91" s="1223"/>
      <c r="AN91" s="1227"/>
      <c r="AO91" s="1228"/>
      <c r="AP91" s="1228"/>
      <c r="AQ91" s="1228"/>
      <c r="AR91" s="1228"/>
      <c r="AS91" s="1228"/>
      <c r="AT91" s="1228"/>
      <c r="AU91" s="1228"/>
      <c r="AV91" s="1228"/>
      <c r="AW91" s="1228"/>
      <c r="AX91" s="1228"/>
      <c r="AY91" s="1228"/>
      <c r="AZ91" s="1228"/>
      <c r="BA91" s="1228"/>
      <c r="BB91" s="1228"/>
      <c r="BC91" s="1228"/>
      <c r="BD91" s="1228"/>
      <c r="BE91" s="1228"/>
      <c r="BF91" s="1228"/>
      <c r="BG91" s="1228"/>
      <c r="BH91" s="1228"/>
      <c r="BI91" s="1228"/>
      <c r="BJ91" s="1228"/>
      <c r="BK91" s="1229"/>
      <c r="BL91" s="1232"/>
      <c r="BM91" s="1233"/>
      <c r="BN91" s="1233"/>
      <c r="BO91" s="1233"/>
      <c r="BP91" s="1233"/>
      <c r="BQ91" s="1233"/>
      <c r="BR91" s="1233"/>
      <c r="BS91" s="1233"/>
      <c r="BT91" s="1233"/>
      <c r="BU91" s="1233"/>
      <c r="BV91" s="1233"/>
      <c r="BW91" s="1233"/>
      <c r="BX91" s="1233"/>
      <c r="BY91" s="1233"/>
      <c r="BZ91" s="1233"/>
      <c r="CA91" s="1233"/>
      <c r="CB91" s="1233"/>
      <c r="CC91" s="1233"/>
      <c r="CD91" s="1233"/>
      <c r="CE91" s="1233"/>
      <c r="CF91" s="1233"/>
      <c r="CG91" s="1233"/>
      <c r="CH91" s="1233"/>
      <c r="CI91" s="1253"/>
      <c r="CJ91" s="1240"/>
      <c r="CK91" s="1217"/>
      <c r="CL91" s="1217"/>
      <c r="CM91" s="1217"/>
      <c r="CN91" s="1242"/>
      <c r="CO91" s="1217"/>
      <c r="CP91" s="1217"/>
      <c r="CQ91" s="1217"/>
      <c r="CR91" s="1242"/>
      <c r="CS91" s="1217"/>
      <c r="CT91" s="1217"/>
      <c r="CU91" s="1217"/>
      <c r="CV91" s="1219"/>
      <c r="CW91" s="5"/>
    </row>
    <row r="92" spans="1:101" s="7" customFormat="1" ht="9.75" customHeight="1">
      <c r="C92" s="8"/>
      <c r="D92" s="91"/>
      <c r="E92" s="91"/>
      <c r="F92" s="91"/>
      <c r="G92" s="91"/>
      <c r="H92" s="91"/>
      <c r="I92" s="91"/>
      <c r="J92" s="91"/>
      <c r="K92" s="91"/>
      <c r="L92" s="91"/>
      <c r="M92" s="91"/>
      <c r="N92" s="91"/>
      <c r="O92" s="91"/>
      <c r="P92" s="91"/>
      <c r="Q92" s="91"/>
      <c r="R92" s="91"/>
      <c r="S92" s="91"/>
      <c r="T92" s="91"/>
      <c r="U92" s="91"/>
      <c r="V92" s="91"/>
      <c r="W92" s="91"/>
      <c r="X92" s="91"/>
      <c r="Y92" s="91"/>
      <c r="Z92" s="91"/>
      <c r="AA92" s="91"/>
      <c r="AB92" s="91"/>
      <c r="AC92" s="91"/>
      <c r="AE92" s="21"/>
      <c r="AF92" s="1246"/>
      <c r="AG92" s="1247"/>
      <c r="AH92" s="1248"/>
      <c r="AI92" s="1220" t="s">
        <v>71</v>
      </c>
      <c r="AJ92" s="1220"/>
      <c r="AK92" s="1220"/>
      <c r="AL92" s="1220"/>
      <c r="AM92" s="1221"/>
      <c r="AN92" s="1224"/>
      <c r="AO92" s="1225"/>
      <c r="AP92" s="1225"/>
      <c r="AQ92" s="1225"/>
      <c r="AR92" s="1225"/>
      <c r="AS92" s="1225"/>
      <c r="AT92" s="1225"/>
      <c r="AU92" s="1225"/>
      <c r="AV92" s="1225"/>
      <c r="AW92" s="1225"/>
      <c r="AX92" s="1225"/>
      <c r="AY92" s="1225"/>
      <c r="AZ92" s="1225"/>
      <c r="BA92" s="1225"/>
      <c r="BB92" s="1225"/>
      <c r="BC92" s="1225"/>
      <c r="BD92" s="1225"/>
      <c r="BE92" s="1225"/>
      <c r="BF92" s="1225"/>
      <c r="BG92" s="1225"/>
      <c r="BH92" s="1225"/>
      <c r="BI92" s="1225"/>
      <c r="BJ92" s="1225"/>
      <c r="BK92" s="1226"/>
      <c r="BL92" s="1230" t="s">
        <v>1233</v>
      </c>
      <c r="BM92" s="1231"/>
      <c r="BN92" s="1231"/>
      <c r="BO92" s="1231"/>
      <c r="BP92" s="1231"/>
      <c r="BQ92" s="1231"/>
      <c r="BR92" s="1231"/>
      <c r="BS92" s="1234" t="s">
        <v>79</v>
      </c>
      <c r="BT92" s="1235"/>
      <c r="BU92" s="1235"/>
      <c r="BV92" s="1235"/>
      <c r="BW92" s="1235"/>
      <c r="BX92" s="1236"/>
      <c r="BY92" s="1238" t="s">
        <v>80</v>
      </c>
      <c r="BZ92" s="1235"/>
      <c r="CA92" s="1235"/>
      <c r="CB92" s="1235"/>
      <c r="CC92" s="1235"/>
      <c r="CD92" s="1235"/>
      <c r="CE92" s="1235"/>
      <c r="CF92" s="1235"/>
      <c r="CG92" s="1235"/>
      <c r="CH92" s="1235"/>
      <c r="CI92" s="1236"/>
      <c r="CJ92" s="1239"/>
      <c r="CK92" s="153"/>
      <c r="CL92" s="153"/>
      <c r="CM92" s="153"/>
      <c r="CN92" s="1241" t="s">
        <v>1135</v>
      </c>
      <c r="CO92" s="153"/>
      <c r="CP92" s="153"/>
      <c r="CQ92" s="153"/>
      <c r="CR92" s="1241" t="s">
        <v>1136</v>
      </c>
      <c r="CS92" s="153"/>
      <c r="CT92" s="153"/>
      <c r="CU92" s="153"/>
      <c r="CV92" s="1218" t="s">
        <v>1137</v>
      </c>
      <c r="CW92" s="5"/>
    </row>
    <row r="93" spans="1:101" s="7" customFormat="1" ht="9.9" customHeight="1">
      <c r="AE93" s="21"/>
      <c r="AF93" s="1249"/>
      <c r="AG93" s="1250"/>
      <c r="AH93" s="1251"/>
      <c r="AI93" s="1222"/>
      <c r="AJ93" s="1222"/>
      <c r="AK93" s="1222"/>
      <c r="AL93" s="1222"/>
      <c r="AM93" s="1223"/>
      <c r="AN93" s="1227"/>
      <c r="AO93" s="1228"/>
      <c r="AP93" s="1228"/>
      <c r="AQ93" s="1228"/>
      <c r="AR93" s="1228"/>
      <c r="AS93" s="1228"/>
      <c r="AT93" s="1228"/>
      <c r="AU93" s="1228"/>
      <c r="AV93" s="1228"/>
      <c r="AW93" s="1228"/>
      <c r="AX93" s="1228"/>
      <c r="AY93" s="1228"/>
      <c r="AZ93" s="1228"/>
      <c r="BA93" s="1228"/>
      <c r="BB93" s="1228"/>
      <c r="BC93" s="1228"/>
      <c r="BD93" s="1228"/>
      <c r="BE93" s="1228"/>
      <c r="BF93" s="1228"/>
      <c r="BG93" s="1228"/>
      <c r="BH93" s="1228"/>
      <c r="BI93" s="1228"/>
      <c r="BJ93" s="1228"/>
      <c r="BK93" s="1229"/>
      <c r="BL93" s="1232"/>
      <c r="BM93" s="1233"/>
      <c r="BN93" s="1233"/>
      <c r="BO93" s="1233"/>
      <c r="BP93" s="1233"/>
      <c r="BQ93" s="1233"/>
      <c r="BR93" s="1233"/>
      <c r="BS93" s="1237"/>
      <c r="BT93" s="1222"/>
      <c r="BU93" s="1222"/>
      <c r="BV93" s="1222"/>
      <c r="BW93" s="1222"/>
      <c r="BX93" s="1223"/>
      <c r="BY93" s="1237"/>
      <c r="BZ93" s="1222"/>
      <c r="CA93" s="1222"/>
      <c r="CB93" s="1222"/>
      <c r="CC93" s="1222"/>
      <c r="CD93" s="1222"/>
      <c r="CE93" s="1222"/>
      <c r="CF93" s="1222"/>
      <c r="CG93" s="1222"/>
      <c r="CH93" s="1222"/>
      <c r="CI93" s="1223"/>
      <c r="CJ93" s="1240"/>
      <c r="CK93" s="154"/>
      <c r="CL93" s="154"/>
      <c r="CM93" s="154"/>
      <c r="CN93" s="1242"/>
      <c r="CO93" s="154"/>
      <c r="CP93" s="154"/>
      <c r="CQ93" s="154"/>
      <c r="CR93" s="1242"/>
      <c r="CS93" s="154"/>
      <c r="CT93" s="154"/>
      <c r="CU93" s="154"/>
      <c r="CV93" s="1219"/>
      <c r="CW93" s="5"/>
    </row>
    <row r="94" spans="1:101" s="7" customFormat="1" ht="4.5" customHeight="1">
      <c r="AE94" s="21"/>
      <c r="BG94" s="8"/>
      <c r="BH94" s="39"/>
    </row>
    <row r="95" spans="1:101" s="7" customFormat="1" ht="9.9" customHeight="1">
      <c r="B95" s="55"/>
      <c r="D95" s="91"/>
      <c r="E95" s="91"/>
      <c r="F95" s="91"/>
      <c r="G95" s="91"/>
      <c r="H95" s="91"/>
      <c r="I95" s="91"/>
      <c r="J95" s="91"/>
      <c r="K95" s="91"/>
      <c r="L95" s="91"/>
      <c r="M95" s="91"/>
      <c r="N95" s="91"/>
      <c r="O95" s="91"/>
      <c r="P95" s="91"/>
      <c r="Q95" s="91"/>
      <c r="R95" s="91"/>
      <c r="S95" s="91"/>
      <c r="T95" s="91"/>
      <c r="U95" s="91"/>
      <c r="V95" s="91"/>
      <c r="W95" s="91"/>
      <c r="X95" s="91"/>
      <c r="Y95" s="91"/>
      <c r="Z95" s="91"/>
      <c r="AA95" s="91"/>
      <c r="AB95" s="91"/>
      <c r="AE95" s="21"/>
      <c r="AF95" s="1201" t="s">
        <v>1589</v>
      </c>
      <c r="AG95" s="1202"/>
      <c r="AH95" s="1202"/>
      <c r="AI95" s="1202"/>
      <c r="AJ95" s="1202"/>
      <c r="AK95" s="1202"/>
      <c r="AL95" s="1202"/>
      <c r="AM95" s="1203"/>
      <c r="AN95" s="1207" t="s">
        <v>70</v>
      </c>
      <c r="AO95" s="1208"/>
      <c r="AP95" s="1208"/>
      <c r="AQ95" s="1208"/>
      <c r="AR95" s="1209"/>
      <c r="AS95" s="58"/>
      <c r="AT95" s="59"/>
      <c r="AU95" s="59"/>
      <c r="AV95" s="59"/>
      <c r="AW95" s="59"/>
      <c r="AX95" s="59"/>
      <c r="AY95" s="59"/>
      <c r="AZ95" s="59"/>
      <c r="BA95" s="59"/>
      <c r="BB95" s="59"/>
      <c r="BC95" s="59"/>
      <c r="BD95" s="59"/>
      <c r="BE95" s="59"/>
      <c r="BF95" s="59"/>
      <c r="BG95" s="59"/>
      <c r="BH95" s="59"/>
      <c r="BI95" s="59"/>
      <c r="BJ95" s="59"/>
      <c r="BK95" s="59"/>
      <c r="BL95" s="59"/>
      <c r="BM95" s="59"/>
      <c r="BN95" s="59"/>
      <c r="BO95" s="59"/>
      <c r="BP95" s="59"/>
      <c r="BQ95" s="59"/>
      <c r="BR95" s="59"/>
      <c r="BS95" s="59"/>
      <c r="BT95" s="59"/>
      <c r="BU95" s="59"/>
      <c r="BV95" s="59"/>
      <c r="BW95" s="59"/>
      <c r="BX95" s="59"/>
      <c r="BY95" s="59"/>
      <c r="BZ95" s="59"/>
      <c r="CA95" s="59"/>
      <c r="CB95" s="59"/>
      <c r="CC95" s="60"/>
      <c r="CD95" s="5"/>
      <c r="CE95" s="5"/>
      <c r="CF95" s="1210" t="s">
        <v>75</v>
      </c>
      <c r="CG95" s="1211"/>
      <c r="CH95" s="1211"/>
      <c r="CI95" s="1211"/>
      <c r="CJ95" s="1211"/>
      <c r="CK95" s="1211"/>
      <c r="CL95" s="1211"/>
      <c r="CM95" s="1211"/>
      <c r="CN95" s="1211"/>
      <c r="CO95" s="1211"/>
      <c r="CP95" s="1211"/>
      <c r="CQ95" s="1211"/>
      <c r="CR95" s="1211"/>
      <c r="CS95" s="1211"/>
      <c r="CT95" s="1211"/>
      <c r="CU95" s="1211"/>
      <c r="CV95" s="1212"/>
      <c r="CW95" s="5"/>
    </row>
    <row r="96" spans="1:101" s="7" customFormat="1" ht="9.9" customHeight="1">
      <c r="D96" s="91"/>
      <c r="E96" s="91"/>
      <c r="F96" s="91"/>
      <c r="G96" s="91"/>
      <c r="H96" s="91"/>
      <c r="I96" s="91"/>
      <c r="J96" s="91"/>
      <c r="K96" s="91"/>
      <c r="L96" s="91"/>
      <c r="M96" s="91"/>
      <c r="N96" s="91"/>
      <c r="O96" s="91"/>
      <c r="P96" s="91"/>
      <c r="Q96" s="91"/>
      <c r="R96" s="91"/>
      <c r="S96" s="91"/>
      <c r="T96" s="91"/>
      <c r="U96" s="91"/>
      <c r="V96" s="91"/>
      <c r="W96" s="91"/>
      <c r="X96" s="91"/>
      <c r="Y96" s="91"/>
      <c r="Z96" s="91"/>
      <c r="AA96" s="91"/>
      <c r="AE96" s="21"/>
      <c r="AF96" s="1204"/>
      <c r="AG96" s="1205"/>
      <c r="AH96" s="1205"/>
      <c r="AI96" s="1205"/>
      <c r="AJ96" s="1205"/>
      <c r="AK96" s="1205"/>
      <c r="AL96" s="1205"/>
      <c r="AM96" s="1206"/>
      <c r="AN96" s="1207" t="s">
        <v>74</v>
      </c>
      <c r="AO96" s="1208"/>
      <c r="AP96" s="1208"/>
      <c r="AQ96" s="1208"/>
      <c r="AR96" s="1209"/>
      <c r="AS96" s="17"/>
      <c r="AT96" s="12"/>
      <c r="AU96" s="12"/>
      <c r="AV96" s="12"/>
      <c r="AW96" s="12"/>
      <c r="AX96" s="12"/>
      <c r="AY96" s="12"/>
      <c r="AZ96" s="12"/>
      <c r="BA96" s="12"/>
      <c r="BB96" s="12"/>
      <c r="BC96" s="12"/>
      <c r="BD96" s="12"/>
      <c r="BE96" s="12"/>
      <c r="BF96" s="12"/>
      <c r="BG96" s="12"/>
      <c r="BH96" s="12"/>
      <c r="BI96" s="12"/>
      <c r="BJ96" s="12"/>
      <c r="BK96" s="12"/>
      <c r="BL96" s="12"/>
      <c r="BM96" s="12"/>
      <c r="BN96" s="12"/>
      <c r="BO96" s="12"/>
      <c r="BP96" s="12"/>
      <c r="BQ96" s="12"/>
      <c r="BR96" s="12"/>
      <c r="BS96" s="12"/>
      <c r="BT96" s="12"/>
      <c r="BU96" s="12"/>
      <c r="BV96" s="12"/>
      <c r="BW96" s="12"/>
      <c r="BX96" s="12"/>
      <c r="BY96" s="12"/>
      <c r="BZ96" s="12"/>
      <c r="CA96" s="12"/>
      <c r="CB96" s="12"/>
      <c r="CC96" s="13"/>
      <c r="CD96" s="5"/>
      <c r="CE96" s="5"/>
      <c r="CF96" s="1213" t="s">
        <v>130</v>
      </c>
      <c r="CG96" s="1214"/>
      <c r="CH96" s="1214"/>
      <c r="CI96" s="1214"/>
      <c r="CJ96" s="1214"/>
      <c r="CK96" s="1214"/>
      <c r="CL96" s="1214"/>
      <c r="CM96" s="1214"/>
      <c r="CN96" s="1214"/>
      <c r="CO96" s="1214"/>
      <c r="CP96" s="1214"/>
      <c r="CQ96" s="1214"/>
      <c r="CR96" s="1214"/>
      <c r="CS96" s="1214"/>
      <c r="CT96" s="1214"/>
      <c r="CU96" s="1214"/>
      <c r="CV96" s="1215"/>
      <c r="CW96" s="5"/>
    </row>
    <row r="97" spans="2:101" s="7" customFormat="1" ht="5.25" customHeight="1">
      <c r="D97" s="175"/>
      <c r="E97" s="175"/>
      <c r="F97" s="175"/>
      <c r="G97" s="175"/>
      <c r="H97" s="175"/>
      <c r="I97" s="175"/>
      <c r="J97" s="175"/>
      <c r="K97" s="175"/>
      <c r="L97" s="175"/>
      <c r="M97" s="175"/>
      <c r="N97" s="175"/>
      <c r="O97" s="175"/>
      <c r="P97" s="175"/>
      <c r="Q97" s="175"/>
      <c r="R97" s="175"/>
      <c r="S97" s="175"/>
      <c r="T97" s="175"/>
      <c r="U97" s="175"/>
      <c r="V97" s="175"/>
      <c r="W97" s="175"/>
      <c r="X97" s="175"/>
      <c r="Y97" s="175"/>
      <c r="Z97" s="175"/>
      <c r="AA97" s="175"/>
      <c r="AE97" s="5"/>
      <c r="AF97" s="172"/>
      <c r="AG97" s="172"/>
      <c r="AH97" s="172"/>
      <c r="AI97" s="172"/>
      <c r="AJ97" s="172"/>
      <c r="AK97" s="172"/>
      <c r="AL97" s="172"/>
      <c r="AM97" s="172"/>
      <c r="AN97" s="264"/>
      <c r="AO97" s="264"/>
      <c r="AP97" s="264"/>
      <c r="AQ97" s="264"/>
      <c r="AR97" s="264"/>
      <c r="AS97" s="5"/>
      <c r="AT97" s="5"/>
      <c r="AU97" s="5"/>
      <c r="AV97" s="5"/>
      <c r="AW97" s="5"/>
      <c r="AX97" s="5"/>
      <c r="AY97" s="5"/>
      <c r="AZ97" s="5"/>
      <c r="BA97" s="5"/>
      <c r="BB97" s="5"/>
      <c r="BC97" s="5"/>
      <c r="BD97" s="5"/>
      <c r="BE97" s="5"/>
      <c r="BF97" s="5"/>
      <c r="BG97" s="5"/>
      <c r="BH97" s="5"/>
      <c r="BI97" s="5"/>
      <c r="BJ97" s="5"/>
      <c r="BK97" s="5"/>
      <c r="BL97" s="5"/>
      <c r="BM97" s="5"/>
      <c r="BN97" s="5"/>
      <c r="BO97" s="5"/>
      <c r="BP97" s="5"/>
      <c r="BQ97" s="5"/>
      <c r="BR97" s="5"/>
      <c r="BS97" s="5"/>
      <c r="BT97" s="5"/>
      <c r="BU97" s="5"/>
      <c r="BV97" s="5"/>
      <c r="BW97" s="5"/>
      <c r="BX97" s="5"/>
      <c r="BY97" s="5"/>
      <c r="BZ97" s="5"/>
      <c r="CA97" s="5"/>
      <c r="CB97" s="5"/>
      <c r="CC97" s="5"/>
      <c r="CD97" s="5"/>
      <c r="CE97" s="5"/>
      <c r="CF97" s="265"/>
      <c r="CG97" s="265"/>
      <c r="CH97" s="265"/>
      <c r="CI97" s="265"/>
      <c r="CJ97" s="265"/>
      <c r="CK97" s="265"/>
      <c r="CL97" s="265"/>
      <c r="CM97" s="265"/>
      <c r="CN97" s="265"/>
      <c r="CO97" s="265"/>
      <c r="CP97" s="265"/>
      <c r="CQ97" s="265"/>
      <c r="CR97" s="265"/>
      <c r="CS97" s="265"/>
      <c r="CT97" s="265"/>
      <c r="CU97" s="265"/>
      <c r="CV97" s="265"/>
      <c r="CW97" s="5"/>
    </row>
    <row r="98" spans="2:101" ht="9.9" customHeight="1">
      <c r="B98" s="1"/>
      <c r="C98" s="1"/>
      <c r="D98" s="1"/>
      <c r="E98" s="1"/>
      <c r="F98" s="1"/>
      <c r="G98" s="1"/>
      <c r="H98" s="2"/>
      <c r="I98" s="2"/>
      <c r="J98" s="2"/>
      <c r="K98" s="2"/>
      <c r="L98" s="2"/>
      <c r="M98" s="2"/>
      <c r="N98" s="2"/>
      <c r="O98" s="2"/>
      <c r="P98" s="2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S98" s="2"/>
      <c r="AT98" s="2"/>
      <c r="BT98" s="2"/>
      <c r="BU98" s="2"/>
      <c r="BV98" s="2"/>
      <c r="BW98" s="2"/>
      <c r="BX98" s="2"/>
      <c r="BY98" s="2"/>
      <c r="BZ98" s="2"/>
      <c r="CA98" s="2"/>
      <c r="CB98" s="1"/>
      <c r="CC98" s="1"/>
      <c r="CD98" s="1"/>
      <c r="CE98" s="1"/>
      <c r="CF98" s="1"/>
      <c r="CG98" s="1"/>
    </row>
    <row r="99" spans="2:101" ht="9.9" customHeight="1">
      <c r="B99" s="1"/>
      <c r="C99" s="1"/>
      <c r="D99" s="1"/>
      <c r="E99" s="1"/>
      <c r="F99" s="1"/>
      <c r="G99" s="1"/>
      <c r="H99" s="2"/>
      <c r="I99" s="2"/>
      <c r="J99" s="2"/>
      <c r="K99" s="2"/>
      <c r="L99" s="2"/>
      <c r="M99" s="2"/>
      <c r="N99" s="2"/>
      <c r="O99" s="2"/>
      <c r="P99" s="2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2"/>
      <c r="AS99" s="2"/>
      <c r="AT99" s="2"/>
      <c r="BT99" s="2"/>
      <c r="BU99" s="2"/>
      <c r="BV99" s="2"/>
      <c r="CA99" s="2"/>
      <c r="CB99" s="2"/>
      <c r="CC99" s="2"/>
      <c r="CD99" s="2"/>
      <c r="CE99" s="2"/>
      <c r="CF99" s="2"/>
      <c r="CG99" s="2"/>
      <c r="CH99" s="1610" t="s">
        <v>8</v>
      </c>
      <c r="CI99" s="1611"/>
      <c r="CJ99" s="1611"/>
      <c r="CK99" s="1611"/>
      <c r="CL99" s="1611"/>
      <c r="CM99" s="1611"/>
      <c r="CN99" s="1611"/>
      <c r="CO99" s="1611"/>
      <c r="CP99" s="1611"/>
      <c r="CQ99" s="1611"/>
      <c r="CR99" s="1611"/>
      <c r="CS99" s="1611"/>
      <c r="CT99" s="1611"/>
      <c r="CU99" s="1611"/>
      <c r="CV99" s="1612"/>
    </row>
    <row r="100" spans="2:101" ht="9.9" customHeight="1">
      <c r="B100" s="1"/>
      <c r="C100" s="1"/>
      <c r="D100" s="1"/>
      <c r="E100" s="1"/>
      <c r="F100" s="1"/>
      <c r="G100" s="1"/>
      <c r="H100" s="2"/>
      <c r="I100" s="2"/>
      <c r="J100" s="2"/>
      <c r="K100" s="2"/>
      <c r="L100" s="2"/>
      <c r="M100" s="2"/>
      <c r="N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Z100" s="2"/>
      <c r="CA100" s="2"/>
      <c r="CB100" s="2"/>
      <c r="CC100" s="2"/>
      <c r="CD100" s="2"/>
      <c r="CE100" s="2"/>
      <c r="CF100" s="2"/>
      <c r="CG100" s="2"/>
      <c r="CH100" s="1613"/>
      <c r="CI100" s="1614"/>
      <c r="CJ100" s="1614"/>
      <c r="CK100" s="1614"/>
      <c r="CL100" s="1614"/>
      <c r="CM100" s="1614"/>
      <c r="CN100" s="1614"/>
      <c r="CO100" s="1614"/>
      <c r="CP100" s="1614"/>
      <c r="CQ100" s="1614"/>
      <c r="CR100" s="1614"/>
      <c r="CS100" s="1614"/>
      <c r="CT100" s="1614"/>
      <c r="CU100" s="1614"/>
      <c r="CV100" s="1615"/>
    </row>
    <row r="101" spans="2:101" ht="9.9" customHeight="1"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</row>
    <row r="102" spans="2:101" s="188" customFormat="1" ht="9.9" customHeight="1"/>
    <row r="103" spans="2:101" s="188" customFormat="1" ht="9.9" customHeight="1"/>
    <row r="104" spans="2:101" s="188" customFormat="1" ht="4.5" customHeight="1"/>
    <row r="105" spans="2:101" s="188" customFormat="1" ht="9.9" customHeight="1"/>
    <row r="106" spans="2:101" s="188" customFormat="1" ht="9.9" customHeight="1"/>
    <row r="107" spans="2:101" s="188" customFormat="1" ht="9.9" customHeight="1"/>
    <row r="108" spans="2:101" s="188" customFormat="1" ht="9.9" customHeight="1"/>
    <row r="109" spans="2:101" s="188" customFormat="1" ht="9.9" customHeight="1"/>
    <row r="110" spans="2:101" s="188" customFormat="1" ht="9.9" customHeight="1"/>
    <row r="111" spans="2:101" s="188" customFormat="1" ht="9.9" customHeight="1"/>
    <row r="112" spans="2:101" s="188" customFormat="1" ht="9.9" customHeight="1"/>
    <row r="113" s="188" customFormat="1" ht="9.9" customHeight="1"/>
    <row r="114" s="188" customFormat="1" ht="4.5" customHeight="1"/>
    <row r="115" s="188" customFormat="1" ht="9.9" customHeight="1"/>
    <row r="116" s="188" customFormat="1" ht="9.9" customHeight="1"/>
    <row r="117" s="188" customFormat="1" ht="9.9" customHeight="1"/>
    <row r="118" s="188" customFormat="1" ht="9.9" customHeight="1"/>
    <row r="119" s="188" customFormat="1" ht="9.9" customHeight="1"/>
    <row r="120" s="188" customFormat="1" ht="9.9" customHeight="1"/>
    <row r="121" s="188" customFormat="1" ht="9.9" customHeight="1"/>
    <row r="122" s="188" customFormat="1" ht="9.9" customHeight="1"/>
    <row r="123" s="188" customFormat="1" ht="9.9" customHeight="1"/>
    <row r="124" s="188" customFormat="1" ht="9.9" customHeight="1"/>
    <row r="125" s="188" customFormat="1" ht="9.9" customHeight="1"/>
    <row r="126" s="188" customFormat="1" ht="9.9" customHeight="1"/>
    <row r="127" s="188" customFormat="1" ht="9.9" customHeight="1"/>
    <row r="128" s="188" customFormat="1" ht="9.9" customHeight="1"/>
    <row r="129" s="188" customFormat="1" ht="9.9" customHeight="1"/>
    <row r="130" s="188" customFormat="1" ht="9.9" customHeight="1"/>
    <row r="131" s="188" customFormat="1" ht="9.9" customHeight="1"/>
    <row r="132" s="188" customFormat="1" ht="9.9" customHeight="1"/>
    <row r="133" s="188" customFormat="1" ht="9.9" customHeight="1"/>
    <row r="134" s="188" customFormat="1" ht="9.9" customHeight="1"/>
    <row r="135" s="188" customFormat="1" ht="9.9" customHeight="1"/>
    <row r="136" s="188" customFormat="1" ht="4.5" customHeight="1"/>
    <row r="137" s="188" customFormat="1" ht="4.5" customHeight="1"/>
    <row r="138" s="188" customFormat="1" ht="9.9" customHeight="1"/>
    <row r="139" s="188" customFormat="1" ht="9.9" customHeight="1"/>
    <row r="140" s="188" customFormat="1" ht="9.9" customHeight="1"/>
    <row r="141" s="188" customFormat="1" ht="9.9" customHeight="1"/>
    <row r="142" s="188" customFormat="1" ht="9.9" customHeight="1"/>
    <row r="143" s="188" customFormat="1" ht="9.9" customHeight="1"/>
    <row r="144" s="188" customFormat="1" ht="9.9" customHeight="1"/>
    <row r="145" spans="1:116" s="188" customFormat="1" ht="9.9" customHeight="1"/>
    <row r="146" spans="1:116" s="188" customFormat="1" ht="9.9" customHeight="1"/>
    <row r="147" spans="1:116" s="188" customFormat="1" ht="9.9" customHeight="1"/>
    <row r="148" spans="1:116" s="188" customFormat="1" ht="9.9" customHeight="1"/>
    <row r="149" spans="1:116" s="188" customFormat="1" ht="9.9" customHeight="1"/>
    <row r="150" spans="1:116" s="188" customFormat="1" ht="9.9" customHeight="1"/>
    <row r="151" spans="1:116" s="188" customFormat="1" ht="9.9" customHeight="1"/>
    <row r="152" spans="1:116" s="188" customFormat="1" ht="9.9" customHeight="1"/>
    <row r="153" spans="1:116" s="188" customFormat="1" ht="9.9" customHeight="1"/>
    <row r="154" spans="1:116" s="188" customFormat="1" ht="9.9" customHeight="1"/>
    <row r="155" spans="1:116" s="188" customFormat="1" ht="9.9" customHeight="1"/>
    <row r="156" spans="1:116" s="188" customFormat="1" ht="9.9" customHeight="1"/>
    <row r="157" spans="1:116" s="7" customFormat="1" ht="4.5" customHeight="1">
      <c r="A157" s="5"/>
      <c r="B157" s="97"/>
      <c r="C157" s="97"/>
      <c r="D157" s="61"/>
      <c r="E157" s="61"/>
      <c r="F157" s="61"/>
      <c r="G157" s="61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  <c r="Y157" s="20"/>
      <c r="Z157" s="20"/>
      <c r="AA157" s="20"/>
      <c r="AB157" s="20"/>
      <c r="AC157" s="176"/>
      <c r="AE157" s="5"/>
      <c r="AF157" s="5"/>
      <c r="AG157" s="5"/>
      <c r="AH157" s="5"/>
      <c r="AI157" s="5"/>
      <c r="AJ157" s="5"/>
      <c r="AK157" s="5"/>
      <c r="AL157" s="5"/>
      <c r="AM157" s="5"/>
      <c r="AN157" s="5"/>
      <c r="AO157" s="5"/>
      <c r="AP157" s="5"/>
      <c r="AQ157" s="5"/>
      <c r="AR157" s="5"/>
      <c r="AS157" s="5"/>
      <c r="AT157" s="5"/>
      <c r="AU157" s="5"/>
      <c r="AV157" s="5"/>
      <c r="AW157" s="45"/>
      <c r="AX157" s="45"/>
      <c r="AY157" s="45"/>
      <c r="AZ157" s="45"/>
      <c r="BA157" s="45"/>
      <c r="BB157" s="45"/>
      <c r="BC157" s="5"/>
      <c r="BD157" s="47"/>
      <c r="BE157" s="47"/>
      <c r="BF157" s="47"/>
      <c r="BG157" s="72"/>
      <c r="BH157" s="72"/>
      <c r="BI157" s="72"/>
      <c r="BJ157" s="72"/>
      <c r="BK157" s="72"/>
      <c r="BL157" s="72"/>
      <c r="CI157" s="52"/>
      <c r="CJ157" s="52"/>
      <c r="CK157" s="52"/>
      <c r="CL157" s="52"/>
      <c r="CM157" s="52"/>
      <c r="CN157" s="5"/>
      <c r="CO157" s="5"/>
      <c r="CP157" s="27"/>
      <c r="CQ157" s="27"/>
      <c r="CR157" s="27"/>
      <c r="CS157" s="27"/>
      <c r="CT157" s="27"/>
      <c r="CU157" s="27"/>
      <c r="CV157" s="27"/>
      <c r="CW157" s="27"/>
      <c r="CX157" s="175"/>
      <c r="CY157" s="175"/>
      <c r="CZ157" s="175"/>
      <c r="DA157" s="175"/>
      <c r="DB157" s="175"/>
      <c r="DC157" s="175"/>
      <c r="DD157" s="175"/>
      <c r="DE157" s="175"/>
      <c r="DF157" s="175"/>
      <c r="DG157" s="175"/>
      <c r="DH157" s="175"/>
      <c r="DI157" s="175"/>
      <c r="DJ157" s="175"/>
      <c r="DK157" s="175"/>
    </row>
    <row r="158" spans="1:116" s="7" customFormat="1" ht="4.5" customHeight="1">
      <c r="A158" s="5"/>
      <c r="B158" s="189"/>
      <c r="C158" s="189"/>
      <c r="D158" s="189"/>
      <c r="E158" s="189"/>
      <c r="F158" s="189"/>
      <c r="G158" s="189"/>
      <c r="H158" s="189"/>
      <c r="I158" s="189"/>
      <c r="J158" s="189"/>
      <c r="K158" s="189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  <c r="Y158" s="20"/>
      <c r="Z158" s="20"/>
      <c r="AA158" s="20"/>
      <c r="AB158" s="20"/>
      <c r="AC158" s="176"/>
      <c r="AE158" s="25"/>
      <c r="AF158" s="22"/>
      <c r="AG158" s="22"/>
      <c r="AH158" s="22"/>
      <c r="AI158" s="22"/>
      <c r="AJ158" s="22"/>
      <c r="AK158" s="22"/>
      <c r="AL158" s="22"/>
      <c r="AM158" s="22"/>
      <c r="AN158" s="22"/>
      <c r="AO158" s="22"/>
      <c r="AP158" s="22"/>
      <c r="AQ158" s="22"/>
      <c r="AR158" s="22"/>
      <c r="AS158" s="22"/>
      <c r="AT158" s="22"/>
      <c r="AU158" s="22"/>
      <c r="AV158" s="22"/>
      <c r="AW158" s="22"/>
      <c r="AX158" s="93"/>
      <c r="AY158" s="93"/>
      <c r="AZ158" s="93"/>
      <c r="BA158" s="93"/>
      <c r="BB158" s="93"/>
      <c r="BC158" s="93"/>
      <c r="BD158" s="22"/>
      <c r="BE158" s="98"/>
      <c r="BF158" s="98"/>
      <c r="BG158" s="98"/>
      <c r="BH158" s="99"/>
      <c r="BI158" s="99"/>
      <c r="BJ158" s="99"/>
      <c r="BK158" s="99"/>
      <c r="BL158" s="99"/>
      <c r="BM158" s="99"/>
      <c r="BN158" s="22"/>
      <c r="BO158" s="22"/>
      <c r="BP158" s="22"/>
      <c r="BQ158" s="22"/>
      <c r="BR158" s="22"/>
      <c r="BS158" s="22"/>
      <c r="BT158" s="22"/>
      <c r="BU158" s="22"/>
      <c r="BV158" s="22"/>
      <c r="BW158" s="22"/>
      <c r="BX158" s="22"/>
      <c r="BY158" s="22"/>
      <c r="BZ158" s="22"/>
      <c r="CA158" s="22"/>
      <c r="CB158" s="22"/>
      <c r="CC158" s="22"/>
      <c r="CD158" s="22"/>
      <c r="CE158" s="22"/>
      <c r="CF158" s="22"/>
      <c r="CG158" s="22"/>
      <c r="CH158" s="22"/>
      <c r="CI158" s="22"/>
      <c r="CJ158" s="100"/>
      <c r="CK158" s="100"/>
      <c r="CL158" s="100"/>
      <c r="CM158" s="100"/>
      <c r="CN158" s="100"/>
      <c r="CO158" s="22"/>
      <c r="CP158" s="22"/>
      <c r="CQ158" s="5"/>
      <c r="CR158" s="5"/>
      <c r="CS158" s="5"/>
      <c r="CT158" s="5"/>
      <c r="CU158" s="5"/>
      <c r="CV158" s="5"/>
      <c r="CW158" s="5"/>
      <c r="CX158" s="5"/>
      <c r="CY158" s="175"/>
      <c r="CZ158" s="175"/>
      <c r="DA158" s="175"/>
      <c r="DB158" s="175"/>
      <c r="DC158" s="175"/>
      <c r="DD158" s="175"/>
      <c r="DE158" s="175"/>
      <c r="DF158" s="175"/>
      <c r="DG158" s="175"/>
      <c r="DH158" s="175"/>
      <c r="DI158" s="175"/>
      <c r="DJ158" s="175"/>
      <c r="DK158" s="175"/>
      <c r="DL158" s="175"/>
    </row>
    <row r="159" spans="1:116" s="7" customFormat="1" ht="9.9" customHeight="1">
      <c r="A159" s="5"/>
      <c r="B159" s="189"/>
      <c r="C159" s="189"/>
      <c r="D159" s="189"/>
      <c r="E159" s="189"/>
      <c r="F159" s="189"/>
      <c r="G159" s="189"/>
      <c r="H159" s="189"/>
      <c r="I159" s="189"/>
      <c r="J159" s="189"/>
      <c r="K159" s="189"/>
      <c r="L159" s="172"/>
      <c r="M159" s="172"/>
      <c r="N159" s="172"/>
      <c r="O159" s="172"/>
      <c r="P159" s="172"/>
      <c r="Q159" s="172"/>
      <c r="R159" s="172"/>
      <c r="S159" s="172"/>
      <c r="T159" s="172"/>
      <c r="U159" s="172"/>
      <c r="V159" s="172"/>
      <c r="W159" s="172"/>
      <c r="X159" s="172"/>
      <c r="Y159" s="172"/>
      <c r="Z159" s="172"/>
      <c r="AA159" s="172"/>
      <c r="AB159" s="172"/>
      <c r="AC159" s="172"/>
      <c r="AD159" s="5"/>
      <c r="AE159" s="21"/>
      <c r="AF159" s="5"/>
      <c r="AG159" s="172"/>
      <c r="AH159" s="172"/>
      <c r="AI159" s="172"/>
      <c r="AJ159" s="172"/>
      <c r="AK159" s="172"/>
      <c r="AL159" s="172"/>
      <c r="AM159" s="172"/>
      <c r="AO159" s="5"/>
      <c r="AP159" s="5"/>
      <c r="AQ159" s="191"/>
      <c r="AR159" s="191"/>
      <c r="AS159" s="191"/>
      <c r="AT159" s="191"/>
      <c r="AU159" s="191"/>
      <c r="AV159" s="191"/>
      <c r="AX159" s="191"/>
      <c r="AY159" s="191"/>
      <c r="AZ159" s="1340" t="s">
        <v>1223</v>
      </c>
      <c r="BA159" s="1340"/>
      <c r="BB159" s="1340"/>
      <c r="BC159" s="1340"/>
      <c r="BD159" s="1340"/>
      <c r="BE159" s="1340"/>
      <c r="BF159" s="1340"/>
      <c r="BG159" s="1340"/>
      <c r="BH159" s="1340"/>
      <c r="BI159" s="1340"/>
      <c r="BJ159" s="1340"/>
      <c r="BK159" s="1340"/>
      <c r="BL159" s="1340"/>
      <c r="BM159" s="1340"/>
      <c r="BN159" s="1340"/>
      <c r="BO159" s="1340"/>
      <c r="BP159" s="1340"/>
      <c r="BQ159" s="1340"/>
      <c r="BR159" s="1340"/>
      <c r="BS159" s="1340"/>
      <c r="BT159" s="1340"/>
      <c r="BU159" s="191"/>
      <c r="BV159" s="1342" t="s">
        <v>57</v>
      </c>
      <c r="BW159" s="1342"/>
      <c r="BX159" s="1342"/>
      <c r="BY159" s="1342"/>
      <c r="BZ159" s="1342"/>
      <c r="CA159" s="1342"/>
      <c r="CQ159" s="168"/>
      <c r="CR159" s="168"/>
      <c r="CS159" s="168"/>
      <c r="CT159" s="168"/>
    </row>
    <row r="160" spans="1:116" s="5" customFormat="1" ht="9.9" customHeight="1">
      <c r="B160" s="55"/>
      <c r="C160" s="7"/>
      <c r="D160" s="175"/>
      <c r="E160" s="175"/>
      <c r="F160" s="175"/>
      <c r="G160" s="175"/>
      <c r="H160" s="175"/>
      <c r="I160" s="175"/>
      <c r="J160" s="175"/>
      <c r="K160" s="175"/>
      <c r="L160" s="175"/>
      <c r="M160" s="175"/>
      <c r="N160" s="175"/>
      <c r="O160" s="175"/>
      <c r="P160" s="175"/>
      <c r="Q160" s="175"/>
      <c r="R160" s="175"/>
      <c r="S160" s="175"/>
      <c r="T160" s="175"/>
      <c r="U160" s="175"/>
      <c r="V160" s="175"/>
      <c r="W160" s="175"/>
      <c r="X160" s="175"/>
      <c r="Y160" s="175"/>
      <c r="Z160" s="175"/>
      <c r="AA160" s="175"/>
      <c r="AB160" s="175"/>
      <c r="AC160" s="190"/>
      <c r="AE160" s="21"/>
      <c r="AG160" s="175"/>
      <c r="AH160" s="175"/>
      <c r="AI160" s="175"/>
      <c r="AJ160" s="175"/>
      <c r="AK160" s="175"/>
      <c r="AL160" s="175"/>
      <c r="AM160" s="175"/>
      <c r="AR160" s="191"/>
      <c r="AS160" s="191"/>
      <c r="AT160" s="191"/>
      <c r="AU160" s="191"/>
      <c r="AV160" s="191"/>
      <c r="AW160" s="191"/>
      <c r="AX160" s="191"/>
      <c r="AY160" s="191"/>
      <c r="AZ160" s="1340" t="s">
        <v>1224</v>
      </c>
      <c r="BA160" s="1340"/>
      <c r="BB160" s="1340"/>
      <c r="BC160" s="1340"/>
      <c r="BD160" s="1340"/>
      <c r="BE160" s="1340"/>
      <c r="BF160" s="1340"/>
      <c r="BG160" s="1340"/>
      <c r="BH160" s="1340"/>
      <c r="BI160" s="1340"/>
      <c r="BJ160" s="1340"/>
      <c r="BK160" s="1340"/>
      <c r="BL160" s="1340"/>
      <c r="BM160" s="1340"/>
      <c r="BN160" s="1340"/>
      <c r="BO160" s="1340"/>
      <c r="BP160" s="1340"/>
      <c r="BQ160" s="1340"/>
      <c r="BR160" s="1340"/>
      <c r="BS160" s="1340"/>
      <c r="BT160" s="1340"/>
      <c r="BU160" s="20"/>
      <c r="BV160" s="1342"/>
      <c r="BW160" s="1342"/>
      <c r="BX160" s="1342"/>
      <c r="BY160" s="1342"/>
      <c r="BZ160" s="1342"/>
      <c r="CA160" s="1342"/>
      <c r="CB160" s="20"/>
      <c r="CC160" s="20"/>
      <c r="CD160" s="20"/>
      <c r="CE160" s="20"/>
      <c r="CF160" s="20"/>
      <c r="CG160" s="20"/>
      <c r="CH160" s="20"/>
      <c r="CI160" s="20"/>
      <c r="CJ160" s="20"/>
      <c r="CK160" s="20"/>
      <c r="CL160" s="20"/>
      <c r="CM160" s="20"/>
      <c r="CN160" s="20"/>
      <c r="CO160" s="20"/>
      <c r="CP160" s="20"/>
      <c r="CQ160" s="20"/>
      <c r="CR160" s="20"/>
      <c r="CS160" s="62"/>
      <c r="CT160" s="168"/>
      <c r="CU160" s="168"/>
      <c r="CV160" s="168"/>
    </row>
    <row r="161" spans="1:124" s="5" customFormat="1" ht="9.9" customHeight="1">
      <c r="B161" s="55"/>
      <c r="C161" s="7"/>
      <c r="D161" s="175"/>
      <c r="E161" s="175"/>
      <c r="F161" s="175"/>
      <c r="G161" s="175"/>
      <c r="H161" s="175"/>
      <c r="I161" s="175"/>
      <c r="J161" s="175"/>
      <c r="K161" s="175"/>
      <c r="L161" s="175"/>
      <c r="M161" s="175"/>
      <c r="N161" s="175"/>
      <c r="O161" s="175"/>
      <c r="P161" s="175"/>
      <c r="Q161" s="175"/>
      <c r="R161" s="175"/>
      <c r="S161" s="175"/>
      <c r="T161" s="175"/>
      <c r="U161" s="175"/>
      <c r="V161" s="175"/>
      <c r="W161" s="175"/>
      <c r="X161" s="175"/>
      <c r="Y161" s="175"/>
      <c r="Z161" s="175"/>
      <c r="AA161" s="175"/>
      <c r="AB161" s="175"/>
      <c r="AC161" s="175"/>
      <c r="AE161" s="21"/>
      <c r="AH161" s="179"/>
      <c r="AI161" s="179"/>
      <c r="AJ161" s="179"/>
      <c r="AK161" s="179"/>
      <c r="AL161" s="179"/>
      <c r="AM161" s="179"/>
      <c r="AN161" s="179"/>
      <c r="AO161" s="179"/>
      <c r="AP161" s="179"/>
      <c r="AQ161" s="179"/>
      <c r="AR161" s="179"/>
      <c r="AS161" s="179"/>
      <c r="AT161" s="179"/>
      <c r="AU161" s="179"/>
      <c r="AV161" s="179"/>
      <c r="AW161" s="179"/>
      <c r="AX161" s="179"/>
      <c r="AY161" s="179"/>
      <c r="AZ161" s="179"/>
      <c r="BA161" s="179"/>
      <c r="BB161" s="179"/>
      <c r="BC161" s="179"/>
      <c r="BD161" s="179"/>
      <c r="BE161" s="179"/>
      <c r="BF161" s="180"/>
      <c r="BG161" s="180"/>
      <c r="BH161" s="180"/>
      <c r="BI161" s="180"/>
      <c r="BJ161" s="180"/>
      <c r="BK161" s="180"/>
      <c r="BL161" s="180"/>
      <c r="BM161" s="180"/>
      <c r="BN161" s="180"/>
      <c r="BO161" s="180"/>
      <c r="BP161" s="180"/>
      <c r="BQ161" s="180"/>
      <c r="BR161" s="180"/>
      <c r="BS161" s="178"/>
      <c r="BT161" s="178"/>
      <c r="BU161" s="178"/>
      <c r="BV161" s="178"/>
      <c r="BW161" s="178"/>
      <c r="BX161" s="178"/>
      <c r="CA161" s="20"/>
      <c r="CB161" s="20"/>
      <c r="CC161" s="20"/>
      <c r="CD161" s="20"/>
      <c r="CE161" s="20"/>
      <c r="CF161" s="20"/>
      <c r="CG161" s="20"/>
      <c r="CH161" s="20"/>
      <c r="CI161" s="20"/>
      <c r="CJ161" s="20"/>
      <c r="CK161" s="20"/>
      <c r="CL161" s="20"/>
      <c r="CM161" s="20"/>
      <c r="CN161" s="20"/>
      <c r="CO161" s="20"/>
      <c r="CP161" s="20"/>
      <c r="CQ161" s="20"/>
      <c r="CR161" s="20"/>
      <c r="CS161" s="20"/>
      <c r="CT161" s="20"/>
      <c r="CU161" s="20"/>
      <c r="CV161" s="20"/>
      <c r="CW161" s="20"/>
      <c r="CX161" s="20"/>
      <c r="CY161" s="62"/>
      <c r="CZ161" s="168"/>
      <c r="DA161" s="168"/>
    </row>
    <row r="162" spans="1:124" s="7" customFormat="1" ht="9.9" customHeight="1">
      <c r="A162" s="5"/>
      <c r="C162" s="56"/>
      <c r="D162" s="175"/>
      <c r="E162" s="175"/>
      <c r="F162" s="175"/>
      <c r="G162" s="175"/>
      <c r="H162" s="175"/>
      <c r="I162" s="175"/>
      <c r="J162" s="175"/>
      <c r="K162" s="175"/>
      <c r="L162" s="175"/>
      <c r="M162" s="175"/>
      <c r="N162" s="175"/>
      <c r="O162" s="175"/>
      <c r="P162" s="175"/>
      <c r="Q162" s="175"/>
      <c r="R162" s="175"/>
      <c r="S162" s="175"/>
      <c r="T162" s="175"/>
      <c r="U162" s="175"/>
      <c r="V162" s="175"/>
      <c r="W162" s="175"/>
      <c r="X162" s="175"/>
      <c r="Y162" s="175"/>
      <c r="Z162" s="175"/>
      <c r="AA162" s="175"/>
      <c r="AB162" s="175"/>
      <c r="AC162" s="175"/>
      <c r="AE162" s="21"/>
      <c r="AF162" s="5"/>
      <c r="AG162" s="5"/>
      <c r="AH162" s="5"/>
      <c r="AI162" s="45" t="s">
        <v>1226</v>
      </c>
      <c r="AJ162" s="5"/>
      <c r="AK162" s="5"/>
      <c r="AL162" s="5"/>
      <c r="AM162" s="5"/>
      <c r="AN162" s="5"/>
      <c r="AO162" s="5"/>
      <c r="AP162" s="5"/>
      <c r="AQ162" s="5"/>
      <c r="AR162" s="5"/>
      <c r="AS162" s="5"/>
      <c r="AT162" s="5"/>
      <c r="AU162" s="5"/>
      <c r="AV162" s="5"/>
      <c r="AW162" s="5"/>
      <c r="AX162" s="5"/>
      <c r="AY162" s="5"/>
      <c r="AZ162" s="5"/>
      <c r="BA162" s="5"/>
      <c r="BB162" s="5"/>
      <c r="BC162" s="5"/>
      <c r="BD162" s="5"/>
      <c r="BE162" s="5"/>
      <c r="BF162" s="5"/>
      <c r="BG162" s="5"/>
      <c r="BH162" s="5"/>
      <c r="BI162" s="5"/>
      <c r="BK162" s="20"/>
      <c r="BL162" s="20"/>
      <c r="BM162" s="1751" t="str">
        <f>IF(AND(OR(入力画面!$H$24="年金",入力画面!$H$24="住宅"),(入力画面!$D$91=TRUE)),入力画面!$B$79,"")</f>
        <v/>
      </c>
      <c r="BN162" s="1751"/>
      <c r="BO162" s="1751" t="str">
        <f>IF(AND(OR(入力画面!$H$24="年金",入力画面!$H$24="住宅"),(入力画面!$D$91=TRUE)),入力画面!$C$79&amp;入力画面!$D$79,"")</f>
        <v/>
      </c>
      <c r="BP162" s="1751"/>
      <c r="BQ162" s="1751"/>
      <c r="BR162" s="1220" t="s">
        <v>83</v>
      </c>
      <c r="BS162" s="1220"/>
      <c r="BT162" s="1751" t="str">
        <f>IF(AND(OR(入力画面!$H$24="年金",入力画面!$H$24="住宅"),(入力画面!$D$91=TRUE)),入力画面!$E$79&amp;入力画面!$F$79,"")</f>
        <v/>
      </c>
      <c r="BU162" s="1751"/>
      <c r="BV162" s="1751"/>
      <c r="BW162" s="1220" t="s">
        <v>84</v>
      </c>
      <c r="BX162" s="1220"/>
      <c r="BY162" s="1751" t="str">
        <f>IF(AND(OR(入力画面!$H$24="年金",入力画面!$H$24="住宅"),(入力画面!$D$91=TRUE)),入力画面!$G$79&amp;入力画面!$H$79,"")</f>
        <v/>
      </c>
      <c r="BZ162" s="1751"/>
      <c r="CA162" s="1751"/>
      <c r="CB162" s="1220" t="s">
        <v>85</v>
      </c>
      <c r="CC162" s="1220"/>
      <c r="CD162" s="55"/>
      <c r="CE162" s="55"/>
      <c r="CF162" s="55"/>
      <c r="CU162" s="5"/>
      <c r="CV162" s="5"/>
      <c r="CW162" s="5"/>
      <c r="CX162" s="5"/>
      <c r="CY162" s="5"/>
      <c r="CZ162" s="5"/>
      <c r="DA162" s="5"/>
      <c r="DB162" s="5"/>
      <c r="DC162" s="5"/>
      <c r="DD162" s="5"/>
      <c r="DE162" s="5"/>
      <c r="DG162" s="168"/>
      <c r="DH162" s="168"/>
      <c r="DI162" s="168"/>
      <c r="DJ162" s="168"/>
      <c r="DK162" s="168"/>
      <c r="DL162" s="168"/>
      <c r="DM162" s="168"/>
      <c r="DN162" s="168"/>
      <c r="DO162" s="168"/>
      <c r="DP162" s="168"/>
      <c r="DQ162" s="168"/>
      <c r="DR162" s="168"/>
      <c r="DS162" s="168"/>
      <c r="DT162" s="168"/>
    </row>
    <row r="163" spans="1:124" s="7" customFormat="1" ht="9.9" customHeight="1">
      <c r="A163" s="5"/>
      <c r="C163" s="57"/>
      <c r="D163" s="168"/>
      <c r="E163" s="168"/>
      <c r="F163" s="168"/>
      <c r="G163" s="168"/>
      <c r="H163" s="168"/>
      <c r="I163" s="168"/>
      <c r="J163" s="168"/>
      <c r="K163" s="168"/>
      <c r="L163" s="168"/>
      <c r="M163" s="168"/>
      <c r="N163" s="168"/>
      <c r="O163" s="168"/>
      <c r="P163" s="168"/>
      <c r="Q163" s="168"/>
      <c r="R163" s="168"/>
      <c r="S163" s="168"/>
      <c r="T163" s="168"/>
      <c r="U163" s="168"/>
      <c r="V163" s="168"/>
      <c r="W163" s="168"/>
      <c r="X163" s="168"/>
      <c r="Y163" s="168"/>
      <c r="Z163" s="168"/>
      <c r="AA163" s="168"/>
      <c r="AB163" s="168"/>
      <c r="AC163" s="168"/>
      <c r="AE163" s="21"/>
      <c r="AF163" s="5"/>
      <c r="AG163" s="5"/>
      <c r="AH163" s="1308" t="s">
        <v>40</v>
      </c>
      <c r="AI163" s="1309"/>
      <c r="AJ163" s="1309"/>
      <c r="AK163" s="1309"/>
      <c r="AL163" s="1309"/>
      <c r="AM163" s="1309"/>
      <c r="AN163" s="1309"/>
      <c r="AO163" s="1310"/>
      <c r="AP163" s="1752" t="str">
        <f>IF(AND(OR(入力画面!$H$24="年金",入力画面!$H$24="住宅"),(入力画面!$D$91=TRUE)),入力画面!$H$17,"")</f>
        <v/>
      </c>
      <c r="AQ163" s="1753"/>
      <c r="AR163" s="1753"/>
      <c r="AS163" s="1753"/>
      <c r="AT163" s="1753"/>
      <c r="AU163" s="1753"/>
      <c r="AV163" s="1753"/>
      <c r="AW163" s="1753"/>
      <c r="AX163" s="1753"/>
      <c r="AY163" s="1753"/>
      <c r="AZ163" s="1753"/>
      <c r="BA163" s="1753"/>
      <c r="BB163" s="1753"/>
      <c r="BC163" s="1753"/>
      <c r="BD163" s="1753"/>
      <c r="BE163" s="1753"/>
      <c r="BF163" s="1753"/>
      <c r="BG163" s="1753"/>
      <c r="BH163" s="1753"/>
      <c r="BI163" s="1753"/>
      <c r="BJ163" s="1753"/>
      <c r="BK163" s="1753"/>
      <c r="BL163" s="1753"/>
      <c r="BM163" s="1753"/>
      <c r="BN163" s="1753"/>
      <c r="BO163" s="1753"/>
      <c r="BP163" s="1753"/>
      <c r="BQ163" s="1753"/>
      <c r="BR163" s="1753"/>
      <c r="BS163" s="1753"/>
      <c r="BT163" s="1754"/>
      <c r="BU163" s="1313" t="s">
        <v>61</v>
      </c>
      <c r="BV163" s="1314"/>
      <c r="BW163" s="1314"/>
      <c r="BX163" s="1314"/>
      <c r="BY163" s="1315"/>
      <c r="CA163" s="20"/>
      <c r="CB163" s="20"/>
      <c r="CC163" s="20"/>
      <c r="CD163" s="20"/>
      <c r="CE163" s="57"/>
      <c r="CF163" s="57"/>
      <c r="CG163" s="57"/>
      <c r="CH163" s="57"/>
      <c r="CI163" s="57"/>
      <c r="CJ163" s="57"/>
      <c r="CK163" s="57"/>
      <c r="CL163" s="57"/>
      <c r="CM163" s="57"/>
      <c r="CN163" s="57"/>
      <c r="CO163" s="57"/>
      <c r="CP163" s="57"/>
      <c r="CQ163" s="57"/>
      <c r="CR163" s="57"/>
      <c r="CS163" s="57"/>
      <c r="CT163" s="57"/>
      <c r="CU163" s="57"/>
      <c r="CV163" s="57"/>
      <c r="CW163" s="57"/>
      <c r="CX163" s="57"/>
      <c r="CZ163" s="168"/>
    </row>
    <row r="164" spans="1:124" s="7" customFormat="1" ht="9.9" customHeight="1">
      <c r="A164" s="5"/>
      <c r="C164" s="56"/>
      <c r="D164" s="168"/>
      <c r="E164" s="168"/>
      <c r="F164" s="168"/>
      <c r="G164" s="168"/>
      <c r="H164" s="168"/>
      <c r="I164" s="168"/>
      <c r="J164" s="168"/>
      <c r="K164" s="168"/>
      <c r="L164" s="168"/>
      <c r="M164" s="168"/>
      <c r="N164" s="168"/>
      <c r="O164" s="168"/>
      <c r="P164" s="168"/>
      <c r="Q164" s="168"/>
      <c r="R164" s="168"/>
      <c r="S164" s="168"/>
      <c r="T164" s="168"/>
      <c r="U164" s="168"/>
      <c r="V164" s="168"/>
      <c r="W164" s="168"/>
      <c r="X164" s="168"/>
      <c r="Y164" s="168"/>
      <c r="Z164" s="168"/>
      <c r="AA164" s="168"/>
      <c r="AB164" s="168"/>
      <c r="AC164" s="168"/>
      <c r="AE164" s="21"/>
      <c r="AF164" s="5"/>
      <c r="AG164" s="5"/>
      <c r="AH164" s="1266" t="s">
        <v>60</v>
      </c>
      <c r="AI164" s="1220"/>
      <c r="AJ164" s="1220"/>
      <c r="AK164" s="1220"/>
      <c r="AL164" s="1220"/>
      <c r="AM164" s="1220"/>
      <c r="AN164" s="1220"/>
      <c r="AO164" s="1220"/>
      <c r="AP164" s="1755"/>
      <c r="AQ164" s="1756"/>
      <c r="AR164" s="1756"/>
      <c r="AS164" s="1756"/>
      <c r="AT164" s="1756"/>
      <c r="AU164" s="1756"/>
      <c r="AV164" s="1756"/>
      <c r="AW164" s="1756"/>
      <c r="AX164" s="1756"/>
      <c r="AY164" s="1756"/>
      <c r="AZ164" s="1756"/>
      <c r="BA164" s="1756"/>
      <c r="BB164" s="1756"/>
      <c r="BC164" s="1756"/>
      <c r="BD164" s="1756"/>
      <c r="BE164" s="1756"/>
      <c r="BF164" s="1756"/>
      <c r="BG164" s="1756"/>
      <c r="BH164" s="1756"/>
      <c r="BI164" s="1756"/>
      <c r="BJ164" s="1756"/>
      <c r="BK164" s="1756"/>
      <c r="BL164" s="1756"/>
      <c r="BM164" s="1756"/>
      <c r="BN164" s="1756"/>
      <c r="BO164" s="1756"/>
      <c r="BP164" s="1756"/>
      <c r="BQ164" s="1756"/>
      <c r="BR164" s="1756"/>
      <c r="BS164" s="1756"/>
      <c r="BT164" s="1757"/>
      <c r="BU164" s="1317"/>
      <c r="BV164" s="1317"/>
      <c r="BW164" s="1317"/>
      <c r="BX164" s="1317"/>
      <c r="BY164" s="1318"/>
      <c r="CA164" s="20"/>
      <c r="CB164" s="20"/>
      <c r="CC164" s="20"/>
      <c r="CD164" s="20"/>
      <c r="CE164" s="57"/>
      <c r="CF164" s="57"/>
      <c r="CG164" s="57"/>
      <c r="CH164" s="57"/>
      <c r="CI164" s="57"/>
      <c r="CJ164" s="57"/>
      <c r="CK164" s="57"/>
      <c r="CL164" s="57"/>
      <c r="CM164" s="57"/>
      <c r="CN164" s="57"/>
      <c r="CO164" s="57"/>
      <c r="CP164" s="57"/>
      <c r="CQ164" s="57"/>
      <c r="CR164" s="57"/>
      <c r="CS164" s="57"/>
      <c r="CT164" s="57"/>
      <c r="CU164" s="57"/>
      <c r="CV164" s="57"/>
      <c r="CW164" s="57"/>
      <c r="CX164" s="57"/>
      <c r="CZ164" s="168"/>
    </row>
    <row r="165" spans="1:124" s="7" customFormat="1" ht="9.9" customHeight="1">
      <c r="A165" s="5"/>
      <c r="C165" s="57"/>
      <c r="D165" s="168"/>
      <c r="E165" s="168"/>
      <c r="F165" s="168"/>
      <c r="G165" s="168"/>
      <c r="H165" s="168"/>
      <c r="I165" s="168"/>
      <c r="J165" s="168"/>
      <c r="K165" s="168"/>
      <c r="L165" s="168"/>
      <c r="M165" s="168"/>
      <c r="N165" s="168"/>
      <c r="O165" s="168"/>
      <c r="P165" s="168"/>
      <c r="Q165" s="168"/>
      <c r="R165" s="168"/>
      <c r="S165" s="168"/>
      <c r="T165" s="168"/>
      <c r="U165" s="168"/>
      <c r="V165" s="168"/>
      <c r="W165" s="168"/>
      <c r="X165" s="168"/>
      <c r="Y165" s="168"/>
      <c r="Z165" s="168"/>
      <c r="AA165" s="168"/>
      <c r="AB165" s="168"/>
      <c r="AC165" s="168"/>
      <c r="AE165" s="21"/>
      <c r="AF165" s="5"/>
      <c r="AG165" s="5"/>
      <c r="AH165" s="1237"/>
      <c r="AI165" s="1222"/>
      <c r="AJ165" s="1222"/>
      <c r="AK165" s="1222"/>
      <c r="AL165" s="1222"/>
      <c r="AM165" s="1222"/>
      <c r="AN165" s="1222"/>
      <c r="AO165" s="1222"/>
      <c r="AP165" s="1758"/>
      <c r="AQ165" s="1759"/>
      <c r="AR165" s="1759"/>
      <c r="AS165" s="1759"/>
      <c r="AT165" s="1759"/>
      <c r="AU165" s="1759"/>
      <c r="AV165" s="1759"/>
      <c r="AW165" s="1759"/>
      <c r="AX165" s="1759"/>
      <c r="AY165" s="1759"/>
      <c r="AZ165" s="1759"/>
      <c r="BA165" s="1759"/>
      <c r="BB165" s="1759"/>
      <c r="BC165" s="1759"/>
      <c r="BD165" s="1759"/>
      <c r="BE165" s="1759"/>
      <c r="BF165" s="1759"/>
      <c r="BG165" s="1759"/>
      <c r="BH165" s="1759"/>
      <c r="BI165" s="1759"/>
      <c r="BJ165" s="1759"/>
      <c r="BK165" s="1759"/>
      <c r="BL165" s="1759"/>
      <c r="BM165" s="1759"/>
      <c r="BN165" s="1759"/>
      <c r="BO165" s="1759"/>
      <c r="BP165" s="1759"/>
      <c r="BQ165" s="1759"/>
      <c r="BR165" s="1759"/>
      <c r="BS165" s="1759"/>
      <c r="BT165" s="1760"/>
      <c r="BU165" s="1320"/>
      <c r="BV165" s="1320"/>
      <c r="BW165" s="1320"/>
      <c r="BX165" s="1320"/>
      <c r="BY165" s="1321"/>
      <c r="CA165" s="172"/>
      <c r="CB165" s="172"/>
      <c r="CC165" s="172"/>
      <c r="CD165" s="172"/>
      <c r="CE165" s="172"/>
      <c r="CF165" s="172"/>
      <c r="CG165" s="172"/>
      <c r="CH165" s="172"/>
      <c r="CI165" s="172"/>
      <c r="CJ165" s="172"/>
      <c r="CK165" s="172"/>
      <c r="CL165" s="172"/>
      <c r="CM165" s="172"/>
      <c r="CN165" s="172"/>
      <c r="CO165" s="172"/>
      <c r="CP165" s="172"/>
      <c r="CQ165" s="62"/>
      <c r="CR165" s="62"/>
      <c r="CS165" s="62"/>
      <c r="CT165" s="62"/>
      <c r="CU165" s="62"/>
      <c r="CV165" s="62"/>
      <c r="CW165" s="62"/>
      <c r="CX165" s="5"/>
      <c r="CZ165" s="168"/>
    </row>
    <row r="166" spans="1:124" s="7" customFormat="1" ht="9.9" customHeight="1">
      <c r="A166" s="5"/>
      <c r="C166" s="56"/>
      <c r="D166" s="168"/>
      <c r="E166" s="168"/>
      <c r="F166" s="168"/>
      <c r="G166" s="168"/>
      <c r="H166" s="168"/>
      <c r="I166" s="168"/>
      <c r="J166" s="168"/>
      <c r="K166" s="168"/>
      <c r="L166" s="168"/>
      <c r="M166" s="168"/>
      <c r="N166" s="168"/>
      <c r="O166" s="168"/>
      <c r="P166" s="168"/>
      <c r="Q166" s="168"/>
      <c r="R166" s="168"/>
      <c r="S166" s="168"/>
      <c r="T166" s="168"/>
      <c r="U166" s="168"/>
      <c r="V166" s="168"/>
      <c r="W166" s="168"/>
      <c r="X166" s="168"/>
      <c r="Y166" s="168"/>
      <c r="Z166" s="168"/>
      <c r="AA166" s="168"/>
      <c r="AB166" s="168"/>
      <c r="AC166" s="168"/>
      <c r="AE166" s="21"/>
      <c r="AF166" s="5"/>
      <c r="AG166" s="5"/>
      <c r="AH166" s="1234" t="s">
        <v>63</v>
      </c>
      <c r="AI166" s="1235"/>
      <c r="AJ166" s="1235"/>
      <c r="AK166" s="1235"/>
      <c r="AL166" s="1235"/>
      <c r="AM166" s="1235"/>
      <c r="AN166" s="1235"/>
      <c r="AO166" s="1236"/>
      <c r="AP166" s="1297" t="str">
        <f>IF(AND(OR(入力画面!$H$24="年金",入力画面!$H$24="住宅"),(入力画面!$D$91=TRUE)),入力画面!$H$15,"")</f>
        <v/>
      </c>
      <c r="AQ166" s="1298"/>
      <c r="AR166" s="1298"/>
      <c r="AS166" s="1298"/>
      <c r="AT166" s="1298"/>
      <c r="AU166" s="1298"/>
      <c r="AV166" s="1298"/>
      <c r="AW166" s="1298"/>
      <c r="AX166" s="1298"/>
      <c r="AY166" s="1298"/>
      <c r="AZ166" s="1298"/>
      <c r="BA166" s="1298"/>
      <c r="BB166" s="1298"/>
      <c r="BC166" s="1298"/>
      <c r="BD166" s="1298"/>
      <c r="BE166" s="1298"/>
      <c r="BF166" s="1298"/>
      <c r="BG166" s="1298"/>
      <c r="BH166" s="1298"/>
      <c r="BI166" s="1298"/>
      <c r="BJ166" s="1298"/>
      <c r="BK166" s="1298"/>
      <c r="BL166" s="1298"/>
      <c r="BM166" s="1298"/>
      <c r="BN166" s="1298"/>
      <c r="BO166" s="1298"/>
      <c r="BP166" s="1298"/>
      <c r="BQ166" s="1298"/>
      <c r="BR166" s="1298"/>
      <c r="BS166" s="1298"/>
      <c r="BT166" s="1298"/>
      <c r="BU166" s="1257"/>
      <c r="BV166" s="1257"/>
      <c r="BW166" s="1257"/>
      <c r="BX166" s="1257"/>
      <c r="BY166" s="1258"/>
      <c r="CA166" s="172"/>
      <c r="CB166" s="172"/>
      <c r="CC166" s="172"/>
      <c r="CD166" s="172"/>
      <c r="CE166" s="172"/>
      <c r="CF166" s="172"/>
      <c r="CG166" s="172"/>
      <c r="CH166" s="172"/>
      <c r="CI166" s="172"/>
      <c r="CJ166" s="172"/>
      <c r="CK166" s="172"/>
      <c r="CL166" s="172"/>
      <c r="CM166" s="172"/>
      <c r="CN166" s="172"/>
      <c r="CO166" s="172"/>
      <c r="CP166" s="172"/>
      <c r="CQ166" s="62"/>
      <c r="CR166" s="62"/>
      <c r="CS166" s="62"/>
      <c r="CT166" s="62"/>
      <c r="CU166" s="62"/>
      <c r="CV166" s="62"/>
      <c r="CW166" s="62"/>
      <c r="CX166" s="5"/>
      <c r="CZ166" s="168"/>
      <c r="DA166" s="168"/>
      <c r="DB166" s="168"/>
      <c r="DC166" s="168"/>
      <c r="DD166" s="168"/>
      <c r="DE166" s="168"/>
      <c r="DF166" s="168"/>
      <c r="DG166" s="168"/>
      <c r="DH166" s="168"/>
      <c r="DI166" s="168"/>
      <c r="DJ166" s="168"/>
      <c r="DK166" s="168"/>
    </row>
    <row r="167" spans="1:124" s="7" customFormat="1" ht="9.9" customHeight="1">
      <c r="A167" s="5"/>
      <c r="C167" s="56"/>
      <c r="D167" s="168"/>
      <c r="E167" s="168"/>
      <c r="F167" s="168"/>
      <c r="G167" s="168"/>
      <c r="H167" s="168"/>
      <c r="I167" s="168"/>
      <c r="J167" s="168"/>
      <c r="K167" s="168"/>
      <c r="L167" s="168"/>
      <c r="M167" s="168"/>
      <c r="N167" s="168"/>
      <c r="O167" s="168"/>
      <c r="P167" s="168"/>
      <c r="Q167" s="168"/>
      <c r="R167" s="168"/>
      <c r="S167" s="168"/>
      <c r="T167" s="168"/>
      <c r="U167" s="168"/>
      <c r="V167" s="168"/>
      <c r="W167" s="168"/>
      <c r="X167" s="168"/>
      <c r="Y167" s="168"/>
      <c r="Z167" s="168"/>
      <c r="AA167" s="168"/>
      <c r="AB167" s="168"/>
      <c r="AC167" s="168"/>
      <c r="AE167" s="21"/>
      <c r="AF167" s="5"/>
      <c r="AG167" s="5"/>
      <c r="AH167" s="1266"/>
      <c r="AI167" s="1220"/>
      <c r="AJ167" s="1220"/>
      <c r="AK167" s="1220"/>
      <c r="AL167" s="1220"/>
      <c r="AM167" s="1220"/>
      <c r="AN167" s="1220"/>
      <c r="AO167" s="1221"/>
      <c r="AP167" s="1297"/>
      <c r="AQ167" s="1298"/>
      <c r="AR167" s="1298"/>
      <c r="AS167" s="1298"/>
      <c r="AT167" s="1298"/>
      <c r="AU167" s="1298"/>
      <c r="AV167" s="1298"/>
      <c r="AW167" s="1298"/>
      <c r="AX167" s="1298"/>
      <c r="AY167" s="1298"/>
      <c r="AZ167" s="1298"/>
      <c r="BA167" s="1298"/>
      <c r="BB167" s="1298"/>
      <c r="BC167" s="1298"/>
      <c r="BD167" s="1298"/>
      <c r="BE167" s="1298"/>
      <c r="BF167" s="1298"/>
      <c r="BG167" s="1298"/>
      <c r="BH167" s="1298"/>
      <c r="BI167" s="1298"/>
      <c r="BJ167" s="1298"/>
      <c r="BK167" s="1298"/>
      <c r="BL167" s="1298"/>
      <c r="BM167" s="1298"/>
      <c r="BN167" s="1298"/>
      <c r="BO167" s="1298"/>
      <c r="BP167" s="1298"/>
      <c r="BQ167" s="1298"/>
      <c r="BR167" s="1298"/>
      <c r="BS167" s="1298"/>
      <c r="BT167" s="1298"/>
      <c r="BU167" s="1298"/>
      <c r="BV167" s="1298"/>
      <c r="BW167" s="1298"/>
      <c r="BX167" s="1298"/>
      <c r="BY167" s="1299"/>
      <c r="BZ167" s="5"/>
      <c r="CA167" s="172"/>
      <c r="CB167" s="172"/>
      <c r="CC167" s="172"/>
      <c r="CD167" s="172"/>
      <c r="CE167" s="172"/>
      <c r="CF167" s="172"/>
      <c r="CG167" s="172"/>
      <c r="CH167" s="172"/>
      <c r="CI167" s="172"/>
      <c r="CJ167" s="172"/>
      <c r="CK167" s="172"/>
      <c r="CL167" s="172"/>
      <c r="CM167" s="172"/>
      <c r="CN167" s="172"/>
      <c r="CO167" s="172"/>
      <c r="CP167" s="172"/>
      <c r="CQ167" s="62"/>
      <c r="CR167" s="62"/>
      <c r="CS167" s="62"/>
      <c r="CT167" s="62"/>
      <c r="CU167" s="62"/>
      <c r="CV167" s="62"/>
      <c r="CW167" s="62"/>
      <c r="CX167" s="5"/>
      <c r="CZ167" s="168"/>
      <c r="DA167" s="168"/>
      <c r="DB167" s="168"/>
      <c r="DC167" s="168"/>
      <c r="DD167" s="168"/>
      <c r="DE167" s="168"/>
      <c r="DF167" s="168"/>
      <c r="DG167" s="168"/>
      <c r="DH167" s="168"/>
      <c r="DI167" s="168"/>
      <c r="DJ167" s="168"/>
      <c r="DK167" s="168"/>
    </row>
    <row r="168" spans="1:124" s="7" customFormat="1" ht="9.9" customHeight="1">
      <c r="A168" s="5"/>
      <c r="C168" s="56"/>
      <c r="D168" s="168"/>
      <c r="E168" s="168"/>
      <c r="F168" s="168"/>
      <c r="G168" s="168"/>
      <c r="H168" s="168"/>
      <c r="I168" s="168"/>
      <c r="J168" s="168"/>
      <c r="K168" s="168"/>
      <c r="L168" s="168"/>
      <c r="M168" s="168"/>
      <c r="N168" s="168"/>
      <c r="O168" s="168"/>
      <c r="P168" s="168"/>
      <c r="Q168" s="168"/>
      <c r="R168" s="168"/>
      <c r="S168" s="168"/>
      <c r="T168" s="168"/>
      <c r="U168" s="168"/>
      <c r="V168" s="168"/>
      <c r="W168" s="168"/>
      <c r="X168" s="168"/>
      <c r="Y168" s="168"/>
      <c r="Z168" s="168"/>
      <c r="AA168" s="168"/>
      <c r="AB168" s="168"/>
      <c r="AC168" s="168"/>
      <c r="AE168" s="21"/>
      <c r="AF168" s="5"/>
      <c r="AG168" s="5"/>
      <c r="AH168" s="1237"/>
      <c r="AI168" s="1222"/>
      <c r="AJ168" s="1222"/>
      <c r="AK168" s="1222"/>
      <c r="AL168" s="1222"/>
      <c r="AM168" s="1222"/>
      <c r="AN168" s="1222"/>
      <c r="AO168" s="1223"/>
      <c r="AP168" s="1259"/>
      <c r="AQ168" s="1260"/>
      <c r="AR168" s="1260"/>
      <c r="AS168" s="1260"/>
      <c r="AT168" s="1260"/>
      <c r="AU168" s="1260"/>
      <c r="AV168" s="1260"/>
      <c r="AW168" s="1260"/>
      <c r="AX168" s="1260"/>
      <c r="AY168" s="1260"/>
      <c r="AZ168" s="1260"/>
      <c r="BA168" s="1260"/>
      <c r="BB168" s="1260"/>
      <c r="BC168" s="1260"/>
      <c r="BD168" s="1260"/>
      <c r="BE168" s="1260"/>
      <c r="BF168" s="1260"/>
      <c r="BG168" s="1260"/>
      <c r="BH168" s="1260"/>
      <c r="BI168" s="1260"/>
      <c r="BJ168" s="1260"/>
      <c r="BK168" s="1260"/>
      <c r="BL168" s="1260"/>
      <c r="BM168" s="1260"/>
      <c r="BN168" s="1260"/>
      <c r="BO168" s="1260"/>
      <c r="BP168" s="1260"/>
      <c r="BQ168" s="1260"/>
      <c r="BR168" s="1260"/>
      <c r="BS168" s="1260"/>
      <c r="BT168" s="1260"/>
      <c r="BU168" s="1260"/>
      <c r="BV168" s="1260"/>
      <c r="BW168" s="1260"/>
      <c r="BX168" s="1260"/>
      <c r="BY168" s="1261"/>
      <c r="BZ168" s="5"/>
      <c r="CA168" s="4"/>
      <c r="CB168" s="4"/>
      <c r="CC168" s="4"/>
      <c r="CD168" s="4"/>
      <c r="CE168" s="4"/>
      <c r="CF168" s="4"/>
      <c r="CG168" s="4"/>
      <c r="CH168" s="4"/>
      <c r="CI168" s="4"/>
      <c r="CJ168" s="4"/>
      <c r="CK168" s="4"/>
      <c r="CL168" s="4"/>
      <c r="CM168" s="4"/>
      <c r="CN168" s="4"/>
      <c r="CO168" s="4"/>
      <c r="CP168" s="4"/>
      <c r="CQ168" s="5"/>
      <c r="CR168" s="57"/>
      <c r="CS168" s="57"/>
      <c r="CT168" s="57"/>
      <c r="CU168" s="57"/>
      <c r="CV168" s="57"/>
      <c r="CW168" s="5"/>
      <c r="CX168" s="5"/>
      <c r="CZ168" s="168"/>
      <c r="DA168" s="168"/>
      <c r="DB168" s="168"/>
      <c r="DC168" s="168"/>
      <c r="DD168" s="168"/>
      <c r="DE168" s="168"/>
      <c r="DF168" s="168"/>
      <c r="DG168" s="168"/>
      <c r="DH168" s="168"/>
      <c r="DI168" s="168"/>
      <c r="DJ168" s="168"/>
      <c r="DK168" s="168"/>
    </row>
    <row r="169" spans="1:124" s="7" customFormat="1" ht="4.5" customHeight="1">
      <c r="A169" s="5"/>
      <c r="AE169" s="21"/>
      <c r="AF169" s="5"/>
      <c r="AG169" s="5"/>
      <c r="AH169" s="176"/>
      <c r="AI169" s="176"/>
      <c r="AJ169" s="176"/>
      <c r="AK169" s="176"/>
      <c r="AL169" s="176"/>
      <c r="AM169" s="176"/>
      <c r="AN169" s="176"/>
      <c r="AO169" s="176"/>
      <c r="AP169" s="167"/>
      <c r="AQ169" s="167"/>
      <c r="AR169" s="167"/>
      <c r="AS169" s="167"/>
      <c r="AT169" s="167"/>
      <c r="AU169" s="167"/>
      <c r="AV169" s="167"/>
      <c r="AW169" s="167"/>
      <c r="AX169" s="167"/>
      <c r="AY169" s="167"/>
      <c r="AZ169" s="167"/>
      <c r="BA169" s="167"/>
      <c r="BB169" s="167"/>
      <c r="BC169" s="167"/>
      <c r="BD169" s="167"/>
      <c r="BE169" s="167"/>
      <c r="BF169" s="167"/>
      <c r="BG169" s="167"/>
      <c r="BH169" s="167"/>
      <c r="BI169" s="167"/>
      <c r="BJ169" s="167"/>
      <c r="BK169" s="167"/>
      <c r="BL169" s="167"/>
      <c r="BM169" s="167"/>
      <c r="BN169" s="167"/>
      <c r="BO169" s="167"/>
      <c r="BP169" s="167"/>
      <c r="BQ169" s="167"/>
      <c r="BR169" s="167"/>
      <c r="BS169" s="167"/>
      <c r="BT169" s="167"/>
      <c r="BU169" s="167"/>
      <c r="BV169" s="167"/>
      <c r="BW169" s="167"/>
      <c r="BX169" s="167"/>
      <c r="BY169" s="167"/>
      <c r="BZ169" s="5"/>
      <c r="CA169" s="4"/>
      <c r="CB169" s="4"/>
      <c r="CC169" s="4"/>
      <c r="CD169" s="4"/>
      <c r="CE169" s="4"/>
      <c r="CF169" s="4"/>
      <c r="CG169" s="4"/>
      <c r="CH169" s="4"/>
      <c r="CI169" s="4"/>
      <c r="CJ169" s="4"/>
      <c r="CK169" s="4"/>
      <c r="CL169" s="4"/>
      <c r="CM169" s="4"/>
      <c r="CN169" s="4"/>
      <c r="CO169" s="4"/>
      <c r="CP169" s="4"/>
      <c r="CQ169" s="5"/>
      <c r="CR169" s="57"/>
      <c r="CS169" s="57"/>
      <c r="CT169" s="57"/>
      <c r="CU169" s="57"/>
      <c r="CV169" s="57"/>
      <c r="CW169" s="5"/>
      <c r="CX169" s="5"/>
      <c r="CZ169" s="168"/>
      <c r="DA169" s="168"/>
      <c r="DB169" s="168"/>
      <c r="DC169" s="168"/>
      <c r="DD169" s="168"/>
      <c r="DE169" s="168"/>
      <c r="DF169" s="168"/>
      <c r="DG169" s="168"/>
      <c r="DH169" s="168"/>
      <c r="DI169" s="168"/>
      <c r="DJ169" s="168"/>
      <c r="DK169" s="168"/>
    </row>
    <row r="170" spans="1:124" s="7" customFormat="1" ht="9.9" customHeight="1">
      <c r="A170" s="5"/>
      <c r="B170" s="55"/>
      <c r="D170" s="175"/>
      <c r="E170" s="175"/>
      <c r="F170" s="175"/>
      <c r="G170" s="175"/>
      <c r="H170" s="175"/>
      <c r="I170" s="175"/>
      <c r="J170" s="175"/>
      <c r="K170" s="175"/>
      <c r="L170" s="175"/>
      <c r="M170" s="175"/>
      <c r="N170" s="175"/>
      <c r="O170" s="175"/>
      <c r="P170" s="175"/>
      <c r="Q170" s="175"/>
      <c r="R170" s="175"/>
      <c r="S170" s="175"/>
      <c r="T170" s="175"/>
      <c r="U170" s="175"/>
      <c r="V170" s="175"/>
      <c r="W170" s="175"/>
      <c r="X170" s="175"/>
      <c r="Y170" s="175"/>
      <c r="Z170" s="175"/>
      <c r="AA170" s="175"/>
      <c r="AB170" s="175"/>
      <c r="AC170" s="175"/>
      <c r="AE170" s="21"/>
      <c r="AF170" s="5"/>
      <c r="AG170" s="5"/>
      <c r="AH170" s="1761" t="s">
        <v>1227</v>
      </c>
      <c r="AI170" s="1761"/>
      <c r="AJ170" s="1761"/>
      <c r="AK170" s="1761"/>
      <c r="AL170" s="1761"/>
      <c r="AM170" s="1761"/>
      <c r="AN170" s="1761"/>
      <c r="AO170" s="1761"/>
      <c r="AP170" s="1761"/>
      <c r="AQ170" s="1761"/>
      <c r="AR170" s="1761"/>
      <c r="AS170" s="1761"/>
      <c r="AT170" s="1761"/>
      <c r="AU170" s="1761"/>
      <c r="AV170" s="1761"/>
      <c r="AW170" s="1761"/>
      <c r="AX170" s="1761"/>
      <c r="AY170" s="1761"/>
      <c r="AZ170" s="1761"/>
      <c r="BA170" s="1761"/>
      <c r="BB170" s="1761"/>
      <c r="BC170" s="1761"/>
      <c r="BD170" s="1761"/>
      <c r="BE170" s="1761"/>
      <c r="BF170" s="1761"/>
      <c r="BG170" s="1761"/>
      <c r="BH170" s="1761"/>
      <c r="BI170" s="1761"/>
      <c r="BJ170" s="1761"/>
      <c r="BK170" s="1761"/>
      <c r="BL170" s="1761"/>
      <c r="BM170" s="1761"/>
      <c r="BN170" s="1761"/>
      <c r="BO170" s="1761"/>
      <c r="BP170" s="1761"/>
      <c r="BQ170" s="1761"/>
      <c r="BR170" s="1761"/>
      <c r="BS170" s="1761"/>
      <c r="BT170" s="1761"/>
      <c r="BU170" s="167"/>
      <c r="BV170" s="167"/>
      <c r="BW170" s="167"/>
      <c r="BX170" s="167"/>
      <c r="BY170" s="167"/>
      <c r="BZ170" s="5"/>
      <c r="CA170" s="4"/>
      <c r="CB170" s="4"/>
      <c r="CC170" s="4"/>
      <c r="CD170" s="4"/>
      <c r="CE170" s="4"/>
      <c r="CF170" s="4"/>
      <c r="CG170" s="4"/>
      <c r="CH170" s="4"/>
      <c r="CI170" s="4"/>
      <c r="CJ170" s="4"/>
      <c r="CK170" s="4"/>
      <c r="CL170" s="4"/>
      <c r="CM170" s="4"/>
      <c r="CN170" s="4"/>
      <c r="CO170" s="4"/>
      <c r="CP170" s="4"/>
      <c r="CQ170" s="5"/>
      <c r="CR170" s="57"/>
      <c r="CS170" s="57"/>
      <c r="CT170" s="57"/>
      <c r="CU170" s="57"/>
      <c r="CV170" s="57"/>
      <c r="CW170" s="5"/>
      <c r="CX170" s="5"/>
      <c r="CZ170" s="168"/>
      <c r="DA170" s="168"/>
      <c r="DB170" s="168"/>
      <c r="DC170" s="168"/>
      <c r="DD170" s="168"/>
      <c r="DE170" s="168"/>
      <c r="DF170" s="168"/>
      <c r="DG170" s="168"/>
      <c r="DH170" s="168"/>
      <c r="DI170" s="168"/>
      <c r="DJ170" s="168"/>
      <c r="DK170" s="168"/>
      <c r="DL170" s="168"/>
    </row>
    <row r="171" spans="1:124" s="7" customFormat="1" ht="9.9" customHeight="1">
      <c r="A171" s="5"/>
      <c r="C171" s="8"/>
      <c r="D171" s="175"/>
      <c r="E171" s="175"/>
      <c r="F171" s="175"/>
      <c r="G171" s="175"/>
      <c r="H171" s="175"/>
      <c r="I171" s="175"/>
      <c r="J171" s="175"/>
      <c r="K171" s="175"/>
      <c r="L171" s="175"/>
      <c r="M171" s="175"/>
      <c r="N171" s="175"/>
      <c r="O171" s="175"/>
      <c r="P171" s="175"/>
      <c r="Q171" s="175"/>
      <c r="R171" s="175"/>
      <c r="S171" s="175"/>
      <c r="T171" s="175"/>
      <c r="U171" s="175"/>
      <c r="V171" s="175"/>
      <c r="W171" s="175"/>
      <c r="X171" s="175"/>
      <c r="Y171" s="175"/>
      <c r="Z171" s="175"/>
      <c r="AA171" s="175"/>
      <c r="AB171" s="175"/>
      <c r="AC171" s="175"/>
      <c r="AE171" s="21"/>
      <c r="AF171" s="5"/>
      <c r="AG171" s="5"/>
      <c r="AH171" s="1761"/>
      <c r="AI171" s="1761"/>
      <c r="AJ171" s="1761"/>
      <c r="AK171" s="1761"/>
      <c r="AL171" s="1761"/>
      <c r="AM171" s="1761"/>
      <c r="AN171" s="1761"/>
      <c r="AO171" s="1761"/>
      <c r="AP171" s="1761"/>
      <c r="AQ171" s="1761"/>
      <c r="AR171" s="1761"/>
      <c r="AS171" s="1761"/>
      <c r="AT171" s="1761"/>
      <c r="AU171" s="1761"/>
      <c r="AV171" s="1761"/>
      <c r="AW171" s="1761"/>
      <c r="AX171" s="1761"/>
      <c r="AY171" s="1761"/>
      <c r="AZ171" s="1761"/>
      <c r="BA171" s="1761"/>
      <c r="BB171" s="1761"/>
      <c r="BC171" s="1761"/>
      <c r="BD171" s="1761"/>
      <c r="BE171" s="1761"/>
      <c r="BF171" s="1761"/>
      <c r="BG171" s="1761"/>
      <c r="BH171" s="1761"/>
      <c r="BI171" s="1761"/>
      <c r="BJ171" s="1761"/>
      <c r="BK171" s="1761"/>
      <c r="BL171" s="1761"/>
      <c r="BM171" s="1761"/>
      <c r="BN171" s="1761"/>
      <c r="BO171" s="1761"/>
      <c r="BP171" s="1761"/>
      <c r="BQ171" s="1761"/>
      <c r="BR171" s="1761"/>
      <c r="BS171" s="1761"/>
      <c r="BT171" s="1761"/>
      <c r="BU171" s="167"/>
      <c r="BV171" s="167"/>
      <c r="BW171" s="167"/>
      <c r="BX171" s="167"/>
      <c r="BY171" s="167"/>
      <c r="BZ171" s="5"/>
      <c r="CA171" s="4"/>
      <c r="CB171" s="4"/>
      <c r="CC171" s="4"/>
      <c r="CD171" s="4"/>
      <c r="CE171" s="4"/>
      <c r="CF171" s="4"/>
      <c r="CG171" s="4"/>
      <c r="CH171" s="4"/>
      <c r="CI171" s="4"/>
      <c r="CJ171" s="4"/>
      <c r="CK171" s="4"/>
      <c r="CL171" s="4"/>
      <c r="CM171" s="4"/>
      <c r="CN171" s="4"/>
      <c r="CO171" s="4"/>
      <c r="CP171" s="4"/>
      <c r="CQ171" s="5"/>
      <c r="CR171" s="57"/>
      <c r="CS171" s="57"/>
      <c r="CT171" s="57"/>
      <c r="CU171" s="57"/>
      <c r="CV171" s="57"/>
      <c r="CW171" s="5"/>
      <c r="CX171" s="5"/>
    </row>
    <row r="172" spans="1:124" s="7" customFormat="1" ht="9.9" customHeight="1">
      <c r="A172" s="5"/>
      <c r="C172" s="8"/>
      <c r="D172" s="175"/>
      <c r="E172" s="175"/>
      <c r="F172" s="175"/>
      <c r="G172" s="175"/>
      <c r="H172" s="175"/>
      <c r="I172" s="175"/>
      <c r="J172" s="175"/>
      <c r="K172" s="175"/>
      <c r="L172" s="175"/>
      <c r="M172" s="175"/>
      <c r="N172" s="175"/>
      <c r="O172" s="175"/>
      <c r="P172" s="175"/>
      <c r="Q172" s="175"/>
      <c r="R172" s="175"/>
      <c r="S172" s="175"/>
      <c r="T172" s="175"/>
      <c r="U172" s="175"/>
      <c r="V172" s="175"/>
      <c r="W172" s="175"/>
      <c r="X172" s="175"/>
      <c r="Y172" s="175"/>
      <c r="Z172" s="175"/>
      <c r="AA172" s="175"/>
      <c r="AB172" s="175"/>
      <c r="AC172" s="175"/>
      <c r="AE172" s="21"/>
      <c r="AF172" s="20"/>
      <c r="AG172" s="20"/>
      <c r="AH172" s="1663" t="s">
        <v>1232</v>
      </c>
      <c r="AI172" s="1663"/>
      <c r="AJ172" s="1663"/>
      <c r="AK172" s="1663"/>
      <c r="AL172" s="1663"/>
      <c r="AM172" s="1663"/>
      <c r="AN172" s="1663"/>
      <c r="AO172" s="1663"/>
      <c r="AP172" s="1663"/>
      <c r="AQ172" s="1663"/>
      <c r="AR172" s="1663"/>
      <c r="AS172" s="1663"/>
      <c r="AT172" s="1663"/>
      <c r="AU172" s="1663"/>
      <c r="AV172" s="1663"/>
      <c r="AW172" s="1663"/>
      <c r="AX172" s="1663"/>
      <c r="AY172" s="1663"/>
      <c r="AZ172" s="1663"/>
      <c r="BA172" s="1663"/>
      <c r="BB172" s="1663"/>
      <c r="BC172" s="1663"/>
      <c r="BD172" s="1663"/>
      <c r="BE172" s="1663"/>
      <c r="BF172" s="1663"/>
      <c r="BG172" s="1663"/>
      <c r="BH172" s="1663"/>
      <c r="BI172" s="1663"/>
      <c r="BJ172" s="1663"/>
      <c r="BK172" s="1663"/>
      <c r="BL172" s="1663"/>
      <c r="BM172" s="1663"/>
      <c r="BN172" s="1663"/>
      <c r="BO172" s="1663"/>
      <c r="BP172" s="1663"/>
      <c r="BQ172" s="1663"/>
      <c r="BR172" s="1663"/>
      <c r="BS172" s="1663"/>
      <c r="BT172" s="1663"/>
      <c r="BU172" s="1207" t="s">
        <v>1228</v>
      </c>
      <c r="BV172" s="1208"/>
      <c r="BW172" s="1208"/>
      <c r="BX172" s="1208"/>
      <c r="BY172" s="1208"/>
      <c r="BZ172" s="1208"/>
      <c r="CA172" s="1208"/>
      <c r="CB172" s="1208"/>
      <c r="CC172" s="1208"/>
      <c r="CD172" s="1208"/>
      <c r="CE172" s="1208"/>
      <c r="CF172" s="1208"/>
      <c r="CG172" s="1208"/>
      <c r="CH172" s="1208"/>
      <c r="CI172" s="1208"/>
      <c r="CJ172" s="1208"/>
      <c r="CK172" s="1208"/>
      <c r="CL172" s="1208"/>
      <c r="CM172" s="1208"/>
      <c r="CN172" s="1208"/>
      <c r="CO172" s="1208"/>
      <c r="CP172" s="1208"/>
      <c r="CQ172" s="1208"/>
      <c r="CR172" s="1209"/>
      <c r="CS172" s="5"/>
      <c r="CT172" s="5"/>
      <c r="CU172" s="5"/>
      <c r="CV172" s="5"/>
      <c r="CW172" s="5"/>
      <c r="CX172" s="5"/>
      <c r="CY172" s="5"/>
      <c r="CZ172" s="5"/>
      <c r="DA172" s="5"/>
      <c r="DB172" s="5"/>
      <c r="DC172" s="5"/>
      <c r="DD172" s="5"/>
    </row>
    <row r="173" spans="1:124" s="7" customFormat="1" ht="6.75" customHeight="1">
      <c r="A173" s="5"/>
      <c r="AE173" s="21"/>
      <c r="AF173" s="20"/>
      <c r="AG173" s="20"/>
      <c r="AH173" s="1749" t="s">
        <v>1256</v>
      </c>
      <c r="AI173" s="1749"/>
      <c r="AJ173" s="1749"/>
      <c r="AK173" s="1749"/>
      <c r="AL173" s="1749"/>
      <c r="AM173" s="1749"/>
      <c r="AN173" s="1749"/>
      <c r="AO173" s="1749"/>
      <c r="AP173" s="1749"/>
      <c r="AQ173" s="1749"/>
      <c r="AR173" s="1749"/>
      <c r="AS173" s="1749"/>
      <c r="AT173" s="1749"/>
      <c r="AU173" s="1749"/>
      <c r="AV173" s="1749"/>
      <c r="AW173" s="1749"/>
      <c r="AX173" s="1749"/>
      <c r="AY173" s="1749"/>
      <c r="AZ173" s="1749"/>
      <c r="BA173" s="1749"/>
      <c r="BB173" s="1749"/>
      <c r="BC173" s="1749"/>
      <c r="BD173" s="1749"/>
      <c r="BE173" s="1749"/>
      <c r="BF173" s="1749"/>
      <c r="BG173" s="1749"/>
      <c r="BH173" s="1749"/>
      <c r="BI173" s="1749"/>
      <c r="BJ173" s="1749"/>
      <c r="BK173" s="1749"/>
      <c r="BL173" s="1749"/>
      <c r="BM173" s="1749"/>
      <c r="BN173" s="1749"/>
      <c r="BO173" s="1749"/>
      <c r="BP173" s="1749"/>
      <c r="BQ173" s="1749"/>
      <c r="BR173" s="1749"/>
      <c r="BS173" s="1749"/>
      <c r="BT173" s="1749"/>
      <c r="BU173" s="173"/>
      <c r="BV173" s="174"/>
      <c r="BW173" s="174"/>
      <c r="BX173" s="1737" t="s">
        <v>1231</v>
      </c>
      <c r="BY173" s="1735"/>
      <c r="BZ173" s="1736"/>
      <c r="CA173" s="238"/>
      <c r="CB173" s="238"/>
      <c r="CC173" s="238"/>
      <c r="CD173" s="239"/>
      <c r="CE173" s="238"/>
      <c r="CF173" s="240"/>
      <c r="CG173" s="238"/>
      <c r="CH173" s="1735" t="s">
        <v>1230</v>
      </c>
      <c r="CI173" s="1735"/>
      <c r="CJ173" s="241"/>
      <c r="CK173" s="238"/>
      <c r="CL173" s="238"/>
      <c r="CM173" s="239"/>
      <c r="CN173" s="238"/>
      <c r="CO173" s="240"/>
      <c r="CP173" s="238"/>
      <c r="CQ173" s="1735" t="s">
        <v>1229</v>
      </c>
      <c r="CR173" s="1736"/>
      <c r="CS173" s="20"/>
      <c r="CT173" s="20"/>
      <c r="CU173" s="20"/>
      <c r="CV173" s="20"/>
      <c r="CW173" s="20"/>
      <c r="CX173" s="20"/>
      <c r="CY173" s="20"/>
      <c r="CZ173" s="20"/>
      <c r="DA173" s="20"/>
      <c r="DB173" s="20"/>
      <c r="DC173" s="20"/>
      <c r="DD173" s="20"/>
      <c r="DE173" s="5"/>
    </row>
    <row r="174" spans="1:124" s="7" customFormat="1" ht="9.75" customHeight="1">
      <c r="A174" s="5"/>
      <c r="B174" s="55"/>
      <c r="D174" s="175"/>
      <c r="E174" s="175"/>
      <c r="F174" s="175"/>
      <c r="G174" s="175"/>
      <c r="H174" s="175"/>
      <c r="I174" s="175"/>
      <c r="J174" s="175"/>
      <c r="K174" s="175"/>
      <c r="L174" s="175"/>
      <c r="M174" s="175"/>
      <c r="N174" s="175"/>
      <c r="O174" s="175"/>
      <c r="P174" s="175"/>
      <c r="Q174" s="175"/>
      <c r="R174" s="175"/>
      <c r="S174" s="175"/>
      <c r="T174" s="175"/>
      <c r="U174" s="175"/>
      <c r="V174" s="175"/>
      <c r="W174" s="175"/>
      <c r="X174" s="175"/>
      <c r="Y174" s="175"/>
      <c r="Z174" s="175"/>
      <c r="AA174" s="175"/>
      <c r="AB174" s="175"/>
      <c r="AC174" s="175"/>
      <c r="AE174" s="21"/>
      <c r="AF174" s="176"/>
      <c r="AG174" s="176"/>
      <c r="AH174" s="1749"/>
      <c r="AI174" s="1749"/>
      <c r="AJ174" s="1749"/>
      <c r="AK174" s="1749"/>
      <c r="AL174" s="1749"/>
      <c r="AM174" s="1749"/>
      <c r="AN174" s="1749"/>
      <c r="AO174" s="1749"/>
      <c r="AP174" s="1749"/>
      <c r="AQ174" s="1749"/>
      <c r="AR174" s="1749"/>
      <c r="AS174" s="1749"/>
      <c r="AT174" s="1749"/>
      <c r="AU174" s="1749"/>
      <c r="AV174" s="1749"/>
      <c r="AW174" s="1749"/>
      <c r="AX174" s="1749"/>
      <c r="AY174" s="1749"/>
      <c r="AZ174" s="1749"/>
      <c r="BA174" s="1749"/>
      <c r="BB174" s="1749"/>
      <c r="BC174" s="1749"/>
      <c r="BD174" s="1749"/>
      <c r="BE174" s="1749"/>
      <c r="BF174" s="1749"/>
      <c r="BG174" s="1749"/>
      <c r="BH174" s="1749"/>
      <c r="BI174" s="1749"/>
      <c r="BJ174" s="1749"/>
      <c r="BK174" s="1749"/>
      <c r="BL174" s="1749"/>
      <c r="BM174" s="1749"/>
      <c r="BN174" s="1749"/>
      <c r="BO174" s="1749"/>
      <c r="BP174" s="1749"/>
      <c r="BQ174" s="1749"/>
      <c r="BR174" s="1749"/>
      <c r="BS174" s="1749"/>
      <c r="BT174" s="1749"/>
      <c r="BU174" s="1349"/>
      <c r="BV174" s="1618"/>
      <c r="BW174" s="1731"/>
      <c r="BX174" s="922" t="str">
        <f>$BO$76</f>
        <v/>
      </c>
      <c r="BY174" s="827"/>
      <c r="BZ174" s="923"/>
      <c r="CA174" s="922" t="str">
        <f>$BR$76</f>
        <v/>
      </c>
      <c r="CB174" s="827"/>
      <c r="CC174" s="1291"/>
      <c r="CD174" s="1286" t="str">
        <f>$BU$76</f>
        <v/>
      </c>
      <c r="CE174" s="827"/>
      <c r="CF174" s="1291"/>
      <c r="CG174" s="1271">
        <v>0</v>
      </c>
      <c r="CH174" s="1267"/>
      <c r="CI174" s="1361"/>
      <c r="CJ174" s="1738">
        <v>0</v>
      </c>
      <c r="CK174" s="1267"/>
      <c r="CL174" s="1268"/>
      <c r="CM174" s="1271">
        <v>0</v>
      </c>
      <c r="CN174" s="1267"/>
      <c r="CO174" s="1268"/>
      <c r="CP174" s="1271">
        <v>0</v>
      </c>
      <c r="CQ174" s="1267"/>
      <c r="CR174" s="1361"/>
      <c r="CS174" s="20"/>
      <c r="CT174" s="20"/>
      <c r="CU174" s="20"/>
      <c r="CV174" s="20"/>
      <c r="CW174" s="20"/>
      <c r="CX174" s="20"/>
      <c r="CY174" s="20"/>
      <c r="CZ174" s="20"/>
      <c r="DA174" s="20"/>
      <c r="DB174" s="20"/>
      <c r="DC174" s="20"/>
      <c r="DD174" s="20"/>
      <c r="DE174" s="5"/>
    </row>
    <row r="175" spans="1:124" s="7" customFormat="1" ht="9.9" customHeight="1">
      <c r="A175" s="5"/>
      <c r="D175" s="175"/>
      <c r="E175" s="175"/>
      <c r="F175" s="175"/>
      <c r="G175" s="175"/>
      <c r="H175" s="175"/>
      <c r="I175" s="175"/>
      <c r="J175" s="175"/>
      <c r="K175" s="175"/>
      <c r="L175" s="175"/>
      <c r="M175" s="175"/>
      <c r="N175" s="175"/>
      <c r="O175" s="175"/>
      <c r="P175" s="175"/>
      <c r="Q175" s="175"/>
      <c r="R175" s="175"/>
      <c r="S175" s="175"/>
      <c r="T175" s="175"/>
      <c r="U175" s="175"/>
      <c r="V175" s="175"/>
      <c r="W175" s="175"/>
      <c r="X175" s="175"/>
      <c r="Y175" s="175"/>
      <c r="Z175" s="175"/>
      <c r="AA175" s="175"/>
      <c r="AB175" s="175"/>
      <c r="AC175" s="175"/>
      <c r="AE175" s="21"/>
      <c r="AF175" s="20"/>
      <c r="AG175" s="20"/>
      <c r="AH175" s="1749"/>
      <c r="AI175" s="1749"/>
      <c r="AJ175" s="1749"/>
      <c r="AK175" s="1749"/>
      <c r="AL175" s="1749"/>
      <c r="AM175" s="1749"/>
      <c r="AN175" s="1749"/>
      <c r="AO175" s="1749"/>
      <c r="AP175" s="1749"/>
      <c r="AQ175" s="1749"/>
      <c r="AR175" s="1749"/>
      <c r="AS175" s="1749"/>
      <c r="AT175" s="1749"/>
      <c r="AU175" s="1749"/>
      <c r="AV175" s="1749"/>
      <c r="AW175" s="1749"/>
      <c r="AX175" s="1749"/>
      <c r="AY175" s="1749"/>
      <c r="AZ175" s="1749"/>
      <c r="BA175" s="1749"/>
      <c r="BB175" s="1749"/>
      <c r="BC175" s="1749"/>
      <c r="BD175" s="1749"/>
      <c r="BE175" s="1749"/>
      <c r="BF175" s="1749"/>
      <c r="BG175" s="1749"/>
      <c r="BH175" s="1749"/>
      <c r="BI175" s="1749"/>
      <c r="BJ175" s="1749"/>
      <c r="BK175" s="1749"/>
      <c r="BL175" s="1749"/>
      <c r="BM175" s="1749"/>
      <c r="BN175" s="1749"/>
      <c r="BO175" s="1749"/>
      <c r="BP175" s="1749"/>
      <c r="BQ175" s="1749"/>
      <c r="BR175" s="1749"/>
      <c r="BS175" s="1749"/>
      <c r="BT175" s="1749"/>
      <c r="BU175" s="1351"/>
      <c r="BV175" s="1619"/>
      <c r="BW175" s="1732"/>
      <c r="BX175" s="1733"/>
      <c r="BY175" s="1288"/>
      <c r="BZ175" s="1289"/>
      <c r="CA175" s="1733"/>
      <c r="CB175" s="1288"/>
      <c r="CC175" s="1292"/>
      <c r="CD175" s="1287"/>
      <c r="CE175" s="1288"/>
      <c r="CF175" s="1292"/>
      <c r="CG175" s="1272"/>
      <c r="CH175" s="1269"/>
      <c r="CI175" s="1276"/>
      <c r="CJ175" s="1739"/>
      <c r="CK175" s="1269"/>
      <c r="CL175" s="1270"/>
      <c r="CM175" s="1272"/>
      <c r="CN175" s="1269"/>
      <c r="CO175" s="1270"/>
      <c r="CP175" s="1272"/>
      <c r="CQ175" s="1269"/>
      <c r="CR175" s="1276"/>
      <c r="CS175" s="20"/>
      <c r="CT175" s="20"/>
      <c r="CU175" s="20"/>
      <c r="CV175" s="20"/>
      <c r="CW175" s="20"/>
      <c r="CX175" s="20"/>
      <c r="CY175" s="20"/>
      <c r="CZ175" s="20"/>
      <c r="DA175" s="20"/>
      <c r="DB175" s="20"/>
      <c r="DC175" s="20"/>
      <c r="DD175" s="20"/>
      <c r="DE175" s="5"/>
    </row>
    <row r="176" spans="1:124" s="5" customFormat="1" ht="9.9" customHeight="1">
      <c r="A176" s="7"/>
      <c r="B176" s="7"/>
      <c r="C176" s="97"/>
      <c r="D176" s="9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  <c r="AB176" s="7"/>
      <c r="AC176" s="7"/>
      <c r="AD176" s="7"/>
      <c r="AE176" s="21"/>
      <c r="AF176" s="20"/>
      <c r="AG176" s="20"/>
      <c r="AH176" s="1749"/>
      <c r="AI176" s="1749"/>
      <c r="AJ176" s="1749"/>
      <c r="AK176" s="1749"/>
      <c r="AL176" s="1749"/>
      <c r="AM176" s="1749"/>
      <c r="AN176" s="1749"/>
      <c r="AO176" s="1749"/>
      <c r="AP176" s="1749"/>
      <c r="AQ176" s="1749"/>
      <c r="AR176" s="1749"/>
      <c r="AS176" s="1749"/>
      <c r="AT176" s="1749"/>
      <c r="AU176" s="1749"/>
      <c r="AV176" s="1749"/>
      <c r="AW176" s="1749"/>
      <c r="AX176" s="1749"/>
      <c r="AY176" s="1749"/>
      <c r="AZ176" s="1749"/>
      <c r="BA176" s="1749"/>
      <c r="BB176" s="1749"/>
      <c r="BC176" s="1749"/>
      <c r="BD176" s="1749"/>
      <c r="BE176" s="1749"/>
      <c r="BF176" s="1749"/>
      <c r="BG176" s="1749"/>
      <c r="BH176" s="1749"/>
      <c r="BI176" s="1749"/>
      <c r="BJ176" s="1749"/>
      <c r="BK176" s="1749"/>
      <c r="BL176" s="1749"/>
      <c r="BM176" s="1749"/>
      <c r="BN176" s="1749"/>
      <c r="BO176" s="1749"/>
      <c r="BP176" s="1749"/>
      <c r="BQ176" s="1749"/>
      <c r="BR176" s="1749"/>
      <c r="BS176" s="1749"/>
      <c r="BT176" s="1749"/>
      <c r="BU176" s="204"/>
      <c r="BV176" s="197"/>
      <c r="BW176" s="197"/>
      <c r="BX176" s="198"/>
      <c r="BY176" s="198"/>
      <c r="BZ176" s="198"/>
      <c r="CA176" s="198"/>
      <c r="CB176" s="198"/>
      <c r="CC176" s="198"/>
      <c r="CD176" s="198"/>
      <c r="CE176" s="198"/>
      <c r="CF176" s="198"/>
      <c r="CG176" s="170"/>
      <c r="CH176" s="170"/>
      <c r="CI176" s="170"/>
      <c r="CJ176" s="170"/>
      <c r="CK176" s="170"/>
      <c r="CL176" s="170"/>
      <c r="CM176" s="170"/>
      <c r="CN176" s="170"/>
      <c r="CO176" s="170"/>
      <c r="CP176" s="170"/>
      <c r="CQ176" s="170"/>
      <c r="CR176" s="171"/>
      <c r="CS176" s="20"/>
      <c r="CT176" s="20"/>
      <c r="CU176" s="20"/>
      <c r="CV176" s="20"/>
      <c r="CW176" s="20"/>
      <c r="CX176" s="20"/>
      <c r="CY176" s="20"/>
      <c r="CZ176" s="20"/>
      <c r="DA176" s="20"/>
      <c r="DB176" s="20"/>
      <c r="DC176" s="20"/>
      <c r="DD176" s="20"/>
      <c r="DE176" s="7"/>
    </row>
    <row r="177" spans="1:108" s="7" customFormat="1" ht="9.9" customHeight="1">
      <c r="A177" s="5"/>
      <c r="B177" s="55"/>
      <c r="D177" s="175"/>
      <c r="E177" s="175"/>
      <c r="F177" s="175"/>
      <c r="G177" s="175"/>
      <c r="H177" s="175"/>
      <c r="I177" s="175"/>
      <c r="J177" s="175"/>
      <c r="K177" s="175"/>
      <c r="L177" s="175"/>
      <c r="M177" s="175"/>
      <c r="N177" s="175"/>
      <c r="O177" s="175"/>
      <c r="P177" s="175"/>
      <c r="Q177" s="175"/>
      <c r="R177" s="175"/>
      <c r="S177" s="175"/>
      <c r="T177" s="175"/>
      <c r="U177" s="175"/>
      <c r="V177" s="175"/>
      <c r="W177" s="175"/>
      <c r="X177" s="175"/>
      <c r="Y177" s="175"/>
      <c r="Z177" s="175"/>
      <c r="AA177" s="175"/>
      <c r="AB177" s="175"/>
      <c r="AC177" s="175"/>
      <c r="AD177" s="5"/>
      <c r="AE177" s="21"/>
      <c r="AF177" s="176"/>
      <c r="AG177" s="176"/>
      <c r="AH177" s="1749"/>
      <c r="AI177" s="1749"/>
      <c r="AJ177" s="1749"/>
      <c r="AK177" s="1749"/>
      <c r="AL177" s="1749"/>
      <c r="AM177" s="1749"/>
      <c r="AN177" s="1749"/>
      <c r="AO177" s="1749"/>
      <c r="AP177" s="1749"/>
      <c r="AQ177" s="1749"/>
      <c r="AR177" s="1749"/>
      <c r="AS177" s="1749"/>
      <c r="AT177" s="1749"/>
      <c r="AU177" s="1749"/>
      <c r="AV177" s="1749"/>
      <c r="AW177" s="1749"/>
      <c r="AX177" s="1749"/>
      <c r="AY177" s="1749"/>
      <c r="AZ177" s="1749"/>
      <c r="BA177" s="1749"/>
      <c r="BB177" s="1749"/>
      <c r="BC177" s="1749"/>
      <c r="BD177" s="1749"/>
      <c r="BE177" s="1749"/>
      <c r="BF177" s="1749"/>
      <c r="BG177" s="1749"/>
      <c r="BH177" s="1749"/>
      <c r="BI177" s="1749"/>
      <c r="BJ177" s="1749"/>
      <c r="BK177" s="1749"/>
      <c r="BL177" s="1749"/>
      <c r="BM177" s="1749"/>
      <c r="BN177" s="1749"/>
      <c r="BO177" s="1749"/>
      <c r="BP177" s="1749"/>
      <c r="BQ177" s="1749"/>
      <c r="BR177" s="1749"/>
      <c r="BS177" s="1749"/>
      <c r="BT177" s="1749"/>
      <c r="BU177" s="205"/>
      <c r="BV177" s="199"/>
      <c r="BW177" s="199"/>
      <c r="BX177" s="196"/>
      <c r="BY177" s="196"/>
      <c r="BZ177" s="196"/>
      <c r="CA177" s="196"/>
      <c r="CB177" s="196"/>
      <c r="CC177" s="196"/>
      <c r="CD177" s="196"/>
      <c r="CE177" s="196"/>
      <c r="CF177" s="196"/>
      <c r="CG177" s="6"/>
      <c r="CH177" s="6"/>
      <c r="CI177" s="6"/>
      <c r="CJ177" s="6"/>
      <c r="CK177" s="6"/>
      <c r="CL177" s="6"/>
      <c r="CM177" s="6"/>
      <c r="CN177" s="6"/>
      <c r="CO177" s="6"/>
      <c r="CP177" s="6"/>
      <c r="CQ177" s="6"/>
      <c r="CR177" s="37"/>
      <c r="CS177" s="20"/>
      <c r="CT177" s="20"/>
      <c r="CU177" s="20"/>
      <c r="CV177" s="20"/>
      <c r="CW177" s="20"/>
      <c r="CX177" s="20"/>
      <c r="CY177" s="20"/>
      <c r="CZ177" s="20"/>
      <c r="DA177" s="20"/>
      <c r="DB177" s="20"/>
      <c r="DC177" s="20"/>
      <c r="DD177" s="20"/>
    </row>
    <row r="178" spans="1:108" s="7" customFormat="1" ht="9.9" customHeight="1">
      <c r="D178" s="175"/>
      <c r="E178" s="175"/>
      <c r="F178" s="175"/>
      <c r="G178" s="175"/>
      <c r="H178" s="175"/>
      <c r="I178" s="175"/>
      <c r="J178" s="175"/>
      <c r="K178" s="175"/>
      <c r="L178" s="175"/>
      <c r="M178" s="175"/>
      <c r="N178" s="175"/>
      <c r="O178" s="175"/>
      <c r="P178" s="175"/>
      <c r="Q178" s="175"/>
      <c r="R178" s="175"/>
      <c r="S178" s="175"/>
      <c r="T178" s="175"/>
      <c r="U178" s="175"/>
      <c r="V178" s="175"/>
      <c r="W178" s="175"/>
      <c r="X178" s="175"/>
      <c r="Y178" s="175"/>
      <c r="Z178" s="175"/>
      <c r="AA178" s="175"/>
      <c r="AB178" s="175"/>
      <c r="AC178" s="175"/>
      <c r="AE178" s="21"/>
      <c r="AF178" s="20"/>
      <c r="AG178" s="20"/>
      <c r="AH178" s="1749"/>
      <c r="AI178" s="1749"/>
      <c r="AJ178" s="1749"/>
      <c r="AK178" s="1749"/>
      <c r="AL178" s="1749"/>
      <c r="AM178" s="1749"/>
      <c r="AN178" s="1749"/>
      <c r="AO178" s="1749"/>
      <c r="AP178" s="1749"/>
      <c r="AQ178" s="1749"/>
      <c r="AR178" s="1749"/>
      <c r="AS178" s="1749"/>
      <c r="AT178" s="1749"/>
      <c r="AU178" s="1749"/>
      <c r="AV178" s="1749"/>
      <c r="AW178" s="1749"/>
      <c r="AX178" s="1749"/>
      <c r="AY178" s="1749"/>
      <c r="AZ178" s="1749"/>
      <c r="BA178" s="1749"/>
      <c r="BB178" s="1749"/>
      <c r="BC178" s="1749"/>
      <c r="BD178" s="1749"/>
      <c r="BE178" s="1749"/>
      <c r="BF178" s="1749"/>
      <c r="BG178" s="1749"/>
      <c r="BH178" s="1749"/>
      <c r="BI178" s="1749"/>
      <c r="BJ178" s="1749"/>
      <c r="BK178" s="1749"/>
      <c r="BL178" s="1749"/>
      <c r="BM178" s="1749"/>
      <c r="BN178" s="1749"/>
      <c r="BO178" s="1749"/>
      <c r="BP178" s="1749"/>
      <c r="BQ178" s="1749"/>
      <c r="BR178" s="1749"/>
      <c r="BS178" s="1749"/>
      <c r="BT178" s="1749"/>
      <c r="BU178" s="184"/>
      <c r="BV178" s="185"/>
      <c r="BW178" s="185"/>
      <c r="BX178" s="185"/>
      <c r="BY178" s="185"/>
      <c r="BZ178" s="185"/>
      <c r="CA178" s="185"/>
      <c r="CB178" s="185"/>
      <c r="CC178" s="185"/>
      <c r="CD178" s="185"/>
      <c r="CE178" s="185"/>
      <c r="CF178" s="185"/>
      <c r="CG178" s="185"/>
      <c r="CH178" s="185"/>
      <c r="CI178" s="185"/>
      <c r="CJ178" s="57"/>
      <c r="CK178" s="195"/>
      <c r="CL178" s="195"/>
      <c r="CM178" s="195"/>
      <c r="CN178" s="57"/>
      <c r="CO178" s="195"/>
      <c r="CP178" s="195"/>
      <c r="CQ178" s="195"/>
      <c r="CR178" s="201"/>
      <c r="CS178" s="195"/>
      <c r="CT178" s="195"/>
      <c r="CU178" s="195"/>
      <c r="CV178" s="57"/>
      <c r="CW178" s="5"/>
    </row>
    <row r="179" spans="1:108" s="7" customFormat="1" ht="9.9" customHeight="1">
      <c r="C179" s="57"/>
      <c r="D179" s="168"/>
      <c r="E179" s="168"/>
      <c r="F179" s="168"/>
      <c r="G179" s="168"/>
      <c r="H179" s="168"/>
      <c r="I179" s="168"/>
      <c r="J179" s="168"/>
      <c r="K179" s="168"/>
      <c r="L179" s="168"/>
      <c r="M179" s="168"/>
      <c r="N179" s="168"/>
      <c r="O179" s="168"/>
      <c r="P179" s="168"/>
      <c r="Q179" s="168"/>
      <c r="R179" s="168"/>
      <c r="S179" s="168"/>
      <c r="T179" s="168"/>
      <c r="U179" s="168"/>
      <c r="V179" s="168"/>
      <c r="W179" s="168"/>
      <c r="X179" s="168"/>
      <c r="Y179" s="168"/>
      <c r="Z179" s="168"/>
      <c r="AA179" s="168"/>
      <c r="AB179" s="168"/>
      <c r="AC179" s="168"/>
      <c r="AE179" s="21"/>
      <c r="AF179" s="20"/>
      <c r="AG179" s="20"/>
      <c r="AH179" s="1749"/>
      <c r="AI179" s="1749"/>
      <c r="AJ179" s="1749"/>
      <c r="AK179" s="1749"/>
      <c r="AL179" s="1749"/>
      <c r="AM179" s="1749"/>
      <c r="AN179" s="1749"/>
      <c r="AO179" s="1749"/>
      <c r="AP179" s="1749"/>
      <c r="AQ179" s="1749"/>
      <c r="AR179" s="1749"/>
      <c r="AS179" s="1749"/>
      <c r="AT179" s="1749"/>
      <c r="AU179" s="1749"/>
      <c r="AV179" s="1749"/>
      <c r="AW179" s="1749"/>
      <c r="AX179" s="1749"/>
      <c r="AY179" s="1749"/>
      <c r="AZ179" s="1749"/>
      <c r="BA179" s="1749"/>
      <c r="BB179" s="1749"/>
      <c r="BC179" s="1749"/>
      <c r="BD179" s="1749"/>
      <c r="BE179" s="1749"/>
      <c r="BF179" s="1749"/>
      <c r="BG179" s="1749"/>
      <c r="BH179" s="1749"/>
      <c r="BI179" s="1749"/>
      <c r="BJ179" s="1749"/>
      <c r="BK179" s="1749"/>
      <c r="BL179" s="1749"/>
      <c r="BM179" s="1749"/>
      <c r="BN179" s="1749"/>
      <c r="BO179" s="1749"/>
      <c r="BP179" s="1749"/>
      <c r="BQ179" s="1749"/>
      <c r="BR179" s="1749"/>
      <c r="BS179" s="1749"/>
      <c r="BT179" s="1749"/>
      <c r="BU179" s="186"/>
      <c r="BV179" s="187"/>
      <c r="BW179" s="187"/>
      <c r="BX179" s="187"/>
      <c r="BY179" s="187"/>
      <c r="BZ179" s="187"/>
      <c r="CA179" s="187"/>
      <c r="CB179" s="187"/>
      <c r="CC179" s="187"/>
      <c r="CD179" s="187"/>
      <c r="CE179" s="187"/>
      <c r="CF179" s="187"/>
      <c r="CG179" s="187"/>
      <c r="CH179" s="187"/>
      <c r="CI179" s="187"/>
      <c r="CJ179" s="192"/>
      <c r="CK179" s="194"/>
      <c r="CL179" s="194"/>
      <c r="CM179" s="194"/>
      <c r="CN179" s="192"/>
      <c r="CO179" s="194"/>
      <c r="CP179" s="194"/>
      <c r="CQ179" s="194"/>
      <c r="CR179" s="193"/>
      <c r="CS179" s="195"/>
      <c r="CT179" s="195"/>
      <c r="CU179" s="195"/>
      <c r="CV179" s="57"/>
      <c r="CW179" s="5"/>
    </row>
    <row r="180" spans="1:108" s="7" customFormat="1" ht="9.9" customHeight="1">
      <c r="B180" s="55"/>
      <c r="D180" s="175"/>
      <c r="E180" s="175"/>
      <c r="F180" s="175"/>
      <c r="G180" s="175"/>
      <c r="H180" s="175"/>
      <c r="I180" s="175"/>
      <c r="J180" s="175"/>
      <c r="K180" s="175"/>
      <c r="L180" s="175"/>
      <c r="M180" s="175"/>
      <c r="N180" s="175"/>
      <c r="O180" s="175"/>
      <c r="P180" s="175"/>
      <c r="Q180" s="175"/>
      <c r="R180" s="175"/>
      <c r="S180" s="175"/>
      <c r="T180" s="175"/>
      <c r="U180" s="175"/>
      <c r="V180" s="175"/>
      <c r="W180" s="175"/>
      <c r="X180" s="175"/>
      <c r="Y180" s="175"/>
      <c r="Z180" s="175"/>
      <c r="AA180" s="175"/>
      <c r="AB180" s="175"/>
      <c r="AC180" s="168"/>
      <c r="AE180" s="21"/>
      <c r="AF180" s="20"/>
      <c r="AG180" s="20"/>
      <c r="AH180" s="62"/>
      <c r="AI180" s="62"/>
      <c r="AJ180" s="62"/>
      <c r="AK180" s="62"/>
      <c r="AL180" s="62"/>
      <c r="AM180" s="62"/>
      <c r="AN180" s="62"/>
      <c r="AO180" s="62"/>
      <c r="AP180" s="62"/>
      <c r="AQ180" s="62"/>
      <c r="AR180" s="62"/>
      <c r="AS180" s="62"/>
      <c r="AT180" s="62"/>
      <c r="AU180" s="62"/>
      <c r="AV180" s="62"/>
      <c r="AW180" s="62"/>
      <c r="AX180" s="62"/>
      <c r="AY180" s="62"/>
      <c r="AZ180" s="62"/>
      <c r="BA180" s="62"/>
      <c r="BB180" s="62"/>
      <c r="BC180" s="62"/>
      <c r="BD180" s="62"/>
      <c r="BE180" s="62"/>
      <c r="BF180" s="62"/>
      <c r="BG180" s="62"/>
      <c r="BH180" s="62"/>
      <c r="BI180" s="62"/>
      <c r="BJ180" s="62"/>
      <c r="BK180" s="62"/>
      <c r="BL180" s="62"/>
      <c r="BM180" s="62"/>
      <c r="BN180" s="62"/>
      <c r="BO180" s="62"/>
      <c r="BP180" s="62"/>
      <c r="BQ180" s="62"/>
      <c r="BR180" s="62"/>
      <c r="BS180" s="62"/>
      <c r="BT180" s="62"/>
      <c r="BU180" s="6"/>
      <c r="BV180" s="6"/>
      <c r="BW180" s="6"/>
      <c r="BX180" s="6"/>
      <c r="BY180" s="6"/>
      <c r="BZ180" s="6"/>
      <c r="CA180" s="6"/>
      <c r="CB180" s="6"/>
      <c r="CC180" s="6"/>
      <c r="CD180" s="6"/>
      <c r="CE180" s="6"/>
      <c r="CF180" s="6"/>
      <c r="CG180" s="6"/>
      <c r="CH180" s="6"/>
      <c r="CI180" s="6"/>
      <c r="CJ180" s="57"/>
      <c r="CK180" s="195"/>
      <c r="CL180" s="195"/>
      <c r="CM180" s="195"/>
      <c r="CN180" s="57"/>
      <c r="CO180" s="195"/>
      <c r="CP180" s="195"/>
      <c r="CQ180" s="195"/>
      <c r="CR180" s="57"/>
      <c r="CS180" s="195"/>
      <c r="CT180" s="195"/>
      <c r="CU180" s="195"/>
      <c r="CV180" s="57"/>
      <c r="CW180" s="5"/>
    </row>
    <row r="181" spans="1:108" s="7" customFormat="1" ht="9.9" customHeight="1">
      <c r="D181" s="175"/>
      <c r="E181" s="175"/>
      <c r="F181" s="175"/>
      <c r="G181" s="175"/>
      <c r="H181" s="175"/>
      <c r="I181" s="175"/>
      <c r="J181" s="175"/>
      <c r="K181" s="175"/>
      <c r="L181" s="175"/>
      <c r="M181" s="175"/>
      <c r="N181" s="175"/>
      <c r="O181" s="175"/>
      <c r="P181" s="175"/>
      <c r="Q181" s="175"/>
      <c r="R181" s="175"/>
      <c r="S181" s="175"/>
      <c r="T181" s="175"/>
      <c r="U181" s="175"/>
      <c r="V181" s="175"/>
      <c r="W181" s="175"/>
      <c r="X181" s="175"/>
      <c r="Y181" s="175"/>
      <c r="Z181" s="175"/>
      <c r="AA181" s="175"/>
      <c r="AB181" s="168"/>
      <c r="AC181" s="168"/>
      <c r="AE181" s="21"/>
      <c r="AF181" s="20"/>
      <c r="AG181" s="20"/>
      <c r="AH181" s="20"/>
      <c r="AI181" s="20"/>
      <c r="AJ181" s="20"/>
      <c r="AK181" s="20"/>
      <c r="AL181" s="20"/>
      <c r="AM181" s="20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  <c r="BW181" s="6"/>
      <c r="BX181" s="6"/>
      <c r="BY181" s="6"/>
      <c r="BZ181" s="6"/>
      <c r="CA181" s="6"/>
      <c r="CB181" s="6"/>
      <c r="CC181" s="6"/>
      <c r="CD181" s="6"/>
      <c r="CE181" s="6"/>
      <c r="CF181" s="6"/>
      <c r="CG181" s="6"/>
      <c r="CH181" s="6"/>
      <c r="CI181" s="6"/>
      <c r="CJ181" s="57"/>
      <c r="CK181" s="195"/>
      <c r="CL181" s="195"/>
      <c r="CM181" s="195"/>
      <c r="CN181" s="57"/>
      <c r="CO181" s="195"/>
      <c r="CP181" s="195"/>
      <c r="CQ181" s="195"/>
      <c r="CR181" s="57"/>
      <c r="CS181" s="195"/>
      <c r="CT181" s="195"/>
      <c r="CU181" s="195"/>
      <c r="CV181" s="57"/>
      <c r="CW181" s="5"/>
    </row>
    <row r="182" spans="1:108" s="7" customFormat="1" ht="9.9" customHeight="1">
      <c r="C182" s="56"/>
      <c r="D182" s="168"/>
      <c r="E182" s="168"/>
      <c r="F182" s="168"/>
      <c r="G182" s="168"/>
      <c r="H182" s="168"/>
      <c r="I182" s="168"/>
      <c r="J182" s="168"/>
      <c r="K182" s="168"/>
      <c r="L182" s="168"/>
      <c r="M182" s="168"/>
      <c r="N182" s="168"/>
      <c r="O182" s="168"/>
      <c r="P182" s="168"/>
      <c r="Q182" s="168"/>
      <c r="R182" s="168"/>
      <c r="S182" s="168"/>
      <c r="T182" s="168"/>
      <c r="U182" s="168"/>
      <c r="V182" s="168"/>
      <c r="W182" s="168"/>
      <c r="X182" s="168"/>
      <c r="Y182" s="168"/>
      <c r="Z182" s="168"/>
      <c r="AA182" s="168"/>
      <c r="AB182" s="168"/>
      <c r="AC182" s="168"/>
      <c r="AE182" s="21"/>
      <c r="AF182" s="63"/>
      <c r="AG182" s="63"/>
      <c r="AH182" s="63"/>
      <c r="AI182" s="20"/>
      <c r="AJ182" s="20"/>
      <c r="AK182" s="20"/>
      <c r="AL182" s="20"/>
      <c r="AM182" s="20"/>
      <c r="AN182" s="20"/>
      <c r="AO182" s="20"/>
      <c r="AP182" s="20"/>
      <c r="AQ182" s="20"/>
      <c r="AR182" s="20"/>
      <c r="AS182" s="20"/>
      <c r="AT182" s="20"/>
      <c r="AU182" s="20"/>
      <c r="AV182" s="20"/>
      <c r="AW182" s="20"/>
      <c r="AX182" s="20"/>
      <c r="AY182" s="20"/>
      <c r="AZ182" s="20"/>
      <c r="BA182" s="20"/>
      <c r="BB182" s="20"/>
      <c r="BC182" s="20"/>
      <c r="BD182" s="20"/>
      <c r="BE182" s="20"/>
      <c r="BF182" s="20"/>
      <c r="BG182" s="20"/>
      <c r="BH182" s="20"/>
      <c r="BI182" s="20"/>
      <c r="BJ182" s="20"/>
      <c r="BK182" s="20"/>
      <c r="BL182" s="57"/>
      <c r="BM182" s="195"/>
      <c r="BN182" s="195"/>
      <c r="BO182" s="195"/>
      <c r="BP182" s="57"/>
      <c r="BQ182" s="195"/>
      <c r="BR182" s="195"/>
      <c r="BS182" s="195"/>
      <c r="BT182" s="57"/>
      <c r="BU182" s="195"/>
      <c r="BV182" s="195"/>
      <c r="BW182" s="195"/>
      <c r="BX182" s="57"/>
      <c r="BY182" s="5"/>
    </row>
    <row r="183" spans="1:108" s="7" customFormat="1" ht="9.9" customHeight="1">
      <c r="C183" s="57"/>
      <c r="D183" s="168"/>
      <c r="E183" s="168"/>
      <c r="F183" s="168"/>
      <c r="G183" s="168"/>
      <c r="H183" s="168"/>
      <c r="I183" s="168"/>
      <c r="J183" s="168"/>
      <c r="K183" s="168"/>
      <c r="L183" s="168"/>
      <c r="M183" s="168"/>
      <c r="N183" s="168"/>
      <c r="O183" s="168"/>
      <c r="P183" s="168"/>
      <c r="Q183" s="168"/>
      <c r="R183" s="168"/>
      <c r="S183" s="168"/>
      <c r="T183" s="168"/>
      <c r="U183" s="168"/>
      <c r="V183" s="168"/>
      <c r="W183" s="168"/>
      <c r="X183" s="168"/>
      <c r="Y183" s="168"/>
      <c r="Z183" s="168"/>
      <c r="AA183" s="168"/>
      <c r="AB183" s="168"/>
      <c r="AC183" s="168"/>
      <c r="AE183" s="21"/>
      <c r="AF183" s="63"/>
      <c r="AG183" s="63"/>
      <c r="AH183" s="63"/>
      <c r="AI183" s="20"/>
      <c r="AJ183" s="20"/>
      <c r="AK183" s="1747" t="s">
        <v>1238</v>
      </c>
      <c r="AL183" s="1747"/>
      <c r="AM183" s="1747"/>
      <c r="AN183" s="1747"/>
      <c r="AO183" s="1747"/>
      <c r="AP183" s="1747"/>
      <c r="AQ183" s="1747"/>
      <c r="AR183" s="1747"/>
      <c r="AS183" s="1747"/>
      <c r="AT183" s="1747"/>
      <c r="AU183" s="20" t="s">
        <v>1239</v>
      </c>
      <c r="AV183" s="20"/>
      <c r="AW183" s="20"/>
      <c r="AX183" s="20"/>
      <c r="AY183" s="20"/>
      <c r="AZ183" s="20"/>
      <c r="BA183" s="20"/>
      <c r="BB183" s="20"/>
      <c r="BC183" s="20"/>
      <c r="BD183" s="20"/>
      <c r="BE183" s="20"/>
      <c r="BF183" s="20"/>
      <c r="BG183" s="20"/>
      <c r="BH183" s="20"/>
      <c r="BI183" s="20"/>
      <c r="BJ183" s="20"/>
      <c r="BK183" s="20"/>
      <c r="BL183" s="57"/>
      <c r="BM183" s="195"/>
      <c r="BN183" s="195"/>
      <c r="BO183" s="195"/>
      <c r="BP183" s="57"/>
      <c r="BQ183" s="195"/>
      <c r="BR183" s="195"/>
      <c r="BS183" s="195"/>
      <c r="BT183" s="57"/>
      <c r="BU183" s="195"/>
      <c r="BV183" s="195"/>
      <c r="BW183" s="195"/>
      <c r="BX183" s="57"/>
      <c r="BY183" s="5"/>
      <c r="CG183" s="1748" t="s">
        <v>1241</v>
      </c>
      <c r="CH183" s="1748"/>
      <c r="CI183" s="1748"/>
      <c r="CJ183" s="1748"/>
      <c r="CK183" s="1748"/>
      <c r="CL183" s="1748"/>
      <c r="CM183" s="1748"/>
      <c r="CN183" s="1748"/>
    </row>
    <row r="184" spans="1:108" s="7" customFormat="1" ht="9.9" customHeight="1">
      <c r="C184" s="56"/>
      <c r="D184" s="168"/>
      <c r="E184" s="168"/>
      <c r="F184" s="168"/>
      <c r="G184" s="168"/>
      <c r="H184" s="168"/>
      <c r="I184" s="168"/>
      <c r="J184" s="168"/>
      <c r="K184" s="168"/>
      <c r="L184" s="168"/>
      <c r="M184" s="168"/>
      <c r="N184" s="168"/>
      <c r="O184" s="168"/>
      <c r="P184" s="168"/>
      <c r="Q184" s="168"/>
      <c r="R184" s="168"/>
      <c r="S184" s="168"/>
      <c r="T184" s="168"/>
      <c r="U184" s="168"/>
      <c r="V184" s="168"/>
      <c r="W184" s="168"/>
      <c r="X184" s="168"/>
      <c r="Y184" s="168"/>
      <c r="Z184" s="168"/>
      <c r="AA184" s="168"/>
      <c r="AB184" s="168"/>
      <c r="AC184" s="168"/>
      <c r="AE184" s="21"/>
      <c r="AF184" s="63"/>
      <c r="AG184" s="63"/>
      <c r="AH184" s="63"/>
      <c r="AI184" s="20"/>
      <c r="AJ184" s="20"/>
      <c r="AK184" s="1747"/>
      <c r="AL184" s="1747"/>
      <c r="AM184" s="1747"/>
      <c r="AN184" s="1747"/>
      <c r="AO184" s="1747"/>
      <c r="AP184" s="1747"/>
      <c r="AQ184" s="1747"/>
      <c r="AR184" s="1747"/>
      <c r="AS184" s="1747"/>
      <c r="AT184" s="1747"/>
      <c r="AU184" s="20" t="s">
        <v>1240</v>
      </c>
      <c r="AV184" s="20"/>
      <c r="AW184" s="20"/>
      <c r="AX184" s="20"/>
      <c r="AY184" s="20"/>
      <c r="AZ184" s="20"/>
      <c r="BA184" s="202"/>
      <c r="BB184" s="202"/>
      <c r="BC184" s="202"/>
      <c r="BD184" s="202"/>
      <c r="BE184" s="202"/>
      <c r="BF184" s="202"/>
      <c r="BG184" s="202"/>
      <c r="BH184" s="202"/>
      <c r="BI184" s="202"/>
      <c r="BJ184" s="202"/>
      <c r="BK184" s="202"/>
      <c r="BL184" s="57"/>
      <c r="BM184" s="195"/>
      <c r="BN184" s="195"/>
      <c r="BO184" s="195"/>
      <c r="BP184" s="57"/>
      <c r="BQ184" s="195"/>
      <c r="BR184" s="195"/>
      <c r="BS184" s="195"/>
      <c r="BT184" s="57"/>
      <c r="BU184" s="195"/>
      <c r="BV184" s="195"/>
      <c r="BW184" s="195"/>
      <c r="BX184" s="57"/>
      <c r="BY184" s="5"/>
      <c r="BZ184" s="5"/>
      <c r="CA184" s="5"/>
      <c r="CB184" s="5"/>
      <c r="CC184" s="5"/>
      <c r="CD184" s="5"/>
      <c r="CE184" s="5"/>
      <c r="CF184" s="5"/>
      <c r="CG184" s="1748"/>
      <c r="CH184" s="1748"/>
      <c r="CI184" s="1748"/>
      <c r="CJ184" s="1748"/>
      <c r="CK184" s="1748"/>
      <c r="CL184" s="1748"/>
      <c r="CM184" s="1748"/>
      <c r="CN184" s="1748"/>
      <c r="CO184" s="5"/>
      <c r="CP184" s="5"/>
      <c r="CQ184" s="5"/>
      <c r="CR184" s="5"/>
      <c r="CS184" s="5"/>
      <c r="CT184" s="5"/>
      <c r="CU184" s="5"/>
      <c r="CV184" s="5"/>
      <c r="CW184" s="5"/>
    </row>
    <row r="185" spans="1:108" s="7" customFormat="1" ht="9.9" customHeight="1">
      <c r="C185" s="56"/>
      <c r="D185" s="168"/>
      <c r="E185" s="168"/>
      <c r="F185" s="168"/>
      <c r="G185" s="168"/>
      <c r="H185" s="168"/>
      <c r="I185" s="168"/>
      <c r="J185" s="168"/>
      <c r="K185" s="168"/>
      <c r="L185" s="168"/>
      <c r="M185" s="168"/>
      <c r="N185" s="168"/>
      <c r="O185" s="168"/>
      <c r="P185" s="168"/>
      <c r="Q185" s="168"/>
      <c r="R185" s="168"/>
      <c r="S185" s="168"/>
      <c r="T185" s="168"/>
      <c r="U185" s="168"/>
      <c r="V185" s="168"/>
      <c r="W185" s="168"/>
      <c r="X185" s="168"/>
      <c r="Y185" s="168"/>
      <c r="Z185" s="168"/>
      <c r="AA185" s="168"/>
      <c r="AB185" s="168"/>
      <c r="AC185" s="168"/>
      <c r="AE185" s="21"/>
      <c r="AF185" s="63"/>
      <c r="AG185" s="63"/>
      <c r="AH185" s="63"/>
      <c r="AI185" s="1747" t="s">
        <v>1237</v>
      </c>
      <c r="AJ185" s="1747"/>
      <c r="AK185" s="1747"/>
      <c r="AL185" s="1747"/>
      <c r="AM185" s="1747"/>
      <c r="AN185" s="1747"/>
      <c r="AO185" s="1747"/>
      <c r="AP185" s="1747"/>
      <c r="AQ185" s="1747"/>
      <c r="AR185" s="1747"/>
      <c r="AS185" s="1747"/>
      <c r="AT185" s="1747"/>
      <c r="AU185" s="1747"/>
      <c r="AV185" s="1747"/>
      <c r="AW185" s="1747"/>
      <c r="AX185" s="1747"/>
      <c r="AY185" s="1747"/>
      <c r="AZ185" s="1747"/>
      <c r="BA185" s="1747"/>
      <c r="BB185" s="1747"/>
      <c r="BC185" s="1747"/>
      <c r="BD185" s="1747"/>
      <c r="BE185" s="1747"/>
      <c r="BF185" s="1747"/>
      <c r="BG185" s="1747"/>
      <c r="BH185" s="1747"/>
      <c r="BI185" s="1747"/>
      <c r="BJ185" s="1747"/>
      <c r="BK185" s="1747"/>
      <c r="BL185" s="1747"/>
      <c r="BM185" s="1747"/>
      <c r="BN185" s="1747"/>
      <c r="BO185" s="1747"/>
      <c r="BP185" s="1747"/>
      <c r="BQ185" s="1747"/>
      <c r="BR185" s="1747"/>
      <c r="BS185" s="1747"/>
      <c r="BT185" s="1747"/>
      <c r="BU185" s="1747"/>
      <c r="BV185" s="1747"/>
      <c r="BW185" s="1747"/>
      <c r="BX185" s="1747"/>
      <c r="BY185" s="1747"/>
      <c r="BZ185" s="5"/>
      <c r="CA185" s="5"/>
      <c r="CB185" s="5"/>
      <c r="CC185" s="5"/>
      <c r="CD185" s="5"/>
      <c r="CE185" s="5"/>
      <c r="CF185" s="5"/>
      <c r="CG185" s="5"/>
      <c r="CH185" s="5"/>
      <c r="CI185" s="5"/>
      <c r="CJ185" s="5"/>
      <c r="CK185" s="5"/>
      <c r="CL185" s="5"/>
      <c r="CM185" s="5"/>
      <c r="CN185" s="5"/>
      <c r="CO185" s="5"/>
      <c r="CP185" s="5"/>
      <c r="CQ185" s="5"/>
      <c r="CR185" s="5"/>
      <c r="CS185" s="5"/>
      <c r="CT185" s="5"/>
      <c r="CU185" s="5"/>
      <c r="CV185" s="5"/>
      <c r="CW185" s="5"/>
    </row>
    <row r="186" spans="1:108" s="7" customFormat="1" ht="9.9" customHeight="1">
      <c r="AE186" s="21"/>
      <c r="AF186" s="203"/>
      <c r="AG186" s="63"/>
      <c r="AH186" s="63"/>
      <c r="AI186" s="1747"/>
      <c r="AJ186" s="1747"/>
      <c r="AK186" s="1747"/>
      <c r="AL186" s="1747"/>
      <c r="AM186" s="1747"/>
      <c r="AN186" s="1747"/>
      <c r="AO186" s="1747"/>
      <c r="AP186" s="1747"/>
      <c r="AQ186" s="1747"/>
      <c r="AR186" s="1747"/>
      <c r="AS186" s="1747"/>
      <c r="AT186" s="1747"/>
      <c r="AU186" s="1747"/>
      <c r="AV186" s="1747"/>
      <c r="AW186" s="1747"/>
      <c r="AX186" s="1747"/>
      <c r="AY186" s="1747"/>
      <c r="AZ186" s="1747"/>
      <c r="BA186" s="1747"/>
      <c r="BB186" s="1747"/>
      <c r="BC186" s="1747"/>
      <c r="BD186" s="1747"/>
      <c r="BE186" s="1747"/>
      <c r="BF186" s="1747"/>
      <c r="BG186" s="1747"/>
      <c r="BH186" s="1747"/>
      <c r="BI186" s="1747"/>
      <c r="BJ186" s="1747"/>
      <c r="BK186" s="1747"/>
      <c r="BL186" s="1747"/>
      <c r="BM186" s="1747"/>
      <c r="BN186" s="1747"/>
      <c r="BO186" s="1747"/>
      <c r="BP186" s="1747"/>
      <c r="BQ186" s="1747"/>
      <c r="BR186" s="1747"/>
      <c r="BS186" s="1747"/>
      <c r="BT186" s="1747"/>
      <c r="BU186" s="1747"/>
      <c r="BV186" s="1747"/>
      <c r="BW186" s="1747"/>
      <c r="BX186" s="1747"/>
      <c r="BY186" s="1747"/>
      <c r="BZ186" s="20"/>
      <c r="CA186" s="20"/>
      <c r="CB186" s="20"/>
      <c r="CC186" s="20"/>
      <c r="CD186" s="20"/>
      <c r="CE186" s="20"/>
      <c r="CF186" s="20"/>
      <c r="CG186" s="20"/>
      <c r="CH186" s="20"/>
      <c r="CI186" s="20"/>
      <c r="CJ186" s="57"/>
      <c r="CK186" s="195"/>
      <c r="CL186" s="195"/>
      <c r="CM186" s="195"/>
      <c r="CN186" s="57"/>
      <c r="CO186" s="195"/>
      <c r="CP186" s="195"/>
      <c r="CQ186" s="195"/>
      <c r="CR186" s="57"/>
      <c r="CS186" s="195"/>
      <c r="CT186" s="195"/>
      <c r="CU186" s="195"/>
      <c r="CV186" s="57"/>
      <c r="CW186" s="5"/>
    </row>
    <row r="187" spans="1:108" s="7" customFormat="1" ht="9.9" customHeight="1">
      <c r="B187" s="55"/>
      <c r="D187" s="175"/>
      <c r="E187" s="175"/>
      <c r="F187" s="175"/>
      <c r="G187" s="175"/>
      <c r="H187" s="175"/>
      <c r="I187" s="175"/>
      <c r="J187" s="175"/>
      <c r="K187" s="175"/>
      <c r="L187" s="175"/>
      <c r="M187" s="175"/>
      <c r="N187" s="175"/>
      <c r="O187" s="175"/>
      <c r="P187" s="175"/>
      <c r="Q187" s="175"/>
      <c r="R187" s="175"/>
      <c r="S187" s="175"/>
      <c r="T187" s="175"/>
      <c r="U187" s="175"/>
      <c r="V187" s="175"/>
      <c r="W187" s="175"/>
      <c r="X187" s="175"/>
      <c r="Y187" s="175"/>
      <c r="Z187" s="175"/>
      <c r="AA187" s="175"/>
      <c r="AB187" s="175"/>
      <c r="AC187" s="175"/>
      <c r="AE187" s="21"/>
      <c r="AF187" s="63"/>
      <c r="AG187" s="63"/>
      <c r="AH187" s="63"/>
      <c r="AI187" s="20"/>
      <c r="AJ187" s="20"/>
      <c r="AK187" s="20"/>
      <c r="AL187" s="20"/>
      <c r="AM187" s="20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20"/>
      <c r="BM187" s="20"/>
      <c r="BN187" s="20"/>
      <c r="BO187" s="20"/>
      <c r="BP187" s="20"/>
      <c r="BQ187" s="20"/>
      <c r="BR187" s="20"/>
      <c r="BS187" s="20"/>
      <c r="BT187" s="20"/>
      <c r="BU187" s="20"/>
      <c r="BV187" s="20"/>
      <c r="BW187" s="20"/>
      <c r="BX187" s="20"/>
      <c r="BY187" s="20"/>
      <c r="BZ187" s="20"/>
      <c r="CA187" s="20"/>
      <c r="CB187" s="20"/>
      <c r="CC187" s="20"/>
      <c r="CD187" s="20"/>
      <c r="CE187" s="20"/>
      <c r="CF187" s="20"/>
      <c r="CG187" s="20"/>
      <c r="CH187" s="20"/>
      <c r="CI187" s="20"/>
      <c r="CJ187" s="57"/>
      <c r="CK187" s="195"/>
      <c r="CL187" s="195"/>
      <c r="CM187" s="195"/>
      <c r="CN187" s="57"/>
      <c r="CO187" s="195"/>
      <c r="CP187" s="195"/>
      <c r="CQ187" s="195"/>
      <c r="CR187" s="57"/>
      <c r="CS187" s="195"/>
      <c r="CT187" s="195"/>
      <c r="CU187" s="195"/>
      <c r="CV187" s="57"/>
      <c r="CW187" s="5"/>
    </row>
    <row r="188" spans="1:108" s="7" customFormat="1" ht="9.9" customHeight="1">
      <c r="C188" s="8"/>
      <c r="D188" s="175"/>
      <c r="E188" s="175"/>
      <c r="F188" s="175"/>
      <c r="G188" s="175"/>
      <c r="H188" s="175"/>
      <c r="I188" s="175"/>
      <c r="J188" s="175"/>
      <c r="K188" s="175"/>
      <c r="L188" s="175"/>
      <c r="M188" s="175"/>
      <c r="N188" s="175"/>
      <c r="O188" s="175"/>
      <c r="P188" s="175"/>
      <c r="Q188" s="175"/>
      <c r="R188" s="175"/>
      <c r="S188" s="175"/>
      <c r="T188" s="175"/>
      <c r="U188" s="175"/>
      <c r="V188" s="175"/>
      <c r="W188" s="175"/>
      <c r="X188" s="175"/>
      <c r="Y188" s="175"/>
      <c r="Z188" s="175"/>
      <c r="AA188" s="175"/>
      <c r="AB188" s="175"/>
      <c r="AC188" s="175"/>
      <c r="AE188" s="21"/>
      <c r="AF188" s="63"/>
      <c r="AG188" s="63"/>
      <c r="AH188" s="1750" t="s">
        <v>1234</v>
      </c>
      <c r="AI188" s="1750"/>
      <c r="AJ188" s="1750"/>
      <c r="AK188" s="1750"/>
      <c r="AL188" s="1663" t="s">
        <v>1235</v>
      </c>
      <c r="AM188" s="1663"/>
      <c r="AN188" s="1663"/>
      <c r="AO188" s="1663"/>
      <c r="AP188" s="1663"/>
      <c r="AQ188" s="1663"/>
      <c r="AR188" s="1740" t="s">
        <v>73</v>
      </c>
      <c r="AS188" s="1740"/>
      <c r="AT188" s="1740"/>
      <c r="AU188" s="1740"/>
      <c r="AV188" s="1740"/>
      <c r="AW188" s="1740"/>
      <c r="AX188" s="1740"/>
      <c r="AY188" s="1740"/>
      <c r="AZ188" s="1740"/>
      <c r="BA188" s="1740"/>
      <c r="BB188" s="1740"/>
      <c r="BC188" s="1740"/>
      <c r="BD188" s="1740"/>
      <c r="BE188" s="1740"/>
      <c r="BF188" s="1740"/>
      <c r="BG188" s="1740"/>
      <c r="BH188" s="1740"/>
      <c r="BI188" s="1740"/>
      <c r="BJ188" s="1740"/>
      <c r="BK188" s="1740"/>
      <c r="BL188" s="1740"/>
      <c r="BM188" s="1740"/>
      <c r="BN188" s="1740"/>
      <c r="BO188" s="1740"/>
      <c r="BP188" s="1740"/>
      <c r="BQ188" s="1740"/>
      <c r="BR188" s="20"/>
      <c r="BS188" s="20"/>
      <c r="BT188" s="20"/>
      <c r="BU188" s="20"/>
      <c r="BV188" s="20"/>
      <c r="BW188" s="20"/>
      <c r="BX188" s="20"/>
      <c r="BY188" s="202"/>
      <c r="BZ188" s="20"/>
      <c r="CA188" s="20"/>
      <c r="CB188" s="20"/>
      <c r="CC188" s="20"/>
      <c r="CD188" s="20"/>
      <c r="CE188" s="20"/>
      <c r="CF188" s="20"/>
      <c r="CG188" s="20"/>
      <c r="CH188" s="20"/>
      <c r="CI188" s="20"/>
      <c r="CJ188" s="57"/>
      <c r="CK188" s="4"/>
      <c r="CL188" s="4"/>
      <c r="CM188" s="4"/>
      <c r="CN188" s="57"/>
      <c r="CO188" s="4"/>
      <c r="CP188" s="4"/>
      <c r="CQ188" s="4"/>
      <c r="CR188" s="57"/>
      <c r="CS188" s="4"/>
      <c r="CT188" s="4"/>
      <c r="CU188" s="4"/>
      <c r="CV188" s="57"/>
      <c r="CW188" s="5"/>
    </row>
    <row r="189" spans="1:108" s="7" customFormat="1" ht="9.9" customHeight="1">
      <c r="AE189" s="21"/>
      <c r="AF189" s="63"/>
      <c r="AG189" s="63"/>
      <c r="AH189" s="1750"/>
      <c r="AI189" s="1750"/>
      <c r="AJ189" s="1750"/>
      <c r="AK189" s="1750"/>
      <c r="AL189" s="1663"/>
      <c r="AM189" s="1663"/>
      <c r="AN189" s="1663"/>
      <c r="AO189" s="1663"/>
      <c r="AP189" s="1663"/>
      <c r="AQ189" s="1663"/>
      <c r="AR189" s="1740"/>
      <c r="AS189" s="1740"/>
      <c r="AT189" s="1740"/>
      <c r="AU189" s="1740"/>
      <c r="AV189" s="1740"/>
      <c r="AW189" s="1740"/>
      <c r="AX189" s="1740"/>
      <c r="AY189" s="1740"/>
      <c r="AZ189" s="1740"/>
      <c r="BA189" s="1740"/>
      <c r="BB189" s="1740"/>
      <c r="BC189" s="1740"/>
      <c r="BD189" s="1740"/>
      <c r="BE189" s="1740"/>
      <c r="BF189" s="1740"/>
      <c r="BG189" s="1740"/>
      <c r="BH189" s="1740"/>
      <c r="BI189" s="1740"/>
      <c r="BJ189" s="1740"/>
      <c r="BK189" s="1740"/>
      <c r="BL189" s="1740"/>
      <c r="BM189" s="1740"/>
      <c r="BN189" s="1740"/>
      <c r="BO189" s="1740"/>
      <c r="BP189" s="1740"/>
      <c r="BQ189" s="1740"/>
      <c r="BR189" s="20"/>
      <c r="BS189" s="20"/>
      <c r="BT189" s="20"/>
      <c r="BU189" s="20"/>
      <c r="BV189" s="20"/>
      <c r="BW189" s="20"/>
      <c r="BX189" s="20"/>
      <c r="BY189" s="20"/>
      <c r="BZ189" s="20"/>
      <c r="CA189" s="20"/>
      <c r="CB189" s="20"/>
      <c r="CC189" s="20"/>
      <c r="CD189" s="20"/>
      <c r="CE189" s="20"/>
      <c r="CF189" s="20"/>
      <c r="CG189" s="20"/>
      <c r="CH189" s="20"/>
      <c r="CI189" s="20"/>
      <c r="CJ189" s="57"/>
      <c r="CK189" s="4"/>
      <c r="CL189" s="4"/>
      <c r="CM189" s="4"/>
      <c r="CN189" s="57"/>
      <c r="CO189" s="4"/>
      <c r="CP189" s="4"/>
      <c r="CQ189" s="4"/>
      <c r="CR189" s="57"/>
      <c r="CS189" s="4"/>
      <c r="CT189" s="4"/>
      <c r="CU189" s="4"/>
      <c r="CV189" s="57"/>
      <c r="CW189" s="5"/>
    </row>
    <row r="190" spans="1:108" s="7" customFormat="1" ht="9.9" customHeight="1">
      <c r="B190" s="55"/>
      <c r="D190" s="175"/>
      <c r="E190" s="175"/>
      <c r="F190" s="175"/>
      <c r="G190" s="175"/>
      <c r="H190" s="175"/>
      <c r="I190" s="175"/>
      <c r="J190" s="175"/>
      <c r="K190" s="175"/>
      <c r="L190" s="175"/>
      <c r="M190" s="175"/>
      <c r="N190" s="175"/>
      <c r="O190" s="175"/>
      <c r="P190" s="175"/>
      <c r="Q190" s="175"/>
      <c r="R190" s="175"/>
      <c r="S190" s="175"/>
      <c r="T190" s="175"/>
      <c r="U190" s="175"/>
      <c r="V190" s="175"/>
      <c r="W190" s="175"/>
      <c r="X190" s="175"/>
      <c r="Y190" s="175"/>
      <c r="Z190" s="175"/>
      <c r="AA190" s="175"/>
      <c r="AB190" s="175"/>
      <c r="AE190" s="21"/>
      <c r="AF190" s="172"/>
      <c r="AG190" s="172"/>
      <c r="AH190" s="1750"/>
      <c r="AI190" s="1750"/>
      <c r="AJ190" s="1750"/>
      <c r="AK190" s="1750"/>
      <c r="AL190" s="1730" t="s">
        <v>1236</v>
      </c>
      <c r="AM190" s="1730"/>
      <c r="AN190" s="1730"/>
      <c r="AO190" s="1730"/>
      <c r="AP190" s="1730"/>
      <c r="AQ190" s="1730"/>
      <c r="AR190" s="1741" t="s">
        <v>1233</v>
      </c>
      <c r="AS190" s="1742"/>
      <c r="AT190" s="1742"/>
      <c r="AU190" s="1742"/>
      <c r="AV190" s="1742"/>
      <c r="AW190" s="1742"/>
      <c r="AX190" s="1742"/>
      <c r="AY190" s="1742"/>
      <c r="AZ190" s="1743"/>
      <c r="BA190" s="1663" t="s">
        <v>79</v>
      </c>
      <c r="BB190" s="1663"/>
      <c r="BC190" s="1663"/>
      <c r="BD190" s="1663"/>
      <c r="BE190" s="1663"/>
      <c r="BF190" s="1663"/>
      <c r="BG190" s="1734" t="s">
        <v>80</v>
      </c>
      <c r="BH190" s="1734"/>
      <c r="BI190" s="1734"/>
      <c r="BJ190" s="1734"/>
      <c r="BK190" s="1734"/>
      <c r="BL190" s="1734"/>
      <c r="BM190" s="1734"/>
      <c r="BN190" s="1734"/>
      <c r="BO190" s="1734"/>
      <c r="BP190" s="1734"/>
      <c r="BQ190" s="1734"/>
      <c r="BR190" s="5"/>
      <c r="BS190" s="5"/>
      <c r="BT190" s="5"/>
      <c r="BU190" s="5"/>
      <c r="BV190" s="5"/>
      <c r="BW190" s="5"/>
      <c r="BX190" s="5"/>
      <c r="BY190" s="5"/>
      <c r="BZ190" s="5"/>
      <c r="CA190" s="5"/>
      <c r="CB190" s="5"/>
      <c r="CC190" s="5"/>
      <c r="CD190" s="5"/>
      <c r="CE190" s="5"/>
      <c r="CF190" s="5"/>
      <c r="CG190" s="5"/>
      <c r="CH190" s="4"/>
      <c r="CI190" s="4"/>
      <c r="CJ190" s="4"/>
      <c r="CK190" s="4"/>
      <c r="CL190" s="4"/>
      <c r="CM190" s="4"/>
      <c r="CN190" s="4"/>
      <c r="CO190" s="4"/>
      <c r="CP190" s="4"/>
      <c r="CQ190" s="4"/>
      <c r="CR190" s="4"/>
      <c r="CS190" s="4"/>
      <c r="CT190" s="4"/>
      <c r="CU190" s="4"/>
      <c r="CV190" s="4"/>
      <c r="CW190" s="4"/>
      <c r="CX190" s="4"/>
      <c r="CY190" s="5"/>
    </row>
    <row r="191" spans="1:108" s="7" customFormat="1" ht="9.9" customHeight="1">
      <c r="D191" s="175"/>
      <c r="E191" s="175"/>
      <c r="F191" s="175"/>
      <c r="G191" s="175"/>
      <c r="H191" s="175"/>
      <c r="I191" s="175"/>
      <c r="J191" s="175"/>
      <c r="K191" s="175"/>
      <c r="L191" s="175"/>
      <c r="M191" s="175"/>
      <c r="N191" s="175"/>
      <c r="O191" s="175"/>
      <c r="P191" s="175"/>
      <c r="Q191" s="175"/>
      <c r="R191" s="175"/>
      <c r="S191" s="175"/>
      <c r="T191" s="175"/>
      <c r="U191" s="175"/>
      <c r="V191" s="175"/>
      <c r="W191" s="175"/>
      <c r="X191" s="175"/>
      <c r="Y191" s="175"/>
      <c r="Z191" s="175"/>
      <c r="AA191" s="175"/>
      <c r="AE191" s="21"/>
      <c r="AF191" s="172"/>
      <c r="AG191" s="172"/>
      <c r="AH191" s="1750"/>
      <c r="AI191" s="1750"/>
      <c r="AJ191" s="1750"/>
      <c r="AK191" s="1750"/>
      <c r="AL191" s="1730"/>
      <c r="AM191" s="1730"/>
      <c r="AN191" s="1730"/>
      <c r="AO191" s="1730"/>
      <c r="AP191" s="1730"/>
      <c r="AQ191" s="1730"/>
      <c r="AR191" s="1744"/>
      <c r="AS191" s="1745"/>
      <c r="AT191" s="1745"/>
      <c r="AU191" s="1745"/>
      <c r="AV191" s="1745"/>
      <c r="AW191" s="1745"/>
      <c r="AX191" s="1745"/>
      <c r="AY191" s="1745"/>
      <c r="AZ191" s="1746"/>
      <c r="BA191" s="1663"/>
      <c r="BB191" s="1663"/>
      <c r="BC191" s="1663"/>
      <c r="BD191" s="1663"/>
      <c r="BE191" s="1663"/>
      <c r="BF191" s="1663"/>
      <c r="BG191" s="1734"/>
      <c r="BH191" s="1734"/>
      <c r="BI191" s="1734"/>
      <c r="BJ191" s="1734"/>
      <c r="BK191" s="1734"/>
      <c r="BL191" s="1734"/>
      <c r="BM191" s="1734"/>
      <c r="BN191" s="1734"/>
      <c r="BO191" s="1734"/>
      <c r="BP191" s="1734"/>
      <c r="BQ191" s="1734"/>
      <c r="BR191" s="5"/>
      <c r="BS191" s="5"/>
      <c r="BT191" s="5"/>
      <c r="BU191" s="5"/>
      <c r="BV191" s="5"/>
      <c r="BW191" s="5"/>
      <c r="BX191" s="5"/>
      <c r="BY191" s="5"/>
      <c r="BZ191" s="5"/>
      <c r="CA191" s="5"/>
      <c r="CB191" s="5"/>
      <c r="CC191" s="5"/>
      <c r="CD191" s="5"/>
      <c r="CE191" s="5"/>
      <c r="CF191" s="5"/>
      <c r="CG191" s="5"/>
      <c r="CH191" s="4"/>
      <c r="CI191" s="4"/>
      <c r="CJ191" s="4"/>
      <c r="CK191" s="4"/>
      <c r="CL191" s="4"/>
      <c r="CM191" s="4"/>
      <c r="CN191" s="4"/>
      <c r="CO191" s="4"/>
      <c r="CP191" s="4"/>
      <c r="CQ191" s="4"/>
      <c r="CR191" s="4"/>
      <c r="CS191" s="4"/>
      <c r="CT191" s="4"/>
      <c r="CU191" s="4"/>
      <c r="CV191" s="4"/>
      <c r="CW191" s="4"/>
      <c r="CX191" s="4"/>
      <c r="CY191" s="5"/>
    </row>
    <row r="192" spans="1:108" s="7" customFormat="1" ht="9.9" customHeight="1">
      <c r="AE192" s="21"/>
      <c r="AF192" s="5"/>
      <c r="CW192" s="5"/>
    </row>
    <row r="193" spans="2:100" ht="9.9" customHeight="1">
      <c r="B193" s="1"/>
      <c r="C193" s="1"/>
      <c r="D193" s="1"/>
      <c r="E193" s="1"/>
      <c r="F193" s="1"/>
      <c r="G193" s="1"/>
      <c r="H193" s="2"/>
      <c r="I193" s="2"/>
      <c r="J193" s="2"/>
      <c r="K193" s="2"/>
      <c r="L193" s="2"/>
      <c r="M193" s="2"/>
      <c r="N193" s="2"/>
      <c r="O193" s="2"/>
      <c r="P193" s="2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S193" s="2"/>
      <c r="AT193" s="2"/>
      <c r="BT193" s="2"/>
      <c r="BU193" s="2"/>
      <c r="BV193" s="2"/>
      <c r="BW193" s="2"/>
      <c r="BX193" s="2"/>
      <c r="BY193" s="2"/>
      <c r="BZ193" s="2"/>
      <c r="CA193" s="2"/>
      <c r="CB193" s="1"/>
      <c r="CC193" s="1"/>
      <c r="CD193" s="1"/>
      <c r="CE193" s="1"/>
      <c r="CF193" s="1"/>
      <c r="CG193" s="1"/>
    </row>
    <row r="194" spans="2:100" ht="9.9" customHeight="1">
      <c r="B194" s="1"/>
      <c r="C194" s="1"/>
      <c r="D194" s="1"/>
      <c r="E194" s="1"/>
      <c r="F194" s="1"/>
      <c r="G194" s="1"/>
      <c r="H194" s="2"/>
      <c r="I194" s="2"/>
      <c r="J194" s="2"/>
      <c r="K194" s="2"/>
      <c r="L194" s="2"/>
      <c r="M194" s="2"/>
      <c r="N194" s="2"/>
      <c r="O194" s="2"/>
      <c r="P194" s="2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2"/>
      <c r="AS194" s="2"/>
      <c r="AT194" s="2"/>
      <c r="BT194" s="2"/>
      <c r="BU194" s="2"/>
      <c r="BV194" s="2"/>
      <c r="CA194" s="2"/>
      <c r="CB194" s="2"/>
      <c r="CC194" s="2"/>
      <c r="CD194" s="2"/>
      <c r="CE194" s="2"/>
      <c r="CF194" s="2"/>
      <c r="CG194" s="2"/>
      <c r="CH194" s="1610" t="s">
        <v>9</v>
      </c>
      <c r="CI194" s="1611"/>
      <c r="CJ194" s="1611"/>
      <c r="CK194" s="1611"/>
      <c r="CL194" s="1611"/>
      <c r="CM194" s="1611"/>
      <c r="CN194" s="1611"/>
      <c r="CO194" s="1611"/>
      <c r="CP194" s="1611"/>
      <c r="CQ194" s="1611"/>
      <c r="CR194" s="1611"/>
      <c r="CS194" s="1611"/>
      <c r="CT194" s="1611"/>
      <c r="CU194" s="1611"/>
      <c r="CV194" s="1612"/>
    </row>
    <row r="195" spans="2:100" ht="9.9" customHeight="1">
      <c r="B195" s="1"/>
      <c r="C195" s="1"/>
      <c r="D195" s="1"/>
      <c r="E195" s="1"/>
      <c r="F195" s="1"/>
      <c r="G195" s="1"/>
      <c r="H195" s="2"/>
      <c r="I195" s="2"/>
      <c r="J195" s="2"/>
      <c r="K195" s="2"/>
      <c r="L195" s="2"/>
      <c r="M195" s="2"/>
      <c r="N195" s="2"/>
      <c r="V195" s="177"/>
      <c r="W195" s="177"/>
      <c r="X195" s="177"/>
      <c r="Y195" s="177"/>
      <c r="Z195" s="177"/>
      <c r="AA195" s="177"/>
      <c r="AB195" s="177"/>
      <c r="AC195" s="1616" t="s">
        <v>86</v>
      </c>
      <c r="AD195" s="1616"/>
      <c r="AE195" s="1616"/>
      <c r="AF195" s="1616"/>
      <c r="AG195" s="1616"/>
      <c r="AH195" s="1616"/>
      <c r="AI195" s="1616"/>
      <c r="AJ195" s="1616"/>
      <c r="AK195" s="1616"/>
      <c r="AL195" s="1616"/>
      <c r="AM195" s="1616"/>
      <c r="AN195" s="1616"/>
      <c r="AO195" s="1616"/>
      <c r="AP195" s="1616"/>
      <c r="AQ195" s="1616"/>
      <c r="AR195" s="1616"/>
      <c r="AS195" s="1616"/>
      <c r="AT195" s="1616"/>
      <c r="AU195" s="1616"/>
      <c r="AV195" s="1600" t="str">
        <f>$AV$3</f>
        <v/>
      </c>
      <c r="AW195" s="1600"/>
      <c r="AX195" s="1600"/>
      <c r="AY195" s="1600"/>
      <c r="AZ195" s="1600"/>
      <c r="BA195" s="1600"/>
      <c r="BB195" s="1600"/>
      <c r="BC195" s="1600"/>
      <c r="BD195" s="1600"/>
      <c r="BE195" s="1600"/>
      <c r="BF195" s="1600"/>
      <c r="BG195" s="1617" t="s">
        <v>87</v>
      </c>
      <c r="BH195" s="1617"/>
      <c r="BI195" s="1617"/>
      <c r="BJ195" s="1617"/>
      <c r="BK195" s="1617"/>
      <c r="BL195" s="1617"/>
      <c r="BM195" s="1617"/>
      <c r="BN195" s="1617"/>
      <c r="BO195" s="1617"/>
      <c r="BP195" s="1617"/>
      <c r="BQ195" s="1617"/>
      <c r="BR195" s="1617"/>
      <c r="BS195" s="1617"/>
      <c r="BT195" s="1617"/>
      <c r="BU195" s="1617"/>
      <c r="BV195" s="1617"/>
      <c r="BW195" s="1617"/>
      <c r="BZ195" s="2"/>
      <c r="CA195" s="2"/>
      <c r="CB195" s="2"/>
      <c r="CC195" s="2"/>
      <c r="CD195" s="2"/>
      <c r="CE195" s="2"/>
      <c r="CF195" s="2"/>
      <c r="CG195" s="2"/>
      <c r="CH195" s="1613"/>
      <c r="CI195" s="1614"/>
      <c r="CJ195" s="1614"/>
      <c r="CK195" s="1614"/>
      <c r="CL195" s="1614"/>
      <c r="CM195" s="1614"/>
      <c r="CN195" s="1614"/>
      <c r="CO195" s="1614"/>
      <c r="CP195" s="1614"/>
      <c r="CQ195" s="1614"/>
      <c r="CR195" s="1614"/>
      <c r="CS195" s="1614"/>
      <c r="CT195" s="1614"/>
      <c r="CU195" s="1614"/>
      <c r="CV195" s="1615"/>
    </row>
    <row r="196" spans="2:100" ht="9.9" customHeight="1"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V196" s="177"/>
      <c r="W196" s="177"/>
      <c r="X196" s="177"/>
      <c r="Y196" s="177"/>
      <c r="Z196" s="177"/>
      <c r="AA196" s="177"/>
      <c r="AB196" s="177"/>
      <c r="AC196" s="1616"/>
      <c r="AD196" s="1616"/>
      <c r="AE196" s="1616"/>
      <c r="AF196" s="1616"/>
      <c r="AG196" s="1616"/>
      <c r="AH196" s="1616"/>
      <c r="AI196" s="1616"/>
      <c r="AJ196" s="1616"/>
      <c r="AK196" s="1616"/>
      <c r="AL196" s="1616"/>
      <c r="AM196" s="1616"/>
      <c r="AN196" s="1616"/>
      <c r="AO196" s="1616"/>
      <c r="AP196" s="1616"/>
      <c r="AQ196" s="1616"/>
      <c r="AR196" s="1616"/>
      <c r="AS196" s="1616"/>
      <c r="AT196" s="1616"/>
      <c r="AU196" s="1616"/>
      <c r="AV196" s="1600"/>
      <c r="AW196" s="1600"/>
      <c r="AX196" s="1600"/>
      <c r="AY196" s="1600"/>
      <c r="AZ196" s="1600"/>
      <c r="BA196" s="1600"/>
      <c r="BB196" s="1600"/>
      <c r="BC196" s="1600"/>
      <c r="BD196" s="1600"/>
      <c r="BE196" s="1600"/>
      <c r="BF196" s="1600"/>
      <c r="BG196" s="1617"/>
      <c r="BH196" s="1617"/>
      <c r="BI196" s="1617"/>
      <c r="BJ196" s="1617"/>
      <c r="BK196" s="1617"/>
      <c r="BL196" s="1617"/>
      <c r="BM196" s="1617"/>
      <c r="BN196" s="1617"/>
      <c r="BO196" s="1617"/>
      <c r="BP196" s="1617"/>
      <c r="BQ196" s="1617"/>
      <c r="BR196" s="1617"/>
      <c r="BS196" s="1617"/>
      <c r="BT196" s="1617"/>
      <c r="BU196" s="1617"/>
      <c r="BV196" s="1617"/>
      <c r="BW196" s="1617"/>
      <c r="BX196" s="1"/>
      <c r="BY196" s="1"/>
      <c r="BZ196" s="1"/>
      <c r="CA196" s="1"/>
      <c r="CB196" s="1"/>
      <c r="CC196" s="1"/>
      <c r="CD196" s="1"/>
      <c r="CE196" s="1"/>
      <c r="CF196" s="1"/>
      <c r="CG196" s="1"/>
    </row>
    <row r="197" spans="2:100" ht="9.9" customHeight="1">
      <c r="B197" s="1594" t="s">
        <v>14</v>
      </c>
      <c r="C197" s="1595"/>
      <c r="D197" s="1595"/>
      <c r="E197" s="1595"/>
      <c r="F197" s="1595"/>
      <c r="G197" s="1595"/>
      <c r="H197" s="1595"/>
      <c r="I197" s="1595"/>
      <c r="J197" s="1595"/>
      <c r="K197" s="1595"/>
      <c r="L197" s="1595"/>
      <c r="M197" s="1596"/>
      <c r="N197" s="1"/>
      <c r="V197" s="177"/>
      <c r="W197" s="177"/>
      <c r="X197" s="177"/>
      <c r="Y197" s="177"/>
      <c r="Z197" s="177"/>
      <c r="AA197" s="177"/>
      <c r="AB197" s="177"/>
      <c r="AC197" s="1600" t="s">
        <v>1262</v>
      </c>
      <c r="AD197" s="1600"/>
      <c r="AE197" s="1600"/>
      <c r="AF197" s="1600"/>
      <c r="AG197" s="1600"/>
      <c r="AH197" s="1600"/>
      <c r="AI197" s="1600"/>
      <c r="AJ197" s="1600"/>
      <c r="AK197" s="1600"/>
      <c r="AL197" s="1600"/>
      <c r="AM197" s="1600"/>
      <c r="AN197" s="1600"/>
      <c r="AO197" s="1600"/>
      <c r="AP197" s="1600"/>
      <c r="AQ197" s="1600"/>
      <c r="AR197" s="1600"/>
      <c r="AS197" s="1600"/>
      <c r="AT197" s="1600"/>
      <c r="AU197" s="1600"/>
      <c r="AV197" s="1600"/>
      <c r="AW197" s="1600"/>
      <c r="AX197" s="1600"/>
      <c r="AY197" s="1600"/>
      <c r="AZ197" s="1600"/>
      <c r="BA197" s="1600"/>
      <c r="BB197" s="1600"/>
      <c r="BC197" s="1600"/>
      <c r="BD197" s="1600"/>
      <c r="BE197" s="1600"/>
      <c r="BF197" s="1600"/>
      <c r="BG197" s="1600"/>
      <c r="BH197" s="1600"/>
      <c r="BI197" s="1600"/>
      <c r="BJ197" s="1600"/>
      <c r="BK197" s="1600"/>
      <c r="BL197" s="1600"/>
      <c r="BM197" s="1600"/>
      <c r="BN197" s="1600"/>
      <c r="BO197" s="1600"/>
      <c r="BP197" s="1600"/>
      <c r="BQ197" s="1600"/>
      <c r="BR197" s="1600"/>
      <c r="BS197" s="1600"/>
      <c r="BT197" s="1600"/>
      <c r="BU197" s="1600"/>
      <c r="BV197" s="1600"/>
      <c r="BW197" s="1600"/>
      <c r="BX197" s="1"/>
      <c r="CG197" s="3"/>
      <c r="CH197" s="3"/>
      <c r="CI197" s="3"/>
      <c r="CJ197" s="3"/>
      <c r="CK197" s="3"/>
      <c r="CL197" s="3"/>
      <c r="CM197" s="3"/>
      <c r="CN197" s="3"/>
      <c r="CO197" s="3"/>
    </row>
    <row r="198" spans="2:100" ht="9.9" customHeight="1">
      <c r="B198" s="1597"/>
      <c r="C198" s="1598"/>
      <c r="D198" s="1598"/>
      <c r="E198" s="1598"/>
      <c r="F198" s="1598"/>
      <c r="G198" s="1598"/>
      <c r="H198" s="1598"/>
      <c r="I198" s="1598"/>
      <c r="J198" s="1598"/>
      <c r="K198" s="1598"/>
      <c r="L198" s="1598"/>
      <c r="M198" s="1599"/>
      <c r="N198" s="1"/>
      <c r="V198" s="177"/>
      <c r="W198" s="177"/>
      <c r="X198" s="177"/>
      <c r="Y198" s="177"/>
      <c r="Z198" s="177"/>
      <c r="AA198" s="177"/>
      <c r="AB198" s="177"/>
      <c r="AC198" s="1600"/>
      <c r="AD198" s="1600"/>
      <c r="AE198" s="1600"/>
      <c r="AF198" s="1600"/>
      <c r="AG198" s="1600"/>
      <c r="AH198" s="1600"/>
      <c r="AI198" s="1600"/>
      <c r="AJ198" s="1600"/>
      <c r="AK198" s="1600"/>
      <c r="AL198" s="1600"/>
      <c r="AM198" s="1600"/>
      <c r="AN198" s="1600"/>
      <c r="AO198" s="1600"/>
      <c r="AP198" s="1600"/>
      <c r="AQ198" s="1600"/>
      <c r="AR198" s="1600"/>
      <c r="AS198" s="1600"/>
      <c r="AT198" s="1600"/>
      <c r="AU198" s="1600"/>
      <c r="AV198" s="1600"/>
      <c r="AW198" s="1600"/>
      <c r="AX198" s="1600"/>
      <c r="AY198" s="1600"/>
      <c r="AZ198" s="1600"/>
      <c r="BA198" s="1600"/>
      <c r="BB198" s="1600"/>
      <c r="BC198" s="1600"/>
      <c r="BD198" s="1600"/>
      <c r="BE198" s="1600"/>
      <c r="BF198" s="1600"/>
      <c r="BG198" s="1600"/>
      <c r="BH198" s="1600"/>
      <c r="BI198" s="1600"/>
      <c r="BJ198" s="1600"/>
      <c r="BK198" s="1600"/>
      <c r="BL198" s="1600"/>
      <c r="BM198" s="1600"/>
      <c r="BN198" s="1600"/>
      <c r="BO198" s="1600"/>
      <c r="BP198" s="1600"/>
      <c r="BQ198" s="1600"/>
      <c r="BR198" s="1600"/>
      <c r="BS198" s="1600"/>
      <c r="BT198" s="1600"/>
      <c r="BU198" s="1600"/>
      <c r="BV198" s="1600"/>
      <c r="BW198" s="1600"/>
      <c r="BX198" s="1"/>
      <c r="CG198" s="3"/>
      <c r="CH198" s="3"/>
      <c r="CI198" s="3"/>
      <c r="CJ198" s="3"/>
      <c r="CK198" s="3"/>
      <c r="CL198" s="3"/>
      <c r="CM198" s="3"/>
      <c r="CN198" s="3"/>
      <c r="CO198" s="3"/>
    </row>
    <row r="199" spans="2:100" ht="9.9" customHeight="1">
      <c r="B199" s="1"/>
      <c r="C199" s="1"/>
      <c r="D199" s="2"/>
      <c r="E199" s="2"/>
      <c r="F199" s="2"/>
      <c r="G199" s="2"/>
      <c r="H199" s="2"/>
      <c r="I199" s="2"/>
      <c r="J199" s="2"/>
      <c r="K199" s="1"/>
      <c r="L199" s="1"/>
      <c r="M199" s="1"/>
      <c r="N199" s="1"/>
      <c r="O199" s="1"/>
      <c r="P199" s="1"/>
      <c r="Q199" s="1"/>
      <c r="R199" s="1"/>
      <c r="S199" s="1"/>
      <c r="V199" s="1"/>
      <c r="AF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</row>
    <row r="200" spans="2:100" s="7" customFormat="1" ht="9.9" customHeight="1">
      <c r="B200" s="1484" t="s">
        <v>7</v>
      </c>
      <c r="C200" s="1485"/>
      <c r="D200" s="1485"/>
      <c r="E200" s="1485"/>
      <c r="F200" s="1485"/>
      <c r="G200" s="1485"/>
      <c r="H200" s="1485"/>
      <c r="I200" s="1485"/>
      <c r="J200" s="1485"/>
      <c r="K200" s="1485"/>
      <c r="L200" s="1485"/>
      <c r="M200" s="1485"/>
      <c r="N200" s="1485"/>
      <c r="O200" s="1239" t="s">
        <v>82</v>
      </c>
      <c r="P200" s="1241"/>
      <c r="Q200" s="1218"/>
      <c r="R200" s="87"/>
      <c r="S200" s="87"/>
      <c r="T200" s="87"/>
      <c r="U200" s="1607" t="s">
        <v>83</v>
      </c>
      <c r="V200" s="1608"/>
      <c r="W200" s="1608"/>
      <c r="X200" s="88"/>
      <c r="Y200" s="87"/>
      <c r="Z200" s="87"/>
      <c r="AA200" s="1607" t="s">
        <v>84</v>
      </c>
      <c r="AB200" s="1608"/>
      <c r="AC200" s="1609"/>
      <c r="AD200" s="87"/>
      <c r="AE200" s="87"/>
      <c r="AF200" s="87"/>
      <c r="AG200" s="1607" t="s">
        <v>85</v>
      </c>
      <c r="AH200" s="1608"/>
      <c r="AI200" s="1609"/>
      <c r="AJ200" s="6"/>
      <c r="AK200" s="24"/>
      <c r="AL200" s="24"/>
      <c r="AM200" s="24"/>
      <c r="AN200" s="24"/>
      <c r="AO200" s="5"/>
      <c r="AR200" s="5"/>
      <c r="AS200" s="5"/>
      <c r="AT200" s="5"/>
      <c r="AU200" s="5"/>
      <c r="AV200" s="5"/>
      <c r="AW200" s="5"/>
      <c r="AX200" s="5"/>
      <c r="AY200" s="5"/>
      <c r="AZ200" s="5"/>
      <c r="BA200" s="5"/>
      <c r="BB200" s="5"/>
      <c r="BC200" s="5"/>
      <c r="BE200" s="5"/>
      <c r="BF200" s="5"/>
      <c r="BG200" s="5"/>
      <c r="BH200" s="5"/>
      <c r="BI200" s="5"/>
      <c r="BJ200" s="5"/>
      <c r="BK200" s="5"/>
      <c r="BL200" s="5"/>
      <c r="BM200" s="5"/>
      <c r="BN200" s="5"/>
      <c r="BO200" s="5"/>
      <c r="BP200" s="5"/>
      <c r="BQ200" s="5"/>
      <c r="BR200" s="5"/>
      <c r="BS200" s="5"/>
      <c r="BT200" s="5"/>
      <c r="BU200" s="5"/>
      <c r="BV200" s="5"/>
      <c r="BW200" s="5"/>
      <c r="BX200" s="5"/>
      <c r="BY200" s="5"/>
      <c r="BZ200" s="5"/>
      <c r="CA200" s="5"/>
      <c r="CB200" s="251"/>
      <c r="CC200" s="252"/>
      <c r="CD200" s="252"/>
      <c r="CE200" s="252"/>
      <c r="CF200" s="252"/>
      <c r="CG200" s="252"/>
      <c r="CH200" s="252"/>
      <c r="CI200" s="252"/>
      <c r="CJ200" s="252"/>
      <c r="CK200" s="252"/>
      <c r="CL200" s="252"/>
      <c r="CM200" s="252"/>
      <c r="CN200" s="252"/>
      <c r="CO200" s="252"/>
      <c r="CP200" s="252"/>
      <c r="CQ200" s="252"/>
      <c r="CR200" s="252"/>
      <c r="CS200" s="252"/>
      <c r="CT200" s="252"/>
      <c r="CU200" s="253"/>
    </row>
    <row r="201" spans="2:100" s="7" customFormat="1" ht="9.9" customHeight="1">
      <c r="B201" s="1487"/>
      <c r="C201" s="1488"/>
      <c r="D201" s="1488"/>
      <c r="E201" s="1488"/>
      <c r="F201" s="1488"/>
      <c r="G201" s="1488"/>
      <c r="H201" s="1488"/>
      <c r="I201" s="1488"/>
      <c r="J201" s="1488"/>
      <c r="K201" s="1488"/>
      <c r="L201" s="1488"/>
      <c r="M201" s="1488"/>
      <c r="N201" s="1488"/>
      <c r="O201" s="1454" t="str">
        <f>$O$9</f>
        <v>R</v>
      </c>
      <c r="P201" s="778"/>
      <c r="Q201" s="1498"/>
      <c r="R201" s="778" t="str">
        <f ca="1">$R$9</f>
        <v>0</v>
      </c>
      <c r="S201" s="778"/>
      <c r="T201" s="778"/>
      <c r="U201" s="1472" t="str">
        <f ca="1">$U$9</f>
        <v>7</v>
      </c>
      <c r="V201" s="778"/>
      <c r="W201" s="778"/>
      <c r="X201" s="1454" t="str">
        <f ca="1">$X$9</f>
        <v>0</v>
      </c>
      <c r="Y201" s="778"/>
      <c r="Z201" s="778"/>
      <c r="AA201" s="1472" t="str">
        <f ca="1">$AA$9</f>
        <v>5</v>
      </c>
      <c r="AB201" s="778"/>
      <c r="AC201" s="1498"/>
      <c r="AD201" s="778" t="str">
        <f ca="1">$AD$9</f>
        <v>2</v>
      </c>
      <c r="AE201" s="778"/>
      <c r="AF201" s="778"/>
      <c r="AG201" s="1472" t="str">
        <f ca="1">$AG$9</f>
        <v>9</v>
      </c>
      <c r="AH201" s="778"/>
      <c r="AI201" s="1498"/>
      <c r="AJ201" s="6"/>
      <c r="AK201" s="6"/>
      <c r="AL201" s="6"/>
      <c r="AM201" s="6"/>
      <c r="AN201" s="6"/>
      <c r="AO201" s="5"/>
      <c r="AP201" s="5"/>
      <c r="AQ201" s="5"/>
      <c r="AR201" s="5"/>
      <c r="AS201" s="5"/>
      <c r="AT201" s="5"/>
      <c r="AU201" s="5"/>
      <c r="AV201" s="5"/>
      <c r="AW201" s="5"/>
      <c r="AX201" s="5"/>
      <c r="AY201" s="5"/>
      <c r="AZ201" s="5"/>
      <c r="BA201" s="5"/>
      <c r="BB201" s="5"/>
      <c r="BC201" s="5"/>
      <c r="BE201" s="5"/>
      <c r="BF201" s="5"/>
      <c r="BG201" s="5"/>
      <c r="BH201" s="5"/>
      <c r="BI201" s="5"/>
      <c r="BJ201" s="5"/>
      <c r="BK201" s="5"/>
      <c r="BL201" s="5"/>
      <c r="BM201" s="5"/>
      <c r="BN201" s="5"/>
      <c r="BO201" s="5"/>
      <c r="BP201" s="5"/>
      <c r="BQ201" s="5"/>
      <c r="BR201" s="5"/>
      <c r="BS201" s="5"/>
      <c r="BT201" s="5"/>
      <c r="BU201" s="5"/>
      <c r="BV201" s="5"/>
      <c r="BW201" s="5"/>
      <c r="BX201" s="5"/>
      <c r="BY201" s="5"/>
      <c r="BZ201" s="5"/>
      <c r="CA201" s="5"/>
      <c r="CB201" s="254"/>
      <c r="CC201" s="255"/>
      <c r="CD201" s="255"/>
      <c r="CE201" s="255"/>
      <c r="CF201" s="255"/>
      <c r="CG201" s="255"/>
      <c r="CH201" s="255"/>
      <c r="CI201" s="255"/>
      <c r="CJ201" s="255"/>
      <c r="CK201" s="255"/>
      <c r="CL201" s="255"/>
      <c r="CM201" s="255"/>
      <c r="CN201" s="255"/>
      <c r="CO201" s="255"/>
      <c r="CP201" s="255"/>
      <c r="CQ201" s="255"/>
      <c r="CR201" s="255"/>
      <c r="CS201" s="255"/>
      <c r="CT201" s="255"/>
      <c r="CU201" s="256"/>
    </row>
    <row r="202" spans="2:100" s="5" customFormat="1" ht="9.9" customHeight="1">
      <c r="B202" s="1489"/>
      <c r="C202" s="1490"/>
      <c r="D202" s="1490"/>
      <c r="E202" s="1490"/>
      <c r="F202" s="1490"/>
      <c r="G202" s="1490"/>
      <c r="H202" s="1490"/>
      <c r="I202" s="1490"/>
      <c r="J202" s="1490"/>
      <c r="K202" s="1490"/>
      <c r="L202" s="1490"/>
      <c r="M202" s="1490"/>
      <c r="N202" s="1490"/>
      <c r="O202" s="1456"/>
      <c r="P202" s="1493"/>
      <c r="Q202" s="1499"/>
      <c r="R202" s="1493"/>
      <c r="S202" s="1493"/>
      <c r="T202" s="1493"/>
      <c r="U202" s="1473"/>
      <c r="V202" s="1493"/>
      <c r="W202" s="1493"/>
      <c r="X202" s="1456"/>
      <c r="Y202" s="1493"/>
      <c r="Z202" s="1493"/>
      <c r="AA202" s="1473"/>
      <c r="AB202" s="1493"/>
      <c r="AC202" s="1499"/>
      <c r="AD202" s="1493"/>
      <c r="AE202" s="1493"/>
      <c r="AF202" s="1493"/>
      <c r="AG202" s="1473"/>
      <c r="AH202" s="1493"/>
      <c r="AI202" s="1499"/>
      <c r="AJ202" s="6"/>
      <c r="AK202" s="6"/>
      <c r="AL202" s="6"/>
      <c r="AM202" s="6"/>
      <c r="AN202" s="6"/>
      <c r="CB202" s="254"/>
      <c r="CC202" s="255"/>
      <c r="CD202" s="255"/>
      <c r="CE202" s="255"/>
      <c r="CF202" s="255"/>
      <c r="CG202" s="255"/>
      <c r="CH202" s="255"/>
      <c r="CI202" s="255"/>
      <c r="CJ202" s="255"/>
      <c r="CK202" s="255"/>
      <c r="CL202" s="255"/>
      <c r="CM202" s="255"/>
      <c r="CN202" s="255"/>
      <c r="CO202" s="255"/>
      <c r="CP202" s="255"/>
      <c r="CQ202" s="255"/>
      <c r="CR202" s="255"/>
      <c r="CS202" s="255"/>
      <c r="CT202" s="255"/>
      <c r="CU202" s="256"/>
    </row>
    <row r="203" spans="2:100" s="7" customFormat="1" ht="9.9" customHeight="1">
      <c r="N203" s="5"/>
      <c r="AA203" s="5"/>
      <c r="AB203" s="5"/>
      <c r="AM203" s="5"/>
      <c r="AN203" s="5"/>
      <c r="AO203" s="5"/>
      <c r="AP203" s="5"/>
      <c r="AQ203" s="5"/>
      <c r="AR203" s="5"/>
      <c r="AS203" s="5"/>
      <c r="AT203" s="5"/>
      <c r="AU203" s="5"/>
      <c r="AV203" s="5"/>
      <c r="AW203" s="5"/>
      <c r="AX203" s="5"/>
      <c r="AY203" s="5"/>
      <c r="AZ203" s="5"/>
      <c r="BA203" s="5"/>
      <c r="BB203" s="5"/>
      <c r="BC203" s="5"/>
      <c r="BE203" s="5"/>
      <c r="BF203" s="5"/>
      <c r="BG203" s="5"/>
      <c r="BH203" s="5"/>
      <c r="BI203" s="5"/>
      <c r="BJ203" s="5"/>
      <c r="BK203" s="5"/>
      <c r="BL203" s="5"/>
      <c r="BM203" s="5"/>
      <c r="BN203" s="5"/>
      <c r="BO203" s="5"/>
      <c r="BP203" s="5"/>
      <c r="BQ203" s="5"/>
      <c r="BR203" s="5"/>
      <c r="BS203" s="5"/>
      <c r="BT203" s="5"/>
      <c r="BU203" s="5"/>
      <c r="BV203" s="5"/>
      <c r="BW203" s="5"/>
      <c r="BX203" s="5"/>
      <c r="BY203" s="5"/>
      <c r="BZ203" s="5"/>
      <c r="CA203" s="5"/>
      <c r="CB203" s="254"/>
      <c r="CC203" s="255"/>
      <c r="CD203" s="255"/>
      <c r="CE203" s="255"/>
      <c r="CF203" s="255"/>
      <c r="CG203" s="255"/>
      <c r="CH203" s="255"/>
      <c r="CI203" s="255"/>
      <c r="CJ203" s="255"/>
      <c r="CK203" s="255"/>
      <c r="CL203" s="255"/>
      <c r="CM203" s="255"/>
      <c r="CN203" s="255"/>
      <c r="CO203" s="255"/>
      <c r="CP203" s="255"/>
      <c r="CQ203" s="255"/>
      <c r="CR203" s="255"/>
      <c r="CS203" s="255"/>
      <c r="CT203" s="255"/>
      <c r="CU203" s="256"/>
    </row>
    <row r="204" spans="2:100" s="7" customFormat="1" ht="9.9" customHeight="1">
      <c r="C204" s="47"/>
      <c r="D204" s="47"/>
      <c r="E204" s="47"/>
      <c r="F204" s="47"/>
      <c r="G204" s="47"/>
      <c r="H204" s="47"/>
      <c r="I204" s="47"/>
      <c r="J204" s="47"/>
      <c r="K204" s="47"/>
      <c r="L204" s="47"/>
      <c r="M204" s="47"/>
      <c r="N204" s="47"/>
      <c r="S204" s="26"/>
      <c r="T204" s="26"/>
      <c r="U204" s="26"/>
      <c r="V204" s="26"/>
      <c r="W204" s="26"/>
      <c r="X204" s="26"/>
      <c r="Z204" s="95"/>
      <c r="AA204" s="95"/>
      <c r="AB204" s="95"/>
      <c r="AC204" s="95"/>
      <c r="AD204" s="95"/>
      <c r="AE204" s="95"/>
      <c r="AF204" s="95"/>
      <c r="AG204" s="95"/>
      <c r="AH204" s="95"/>
      <c r="AI204" s="95"/>
      <c r="AJ204" s="95"/>
      <c r="AK204" s="95"/>
      <c r="AL204" s="95"/>
      <c r="AM204" s="95"/>
      <c r="AN204" s="95"/>
      <c r="AO204" s="95"/>
      <c r="AP204" s="95"/>
      <c r="AQ204" s="95"/>
      <c r="AR204" s="95"/>
      <c r="AS204" s="95"/>
      <c r="AT204" s="95"/>
      <c r="AU204" s="95"/>
      <c r="AV204" s="95"/>
      <c r="AW204" s="95"/>
      <c r="AX204" s="95"/>
      <c r="AY204" s="95"/>
      <c r="AZ204" s="95"/>
      <c r="BA204" s="95"/>
      <c r="BB204" s="95"/>
      <c r="BC204" s="95"/>
      <c r="BD204" s="95"/>
      <c r="BE204" s="95"/>
      <c r="BF204" s="95"/>
      <c r="BG204" s="95"/>
      <c r="BH204" s="95"/>
      <c r="BI204" s="95"/>
      <c r="BJ204" s="26"/>
      <c r="BK204" s="26"/>
      <c r="BL204" s="26"/>
      <c r="BM204" s="26"/>
      <c r="BN204" s="26"/>
      <c r="BO204" s="26"/>
      <c r="BP204" s="26"/>
      <c r="BQ204" s="26"/>
      <c r="BR204" s="26"/>
      <c r="BS204" s="26"/>
      <c r="BT204" s="26"/>
      <c r="BU204" s="5"/>
      <c r="BV204" s="26"/>
      <c r="BW204" s="26"/>
      <c r="BX204" s="26"/>
      <c r="BY204" s="5"/>
      <c r="BZ204" s="26"/>
      <c r="CA204" s="26"/>
      <c r="CB204" s="254"/>
      <c r="CC204" s="255"/>
      <c r="CD204" s="255"/>
      <c r="CE204" s="255"/>
      <c r="CF204" s="255"/>
      <c r="CG204" s="255"/>
      <c r="CH204" s="255"/>
      <c r="CI204" s="255"/>
      <c r="CJ204" s="255"/>
      <c r="CK204" s="255"/>
      <c r="CL204" s="255"/>
      <c r="CM204" s="255"/>
      <c r="CN204" s="255"/>
      <c r="CO204" s="255"/>
      <c r="CP204" s="255"/>
      <c r="CQ204" s="255"/>
      <c r="CR204" s="255"/>
      <c r="CS204" s="255"/>
      <c r="CT204" s="255"/>
      <c r="CU204" s="256"/>
    </row>
    <row r="205" spans="2:100" s="7" customFormat="1" ht="9.9" customHeight="1">
      <c r="C205" s="47"/>
      <c r="D205" s="47"/>
      <c r="E205" s="47"/>
      <c r="F205" s="47"/>
      <c r="G205" s="47"/>
      <c r="H205" s="47"/>
      <c r="I205" s="47"/>
      <c r="J205" s="47"/>
      <c r="K205" s="47"/>
      <c r="L205" s="47"/>
      <c r="M205" s="47"/>
      <c r="N205" s="47"/>
      <c r="O205" s="5"/>
      <c r="P205" s="5"/>
      <c r="Q205" s="5"/>
      <c r="R205" s="26"/>
      <c r="S205" s="26"/>
      <c r="T205" s="26"/>
      <c r="U205" s="26"/>
      <c r="V205" s="26"/>
      <c r="W205" s="26"/>
      <c r="X205" s="26"/>
      <c r="Y205" s="95"/>
      <c r="Z205" s="95"/>
      <c r="AA205" s="95"/>
      <c r="AB205" s="95"/>
      <c r="AC205" s="95"/>
      <c r="AD205" s="95"/>
      <c r="AE205" s="95"/>
      <c r="AF205" s="95"/>
      <c r="AG205" s="95"/>
      <c r="AH205" s="95"/>
      <c r="AI205" s="95"/>
      <c r="AJ205" s="1727" t="s">
        <v>46</v>
      </c>
      <c r="AK205" s="1727"/>
      <c r="AL205" s="1727"/>
      <c r="AM205" s="1727"/>
      <c r="AN205" s="1727"/>
      <c r="AO205" s="1727"/>
      <c r="AP205" s="1727"/>
      <c r="AQ205" s="1727"/>
      <c r="AR205" s="1727"/>
      <c r="AS205" s="1727"/>
      <c r="AT205" s="1727"/>
      <c r="AU205" s="1727"/>
      <c r="AV205" s="1727"/>
      <c r="AW205" s="1727"/>
      <c r="AX205" s="1727"/>
      <c r="AY205" s="1727"/>
      <c r="AZ205" s="1727"/>
      <c r="BA205" s="1727"/>
      <c r="BB205" s="1727"/>
      <c r="BC205" s="1727"/>
      <c r="BD205" s="1727"/>
      <c r="BE205" s="1727"/>
      <c r="BF205" s="1727"/>
      <c r="BG205" s="1727"/>
      <c r="BH205" s="1727"/>
      <c r="BI205" s="1727"/>
      <c r="BJ205" s="1727"/>
      <c r="BK205" s="1727"/>
      <c r="BL205" s="1727"/>
      <c r="BM205" s="1727"/>
      <c r="BN205" s="1727"/>
      <c r="BO205" s="1727"/>
      <c r="BP205" s="1727"/>
      <c r="BQ205" s="1727"/>
      <c r="BR205" s="1727"/>
      <c r="BS205" s="1727"/>
      <c r="BT205" s="1727"/>
      <c r="BU205" s="1727"/>
      <c r="BV205" s="1727"/>
      <c r="BW205" s="26"/>
      <c r="BX205" s="26"/>
      <c r="BY205" s="5"/>
      <c r="BZ205" s="26"/>
      <c r="CA205" s="26"/>
      <c r="CB205" s="254"/>
      <c r="CC205" s="255"/>
      <c r="CD205" s="255"/>
      <c r="CE205" s="255"/>
      <c r="CF205" s="255"/>
      <c r="CG205" s="255"/>
      <c r="CH205" s="255"/>
      <c r="CI205" s="255"/>
      <c r="CJ205" s="255"/>
      <c r="CK205" s="255"/>
      <c r="CL205" s="255"/>
      <c r="CM205" s="255"/>
      <c r="CN205" s="255"/>
      <c r="CO205" s="255"/>
      <c r="CP205" s="255"/>
      <c r="CQ205" s="255"/>
      <c r="CR205" s="255"/>
      <c r="CS205" s="255"/>
      <c r="CT205" s="255"/>
      <c r="CU205" s="256"/>
    </row>
    <row r="206" spans="2:100" s="7" customFormat="1" ht="9.9" customHeight="1"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5"/>
      <c r="R206" s="26"/>
      <c r="S206" s="26"/>
      <c r="T206" s="26"/>
      <c r="U206" s="26"/>
      <c r="V206" s="26"/>
      <c r="W206" s="26"/>
      <c r="X206" s="26"/>
      <c r="Y206" s="95"/>
      <c r="Z206" s="95"/>
      <c r="AA206" s="95"/>
      <c r="AB206" s="95"/>
      <c r="AC206" s="95"/>
      <c r="AD206" s="95"/>
      <c r="AE206" s="95"/>
      <c r="AF206" s="95"/>
      <c r="AG206" s="95"/>
      <c r="AH206" s="95"/>
      <c r="AI206" s="95"/>
      <c r="AJ206" s="1727"/>
      <c r="AK206" s="1727"/>
      <c r="AL206" s="1727"/>
      <c r="AM206" s="1727"/>
      <c r="AN206" s="1727"/>
      <c r="AO206" s="1727"/>
      <c r="AP206" s="1727"/>
      <c r="AQ206" s="1727"/>
      <c r="AR206" s="1727"/>
      <c r="AS206" s="1727"/>
      <c r="AT206" s="1727"/>
      <c r="AU206" s="1727"/>
      <c r="AV206" s="1727"/>
      <c r="AW206" s="1727"/>
      <c r="AX206" s="1727"/>
      <c r="AY206" s="1727"/>
      <c r="AZ206" s="1727"/>
      <c r="BA206" s="1727"/>
      <c r="BB206" s="1727"/>
      <c r="BC206" s="1727"/>
      <c r="BD206" s="1727"/>
      <c r="BE206" s="1727"/>
      <c r="BF206" s="1727"/>
      <c r="BG206" s="1727"/>
      <c r="BH206" s="1727"/>
      <c r="BI206" s="1727"/>
      <c r="BJ206" s="1727"/>
      <c r="BK206" s="1727"/>
      <c r="BL206" s="1727"/>
      <c r="BM206" s="1727"/>
      <c r="BN206" s="1727"/>
      <c r="BO206" s="1727"/>
      <c r="BP206" s="1727"/>
      <c r="BQ206" s="1727"/>
      <c r="BR206" s="1727"/>
      <c r="BS206" s="1727"/>
      <c r="BT206" s="1727"/>
      <c r="BU206" s="1727"/>
      <c r="BV206" s="1727"/>
      <c r="BW206" s="26"/>
      <c r="BX206" s="26"/>
      <c r="BY206" s="5"/>
      <c r="BZ206" s="26"/>
      <c r="CA206" s="26"/>
      <c r="CB206" s="260"/>
      <c r="CC206" s="261"/>
      <c r="CD206" s="261"/>
      <c r="CE206" s="261"/>
      <c r="CF206" s="261"/>
      <c r="CG206" s="261"/>
      <c r="CH206" s="261"/>
      <c r="CI206" s="261"/>
      <c r="CJ206" s="261"/>
      <c r="CK206" s="261"/>
      <c r="CL206" s="261"/>
      <c r="CM206" s="261"/>
      <c r="CN206" s="261"/>
      <c r="CO206" s="261"/>
      <c r="CP206" s="261"/>
      <c r="CQ206" s="261"/>
      <c r="CR206" s="261"/>
      <c r="CS206" s="261"/>
      <c r="CT206" s="261"/>
      <c r="CU206" s="262"/>
    </row>
    <row r="207" spans="2:100" s="7" customFormat="1" ht="9.9" customHeight="1">
      <c r="B207" s="1723" t="s">
        <v>76</v>
      </c>
      <c r="C207" s="1547"/>
      <c r="D207" s="1548"/>
      <c r="E207" s="1210">
        <v>1</v>
      </c>
      <c r="F207" s="1211"/>
      <c r="G207" s="1621"/>
      <c r="H207" s="1620">
        <v>2</v>
      </c>
      <c r="I207" s="1211"/>
      <c r="J207" s="1621"/>
      <c r="K207" s="1620">
        <v>3</v>
      </c>
      <c r="L207" s="1211"/>
      <c r="M207" s="1621"/>
      <c r="N207" s="1620">
        <v>4</v>
      </c>
      <c r="O207" s="1211"/>
      <c r="P207" s="1621"/>
      <c r="Q207" s="1620">
        <v>5</v>
      </c>
      <c r="R207" s="1211"/>
      <c r="S207" s="1212"/>
      <c r="X207" s="95"/>
      <c r="Y207" s="95"/>
      <c r="Z207" s="95"/>
      <c r="AA207" s="95"/>
      <c r="AB207" s="95"/>
      <c r="AC207" s="95"/>
      <c r="AD207" s="95"/>
      <c r="AE207" s="95"/>
      <c r="AF207" s="95"/>
      <c r="AG207" s="95"/>
      <c r="AH207" s="95"/>
      <c r="AI207" s="95"/>
      <c r="AJ207" s="95"/>
      <c r="AK207" s="95"/>
      <c r="AL207" s="95"/>
      <c r="AM207" s="95"/>
      <c r="AN207" s="95"/>
      <c r="AO207" s="95"/>
      <c r="AP207" s="95"/>
      <c r="AQ207" s="95"/>
      <c r="AR207" s="95"/>
      <c r="AS207" s="95"/>
      <c r="AT207" s="95"/>
      <c r="AU207" s="95"/>
      <c r="AV207" s="95"/>
      <c r="AW207" s="95"/>
      <c r="AX207" s="95"/>
      <c r="AY207" s="95"/>
      <c r="AZ207" s="95"/>
      <c r="BA207" s="95"/>
      <c r="BB207" s="95"/>
      <c r="BC207" s="95"/>
      <c r="BD207" s="95"/>
      <c r="BE207" s="95"/>
      <c r="BF207" s="95"/>
      <c r="BG207" s="95"/>
      <c r="BH207" s="95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  <c r="BW207" s="6"/>
      <c r="BX207" s="6"/>
      <c r="BY207" s="6"/>
      <c r="BZ207" s="6"/>
      <c r="CA207" s="6"/>
      <c r="CB207" s="1196" t="s">
        <v>45</v>
      </c>
      <c r="CC207" s="1196"/>
      <c r="CD207" s="1196"/>
      <c r="CE207" s="1196"/>
      <c r="CF207" s="1196"/>
      <c r="CG207" s="1196"/>
      <c r="CH207" s="1196"/>
      <c r="CI207" s="1196"/>
      <c r="CJ207" s="1196"/>
      <c r="CK207" s="1196"/>
      <c r="CL207" s="1196"/>
      <c r="CM207" s="1196"/>
      <c r="CN207" s="1196"/>
      <c r="CO207" s="1196"/>
      <c r="CP207" s="1196"/>
      <c r="CQ207" s="1196"/>
      <c r="CR207" s="1196"/>
      <c r="CS207" s="1196"/>
      <c r="CT207" s="1196"/>
      <c r="CU207" s="1196"/>
    </row>
    <row r="208" spans="2:100" s="7" customFormat="1" ht="9.9" customHeight="1">
      <c r="B208" s="1549"/>
      <c r="C208" s="1550"/>
      <c r="D208" s="1551"/>
      <c r="E208" s="1484" t="s">
        <v>1242</v>
      </c>
      <c r="F208" s="1485"/>
      <c r="G208" s="1728"/>
      <c r="H208" s="1729" t="s">
        <v>1243</v>
      </c>
      <c r="I208" s="1485"/>
      <c r="J208" s="1728"/>
      <c r="K208" s="1729">
        <v>0</v>
      </c>
      <c r="L208" s="1485"/>
      <c r="M208" s="1728"/>
      <c r="N208" s="1729">
        <v>2</v>
      </c>
      <c r="O208" s="1485"/>
      <c r="P208" s="1728"/>
      <c r="Q208" s="1729">
        <v>2</v>
      </c>
      <c r="R208" s="1485"/>
      <c r="S208" s="1486"/>
      <c r="Z208" s="5"/>
      <c r="AA208" s="5"/>
      <c r="AB208" s="5"/>
      <c r="AC208" s="5"/>
      <c r="AD208" s="26"/>
      <c r="AE208" s="26"/>
      <c r="AF208" s="26"/>
      <c r="AG208" s="26"/>
      <c r="AH208" s="26"/>
      <c r="AI208" s="26"/>
      <c r="AJ208" s="26"/>
      <c r="AK208" s="26"/>
      <c r="AL208" s="26"/>
      <c r="AM208" s="26"/>
      <c r="AN208" s="26"/>
      <c r="AO208" s="26"/>
      <c r="AP208" s="26"/>
      <c r="AQ208" s="26"/>
      <c r="AR208" s="26"/>
      <c r="AS208" s="26"/>
      <c r="AT208" s="26"/>
      <c r="AU208" s="5"/>
      <c r="AX208" s="5"/>
      <c r="BH208" s="5"/>
      <c r="BS208" s="5"/>
      <c r="BV208" s="5"/>
      <c r="BW208" s="5"/>
      <c r="CA208" s="5"/>
      <c r="CB208" s="1196"/>
      <c r="CC208" s="1196"/>
      <c r="CD208" s="1196"/>
      <c r="CE208" s="1196"/>
      <c r="CF208" s="1196"/>
      <c r="CG208" s="1196"/>
      <c r="CH208" s="1196"/>
      <c r="CI208" s="1196"/>
      <c r="CJ208" s="1196"/>
      <c r="CK208" s="1196"/>
      <c r="CL208" s="1196"/>
      <c r="CM208" s="1196"/>
      <c r="CN208" s="1196"/>
      <c r="CO208" s="1196"/>
      <c r="CP208" s="1196"/>
      <c r="CQ208" s="1196"/>
      <c r="CR208" s="1196"/>
      <c r="CS208" s="1196"/>
      <c r="CT208" s="1196"/>
      <c r="CU208" s="1196"/>
    </row>
    <row r="209" spans="2:101" s="7" customFormat="1" ht="9.9" customHeight="1">
      <c r="B209" s="1552"/>
      <c r="C209" s="1553"/>
      <c r="D209" s="1554"/>
      <c r="E209" s="1489"/>
      <c r="F209" s="1490"/>
      <c r="G209" s="1445"/>
      <c r="H209" s="1444"/>
      <c r="I209" s="1490"/>
      <c r="J209" s="1445"/>
      <c r="K209" s="1444"/>
      <c r="L209" s="1490"/>
      <c r="M209" s="1445"/>
      <c r="N209" s="1444"/>
      <c r="O209" s="1490"/>
      <c r="P209" s="1445"/>
      <c r="Q209" s="1444"/>
      <c r="R209" s="1490"/>
      <c r="S209" s="1447"/>
      <c r="Z209" s="5"/>
      <c r="AA209" s="5"/>
      <c r="AB209" s="5"/>
      <c r="AC209" s="5"/>
      <c r="AD209" s="26"/>
      <c r="AE209" s="26"/>
      <c r="AF209" s="26"/>
      <c r="AG209" s="26"/>
      <c r="AH209" s="26"/>
      <c r="AI209" s="26"/>
      <c r="AJ209" s="26"/>
      <c r="AK209" s="26"/>
      <c r="AL209" s="26"/>
      <c r="AM209" s="26"/>
      <c r="AN209" s="26"/>
      <c r="AO209" s="26"/>
      <c r="AP209" s="26"/>
      <c r="AQ209" s="26"/>
      <c r="AR209" s="26"/>
      <c r="AS209" s="26"/>
      <c r="AT209" s="26"/>
      <c r="AU209" s="5"/>
      <c r="AX209" s="5"/>
      <c r="BH209" s="5"/>
      <c r="BK209" s="5"/>
      <c r="BN209" s="5"/>
      <c r="BQ209" s="5"/>
    </row>
    <row r="210" spans="2:101" s="7" customFormat="1" ht="9.9" customHeight="1">
      <c r="B210" s="1207" t="s">
        <v>3</v>
      </c>
      <c r="C210" s="1208"/>
      <c r="D210" s="1208"/>
      <c r="E210" s="1208"/>
      <c r="F210" s="1208"/>
      <c r="G210" s="1208"/>
      <c r="H210" s="1208"/>
      <c r="I210" s="1208"/>
      <c r="J210" s="1208"/>
      <c r="K210" s="1208"/>
      <c r="L210" s="1208"/>
      <c r="M210" s="1208"/>
      <c r="N210" s="1208"/>
      <c r="O210" s="1208"/>
      <c r="P210" s="1209"/>
      <c r="Q210" s="1723" t="s">
        <v>33</v>
      </c>
      <c r="R210" s="1547"/>
      <c r="S210" s="1547"/>
      <c r="T210" s="1547"/>
      <c r="U210" s="1547"/>
      <c r="V210" s="1547"/>
      <c r="W210" s="1547"/>
      <c r="X210" s="1547"/>
      <c r="Y210" s="1547"/>
      <c r="Z210" s="1547"/>
      <c r="AA210" s="1547"/>
      <c r="AB210" s="1547"/>
      <c r="AC210" s="1547"/>
      <c r="AD210" s="1547"/>
      <c r="AE210" s="1547"/>
      <c r="AF210" s="1547"/>
      <c r="AG210" s="1547"/>
      <c r="AH210" s="1547"/>
      <c r="AI210" s="1547"/>
      <c r="AJ210" s="1547"/>
      <c r="AK210" s="1547"/>
      <c r="AL210" s="1547"/>
      <c r="AM210" s="1547"/>
      <c r="AN210" s="1547"/>
      <c r="AO210" s="1547"/>
      <c r="AP210" s="1547"/>
      <c r="AQ210" s="1547"/>
      <c r="AR210" s="1547"/>
      <c r="AS210" s="1547"/>
      <c r="AT210" s="1547"/>
      <c r="AU210" s="1547"/>
      <c r="AV210" s="1547"/>
      <c r="AW210" s="1547"/>
      <c r="AX210" s="1547"/>
      <c r="AY210" s="1547"/>
      <c r="AZ210" s="1547"/>
      <c r="BA210" s="1547"/>
      <c r="BB210" s="1547"/>
      <c r="BC210" s="1547"/>
      <c r="BD210" s="1547"/>
      <c r="BE210" s="1547"/>
      <c r="BF210" s="1547"/>
      <c r="BG210" s="1547"/>
      <c r="BH210" s="1547"/>
      <c r="BI210" s="1547"/>
      <c r="BJ210" s="1547"/>
      <c r="BK210" s="1547"/>
      <c r="BL210" s="1547"/>
      <c r="BM210" s="1547"/>
      <c r="BN210" s="1547"/>
      <c r="BO210" s="1547"/>
      <c r="BP210" s="1547"/>
      <c r="BQ210" s="1547"/>
      <c r="BR210" s="1547"/>
      <c r="BS210" s="1547"/>
      <c r="BT210" s="1547"/>
      <c r="BU210" s="1547"/>
      <c r="BV210" s="1547"/>
      <c r="BW210" s="1547"/>
      <c r="BX210" s="1547"/>
      <c r="BY210" s="1547"/>
      <c r="BZ210" s="1548"/>
      <c r="CA210" s="1723" t="s">
        <v>35</v>
      </c>
      <c r="CB210" s="1547"/>
      <c r="CC210" s="1547"/>
      <c r="CD210" s="1547"/>
      <c r="CE210" s="1547"/>
      <c r="CF210" s="1547"/>
      <c r="CG210" s="1547"/>
      <c r="CH210" s="1547"/>
      <c r="CI210" s="1547"/>
      <c r="CJ210" s="1547"/>
      <c r="CK210" s="1547"/>
      <c r="CL210" s="1547"/>
      <c r="CM210" s="1547"/>
      <c r="CN210" s="1547"/>
      <c r="CO210" s="1547"/>
      <c r="CP210" s="1547"/>
      <c r="CQ210" s="1547"/>
      <c r="CR210" s="1547"/>
      <c r="CS210" s="1547"/>
      <c r="CT210" s="1548"/>
    </row>
    <row r="211" spans="2:101" s="5" customFormat="1" ht="9.9" customHeight="1">
      <c r="B211" s="1210">
        <v>6</v>
      </c>
      <c r="C211" s="1211"/>
      <c r="D211" s="1621"/>
      <c r="E211" s="1620">
        <v>7</v>
      </c>
      <c r="F211" s="1211"/>
      <c r="G211" s="1621"/>
      <c r="H211" s="1620">
        <v>8</v>
      </c>
      <c r="I211" s="1211"/>
      <c r="J211" s="1621"/>
      <c r="K211" s="1620">
        <v>9</v>
      </c>
      <c r="L211" s="1211"/>
      <c r="M211" s="1621"/>
      <c r="N211" s="1620">
        <v>10</v>
      </c>
      <c r="O211" s="1211"/>
      <c r="P211" s="1212"/>
      <c r="Q211" s="1552"/>
      <c r="R211" s="1553"/>
      <c r="S211" s="1553"/>
      <c r="T211" s="1553"/>
      <c r="U211" s="1553"/>
      <c r="V211" s="1553"/>
      <c r="W211" s="1553"/>
      <c r="X211" s="1553"/>
      <c r="Y211" s="1553"/>
      <c r="Z211" s="1553"/>
      <c r="AA211" s="1553"/>
      <c r="AB211" s="1553"/>
      <c r="AC211" s="1553"/>
      <c r="AD211" s="1553"/>
      <c r="AE211" s="1553"/>
      <c r="AF211" s="1553"/>
      <c r="AG211" s="1553"/>
      <c r="AH211" s="1553"/>
      <c r="AI211" s="1553"/>
      <c r="AJ211" s="1553"/>
      <c r="AK211" s="1553"/>
      <c r="AL211" s="1553"/>
      <c r="AM211" s="1553"/>
      <c r="AN211" s="1553"/>
      <c r="AO211" s="1553"/>
      <c r="AP211" s="1553"/>
      <c r="AQ211" s="1553"/>
      <c r="AR211" s="1553"/>
      <c r="AS211" s="1553"/>
      <c r="AT211" s="1553"/>
      <c r="AU211" s="1553"/>
      <c r="AV211" s="1553"/>
      <c r="AW211" s="1553"/>
      <c r="AX211" s="1553"/>
      <c r="AY211" s="1553"/>
      <c r="AZ211" s="1553"/>
      <c r="BA211" s="1553"/>
      <c r="BB211" s="1553"/>
      <c r="BC211" s="1553"/>
      <c r="BD211" s="1553"/>
      <c r="BE211" s="1553"/>
      <c r="BF211" s="1553"/>
      <c r="BG211" s="1553"/>
      <c r="BH211" s="1553"/>
      <c r="BI211" s="1553"/>
      <c r="BJ211" s="1553"/>
      <c r="BK211" s="1553"/>
      <c r="BL211" s="1553"/>
      <c r="BM211" s="1553"/>
      <c r="BN211" s="1553"/>
      <c r="BO211" s="1553"/>
      <c r="BP211" s="1553"/>
      <c r="BQ211" s="1553"/>
      <c r="BR211" s="1553"/>
      <c r="BS211" s="1553"/>
      <c r="BT211" s="1553"/>
      <c r="BU211" s="1553"/>
      <c r="BV211" s="1553"/>
      <c r="BW211" s="1553"/>
      <c r="BX211" s="1553"/>
      <c r="BY211" s="1553"/>
      <c r="BZ211" s="1554"/>
      <c r="CA211" s="1552"/>
      <c r="CB211" s="1553"/>
      <c r="CC211" s="1553"/>
      <c r="CD211" s="1553"/>
      <c r="CE211" s="1553"/>
      <c r="CF211" s="1553"/>
      <c r="CG211" s="1553"/>
      <c r="CH211" s="1553"/>
      <c r="CI211" s="1553"/>
      <c r="CJ211" s="1553"/>
      <c r="CK211" s="1553"/>
      <c r="CL211" s="1553"/>
      <c r="CM211" s="1553"/>
      <c r="CN211" s="1553"/>
      <c r="CO211" s="1553"/>
      <c r="CP211" s="1553"/>
      <c r="CQ211" s="1553"/>
      <c r="CR211" s="1553"/>
      <c r="CS211" s="1553"/>
      <c r="CT211" s="1554"/>
    </row>
    <row r="212" spans="2:101" s="7" customFormat="1" ht="9.9" customHeight="1">
      <c r="B212" s="675" t="str">
        <f>$B$19</f>
        <v/>
      </c>
      <c r="C212" s="676"/>
      <c r="D212" s="1574"/>
      <c r="E212" s="1573" t="str">
        <f>$E$19</f>
        <v/>
      </c>
      <c r="F212" s="676"/>
      <c r="G212" s="1574"/>
      <c r="H212" s="1573" t="str">
        <f>$H$19</f>
        <v/>
      </c>
      <c r="I212" s="676"/>
      <c r="J212" s="1574"/>
      <c r="K212" s="1573" t="str">
        <f>$K$19</f>
        <v/>
      </c>
      <c r="L212" s="676"/>
      <c r="M212" s="1574"/>
      <c r="N212" s="1573" t="str">
        <f>$N$19</f>
        <v/>
      </c>
      <c r="O212" s="676"/>
      <c r="P212" s="677"/>
      <c r="Q212" s="1593" t="str">
        <f>$Q$19</f>
        <v/>
      </c>
      <c r="R212" s="1584"/>
      <c r="S212" s="1584"/>
      <c r="T212" s="1584"/>
      <c r="U212" s="1584"/>
      <c r="V212" s="1584"/>
      <c r="W212" s="1584"/>
      <c r="X212" s="1584"/>
      <c r="Y212" s="1584"/>
      <c r="Z212" s="1584"/>
      <c r="AA212" s="1584"/>
      <c r="AB212" s="1584"/>
      <c r="AC212" s="1584"/>
      <c r="AD212" s="1584"/>
      <c r="AE212" s="1584"/>
      <c r="AF212" s="1584"/>
      <c r="AG212" s="1584"/>
      <c r="AH212" s="1584"/>
      <c r="AI212" s="1584"/>
      <c r="AJ212" s="1584"/>
      <c r="AK212" s="1584"/>
      <c r="AL212" s="1584"/>
      <c r="AM212" s="1584"/>
      <c r="AN212" s="1584"/>
      <c r="AO212" s="1584"/>
      <c r="AP212" s="1584"/>
      <c r="AQ212" s="1584"/>
      <c r="AR212" s="1584"/>
      <c r="AS212" s="1584"/>
      <c r="AT212" s="1584"/>
      <c r="AU212" s="1584"/>
      <c r="AV212" s="1584"/>
      <c r="AW212" s="1584"/>
      <c r="AX212" s="1584"/>
      <c r="AY212" s="1584"/>
      <c r="AZ212" s="1584"/>
      <c r="BA212" s="1584"/>
      <c r="BB212" s="1584"/>
      <c r="BC212" s="1584"/>
      <c r="BD212" s="1584"/>
      <c r="BE212" s="1584"/>
      <c r="BF212" s="1584"/>
      <c r="BG212" s="1584"/>
      <c r="BH212" s="1584"/>
      <c r="BI212" s="1584"/>
      <c r="BJ212" s="1584"/>
      <c r="BK212" s="1584"/>
      <c r="BL212" s="1584"/>
      <c r="BM212" s="1584"/>
      <c r="BN212" s="1584"/>
      <c r="BO212" s="1584"/>
      <c r="BP212" s="1584"/>
      <c r="BQ212" s="1584"/>
      <c r="BR212" s="1584"/>
      <c r="BS212" s="1584"/>
      <c r="BT212" s="1584"/>
      <c r="BU212" s="1584"/>
      <c r="BV212" s="1584"/>
      <c r="BW212" s="1584"/>
      <c r="BX212" s="1584"/>
      <c r="BY212" s="1584"/>
      <c r="BZ212" s="1585"/>
      <c r="CA212" s="1700" t="str">
        <f>$CD$19</f>
        <v/>
      </c>
      <c r="CB212" s="1701"/>
      <c r="CC212" s="1701"/>
      <c r="CD212" s="1701"/>
      <c r="CE212" s="1701"/>
      <c r="CF212" s="1701"/>
      <c r="CG212" s="1701"/>
      <c r="CH212" s="1701"/>
      <c r="CI212" s="1701"/>
      <c r="CJ212" s="1701"/>
      <c r="CK212" s="1701"/>
      <c r="CL212" s="1701"/>
      <c r="CM212" s="1701"/>
      <c r="CN212" s="1701"/>
      <c r="CO212" s="1701"/>
      <c r="CP212" s="1701"/>
      <c r="CQ212" s="1701"/>
      <c r="CR212" s="1701"/>
      <c r="CS212" s="1701"/>
      <c r="CT212" s="1702"/>
    </row>
    <row r="213" spans="2:101" s="7" customFormat="1" ht="9.9" customHeight="1">
      <c r="B213" s="1456"/>
      <c r="C213" s="1493"/>
      <c r="D213" s="1457"/>
      <c r="E213" s="1473"/>
      <c r="F213" s="1493"/>
      <c r="G213" s="1457"/>
      <c r="H213" s="1473"/>
      <c r="I213" s="1493"/>
      <c r="J213" s="1457"/>
      <c r="K213" s="1473"/>
      <c r="L213" s="1493"/>
      <c r="M213" s="1457"/>
      <c r="N213" s="1473"/>
      <c r="O213" s="1493"/>
      <c r="P213" s="1499"/>
      <c r="Q213" s="1589"/>
      <c r="R213" s="1590"/>
      <c r="S213" s="1590"/>
      <c r="T213" s="1590"/>
      <c r="U213" s="1590"/>
      <c r="V213" s="1590"/>
      <c r="W213" s="1590"/>
      <c r="X213" s="1590"/>
      <c r="Y213" s="1590"/>
      <c r="Z213" s="1590"/>
      <c r="AA213" s="1590"/>
      <c r="AB213" s="1590"/>
      <c r="AC213" s="1590"/>
      <c r="AD213" s="1590"/>
      <c r="AE213" s="1590"/>
      <c r="AF213" s="1590"/>
      <c r="AG213" s="1590"/>
      <c r="AH213" s="1590"/>
      <c r="AI213" s="1590"/>
      <c r="AJ213" s="1590"/>
      <c r="AK213" s="1590"/>
      <c r="AL213" s="1590"/>
      <c r="AM213" s="1590"/>
      <c r="AN213" s="1590"/>
      <c r="AO213" s="1590"/>
      <c r="AP213" s="1590"/>
      <c r="AQ213" s="1590"/>
      <c r="AR213" s="1590"/>
      <c r="AS213" s="1590"/>
      <c r="AT213" s="1590"/>
      <c r="AU213" s="1590"/>
      <c r="AV213" s="1590"/>
      <c r="AW213" s="1590"/>
      <c r="AX213" s="1590"/>
      <c r="AY213" s="1590"/>
      <c r="AZ213" s="1590"/>
      <c r="BA213" s="1590"/>
      <c r="BB213" s="1590"/>
      <c r="BC213" s="1590"/>
      <c r="BD213" s="1590"/>
      <c r="BE213" s="1590"/>
      <c r="BF213" s="1590"/>
      <c r="BG213" s="1590"/>
      <c r="BH213" s="1590"/>
      <c r="BI213" s="1590"/>
      <c r="BJ213" s="1590"/>
      <c r="BK213" s="1590"/>
      <c r="BL213" s="1590"/>
      <c r="BM213" s="1590"/>
      <c r="BN213" s="1590"/>
      <c r="BO213" s="1590"/>
      <c r="BP213" s="1590"/>
      <c r="BQ213" s="1590"/>
      <c r="BR213" s="1590"/>
      <c r="BS213" s="1590"/>
      <c r="BT213" s="1590"/>
      <c r="BU213" s="1590"/>
      <c r="BV213" s="1590"/>
      <c r="BW213" s="1590"/>
      <c r="BX213" s="1590"/>
      <c r="BY213" s="1590"/>
      <c r="BZ213" s="1591"/>
      <c r="CA213" s="1724"/>
      <c r="CB213" s="1725"/>
      <c r="CC213" s="1725"/>
      <c r="CD213" s="1725"/>
      <c r="CE213" s="1725"/>
      <c r="CF213" s="1725"/>
      <c r="CG213" s="1725"/>
      <c r="CH213" s="1725"/>
      <c r="CI213" s="1725"/>
      <c r="CJ213" s="1725"/>
      <c r="CK213" s="1725"/>
      <c r="CL213" s="1725"/>
      <c r="CM213" s="1725"/>
      <c r="CN213" s="1725"/>
      <c r="CO213" s="1725"/>
      <c r="CP213" s="1725"/>
      <c r="CQ213" s="1725"/>
      <c r="CR213" s="1725"/>
      <c r="CS213" s="1725"/>
      <c r="CT213" s="1726"/>
    </row>
    <row r="214" spans="2:101" s="7" customFormat="1" ht="9.9" customHeight="1">
      <c r="B214" s="1207" t="s">
        <v>27</v>
      </c>
      <c r="C214" s="1208"/>
      <c r="D214" s="1208"/>
      <c r="E214" s="1208"/>
      <c r="F214" s="1208"/>
      <c r="G214" s="1208"/>
      <c r="H214" s="1208"/>
      <c r="I214" s="1208"/>
      <c r="J214" s="1208"/>
      <c r="K214" s="1208"/>
      <c r="L214" s="1208"/>
      <c r="M214" s="1208"/>
      <c r="N214" s="1208"/>
      <c r="O214" s="1208"/>
      <c r="P214" s="1208"/>
      <c r="Q214" s="1208"/>
      <c r="R214" s="1208"/>
      <c r="S214" s="1209"/>
      <c r="T214" s="1723" t="s">
        <v>34</v>
      </c>
      <c r="U214" s="1547"/>
      <c r="V214" s="1547"/>
      <c r="W214" s="1547"/>
      <c r="X214" s="1547"/>
      <c r="Y214" s="1547"/>
      <c r="Z214" s="1547"/>
      <c r="AA214" s="1547"/>
      <c r="AB214" s="1547"/>
      <c r="AC214" s="1547"/>
      <c r="AD214" s="1547"/>
      <c r="AE214" s="1547"/>
      <c r="AF214" s="1547"/>
      <c r="AG214" s="1547"/>
      <c r="AH214" s="1547"/>
      <c r="AI214" s="1547"/>
      <c r="AJ214" s="1547"/>
      <c r="AK214" s="1547"/>
      <c r="AL214" s="1547"/>
      <c r="AM214" s="1547"/>
      <c r="AN214" s="1547"/>
      <c r="AO214" s="1547"/>
      <c r="AP214" s="1547"/>
      <c r="AQ214" s="1547"/>
      <c r="AR214" s="1547"/>
      <c r="AS214" s="1547"/>
      <c r="AT214" s="1547"/>
      <c r="AU214" s="1547"/>
      <c r="AV214" s="1547"/>
      <c r="AW214" s="1547"/>
      <c r="AX214" s="1547"/>
      <c r="AY214" s="1547"/>
      <c r="AZ214" s="1547"/>
      <c r="BA214" s="1547"/>
      <c r="BB214" s="1547"/>
      <c r="BC214" s="1547"/>
      <c r="BD214" s="1547"/>
      <c r="BE214" s="1547"/>
      <c r="BF214" s="1547"/>
      <c r="BG214" s="1547"/>
      <c r="BH214" s="1547"/>
      <c r="BI214" s="1547"/>
      <c r="BJ214" s="1547"/>
      <c r="BK214" s="1547"/>
      <c r="BL214" s="1547"/>
      <c r="BM214" s="1547"/>
      <c r="BN214" s="1547"/>
      <c r="BO214" s="1547"/>
      <c r="BP214" s="1547"/>
      <c r="BQ214" s="1547"/>
      <c r="BR214" s="1547"/>
      <c r="BS214" s="1547"/>
      <c r="BT214" s="1547"/>
      <c r="BU214" s="1547"/>
      <c r="BV214" s="1547"/>
      <c r="BW214" s="1547"/>
      <c r="BX214" s="1547"/>
      <c r="BY214" s="1547"/>
      <c r="BZ214" s="1548"/>
      <c r="CA214" s="1723" t="s">
        <v>35</v>
      </c>
      <c r="CB214" s="1547"/>
      <c r="CC214" s="1547"/>
      <c r="CD214" s="1547"/>
      <c r="CE214" s="1547"/>
      <c r="CF214" s="1547"/>
      <c r="CG214" s="1547"/>
      <c r="CH214" s="1547"/>
      <c r="CI214" s="1547"/>
      <c r="CJ214" s="1547"/>
      <c r="CK214" s="1547"/>
      <c r="CL214" s="1547"/>
      <c r="CM214" s="1547"/>
      <c r="CN214" s="1547"/>
      <c r="CO214" s="1547"/>
      <c r="CP214" s="1547"/>
      <c r="CQ214" s="1547"/>
      <c r="CR214" s="1547"/>
      <c r="CS214" s="1547"/>
      <c r="CT214" s="1548"/>
    </row>
    <row r="215" spans="2:101" s="7" customFormat="1" ht="9.9" customHeight="1">
      <c r="B215" s="1210">
        <v>11</v>
      </c>
      <c r="C215" s="1211"/>
      <c r="D215" s="1621"/>
      <c r="E215" s="1620">
        <v>12</v>
      </c>
      <c r="F215" s="1211"/>
      <c r="G215" s="1621"/>
      <c r="H215" s="1620">
        <v>13</v>
      </c>
      <c r="I215" s="1211"/>
      <c r="J215" s="1621"/>
      <c r="K215" s="1620">
        <v>14</v>
      </c>
      <c r="L215" s="1211"/>
      <c r="M215" s="1621"/>
      <c r="N215" s="1620">
        <v>15</v>
      </c>
      <c r="O215" s="1211"/>
      <c r="P215" s="1629"/>
      <c r="Q215" s="1630">
        <v>16</v>
      </c>
      <c r="R215" s="1211"/>
      <c r="S215" s="1212"/>
      <c r="T215" s="1552"/>
      <c r="U215" s="1553"/>
      <c r="V215" s="1553"/>
      <c r="W215" s="1553"/>
      <c r="X215" s="1553"/>
      <c r="Y215" s="1553"/>
      <c r="Z215" s="1553"/>
      <c r="AA215" s="1553"/>
      <c r="AB215" s="1553"/>
      <c r="AC215" s="1553"/>
      <c r="AD215" s="1553"/>
      <c r="AE215" s="1553"/>
      <c r="AF215" s="1553"/>
      <c r="AG215" s="1553"/>
      <c r="AH215" s="1553"/>
      <c r="AI215" s="1553"/>
      <c r="AJ215" s="1553"/>
      <c r="AK215" s="1553"/>
      <c r="AL215" s="1553"/>
      <c r="AM215" s="1553"/>
      <c r="AN215" s="1553"/>
      <c r="AO215" s="1553"/>
      <c r="AP215" s="1553"/>
      <c r="AQ215" s="1553"/>
      <c r="AR215" s="1553"/>
      <c r="AS215" s="1553"/>
      <c r="AT215" s="1553"/>
      <c r="AU215" s="1553"/>
      <c r="AV215" s="1553"/>
      <c r="AW215" s="1553"/>
      <c r="AX215" s="1553"/>
      <c r="AY215" s="1553"/>
      <c r="AZ215" s="1553"/>
      <c r="BA215" s="1553"/>
      <c r="BB215" s="1553"/>
      <c r="BC215" s="1553"/>
      <c r="BD215" s="1553"/>
      <c r="BE215" s="1553"/>
      <c r="BF215" s="1553"/>
      <c r="BG215" s="1553"/>
      <c r="BH215" s="1553"/>
      <c r="BI215" s="1553"/>
      <c r="BJ215" s="1553"/>
      <c r="BK215" s="1553"/>
      <c r="BL215" s="1553"/>
      <c r="BM215" s="1553"/>
      <c r="BN215" s="1553"/>
      <c r="BO215" s="1553"/>
      <c r="BP215" s="1553"/>
      <c r="BQ215" s="1553"/>
      <c r="BR215" s="1553"/>
      <c r="BS215" s="1553"/>
      <c r="BT215" s="1553"/>
      <c r="BU215" s="1553"/>
      <c r="BV215" s="1553"/>
      <c r="BW215" s="1553"/>
      <c r="BX215" s="1553"/>
      <c r="BY215" s="1553"/>
      <c r="BZ215" s="1554"/>
      <c r="CA215" s="1552"/>
      <c r="CB215" s="1553"/>
      <c r="CC215" s="1553"/>
      <c r="CD215" s="1553"/>
      <c r="CE215" s="1553"/>
      <c r="CF215" s="1553"/>
      <c r="CG215" s="1553"/>
      <c r="CH215" s="1553"/>
      <c r="CI215" s="1553"/>
      <c r="CJ215" s="1553"/>
      <c r="CK215" s="1553"/>
      <c r="CL215" s="1553"/>
      <c r="CM215" s="1553"/>
      <c r="CN215" s="1553"/>
      <c r="CO215" s="1553"/>
      <c r="CP215" s="1553"/>
      <c r="CQ215" s="1553"/>
      <c r="CR215" s="1553"/>
      <c r="CS215" s="1553"/>
      <c r="CT215" s="1554"/>
    </row>
    <row r="216" spans="2:101" s="7" customFormat="1" ht="9.9" customHeight="1">
      <c r="B216" s="675" t="str">
        <f>$B$22</f>
        <v/>
      </c>
      <c r="C216" s="676"/>
      <c r="D216" s="1491"/>
      <c r="E216" s="1495" t="str">
        <f>$E$22</f>
        <v/>
      </c>
      <c r="F216" s="676"/>
      <c r="G216" s="1491"/>
      <c r="H216" s="1495" t="str">
        <f>$H$22</f>
        <v/>
      </c>
      <c r="I216" s="676"/>
      <c r="J216" s="1491"/>
      <c r="K216" s="1495" t="str">
        <f>$K$22</f>
        <v/>
      </c>
      <c r="L216" s="676"/>
      <c r="M216" s="1491"/>
      <c r="N216" s="1495" t="str">
        <f>$N$22</f>
        <v/>
      </c>
      <c r="O216" s="676"/>
      <c r="P216" s="1491"/>
      <c r="Q216" s="1495" t="str">
        <f>$Q$22</f>
        <v/>
      </c>
      <c r="R216" s="676"/>
      <c r="S216" s="677"/>
      <c r="T216" s="1593" t="str">
        <f>$T$23</f>
        <v/>
      </c>
      <c r="U216" s="1584"/>
      <c r="V216" s="1584"/>
      <c r="W216" s="1584"/>
      <c r="X216" s="1584"/>
      <c r="Y216" s="1584"/>
      <c r="Z216" s="1584"/>
      <c r="AA216" s="1584"/>
      <c r="AB216" s="1584"/>
      <c r="AC216" s="1584"/>
      <c r="AD216" s="1584"/>
      <c r="AE216" s="1584"/>
      <c r="AF216" s="1584"/>
      <c r="AG216" s="1584"/>
      <c r="AH216" s="1584"/>
      <c r="AI216" s="1584"/>
      <c r="AJ216" s="1584"/>
      <c r="AK216" s="1584"/>
      <c r="AL216" s="1584"/>
      <c r="AM216" s="1584"/>
      <c r="AN216" s="1584"/>
      <c r="AO216" s="1584"/>
      <c r="AP216" s="1584"/>
      <c r="AQ216" s="1584"/>
      <c r="AR216" s="1584"/>
      <c r="AS216" s="1584"/>
      <c r="AT216" s="1584"/>
      <c r="AU216" s="1584"/>
      <c r="AV216" s="1584"/>
      <c r="AW216" s="1584"/>
      <c r="AX216" s="1584"/>
      <c r="AY216" s="1584"/>
      <c r="AZ216" s="1584"/>
      <c r="BA216" s="1584"/>
      <c r="BB216" s="1584"/>
      <c r="BC216" s="1584"/>
      <c r="BD216" s="1584"/>
      <c r="BE216" s="1584"/>
      <c r="BF216" s="1584"/>
      <c r="BG216" s="1584"/>
      <c r="BH216" s="1584"/>
      <c r="BI216" s="1584"/>
      <c r="BJ216" s="1584"/>
      <c r="BK216" s="1584"/>
      <c r="BL216" s="1584"/>
      <c r="BM216" s="1584"/>
      <c r="BN216" s="1584"/>
      <c r="BO216" s="1584"/>
      <c r="BP216" s="1584"/>
      <c r="BQ216" s="1584"/>
      <c r="BR216" s="1584"/>
      <c r="BS216" s="1584"/>
      <c r="BT216" s="1584"/>
      <c r="BU216" s="1584"/>
      <c r="BV216" s="1584"/>
      <c r="BW216" s="1584"/>
      <c r="BX216" s="1584"/>
      <c r="BY216" s="1584"/>
      <c r="BZ216" s="1585"/>
      <c r="CA216" s="1700" t="str">
        <f>$CD$22</f>
        <v/>
      </c>
      <c r="CB216" s="1701"/>
      <c r="CC216" s="1701"/>
      <c r="CD216" s="1701"/>
      <c r="CE216" s="1701"/>
      <c r="CF216" s="1701"/>
      <c r="CG216" s="1701"/>
      <c r="CH216" s="1701"/>
      <c r="CI216" s="1701"/>
      <c r="CJ216" s="1701"/>
      <c r="CK216" s="1701"/>
      <c r="CL216" s="1701"/>
      <c r="CM216" s="1701"/>
      <c r="CN216" s="1701"/>
      <c r="CO216" s="1701"/>
      <c r="CP216" s="1701"/>
      <c r="CQ216" s="1701"/>
      <c r="CR216" s="1701"/>
      <c r="CS216" s="1701"/>
      <c r="CT216" s="1702"/>
    </row>
    <row r="217" spans="2:101" s="7" customFormat="1" ht="9.9" customHeight="1" thickBot="1">
      <c r="B217" s="1678"/>
      <c r="C217" s="1679"/>
      <c r="D217" s="1680"/>
      <c r="E217" s="1681"/>
      <c r="F217" s="1679"/>
      <c r="G217" s="1680"/>
      <c r="H217" s="1681"/>
      <c r="I217" s="1679"/>
      <c r="J217" s="1680"/>
      <c r="K217" s="1497"/>
      <c r="L217" s="1493"/>
      <c r="M217" s="1494"/>
      <c r="N217" s="1497"/>
      <c r="O217" s="1493"/>
      <c r="P217" s="1494"/>
      <c r="Q217" s="1497"/>
      <c r="R217" s="1493"/>
      <c r="S217" s="1499"/>
      <c r="T217" s="1589"/>
      <c r="U217" s="1590"/>
      <c r="V217" s="1590"/>
      <c r="W217" s="1590"/>
      <c r="X217" s="1590"/>
      <c r="Y217" s="1590"/>
      <c r="Z217" s="1590"/>
      <c r="AA217" s="1590"/>
      <c r="AB217" s="1590"/>
      <c r="AC217" s="1590"/>
      <c r="AD217" s="1590"/>
      <c r="AE217" s="1590"/>
      <c r="AF217" s="1590"/>
      <c r="AG217" s="1590"/>
      <c r="AH217" s="1590"/>
      <c r="AI217" s="1590"/>
      <c r="AJ217" s="1590"/>
      <c r="AK217" s="1590"/>
      <c r="AL217" s="1590"/>
      <c r="AM217" s="1590"/>
      <c r="AN217" s="1590"/>
      <c r="AO217" s="1590"/>
      <c r="AP217" s="1590"/>
      <c r="AQ217" s="1590"/>
      <c r="AR217" s="1590"/>
      <c r="AS217" s="1590"/>
      <c r="AT217" s="1590"/>
      <c r="AU217" s="1590"/>
      <c r="AV217" s="1590"/>
      <c r="AW217" s="1590"/>
      <c r="AX217" s="1590"/>
      <c r="AY217" s="1590"/>
      <c r="AZ217" s="1590"/>
      <c r="BA217" s="1590"/>
      <c r="BB217" s="1590"/>
      <c r="BC217" s="1590"/>
      <c r="BD217" s="1590"/>
      <c r="BE217" s="1590"/>
      <c r="BF217" s="1590"/>
      <c r="BG217" s="1590"/>
      <c r="BH217" s="1590"/>
      <c r="BI217" s="1590"/>
      <c r="BJ217" s="1590"/>
      <c r="BK217" s="1590"/>
      <c r="BL217" s="1590"/>
      <c r="BM217" s="1590"/>
      <c r="BN217" s="1590"/>
      <c r="BO217" s="1590"/>
      <c r="BP217" s="1590"/>
      <c r="BQ217" s="1590"/>
      <c r="BR217" s="1590"/>
      <c r="BS217" s="1590"/>
      <c r="BT217" s="1590"/>
      <c r="BU217" s="1590"/>
      <c r="BV217" s="1590"/>
      <c r="BW217" s="1590"/>
      <c r="BX217" s="1590"/>
      <c r="BY217" s="1590"/>
      <c r="BZ217" s="1591"/>
      <c r="CA217" s="1703"/>
      <c r="CB217" s="1704"/>
      <c r="CC217" s="1704"/>
      <c r="CD217" s="1704"/>
      <c r="CE217" s="1704"/>
      <c r="CF217" s="1704"/>
      <c r="CG217" s="1704"/>
      <c r="CH217" s="1704"/>
      <c r="CI217" s="1704"/>
      <c r="CJ217" s="1704"/>
      <c r="CK217" s="1704"/>
      <c r="CL217" s="1704"/>
      <c r="CM217" s="1704"/>
      <c r="CN217" s="1704"/>
      <c r="CO217" s="1704"/>
      <c r="CP217" s="1704"/>
      <c r="CQ217" s="1704"/>
      <c r="CR217" s="1704"/>
      <c r="CS217" s="1704"/>
      <c r="CT217" s="1705"/>
    </row>
    <row r="218" spans="2:101" s="7" customFormat="1" ht="9.9" customHeight="1">
      <c r="B218" s="1698">
        <v>17</v>
      </c>
      <c r="C218" s="1684"/>
      <c r="D218" s="1699"/>
      <c r="E218" s="1683">
        <v>18</v>
      </c>
      <c r="F218" s="1684"/>
      <c r="G218" s="1699"/>
      <c r="H218" s="1683">
        <v>19</v>
      </c>
      <c r="I218" s="1684"/>
      <c r="J218" s="1685"/>
      <c r="K218" s="1697" t="s">
        <v>78</v>
      </c>
      <c r="L218" s="1425"/>
      <c r="M218" s="1425"/>
      <c r="N218" s="1425"/>
      <c r="O218" s="1425"/>
      <c r="P218" s="1425"/>
      <c r="Q218" s="1425"/>
      <c r="R218" s="1425"/>
      <c r="S218" s="1425"/>
      <c r="T218" s="1199"/>
      <c r="U218" s="1199"/>
      <c r="V218" s="1199"/>
      <c r="W218" s="1199"/>
      <c r="X218" s="1199"/>
      <c r="Y218" s="1199"/>
      <c r="Z218" s="1199"/>
      <c r="AA218" s="1199"/>
      <c r="AB218" s="1199"/>
      <c r="AC218" s="1199"/>
      <c r="AD218" s="1199"/>
      <c r="AE218" s="1199"/>
      <c r="AF218" s="1199"/>
      <c r="AG218" s="1199"/>
      <c r="AH218" s="1199"/>
      <c r="AI218" s="1199"/>
      <c r="AJ218" s="1199"/>
      <c r="AK218" s="1199"/>
      <c r="AL218" s="1199"/>
      <c r="AM218" s="1199"/>
      <c r="AN218" s="1199"/>
      <c r="AO218" s="1199"/>
      <c r="AP218" s="1199"/>
      <c r="AQ218" s="1199"/>
      <c r="AR218" s="1199"/>
      <c r="AS218" s="1199"/>
      <c r="AT218" s="1200"/>
      <c r="AU218" s="1424" t="s">
        <v>26</v>
      </c>
      <c r="AV218" s="1425"/>
      <c r="AW218" s="1425"/>
      <c r="AX218" s="1425"/>
      <c r="AY218" s="1425"/>
      <c r="AZ218" s="1425"/>
      <c r="BA218" s="1425"/>
      <c r="BB218" s="1425"/>
      <c r="BC218" s="1425"/>
      <c r="BD218" s="1425"/>
      <c r="BE218" s="1425"/>
      <c r="BF218" s="1425"/>
      <c r="BG218" s="1425"/>
      <c r="BH218" s="1425"/>
      <c r="BI218" s="1425"/>
      <c r="BJ218" s="1425"/>
      <c r="BK218" s="1425"/>
      <c r="BL218" s="1425"/>
      <c r="BM218" s="1425"/>
      <c r="BN218" s="1425"/>
      <c r="BO218" s="1426"/>
      <c r="BP218" s="72"/>
      <c r="BQ218" s="72"/>
      <c r="BR218" s="72"/>
      <c r="BS218" s="72"/>
      <c r="BT218" s="72"/>
      <c r="BU218" s="72"/>
      <c r="BV218" s="72"/>
      <c r="BW218" s="72"/>
      <c r="BX218" s="72"/>
      <c r="BY218" s="72"/>
      <c r="BZ218" s="72"/>
      <c r="CA218" s="72"/>
      <c r="CB218" s="72"/>
      <c r="CC218" s="72"/>
      <c r="CD218" s="5"/>
    </row>
    <row r="219" spans="2:101" s="7" customFormat="1" ht="9.9" customHeight="1">
      <c r="B219" s="1686" t="str">
        <f>$B$26</f>
        <v/>
      </c>
      <c r="C219" s="1571"/>
      <c r="D219" s="1572"/>
      <c r="E219" s="1573" t="str">
        <f>$E$26</f>
        <v/>
      </c>
      <c r="F219" s="676"/>
      <c r="G219" s="1574"/>
      <c r="H219" s="1573" t="str">
        <f>$H$26</f>
        <v/>
      </c>
      <c r="I219" s="676"/>
      <c r="J219" s="1692"/>
      <c r="K219" s="1573" t="str">
        <f>$K$26</f>
        <v/>
      </c>
      <c r="L219" s="676"/>
      <c r="M219" s="1574"/>
      <c r="N219" s="1573" t="str">
        <f>$N$26</f>
        <v/>
      </c>
      <c r="O219" s="676"/>
      <c r="P219" s="1574"/>
      <c r="Q219" s="1573" t="str">
        <f>$Q$26</f>
        <v/>
      </c>
      <c r="R219" s="676"/>
      <c r="S219" s="1574"/>
      <c r="T219" s="1573" t="str">
        <f>$T$26</f>
        <v/>
      </c>
      <c r="U219" s="676"/>
      <c r="V219" s="1574"/>
      <c r="W219" s="1573" t="str">
        <f>$W$26</f>
        <v/>
      </c>
      <c r="X219" s="676"/>
      <c r="Y219" s="1574"/>
      <c r="Z219" s="1573" t="str">
        <f>$Z$26</f>
        <v/>
      </c>
      <c r="AA219" s="676"/>
      <c r="AB219" s="1574"/>
      <c r="AC219" s="1573" t="str">
        <f>$AC$26</f>
        <v/>
      </c>
      <c r="AD219" s="676"/>
      <c r="AE219" s="1574"/>
      <c r="AF219" s="1573" t="str">
        <f>$AF$26</f>
        <v/>
      </c>
      <c r="AG219" s="676"/>
      <c r="AH219" s="1574"/>
      <c r="AI219" s="1573" t="str">
        <f>$AI$26</f>
        <v/>
      </c>
      <c r="AJ219" s="676"/>
      <c r="AK219" s="1574"/>
      <c r="AL219" s="1573" t="str">
        <f>$AL$26</f>
        <v/>
      </c>
      <c r="AM219" s="676"/>
      <c r="AN219" s="1574"/>
      <c r="AO219" s="1573" t="str">
        <f>$AO$26</f>
        <v/>
      </c>
      <c r="AP219" s="676"/>
      <c r="AQ219" s="676"/>
      <c r="AR219" s="1495" t="str">
        <f>$AR$26</f>
        <v/>
      </c>
      <c r="AS219" s="676"/>
      <c r="AT219" s="677"/>
      <c r="AU219" s="1210">
        <v>30</v>
      </c>
      <c r="AV219" s="1211"/>
      <c r="AW219" s="1621"/>
      <c r="AX219" s="1620">
        <v>31</v>
      </c>
      <c r="AY219" s="1211"/>
      <c r="AZ219" s="1621"/>
      <c r="BA219" s="1620">
        <v>32</v>
      </c>
      <c r="BB219" s="1211"/>
      <c r="BC219" s="1621"/>
      <c r="BD219" s="1620">
        <v>33</v>
      </c>
      <c r="BE219" s="1211"/>
      <c r="BF219" s="1621"/>
      <c r="BG219" s="1620">
        <v>34</v>
      </c>
      <c r="BH219" s="1211"/>
      <c r="BI219" s="1629"/>
      <c r="BJ219" s="1630">
        <v>35</v>
      </c>
      <c r="BK219" s="1211"/>
      <c r="BL219" s="1629"/>
      <c r="BM219" s="1694">
        <v>36</v>
      </c>
      <c r="BN219" s="1695"/>
      <c r="BO219" s="1696"/>
      <c r="BP219" s="6"/>
      <c r="BQ219" s="6"/>
      <c r="BR219" s="6"/>
      <c r="BS219" s="6"/>
      <c r="BT219" s="6"/>
      <c r="BU219" s="6"/>
      <c r="BV219" s="6"/>
      <c r="BW219" s="6"/>
      <c r="BX219" s="6"/>
      <c r="BY219" s="6"/>
      <c r="BZ219" s="6"/>
      <c r="CA219" s="6"/>
      <c r="CB219" s="6"/>
      <c r="CC219" s="6"/>
      <c r="CD219" s="5"/>
    </row>
    <row r="220" spans="2:101" s="7" customFormat="1" ht="9.9" customHeight="1" thickBot="1">
      <c r="B220" s="1687"/>
      <c r="C220" s="1688"/>
      <c r="D220" s="1689"/>
      <c r="E220" s="1690"/>
      <c r="F220" s="1679"/>
      <c r="G220" s="1691"/>
      <c r="H220" s="1690"/>
      <c r="I220" s="1679"/>
      <c r="J220" s="1693"/>
      <c r="K220" s="1473"/>
      <c r="L220" s="1493"/>
      <c r="M220" s="1457"/>
      <c r="N220" s="1473"/>
      <c r="O220" s="1493"/>
      <c r="P220" s="1457"/>
      <c r="Q220" s="1473"/>
      <c r="R220" s="1493"/>
      <c r="S220" s="1457"/>
      <c r="T220" s="1473"/>
      <c r="U220" s="1493"/>
      <c r="V220" s="1457"/>
      <c r="W220" s="1473"/>
      <c r="X220" s="1493"/>
      <c r="Y220" s="1457"/>
      <c r="Z220" s="1473"/>
      <c r="AA220" s="1493"/>
      <c r="AB220" s="1457"/>
      <c r="AC220" s="1473"/>
      <c r="AD220" s="1493"/>
      <c r="AE220" s="1457"/>
      <c r="AF220" s="1473"/>
      <c r="AG220" s="1493"/>
      <c r="AH220" s="1457"/>
      <c r="AI220" s="1473"/>
      <c r="AJ220" s="1493"/>
      <c r="AK220" s="1457"/>
      <c r="AL220" s="1473"/>
      <c r="AM220" s="1493"/>
      <c r="AN220" s="1457"/>
      <c r="AO220" s="1473"/>
      <c r="AP220" s="1493"/>
      <c r="AQ220" s="1493"/>
      <c r="AR220" s="1497"/>
      <c r="AS220" s="1493"/>
      <c r="AT220" s="1499"/>
      <c r="AU220" s="200"/>
      <c r="AV220" s="33"/>
      <c r="AW220" s="182" t="s">
        <v>1244</v>
      </c>
      <c r="AX220" s="183"/>
      <c r="AY220" s="183"/>
      <c r="AZ220" s="183"/>
      <c r="BA220" s="163"/>
      <c r="BB220" s="164"/>
      <c r="BC220" s="165" t="s">
        <v>1245</v>
      </c>
      <c r="BD220" s="163"/>
      <c r="BE220" s="164"/>
      <c r="BF220" s="165"/>
      <c r="BG220" s="163"/>
      <c r="BH220" s="164"/>
      <c r="BI220" s="165" t="s">
        <v>1246</v>
      </c>
      <c r="BJ220" s="183"/>
      <c r="BK220" s="34"/>
      <c r="BL220" s="35"/>
      <c r="BM220" s="163"/>
      <c r="BN220" s="164"/>
      <c r="BO220" s="166" t="s">
        <v>1247</v>
      </c>
      <c r="BP220" s="6"/>
      <c r="BQ220" s="6"/>
      <c r="BR220" s="6"/>
      <c r="BS220" s="6"/>
      <c r="BT220" s="6"/>
      <c r="BU220" s="6"/>
      <c r="BV220" s="6"/>
      <c r="BW220" s="6"/>
      <c r="BX220" s="6"/>
      <c r="BY220" s="6"/>
      <c r="BZ220" s="6"/>
      <c r="CA220" s="6"/>
      <c r="CB220" s="6"/>
      <c r="CC220" s="6"/>
      <c r="CD220" s="5"/>
    </row>
    <row r="221" spans="2:101" s="7" customFormat="1" ht="9.9" customHeight="1">
      <c r="B221" s="1526" t="str">
        <f>IF(入力画面!$H$18="","",入力画面!$H$18)</f>
        <v/>
      </c>
      <c r="C221" s="1400"/>
      <c r="D221" s="1400"/>
      <c r="E221" s="1400"/>
      <c r="F221" s="1400"/>
      <c r="G221" s="1400"/>
      <c r="H221" s="1400"/>
      <c r="I221" s="1400"/>
      <c r="J221" s="1400"/>
      <c r="K221" s="1400"/>
      <c r="L221" s="1400"/>
      <c r="M221" s="1400"/>
      <c r="N221" s="1400"/>
      <c r="O221" s="1400"/>
      <c r="P221" s="1400"/>
      <c r="Q221" s="1400"/>
      <c r="R221" s="1400"/>
      <c r="S221" s="1400"/>
      <c r="T221" s="1400"/>
      <c r="U221" s="1400"/>
      <c r="V221" s="1400"/>
      <c r="W221" s="1400"/>
      <c r="X221" s="1400"/>
      <c r="Y221" s="1400"/>
      <c r="Z221" s="1400"/>
      <c r="AA221" s="1400"/>
      <c r="AB221" s="1400"/>
      <c r="AC221" s="1400"/>
      <c r="AD221" s="1400"/>
      <c r="AE221" s="1400"/>
      <c r="AF221" s="1400"/>
      <c r="AG221" s="1400"/>
      <c r="AH221" s="1400"/>
      <c r="AI221" s="1400"/>
      <c r="AJ221" s="1400"/>
      <c r="AK221" s="1400"/>
      <c r="AL221" s="1400"/>
      <c r="AM221" s="1400"/>
      <c r="AN221" s="1400"/>
      <c r="AO221" s="1400"/>
      <c r="AP221" s="1400"/>
      <c r="AQ221" s="1400"/>
      <c r="AR221" s="1400"/>
      <c r="AS221" s="1400"/>
      <c r="AT221" s="1401"/>
      <c r="AU221" s="1454" t="str">
        <f>$AU$28</f>
        <v/>
      </c>
      <c r="AV221" s="778"/>
      <c r="AW221" s="1498"/>
      <c r="AX221" s="1454" t="str">
        <f>$AX$28</f>
        <v/>
      </c>
      <c r="AY221" s="778"/>
      <c r="AZ221" s="1492"/>
      <c r="BA221" s="1496" t="str">
        <f>$BA$28</f>
        <v/>
      </c>
      <c r="BB221" s="778"/>
      <c r="BC221" s="1492"/>
      <c r="BD221" s="1496" t="str">
        <f>$BD$28</f>
        <v/>
      </c>
      <c r="BE221" s="778"/>
      <c r="BF221" s="1492"/>
      <c r="BG221" s="1496" t="str">
        <f>$BG$28</f>
        <v/>
      </c>
      <c r="BH221" s="778"/>
      <c r="BI221" s="1492"/>
      <c r="BJ221" s="1496" t="str">
        <f>$BJ$28</f>
        <v/>
      </c>
      <c r="BK221" s="778"/>
      <c r="BL221" s="1492"/>
      <c r="BM221" s="1496" t="str">
        <f>$BM$28</f>
        <v/>
      </c>
      <c r="BN221" s="778"/>
      <c r="BO221" s="1498"/>
      <c r="BP221" s="6"/>
      <c r="BQ221" s="6"/>
      <c r="BR221" s="6"/>
      <c r="BS221" s="6"/>
      <c r="BT221" s="6"/>
      <c r="BU221" s="6"/>
      <c r="BV221" s="6"/>
      <c r="BW221" s="6"/>
      <c r="BX221" s="6"/>
      <c r="BY221" s="6"/>
      <c r="BZ221" s="6"/>
      <c r="CA221" s="6"/>
      <c r="CB221" s="6"/>
      <c r="CC221" s="6"/>
      <c r="CD221" s="5"/>
    </row>
    <row r="222" spans="2:101" s="7" customFormat="1" ht="9.9" customHeight="1">
      <c r="B222" s="1448"/>
      <c r="C222" s="1400"/>
      <c r="D222" s="1400"/>
      <c r="E222" s="1400"/>
      <c r="F222" s="1400"/>
      <c r="G222" s="1400"/>
      <c r="H222" s="1400"/>
      <c r="I222" s="1400"/>
      <c r="J222" s="1400"/>
      <c r="K222" s="1400"/>
      <c r="L222" s="1400"/>
      <c r="M222" s="1400"/>
      <c r="N222" s="1400"/>
      <c r="O222" s="1400"/>
      <c r="P222" s="1400"/>
      <c r="Q222" s="1400"/>
      <c r="R222" s="1400"/>
      <c r="S222" s="1400"/>
      <c r="T222" s="1400"/>
      <c r="U222" s="1400"/>
      <c r="V222" s="1400"/>
      <c r="W222" s="1400"/>
      <c r="X222" s="1400"/>
      <c r="Y222" s="1400"/>
      <c r="Z222" s="1400"/>
      <c r="AA222" s="1400"/>
      <c r="AB222" s="1400"/>
      <c r="AC222" s="1400"/>
      <c r="AD222" s="1400"/>
      <c r="AE222" s="1400"/>
      <c r="AF222" s="1400"/>
      <c r="AG222" s="1400"/>
      <c r="AH222" s="1400"/>
      <c r="AI222" s="1400"/>
      <c r="AJ222" s="1400"/>
      <c r="AK222" s="1400"/>
      <c r="AL222" s="1400"/>
      <c r="AM222" s="1400"/>
      <c r="AN222" s="1400"/>
      <c r="AO222" s="1400"/>
      <c r="AP222" s="1400"/>
      <c r="AQ222" s="1400"/>
      <c r="AR222" s="1400"/>
      <c r="AS222" s="1400"/>
      <c r="AT222" s="1401"/>
      <c r="AU222" s="1454"/>
      <c r="AV222" s="778"/>
      <c r="AW222" s="1498"/>
      <c r="AX222" s="1454"/>
      <c r="AY222" s="778"/>
      <c r="AZ222" s="1492"/>
      <c r="BA222" s="1496"/>
      <c r="BB222" s="778"/>
      <c r="BC222" s="1492"/>
      <c r="BD222" s="1496"/>
      <c r="BE222" s="778"/>
      <c r="BF222" s="1492"/>
      <c r="BG222" s="1496"/>
      <c r="BH222" s="778"/>
      <c r="BI222" s="1492"/>
      <c r="BJ222" s="1496"/>
      <c r="BK222" s="778"/>
      <c r="BL222" s="1492"/>
      <c r="BM222" s="1496"/>
      <c r="BN222" s="778"/>
      <c r="BO222" s="1498"/>
      <c r="BP222" s="6"/>
      <c r="BQ222" s="6"/>
      <c r="BR222" s="6"/>
      <c r="BS222" s="6"/>
      <c r="BT222" s="6"/>
      <c r="BU222" s="6"/>
      <c r="BV222" s="6"/>
      <c r="BW222" s="6"/>
      <c r="BX222" s="6"/>
      <c r="BY222" s="6"/>
      <c r="BZ222" s="6"/>
      <c r="CA222" s="6"/>
      <c r="CB222" s="6"/>
      <c r="CC222" s="6"/>
      <c r="CD222" s="5"/>
    </row>
    <row r="223" spans="2:101" s="7" customFormat="1" ht="9.9" customHeight="1">
      <c r="B223" s="1449"/>
      <c r="C223" s="1403"/>
      <c r="D223" s="1403"/>
      <c r="E223" s="1403"/>
      <c r="F223" s="1403"/>
      <c r="G223" s="1403"/>
      <c r="H223" s="1403"/>
      <c r="I223" s="1403"/>
      <c r="J223" s="1403"/>
      <c r="K223" s="1403"/>
      <c r="L223" s="1403"/>
      <c r="M223" s="1403"/>
      <c r="N223" s="1403"/>
      <c r="O223" s="1403"/>
      <c r="P223" s="1403"/>
      <c r="Q223" s="1403"/>
      <c r="R223" s="1403"/>
      <c r="S223" s="1403"/>
      <c r="T223" s="1403"/>
      <c r="U223" s="1403"/>
      <c r="V223" s="1403"/>
      <c r="W223" s="1403"/>
      <c r="X223" s="1403"/>
      <c r="Y223" s="1403"/>
      <c r="Z223" s="1403"/>
      <c r="AA223" s="1403"/>
      <c r="AB223" s="1403"/>
      <c r="AC223" s="1403"/>
      <c r="AD223" s="1403"/>
      <c r="AE223" s="1403"/>
      <c r="AF223" s="1403"/>
      <c r="AG223" s="1403"/>
      <c r="AH223" s="1403"/>
      <c r="AI223" s="1403"/>
      <c r="AJ223" s="1403"/>
      <c r="AK223" s="1403"/>
      <c r="AL223" s="1403"/>
      <c r="AM223" s="1403"/>
      <c r="AN223" s="1403"/>
      <c r="AO223" s="1403"/>
      <c r="AP223" s="1403"/>
      <c r="AQ223" s="1403"/>
      <c r="AR223" s="1403"/>
      <c r="AS223" s="1403"/>
      <c r="AT223" s="1404"/>
      <c r="AU223" s="1456"/>
      <c r="AV223" s="1493"/>
      <c r="AW223" s="1499"/>
      <c r="AX223" s="1456"/>
      <c r="AY223" s="1493"/>
      <c r="AZ223" s="1494"/>
      <c r="BA223" s="1497"/>
      <c r="BB223" s="1493"/>
      <c r="BC223" s="1494"/>
      <c r="BD223" s="1497"/>
      <c r="BE223" s="1493"/>
      <c r="BF223" s="1494"/>
      <c r="BG223" s="1497"/>
      <c r="BH223" s="1493"/>
      <c r="BI223" s="1494"/>
      <c r="BJ223" s="1497"/>
      <c r="BK223" s="1493"/>
      <c r="BL223" s="1494"/>
      <c r="BM223" s="1497"/>
      <c r="BN223" s="1493"/>
      <c r="BO223" s="1499"/>
      <c r="BP223" s="6"/>
      <c r="BQ223" s="6"/>
      <c r="BR223" s="6"/>
      <c r="BS223" s="6"/>
      <c r="BT223" s="6"/>
      <c r="BU223" s="6"/>
      <c r="BV223" s="6"/>
      <c r="BW223" s="6"/>
      <c r="BX223" s="6"/>
      <c r="BY223" s="6"/>
      <c r="BZ223" s="6"/>
      <c r="CA223" s="6"/>
      <c r="CB223" s="6"/>
      <c r="CC223" s="6"/>
      <c r="CD223" s="5"/>
      <c r="CE223" s="5"/>
      <c r="CF223" s="5"/>
      <c r="CG223" s="5"/>
      <c r="CH223" s="5"/>
      <c r="CI223" s="5"/>
      <c r="CJ223" s="5"/>
      <c r="CK223" s="5"/>
      <c r="CL223" s="5"/>
      <c r="CM223" s="5"/>
      <c r="CN223" s="5"/>
      <c r="CO223" s="5"/>
      <c r="CP223" s="5"/>
      <c r="CQ223" s="5"/>
      <c r="CR223" s="5"/>
      <c r="CS223" s="5"/>
      <c r="CT223" s="5"/>
      <c r="CU223" s="5"/>
      <c r="CV223" s="5"/>
      <c r="CW223" s="5"/>
    </row>
    <row r="224" spans="2:101" s="7" customFormat="1" ht="9.9" customHeight="1">
      <c r="X224" s="5"/>
      <c r="Y224" s="5"/>
      <c r="Z224" s="5"/>
      <c r="AA224" s="5"/>
      <c r="AB224" s="5"/>
      <c r="AC224" s="5"/>
      <c r="AD224" s="5"/>
      <c r="AE224" s="5"/>
      <c r="AF224" s="5"/>
      <c r="AG224" s="5"/>
      <c r="AH224" s="5"/>
      <c r="AI224" s="5"/>
      <c r="AJ224" s="5"/>
      <c r="AK224" s="5"/>
      <c r="AL224" s="5"/>
      <c r="AM224" s="5"/>
      <c r="AN224" s="5"/>
      <c r="AO224" s="5"/>
      <c r="AP224" s="5"/>
      <c r="AQ224" s="5"/>
      <c r="AR224" s="5"/>
      <c r="AS224" s="5"/>
      <c r="AT224" s="5"/>
      <c r="AU224" s="5"/>
      <c r="AV224" s="5"/>
      <c r="AW224" s="20"/>
      <c r="AX224" s="5"/>
      <c r="AY224" s="5"/>
      <c r="AZ224" s="5"/>
      <c r="BA224" s="5"/>
      <c r="BB224" s="5"/>
      <c r="BC224" s="5"/>
      <c r="BD224" s="5"/>
      <c r="BE224" s="5"/>
      <c r="BF224" s="5"/>
      <c r="BG224" s="5"/>
      <c r="BH224" s="5"/>
      <c r="BI224" s="5"/>
      <c r="BJ224" s="5"/>
      <c r="BK224" s="5"/>
      <c r="BL224" s="5"/>
      <c r="BM224" s="5"/>
      <c r="BN224" s="5"/>
      <c r="BO224" s="5"/>
      <c r="BP224" s="5"/>
      <c r="BQ224" s="5"/>
      <c r="BR224" s="5"/>
      <c r="BS224" s="5"/>
      <c r="BT224" s="5"/>
      <c r="BU224" s="5"/>
      <c r="BV224" s="5"/>
      <c r="CB224" s="31"/>
      <c r="CC224" s="31"/>
      <c r="CD224" s="31"/>
      <c r="CE224" s="31"/>
      <c r="CF224" s="31"/>
      <c r="CG224" s="31"/>
      <c r="CH224" s="31"/>
      <c r="CI224" s="31"/>
      <c r="CJ224" s="31"/>
      <c r="CK224" s="31"/>
      <c r="CL224" s="31"/>
      <c r="CM224" s="31"/>
      <c r="CN224" s="31"/>
      <c r="CO224" s="31"/>
      <c r="CP224" s="31"/>
      <c r="CQ224" s="31"/>
      <c r="CR224" s="31"/>
      <c r="CS224" s="31"/>
      <c r="CT224" s="31"/>
      <c r="CU224" s="31"/>
    </row>
    <row r="225" spans="2:99" s="7" customFormat="1" ht="9.9" customHeight="1">
      <c r="B225" s="232" t="s">
        <v>18</v>
      </c>
      <c r="W225" s="5"/>
      <c r="X225" s="5"/>
      <c r="Y225" s="20"/>
      <c r="Z225" s="5"/>
      <c r="AC225" s="172"/>
      <c r="AD225" s="172"/>
      <c r="AE225" s="172"/>
      <c r="AF225" s="172"/>
      <c r="AG225" s="172"/>
      <c r="AH225" s="172"/>
      <c r="AI225" s="172"/>
      <c r="AJ225" s="172"/>
      <c r="AK225" s="172"/>
      <c r="AL225" s="172"/>
      <c r="AM225" s="172"/>
      <c r="AN225" s="172"/>
      <c r="AO225" s="172"/>
      <c r="AP225" s="172"/>
      <c r="AQ225" s="172"/>
      <c r="AR225" s="6"/>
      <c r="AS225" s="172"/>
      <c r="AT225" s="20"/>
      <c r="AU225" s="172"/>
      <c r="AV225" s="20"/>
      <c r="AW225" s="20"/>
      <c r="AX225" s="172"/>
      <c r="AY225" s="172"/>
      <c r="AZ225" s="20"/>
      <c r="BA225" s="172"/>
      <c r="BB225" s="172"/>
      <c r="BC225" s="20"/>
      <c r="BD225" s="172"/>
      <c r="BE225" s="172"/>
      <c r="BF225" s="20"/>
      <c r="BG225" s="20"/>
      <c r="BH225" s="20"/>
      <c r="BJ225" s="181"/>
      <c r="BK225" s="181"/>
      <c r="BL225" s="181"/>
      <c r="BM225" s="181"/>
      <c r="BN225" s="23"/>
      <c r="BO225" s="181"/>
      <c r="BP225" s="181"/>
      <c r="BQ225" s="181"/>
      <c r="BR225" s="181"/>
      <c r="BS225" s="181"/>
      <c r="BT225" s="181"/>
      <c r="BU225" s="181"/>
      <c r="CF225" s="181"/>
      <c r="CG225" s="181"/>
      <c r="CH225" s="181"/>
      <c r="CI225" s="181"/>
      <c r="CJ225" s="181"/>
    </row>
    <row r="226" spans="2:99" s="7" customFormat="1" ht="9.9" customHeight="1" thickBot="1">
      <c r="B226" s="232" t="s">
        <v>1248</v>
      </c>
      <c r="W226" s="5"/>
      <c r="X226" s="5"/>
      <c r="Y226" s="20"/>
      <c r="Z226" s="5"/>
      <c r="AC226" s="172"/>
      <c r="AD226" s="172"/>
      <c r="AE226" s="172"/>
      <c r="AF226" s="172"/>
      <c r="AG226" s="172"/>
      <c r="AH226" s="172"/>
      <c r="AI226" s="172"/>
      <c r="AJ226" s="172"/>
      <c r="AK226" s="172"/>
      <c r="AL226" s="172"/>
      <c r="AM226" s="172"/>
      <c r="AN226" s="172"/>
      <c r="AO226" s="172"/>
      <c r="AP226" s="172"/>
      <c r="AQ226" s="172"/>
      <c r="AR226" s="172"/>
      <c r="AS226" s="172"/>
      <c r="AT226" s="172"/>
      <c r="AU226" s="172"/>
      <c r="AV226" s="172"/>
      <c r="AW226" s="6"/>
      <c r="AX226" s="6"/>
      <c r="AY226" s="4"/>
      <c r="AZ226" s="6"/>
      <c r="BA226" s="6"/>
      <c r="BB226" s="6"/>
      <c r="BC226" s="6"/>
      <c r="BD226" s="6"/>
      <c r="BE226" s="6"/>
      <c r="BF226" s="6"/>
      <c r="BG226" s="6"/>
      <c r="BH226" s="172"/>
      <c r="BI226" s="20"/>
      <c r="BJ226" s="172"/>
      <c r="BK226" s="172"/>
      <c r="BL226" s="20"/>
      <c r="BM226" s="172"/>
      <c r="BN226" s="172"/>
      <c r="BO226" s="20"/>
      <c r="BP226" s="172"/>
      <c r="BQ226" s="172"/>
      <c r="BR226" s="20"/>
      <c r="BS226" s="172"/>
      <c r="BT226" s="172"/>
      <c r="BU226" s="20"/>
      <c r="BV226" s="20"/>
      <c r="BY226" s="181"/>
      <c r="BZ226" s="181"/>
      <c r="CA226" s="181"/>
      <c r="CB226" s="181"/>
      <c r="CC226" s="181"/>
      <c r="CD226" s="181"/>
      <c r="CE226" s="181"/>
      <c r="CF226" s="181"/>
      <c r="CG226" s="181"/>
      <c r="CH226" s="181"/>
      <c r="CI226" s="181"/>
      <c r="CJ226" s="181"/>
    </row>
    <row r="227" spans="2:99" s="7" customFormat="1" ht="9.9" customHeight="1">
      <c r="B227" s="1207" t="s">
        <v>19</v>
      </c>
      <c r="C227" s="1208"/>
      <c r="D227" s="1208"/>
      <c r="E227" s="1208"/>
      <c r="F227" s="1208"/>
      <c r="G227" s="1208"/>
      <c r="H227" s="1208"/>
      <c r="I227" s="1208"/>
      <c r="J227" s="1208"/>
      <c r="K227" s="1208"/>
      <c r="L227" s="1208"/>
      <c r="M227" s="1208"/>
      <c r="N227" s="1208"/>
      <c r="O227" s="1208"/>
      <c r="P227" s="1208"/>
      <c r="Q227" s="1208"/>
      <c r="R227" s="1208"/>
      <c r="S227" s="1208"/>
      <c r="T227" s="1208"/>
      <c r="U227" s="1209"/>
      <c r="V227" s="20"/>
      <c r="W227" s="20"/>
      <c r="X227" s="20"/>
      <c r="Y227" s="20"/>
      <c r="Z227" s="20"/>
      <c r="AA227" s="20"/>
      <c r="AB227" s="20"/>
      <c r="AC227" s="20"/>
      <c r="AD227" s="20"/>
      <c r="AE227" s="20"/>
      <c r="AF227" s="20"/>
      <c r="AG227" s="20"/>
      <c r="AH227" s="20"/>
      <c r="AI227" s="20"/>
      <c r="AJ227" s="20"/>
      <c r="AK227" s="20"/>
      <c r="AL227" s="20"/>
      <c r="AM227" s="20"/>
      <c r="AN227" s="20"/>
      <c r="AO227" s="20"/>
      <c r="AW227" s="1676" t="s">
        <v>1252</v>
      </c>
      <c r="AX227" s="1671"/>
      <c r="AY227" s="1672"/>
      <c r="AZ227" s="1670" t="s">
        <v>1250</v>
      </c>
      <c r="BA227" s="1671"/>
      <c r="BB227" s="1672"/>
      <c r="BC227" s="1666" t="s">
        <v>4</v>
      </c>
      <c r="BD227" s="1667"/>
      <c r="BE227" s="1667"/>
      <c r="BF227" s="1667"/>
      <c r="BG227" s="1667"/>
      <c r="BH227" s="1667"/>
      <c r="BI227" s="1667"/>
      <c r="BJ227" s="1667"/>
      <c r="BK227" s="1667"/>
      <c r="BL227" s="1667"/>
      <c r="BM227" s="1667"/>
      <c r="BN227" s="1668"/>
      <c r="BO227" s="1658" t="s">
        <v>93</v>
      </c>
      <c r="BP227" s="1659"/>
      <c r="BQ227" s="1659"/>
      <c r="BR227" s="1659"/>
      <c r="BS227" s="1659"/>
      <c r="BT227" s="1659"/>
      <c r="BU227" s="1659"/>
      <c r="BV227" s="1659"/>
      <c r="BW227" s="1659"/>
      <c r="BX227" s="1659"/>
      <c r="BY227" s="1659"/>
      <c r="BZ227" s="1659"/>
      <c r="CA227" s="1659"/>
      <c r="CB227" s="1659"/>
      <c r="CC227" s="1659"/>
      <c r="CD227" s="1659"/>
      <c r="CE227" s="1659"/>
      <c r="CF227" s="1659"/>
      <c r="CG227" s="1659"/>
      <c r="CH227" s="1659"/>
      <c r="CI227" s="1659"/>
      <c r="CJ227" s="1659"/>
      <c r="CK227" s="1659"/>
      <c r="CL227" s="1659"/>
      <c r="CM227" s="1659"/>
      <c r="CN227" s="1659"/>
      <c r="CO227" s="1659"/>
      <c r="CP227" s="1659"/>
      <c r="CQ227" s="1659"/>
      <c r="CR227" s="1659"/>
      <c r="CS227" s="1659"/>
      <c r="CT227" s="1660"/>
    </row>
    <row r="228" spans="2:99" s="7" customFormat="1" ht="9.9" customHeight="1">
      <c r="B228" s="1663">
        <v>37</v>
      </c>
      <c r="C228" s="1663"/>
      <c r="D228" s="1663"/>
      <c r="E228" s="1663"/>
      <c r="F228" s="1663">
        <v>38</v>
      </c>
      <c r="G228" s="1663"/>
      <c r="H228" s="1663"/>
      <c r="I228" s="1663"/>
      <c r="J228" s="1663">
        <v>39</v>
      </c>
      <c r="K228" s="1663"/>
      <c r="L228" s="1663"/>
      <c r="M228" s="1663"/>
      <c r="N228" s="1663">
        <v>40</v>
      </c>
      <c r="O228" s="1663"/>
      <c r="P228" s="1663"/>
      <c r="Q228" s="1663"/>
      <c r="R228" s="1663">
        <v>41</v>
      </c>
      <c r="S228" s="1663"/>
      <c r="T228" s="1663"/>
      <c r="U228" s="1663"/>
      <c r="V228" s="20"/>
      <c r="W228" s="20"/>
      <c r="X228" s="20"/>
      <c r="Y228" s="20"/>
      <c r="Z228" s="20"/>
      <c r="AA228" s="20"/>
      <c r="AB228" s="20"/>
      <c r="AC228" s="20"/>
      <c r="AD228" s="20"/>
      <c r="AE228" s="20"/>
      <c r="AF228" s="20"/>
      <c r="AG228" s="20"/>
      <c r="AH228" s="20"/>
      <c r="AI228" s="20"/>
      <c r="AJ228" s="20"/>
      <c r="AK228" s="20"/>
      <c r="AL228" s="20"/>
      <c r="AM228" s="20"/>
      <c r="AN228" s="20"/>
      <c r="AO228" s="20"/>
      <c r="AW228" s="1677" t="s">
        <v>1253</v>
      </c>
      <c r="AX228" s="1674"/>
      <c r="AY228" s="1675"/>
      <c r="AZ228" s="1673" t="s">
        <v>1251</v>
      </c>
      <c r="BA228" s="1674"/>
      <c r="BB228" s="1675"/>
      <c r="BC228" s="1669" t="s">
        <v>1249</v>
      </c>
      <c r="BD228" s="1515"/>
      <c r="BE228" s="1515"/>
      <c r="BF228" s="1515"/>
      <c r="BG228" s="1515"/>
      <c r="BH228" s="1515"/>
      <c r="BI228" s="1515"/>
      <c r="BJ228" s="1515"/>
      <c r="BK228" s="1515"/>
      <c r="BL228" s="1515"/>
      <c r="BM228" s="1515"/>
      <c r="BN228" s="1516"/>
      <c r="BO228" s="1549"/>
      <c r="BP228" s="1550"/>
      <c r="BQ228" s="1550"/>
      <c r="BR228" s="1550"/>
      <c r="BS228" s="1550"/>
      <c r="BT228" s="1550"/>
      <c r="BU228" s="1550"/>
      <c r="BV228" s="1550"/>
      <c r="BW228" s="1550"/>
      <c r="BX228" s="1550"/>
      <c r="BY228" s="1550"/>
      <c r="BZ228" s="1550"/>
      <c r="CA228" s="1550"/>
      <c r="CB228" s="1550"/>
      <c r="CC228" s="1550"/>
      <c r="CD228" s="1550"/>
      <c r="CE228" s="1550"/>
      <c r="CF228" s="1550"/>
      <c r="CG228" s="1550"/>
      <c r="CH228" s="1550"/>
      <c r="CI228" s="1550"/>
      <c r="CJ228" s="1550"/>
      <c r="CK228" s="1550"/>
      <c r="CL228" s="1550"/>
      <c r="CM228" s="1550"/>
      <c r="CN228" s="1550"/>
      <c r="CO228" s="1550"/>
      <c r="CP228" s="1550"/>
      <c r="CQ228" s="1550"/>
      <c r="CR228" s="1550"/>
      <c r="CS228" s="1550"/>
      <c r="CT228" s="1661"/>
    </row>
    <row r="229" spans="2:99" s="7" customFormat="1" ht="9.9" customHeight="1">
      <c r="B229" s="1664"/>
      <c r="C229" s="1664"/>
      <c r="D229" s="1664"/>
      <c r="E229" s="1664"/>
      <c r="F229" s="1664" t="str">
        <f>IF(AND((入力画面!$B$91=TRUE),(入力画面!$H$24="年金")),"1","")</f>
        <v/>
      </c>
      <c r="G229" s="1664"/>
      <c r="H229" s="1664"/>
      <c r="I229" s="1664"/>
      <c r="J229" s="1664" t="str">
        <f>IF(AND((入力画面!$D$91=TRUE),OR(入力画面!$H$24="住宅",入力画面!H$24="年金")),"1","")</f>
        <v/>
      </c>
      <c r="K229" s="1664"/>
      <c r="L229" s="1664"/>
      <c r="M229" s="1664"/>
      <c r="N229" s="1664" t="str">
        <f>IF(入力画面!$F$91=FALSE,"","1")</f>
        <v/>
      </c>
      <c r="O229" s="1664"/>
      <c r="P229" s="1664"/>
      <c r="Q229" s="1664"/>
      <c r="R229" s="1664" t="str">
        <f>IF(入力画面!$H$91=FALSE,"","1")</f>
        <v/>
      </c>
      <c r="S229" s="1664"/>
      <c r="T229" s="1664"/>
      <c r="U229" s="1664"/>
      <c r="V229" s="70"/>
      <c r="W229" s="70"/>
      <c r="X229" s="70"/>
      <c r="Y229" s="70"/>
      <c r="Z229" s="70"/>
      <c r="AA229" s="70"/>
      <c r="AB229" s="70"/>
      <c r="AC229" s="70"/>
      <c r="AD229" s="70"/>
      <c r="AE229" s="70"/>
      <c r="AF229" s="70"/>
      <c r="AG229" s="70"/>
      <c r="AH229" s="70"/>
      <c r="AI229" s="70"/>
      <c r="AJ229" s="70"/>
      <c r="AK229" s="70"/>
      <c r="AL229" s="70"/>
      <c r="AM229" s="70"/>
      <c r="AN229" s="70"/>
      <c r="AO229" s="70"/>
      <c r="AW229" s="1665">
        <v>20</v>
      </c>
      <c r="AX229" s="1211"/>
      <c r="AY229" s="1211"/>
      <c r="AZ229" s="1210">
        <v>21</v>
      </c>
      <c r="BA229" s="1211"/>
      <c r="BB229" s="1212"/>
      <c r="BC229" s="1211">
        <v>22</v>
      </c>
      <c r="BD229" s="1211"/>
      <c r="BE229" s="1621"/>
      <c r="BF229" s="1620">
        <v>23</v>
      </c>
      <c r="BG229" s="1211"/>
      <c r="BH229" s="1629"/>
      <c r="BI229" s="1630">
        <v>24</v>
      </c>
      <c r="BJ229" s="1211"/>
      <c r="BK229" s="1211"/>
      <c r="BL229" s="1694">
        <v>25</v>
      </c>
      <c r="BM229" s="1695"/>
      <c r="BN229" s="1696"/>
      <c r="BO229" s="1552"/>
      <c r="BP229" s="1553"/>
      <c r="BQ229" s="1553"/>
      <c r="BR229" s="1553"/>
      <c r="BS229" s="1553"/>
      <c r="BT229" s="1553"/>
      <c r="BU229" s="1553"/>
      <c r="BV229" s="1553"/>
      <c r="BW229" s="1553"/>
      <c r="BX229" s="1553"/>
      <c r="BY229" s="1553"/>
      <c r="BZ229" s="1553"/>
      <c r="CA229" s="1553"/>
      <c r="CB229" s="1553"/>
      <c r="CC229" s="1553"/>
      <c r="CD229" s="1553"/>
      <c r="CE229" s="1553"/>
      <c r="CF229" s="1553"/>
      <c r="CG229" s="1553"/>
      <c r="CH229" s="1553"/>
      <c r="CI229" s="1553"/>
      <c r="CJ229" s="1553"/>
      <c r="CK229" s="1553"/>
      <c r="CL229" s="1553"/>
      <c r="CM229" s="1553"/>
      <c r="CN229" s="1553"/>
      <c r="CO229" s="1553"/>
      <c r="CP229" s="1553"/>
      <c r="CQ229" s="1553"/>
      <c r="CR229" s="1553"/>
      <c r="CS229" s="1553"/>
      <c r="CT229" s="1662"/>
    </row>
    <row r="230" spans="2:99" s="7" customFormat="1" ht="9.9" customHeight="1">
      <c r="B230" s="1664"/>
      <c r="C230" s="1664"/>
      <c r="D230" s="1664"/>
      <c r="E230" s="1664"/>
      <c r="F230" s="1664"/>
      <c r="G230" s="1664"/>
      <c r="H230" s="1664"/>
      <c r="I230" s="1664"/>
      <c r="J230" s="1664"/>
      <c r="K230" s="1664"/>
      <c r="L230" s="1664"/>
      <c r="M230" s="1664"/>
      <c r="N230" s="1664"/>
      <c r="O230" s="1664"/>
      <c r="P230" s="1664"/>
      <c r="Q230" s="1664"/>
      <c r="R230" s="1664"/>
      <c r="S230" s="1664"/>
      <c r="T230" s="1664"/>
      <c r="U230" s="1664"/>
      <c r="V230" s="70"/>
      <c r="W230" s="70"/>
      <c r="X230" s="70"/>
      <c r="Y230" s="70"/>
      <c r="Z230" s="70"/>
      <c r="AA230" s="70"/>
      <c r="AB230" s="70"/>
      <c r="AC230" s="70"/>
      <c r="AD230" s="70"/>
      <c r="AE230" s="70"/>
      <c r="AF230" s="70"/>
      <c r="AG230" s="70"/>
      <c r="AH230" s="70"/>
      <c r="AI230" s="70"/>
      <c r="AJ230" s="70"/>
      <c r="AK230" s="70"/>
      <c r="AL230" s="70"/>
      <c r="AM230" s="70"/>
      <c r="AN230" s="70"/>
      <c r="AO230" s="70"/>
      <c r="AW230" s="1716" t="str">
        <f>IF(入力画面!$H$24="","",IF($AY$38="一般","0",IF($AY$38="住宅","8","9")))</f>
        <v/>
      </c>
      <c r="AX230" s="1717"/>
      <c r="AY230" s="1717"/>
      <c r="AZ230" s="1484">
        <v>3</v>
      </c>
      <c r="BA230" s="1485"/>
      <c r="BB230" s="1486"/>
      <c r="BC230" s="675" t="str">
        <f>$BE$38</f>
        <v/>
      </c>
      <c r="BD230" s="676"/>
      <c r="BE230" s="1491"/>
      <c r="BF230" s="1495" t="str">
        <f>$BH$38</f>
        <v/>
      </c>
      <c r="BG230" s="676"/>
      <c r="BH230" s="1491"/>
      <c r="BI230" s="1495" t="str">
        <f>$BK$38</f>
        <v/>
      </c>
      <c r="BJ230" s="676"/>
      <c r="BK230" s="1491"/>
      <c r="BL230" s="1495" t="str">
        <f>$BN$38</f>
        <v/>
      </c>
      <c r="BM230" s="676"/>
      <c r="BN230" s="677"/>
      <c r="BO230" s="1500" t="str">
        <f>$BQ$38</f>
        <v/>
      </c>
      <c r="BP230" s="1501"/>
      <c r="BQ230" s="1501"/>
      <c r="BR230" s="1501"/>
      <c r="BS230" s="1501"/>
      <c r="BT230" s="1501"/>
      <c r="BU230" s="1501"/>
      <c r="BV230" s="1501"/>
      <c r="BW230" s="1501"/>
      <c r="BX230" s="1501"/>
      <c r="BY230" s="1501"/>
      <c r="BZ230" s="1501"/>
      <c r="CA230" s="1501"/>
      <c r="CB230" s="1501"/>
      <c r="CC230" s="1501"/>
      <c r="CD230" s="1501"/>
      <c r="CE230" s="1501"/>
      <c r="CF230" s="1501"/>
      <c r="CG230" s="1501"/>
      <c r="CH230" s="1501"/>
      <c r="CI230" s="1501"/>
      <c r="CJ230" s="1501"/>
      <c r="CK230" s="1501"/>
      <c r="CL230" s="1501"/>
      <c r="CM230" s="1501"/>
      <c r="CN230" s="1501"/>
      <c r="CO230" s="1501"/>
      <c r="CP230" s="1501"/>
      <c r="CQ230" s="1501"/>
      <c r="CR230" s="1501"/>
      <c r="CS230" s="1501"/>
      <c r="CT230" s="1711"/>
    </row>
    <row r="231" spans="2:99" s="5" customFormat="1" ht="9.9" customHeight="1">
      <c r="B231" s="1664"/>
      <c r="C231" s="1664"/>
      <c r="D231" s="1664"/>
      <c r="E231" s="1664"/>
      <c r="F231" s="1664"/>
      <c r="G231" s="1664"/>
      <c r="H231" s="1664"/>
      <c r="I231" s="1664"/>
      <c r="J231" s="1664"/>
      <c r="K231" s="1664"/>
      <c r="L231" s="1664"/>
      <c r="M231" s="1664"/>
      <c r="N231" s="1664"/>
      <c r="O231" s="1664"/>
      <c r="P231" s="1664"/>
      <c r="Q231" s="1664"/>
      <c r="R231" s="1664"/>
      <c r="S231" s="1664"/>
      <c r="T231" s="1664"/>
      <c r="U231" s="1664"/>
      <c r="V231" s="70"/>
      <c r="W231" s="70"/>
      <c r="X231" s="70"/>
      <c r="Y231" s="70"/>
      <c r="Z231" s="70"/>
      <c r="AA231" s="70"/>
      <c r="AB231" s="70"/>
      <c r="AC231" s="70"/>
      <c r="AD231" s="70"/>
      <c r="AE231" s="70"/>
      <c r="AF231" s="70"/>
      <c r="AG231" s="70"/>
      <c r="AH231" s="70"/>
      <c r="AI231" s="70"/>
      <c r="AJ231" s="70"/>
      <c r="AK231" s="70"/>
      <c r="AL231" s="70"/>
      <c r="AM231" s="70"/>
      <c r="AN231" s="70"/>
      <c r="AO231" s="70"/>
      <c r="AW231" s="1716"/>
      <c r="AX231" s="1717"/>
      <c r="AY231" s="1717"/>
      <c r="AZ231" s="1487"/>
      <c r="BA231" s="1488"/>
      <c r="BB231" s="1446"/>
      <c r="BC231" s="1454"/>
      <c r="BD231" s="778"/>
      <c r="BE231" s="1492"/>
      <c r="BF231" s="1496"/>
      <c r="BG231" s="778"/>
      <c r="BH231" s="1492"/>
      <c r="BI231" s="1496"/>
      <c r="BJ231" s="778"/>
      <c r="BK231" s="1492"/>
      <c r="BL231" s="1496"/>
      <c r="BM231" s="778"/>
      <c r="BN231" s="1498"/>
      <c r="BO231" s="1466"/>
      <c r="BP231" s="1503"/>
      <c r="BQ231" s="1503"/>
      <c r="BR231" s="1503"/>
      <c r="BS231" s="1503"/>
      <c r="BT231" s="1503"/>
      <c r="BU231" s="1503"/>
      <c r="BV231" s="1503"/>
      <c r="BW231" s="1503"/>
      <c r="BX231" s="1503"/>
      <c r="BY231" s="1503"/>
      <c r="BZ231" s="1503"/>
      <c r="CA231" s="1503"/>
      <c r="CB231" s="1503"/>
      <c r="CC231" s="1503"/>
      <c r="CD231" s="1503"/>
      <c r="CE231" s="1503"/>
      <c r="CF231" s="1503"/>
      <c r="CG231" s="1503"/>
      <c r="CH231" s="1503"/>
      <c r="CI231" s="1503"/>
      <c r="CJ231" s="1503"/>
      <c r="CK231" s="1503"/>
      <c r="CL231" s="1503"/>
      <c r="CM231" s="1503"/>
      <c r="CN231" s="1503"/>
      <c r="CO231" s="1503"/>
      <c r="CP231" s="1503"/>
      <c r="CQ231" s="1503"/>
      <c r="CR231" s="1503"/>
      <c r="CS231" s="1503"/>
      <c r="CT231" s="1712"/>
    </row>
    <row r="232" spans="2:99" s="7" customFormat="1" ht="9.9" customHeight="1" thickBot="1">
      <c r="B232" s="1664"/>
      <c r="C232" s="1664"/>
      <c r="D232" s="1664"/>
      <c r="E232" s="1664"/>
      <c r="F232" s="1664"/>
      <c r="G232" s="1664"/>
      <c r="H232" s="1664"/>
      <c r="I232" s="1664"/>
      <c r="J232" s="1664"/>
      <c r="K232" s="1664"/>
      <c r="L232" s="1664"/>
      <c r="M232" s="1664"/>
      <c r="N232" s="1664"/>
      <c r="O232" s="1664"/>
      <c r="P232" s="1664"/>
      <c r="Q232" s="1664"/>
      <c r="R232" s="1664"/>
      <c r="S232" s="1664"/>
      <c r="T232" s="1664"/>
      <c r="U232" s="1664"/>
      <c r="V232" s="70"/>
      <c r="W232" s="70"/>
      <c r="X232" s="70"/>
      <c r="Y232" s="70"/>
      <c r="Z232" s="70"/>
      <c r="AA232" s="70"/>
      <c r="AB232" s="70"/>
      <c r="AC232" s="70"/>
      <c r="AD232" s="70"/>
      <c r="AE232" s="70"/>
      <c r="AF232" s="70"/>
      <c r="AG232" s="70"/>
      <c r="AH232" s="70"/>
      <c r="AI232" s="70"/>
      <c r="AJ232" s="70"/>
      <c r="AK232" s="70"/>
      <c r="AL232" s="70"/>
      <c r="AM232" s="70"/>
      <c r="AN232" s="70"/>
      <c r="AO232" s="70"/>
      <c r="AW232" s="1718"/>
      <c r="AX232" s="1719"/>
      <c r="AY232" s="1719"/>
      <c r="AZ232" s="1720"/>
      <c r="BA232" s="1721"/>
      <c r="BB232" s="1722"/>
      <c r="BC232" s="1678"/>
      <c r="BD232" s="1679"/>
      <c r="BE232" s="1680"/>
      <c r="BF232" s="1681"/>
      <c r="BG232" s="1679"/>
      <c r="BH232" s="1680"/>
      <c r="BI232" s="1681"/>
      <c r="BJ232" s="1679"/>
      <c r="BK232" s="1680"/>
      <c r="BL232" s="1681"/>
      <c r="BM232" s="1679"/>
      <c r="BN232" s="1682"/>
      <c r="BO232" s="1713"/>
      <c r="BP232" s="1714"/>
      <c r="BQ232" s="1714"/>
      <c r="BR232" s="1714"/>
      <c r="BS232" s="1714"/>
      <c r="BT232" s="1714"/>
      <c r="BU232" s="1714"/>
      <c r="BV232" s="1714"/>
      <c r="BW232" s="1714"/>
      <c r="BX232" s="1714"/>
      <c r="BY232" s="1714"/>
      <c r="BZ232" s="1714"/>
      <c r="CA232" s="1714"/>
      <c r="CB232" s="1714"/>
      <c r="CC232" s="1714"/>
      <c r="CD232" s="1714"/>
      <c r="CE232" s="1714"/>
      <c r="CF232" s="1714"/>
      <c r="CG232" s="1714"/>
      <c r="CH232" s="1714"/>
      <c r="CI232" s="1714"/>
      <c r="CJ232" s="1714"/>
      <c r="CK232" s="1714"/>
      <c r="CL232" s="1714"/>
      <c r="CM232" s="1714"/>
      <c r="CN232" s="1714"/>
      <c r="CO232" s="1714"/>
      <c r="CP232" s="1714"/>
      <c r="CQ232" s="1714"/>
      <c r="CR232" s="1714"/>
      <c r="CS232" s="1714"/>
      <c r="CT232" s="1715"/>
    </row>
    <row r="233" spans="2:99" s="7" customFormat="1" ht="9.9" customHeight="1">
      <c r="F233" s="55" t="s">
        <v>1275</v>
      </c>
      <c r="BH233" s="8"/>
      <c r="BI233" s="39"/>
    </row>
    <row r="234" spans="2:99" s="7" customFormat="1" ht="9.9" customHeight="1">
      <c r="C234" s="63"/>
      <c r="D234" s="63"/>
      <c r="E234" s="64"/>
      <c r="F234" s="1308" t="s">
        <v>23</v>
      </c>
      <c r="G234" s="1309"/>
      <c r="H234" s="1309"/>
      <c r="I234" s="1309"/>
      <c r="J234" s="1309"/>
      <c r="K234" s="1309"/>
      <c r="L234" s="1309"/>
      <c r="M234" s="1309"/>
      <c r="N234" s="1309"/>
      <c r="O234" s="1309"/>
      <c r="P234" s="1309"/>
      <c r="Q234" s="1310"/>
      <c r="R234" s="1706" t="s">
        <v>98</v>
      </c>
      <c r="S234" s="1216"/>
      <c r="T234" s="1216"/>
      <c r="U234" s="1216"/>
      <c r="V234" s="1216"/>
      <c r="W234" s="1216"/>
      <c r="X234" s="1216"/>
      <c r="Y234" s="1216"/>
      <c r="Z234" s="1216"/>
      <c r="AA234" s="1216"/>
      <c r="AB234" s="1216"/>
      <c r="AC234" s="1707"/>
      <c r="AD234" s="1706" t="s">
        <v>99</v>
      </c>
      <c r="AE234" s="1216"/>
      <c r="AF234" s="1216"/>
      <c r="AG234" s="1216"/>
      <c r="AH234" s="1216"/>
      <c r="AI234" s="1216"/>
      <c r="AJ234" s="1216"/>
      <c r="AK234" s="1216"/>
      <c r="AL234" s="1216"/>
      <c r="AM234" s="1216"/>
      <c r="AN234" s="1216"/>
      <c r="AO234" s="1707"/>
      <c r="AP234" s="1512" t="s">
        <v>23</v>
      </c>
      <c r="AQ234" s="1513"/>
      <c r="AR234" s="1513"/>
      <c r="AS234" s="1513"/>
      <c r="AT234" s="1513"/>
      <c r="AU234" s="1513"/>
      <c r="AV234" s="1513"/>
      <c r="AW234" s="1513"/>
      <c r="AX234" s="1513"/>
      <c r="AY234" s="1513"/>
      <c r="AZ234" s="1513"/>
      <c r="BA234" s="1514"/>
      <c r="BB234" s="1512" t="s">
        <v>24</v>
      </c>
      <c r="BC234" s="1513"/>
      <c r="BD234" s="1513"/>
      <c r="BE234" s="1513"/>
      <c r="BF234" s="1513"/>
      <c r="BG234" s="1513"/>
      <c r="BH234" s="1513"/>
      <c r="BI234" s="1513"/>
      <c r="BJ234" s="1513"/>
      <c r="BK234" s="1513"/>
      <c r="BL234" s="1513"/>
      <c r="BM234" s="1514"/>
      <c r="BN234" s="1512" t="s">
        <v>25</v>
      </c>
      <c r="BO234" s="1513"/>
      <c r="BP234" s="1513"/>
      <c r="BQ234" s="1513"/>
      <c r="BR234" s="1513"/>
      <c r="BS234" s="1513"/>
      <c r="BT234" s="1513"/>
      <c r="BU234" s="1513"/>
      <c r="BV234" s="1513"/>
      <c r="BW234" s="1513"/>
      <c r="BX234" s="1513"/>
      <c r="BY234" s="1514"/>
      <c r="BZ234" s="1650" t="s">
        <v>47</v>
      </c>
      <c r="CA234" s="1651"/>
      <c r="CB234" s="1651"/>
      <c r="CC234" s="1651"/>
      <c r="CD234" s="1651"/>
      <c r="CE234" s="1651"/>
      <c r="CF234" s="1651"/>
      <c r="CG234" s="1651"/>
      <c r="CH234" s="1651"/>
      <c r="CI234" s="1651"/>
      <c r="CJ234" s="1651"/>
      <c r="CK234" s="1651"/>
      <c r="CL234" s="1651"/>
      <c r="CM234" s="1651"/>
      <c r="CN234" s="1651"/>
      <c r="CO234" s="1651"/>
      <c r="CP234" s="1651"/>
      <c r="CQ234" s="1651"/>
      <c r="CR234" s="1651"/>
      <c r="CS234" s="1651"/>
      <c r="CT234" s="1652"/>
    </row>
    <row r="235" spans="2:99" s="7" customFormat="1" ht="9.9" customHeight="1">
      <c r="C235" s="63"/>
      <c r="D235" s="63"/>
      <c r="E235" s="64"/>
      <c r="F235" s="1302"/>
      <c r="G235" s="1303"/>
      <c r="H235" s="1303"/>
      <c r="I235" s="1303"/>
      <c r="J235" s="1303"/>
      <c r="K235" s="1303"/>
      <c r="L235" s="1303"/>
      <c r="M235" s="1303"/>
      <c r="N235" s="1303"/>
      <c r="O235" s="1303"/>
      <c r="P235" s="1303"/>
      <c r="Q235" s="1433"/>
      <c r="R235" s="1708"/>
      <c r="S235" s="1217"/>
      <c r="T235" s="1217"/>
      <c r="U235" s="1217"/>
      <c r="V235" s="1217"/>
      <c r="W235" s="1217"/>
      <c r="X235" s="1217"/>
      <c r="Y235" s="1217"/>
      <c r="Z235" s="1217"/>
      <c r="AA235" s="1217"/>
      <c r="AB235" s="1217"/>
      <c r="AC235" s="1709"/>
      <c r="AD235" s="1708"/>
      <c r="AE235" s="1217"/>
      <c r="AF235" s="1217"/>
      <c r="AG235" s="1217"/>
      <c r="AH235" s="1217"/>
      <c r="AI235" s="1217"/>
      <c r="AJ235" s="1217"/>
      <c r="AK235" s="1217"/>
      <c r="AL235" s="1217"/>
      <c r="AM235" s="1217"/>
      <c r="AN235" s="1217"/>
      <c r="AO235" s="1709"/>
      <c r="AP235" s="1210">
        <v>61</v>
      </c>
      <c r="AQ235" s="1629"/>
      <c r="AR235" s="1630">
        <v>62</v>
      </c>
      <c r="AS235" s="1629"/>
      <c r="AT235" s="1630">
        <v>63</v>
      </c>
      <c r="AU235" s="1629"/>
      <c r="AV235" s="1630">
        <v>64</v>
      </c>
      <c r="AW235" s="1629"/>
      <c r="AX235" s="1630">
        <v>65</v>
      </c>
      <c r="AY235" s="1629"/>
      <c r="AZ235" s="1630">
        <v>66</v>
      </c>
      <c r="BA235" s="1212"/>
      <c r="BB235" s="1210">
        <v>67</v>
      </c>
      <c r="BC235" s="1629"/>
      <c r="BD235" s="1630">
        <v>68</v>
      </c>
      <c r="BE235" s="1629"/>
      <c r="BF235" s="1630">
        <v>69</v>
      </c>
      <c r="BG235" s="1629"/>
      <c r="BH235" s="1630">
        <v>70</v>
      </c>
      <c r="BI235" s="1629"/>
      <c r="BJ235" s="1630">
        <v>71</v>
      </c>
      <c r="BK235" s="1629"/>
      <c r="BL235" s="1630">
        <v>72</v>
      </c>
      <c r="BM235" s="1212"/>
      <c r="BN235" s="1210">
        <v>73</v>
      </c>
      <c r="BO235" s="1629"/>
      <c r="BP235" s="1630">
        <v>74</v>
      </c>
      <c r="BQ235" s="1629"/>
      <c r="BR235" s="1630">
        <v>75</v>
      </c>
      <c r="BS235" s="1629"/>
      <c r="BT235" s="1630">
        <v>76</v>
      </c>
      <c r="BU235" s="1629"/>
      <c r="BV235" s="1630">
        <v>77</v>
      </c>
      <c r="BW235" s="1629"/>
      <c r="BX235" s="1630">
        <v>78</v>
      </c>
      <c r="BY235" s="1212"/>
      <c r="BZ235" s="1655">
        <v>54</v>
      </c>
      <c r="CA235" s="1656"/>
      <c r="CB235" s="1657"/>
      <c r="CC235" s="1710">
        <v>55</v>
      </c>
      <c r="CD235" s="1653"/>
      <c r="CE235" s="1653"/>
      <c r="CF235" s="1653">
        <v>56</v>
      </c>
      <c r="CG235" s="1653"/>
      <c r="CH235" s="1653"/>
      <c r="CI235" s="1653">
        <v>57</v>
      </c>
      <c r="CJ235" s="1653"/>
      <c r="CK235" s="1653"/>
      <c r="CL235" s="1653">
        <v>58</v>
      </c>
      <c r="CM235" s="1653"/>
      <c r="CN235" s="1653"/>
      <c r="CO235" s="1653">
        <v>59</v>
      </c>
      <c r="CP235" s="1653"/>
      <c r="CQ235" s="1653"/>
      <c r="CR235" s="1653">
        <v>60</v>
      </c>
      <c r="CS235" s="1653"/>
      <c r="CT235" s="1654"/>
    </row>
    <row r="236" spans="2:99" s="7" customFormat="1" ht="9.9" customHeight="1">
      <c r="C236" s="63"/>
      <c r="D236" s="63"/>
      <c r="E236" s="64"/>
      <c r="F236" s="30"/>
      <c r="G236" s="40"/>
      <c r="H236" s="41"/>
      <c r="I236" s="40"/>
      <c r="J236" s="1436" t="s">
        <v>10</v>
      </c>
      <c r="K236" s="1367"/>
      <c r="L236" s="28"/>
      <c r="M236" s="42"/>
      <c r="N236" s="28"/>
      <c r="O236" s="42"/>
      <c r="P236" s="1436" t="s">
        <v>11</v>
      </c>
      <c r="Q236" s="1438"/>
      <c r="R236" s="169"/>
      <c r="S236" s="42"/>
      <c r="T236" s="28"/>
      <c r="U236" s="42"/>
      <c r="V236" s="1436" t="s">
        <v>10</v>
      </c>
      <c r="W236" s="1367"/>
      <c r="X236" s="28"/>
      <c r="Y236" s="42"/>
      <c r="Z236" s="28"/>
      <c r="AA236" s="42"/>
      <c r="AB236" s="1436" t="s">
        <v>11</v>
      </c>
      <c r="AC236" s="1438"/>
      <c r="AD236" s="169"/>
      <c r="AE236" s="42"/>
      <c r="AF236" s="28"/>
      <c r="AG236" s="42"/>
      <c r="AH236" s="1436" t="s">
        <v>10</v>
      </c>
      <c r="AI236" s="1367"/>
      <c r="AJ236" s="28"/>
      <c r="AK236" s="42"/>
      <c r="AL236" s="28"/>
      <c r="AM236" s="42"/>
      <c r="AN236" s="1436" t="s">
        <v>11</v>
      </c>
      <c r="AO236" s="1438"/>
      <c r="AP236" s="30"/>
      <c r="AQ236" s="40"/>
      <c r="AR236" s="41"/>
      <c r="AS236" s="40"/>
      <c r="AT236" s="1436" t="s">
        <v>10</v>
      </c>
      <c r="AU236" s="1367"/>
      <c r="AV236" s="28"/>
      <c r="AW236" s="42"/>
      <c r="AX236" s="28"/>
      <c r="AY236" s="42"/>
      <c r="AZ236" s="1436" t="s">
        <v>11</v>
      </c>
      <c r="BA236" s="1438"/>
      <c r="BB236" s="169"/>
      <c r="BC236" s="42"/>
      <c r="BD236" s="28"/>
      <c r="BE236" s="42"/>
      <c r="BF236" s="1436" t="s">
        <v>10</v>
      </c>
      <c r="BG236" s="1367"/>
      <c r="BH236" s="28"/>
      <c r="BI236" s="42"/>
      <c r="BJ236" s="28"/>
      <c r="BK236" s="42"/>
      <c r="BL236" s="1436" t="s">
        <v>11</v>
      </c>
      <c r="BM236" s="1438"/>
      <c r="BN236" s="169"/>
      <c r="BO236" s="42"/>
      <c r="BP236" s="28"/>
      <c r="BQ236" s="42"/>
      <c r="BR236" s="1436" t="s">
        <v>10</v>
      </c>
      <c r="BS236" s="1367"/>
      <c r="BT236" s="28"/>
      <c r="BU236" s="42"/>
      <c r="BV236" s="28"/>
      <c r="BW236" s="42"/>
      <c r="BX236" s="1436" t="s">
        <v>11</v>
      </c>
      <c r="BY236" s="1438"/>
      <c r="BZ236" s="1632" t="str">
        <f>$BY$45</f>
        <v/>
      </c>
      <c r="CA236" s="1524"/>
      <c r="CB236" s="1525"/>
      <c r="CC236" s="1632" t="str">
        <f>$CB$45</f>
        <v/>
      </c>
      <c r="CD236" s="1524"/>
      <c r="CE236" s="1524"/>
      <c r="CF236" s="1642" t="str">
        <f>$CE$45</f>
        <v/>
      </c>
      <c r="CG236" s="1634"/>
      <c r="CH236" s="1635"/>
      <c r="CI236" s="1633" t="str">
        <f>$CH$45</f>
        <v/>
      </c>
      <c r="CJ236" s="1634"/>
      <c r="CK236" s="1635"/>
      <c r="CL236" s="1633" t="str">
        <f>$CK$45</f>
        <v/>
      </c>
      <c r="CM236" s="1634"/>
      <c r="CN236" s="1635"/>
      <c r="CO236" s="1648" t="str">
        <f>$CN$45</f>
        <v/>
      </c>
      <c r="CP236" s="1524"/>
      <c r="CQ236" s="1649"/>
      <c r="CR236" s="1633" t="str">
        <f>$CQ$45</f>
        <v/>
      </c>
      <c r="CS236" s="1634"/>
      <c r="CT236" s="1645"/>
    </row>
    <row r="237" spans="2:99" s="7" customFormat="1" ht="9.9" customHeight="1">
      <c r="C237" s="63"/>
      <c r="D237" s="63"/>
      <c r="E237" s="64"/>
      <c r="F237" s="1466"/>
      <c r="G237" s="1467"/>
      <c r="H237" s="1470"/>
      <c r="I237" s="1467"/>
      <c r="J237" s="1450"/>
      <c r="K237" s="1451"/>
      <c r="L237" s="1442">
        <v>0</v>
      </c>
      <c r="M237" s="1443"/>
      <c r="N237" s="1442">
        <v>0</v>
      </c>
      <c r="O237" s="1443"/>
      <c r="P237" s="1442">
        <v>0</v>
      </c>
      <c r="Q237" s="1446"/>
      <c r="R237" s="1454"/>
      <c r="S237" s="1455"/>
      <c r="T237" s="1472"/>
      <c r="U237" s="1455"/>
      <c r="V237" s="1472"/>
      <c r="W237" s="1455"/>
      <c r="X237" s="1442">
        <v>0</v>
      </c>
      <c r="Y237" s="1443"/>
      <c r="Z237" s="1442">
        <v>0</v>
      </c>
      <c r="AA237" s="1443"/>
      <c r="AB237" s="1442">
        <v>0</v>
      </c>
      <c r="AC237" s="1446"/>
      <c r="AD237" s="1454"/>
      <c r="AE237" s="1455"/>
      <c r="AF237" s="1472"/>
      <c r="AG237" s="1455"/>
      <c r="AH237" s="1472"/>
      <c r="AI237" s="1455"/>
      <c r="AJ237" s="1442">
        <v>0</v>
      </c>
      <c r="AK237" s="1443"/>
      <c r="AL237" s="1442">
        <v>0</v>
      </c>
      <c r="AM237" s="1443"/>
      <c r="AN237" s="1442">
        <v>0</v>
      </c>
      <c r="AO237" s="1446"/>
      <c r="AP237" s="1466"/>
      <c r="AQ237" s="1467"/>
      <c r="AR237" s="1470"/>
      <c r="AS237" s="1467"/>
      <c r="AT237" s="1450"/>
      <c r="AU237" s="1451"/>
      <c r="AV237" s="1442">
        <v>0</v>
      </c>
      <c r="AW237" s="1443"/>
      <c r="AX237" s="1442">
        <v>0</v>
      </c>
      <c r="AY237" s="1443"/>
      <c r="AZ237" s="1442">
        <v>0</v>
      </c>
      <c r="BA237" s="1446"/>
      <c r="BB237" s="1454"/>
      <c r="BC237" s="1455"/>
      <c r="BD237" s="1472"/>
      <c r="BE237" s="1455"/>
      <c r="BF237" s="1472"/>
      <c r="BG237" s="1455"/>
      <c r="BH237" s="1442">
        <v>0</v>
      </c>
      <c r="BI237" s="1443"/>
      <c r="BJ237" s="1442">
        <v>0</v>
      </c>
      <c r="BK237" s="1443"/>
      <c r="BL237" s="1442">
        <v>0</v>
      </c>
      <c r="BM237" s="1446"/>
      <c r="BN237" s="1454"/>
      <c r="BO237" s="1455"/>
      <c r="BP237" s="1472"/>
      <c r="BQ237" s="1455"/>
      <c r="BR237" s="1472"/>
      <c r="BS237" s="1455"/>
      <c r="BT237" s="1442">
        <v>0</v>
      </c>
      <c r="BU237" s="1443"/>
      <c r="BV237" s="1442">
        <v>0</v>
      </c>
      <c r="BW237" s="1443"/>
      <c r="BX237" s="1442">
        <v>0</v>
      </c>
      <c r="BY237" s="1446"/>
      <c r="BZ237" s="1448"/>
      <c r="CA237" s="1400"/>
      <c r="CB237" s="1401"/>
      <c r="CC237" s="1448"/>
      <c r="CD237" s="1400"/>
      <c r="CE237" s="1400"/>
      <c r="CF237" s="1643"/>
      <c r="CG237" s="1637"/>
      <c r="CH237" s="1638"/>
      <c r="CI237" s="1636"/>
      <c r="CJ237" s="1637"/>
      <c r="CK237" s="1638"/>
      <c r="CL237" s="1636"/>
      <c r="CM237" s="1637"/>
      <c r="CN237" s="1638"/>
      <c r="CO237" s="1399"/>
      <c r="CP237" s="1400"/>
      <c r="CQ237" s="1464"/>
      <c r="CR237" s="1636"/>
      <c r="CS237" s="1637"/>
      <c r="CT237" s="1646"/>
    </row>
    <row r="238" spans="2:99" s="7" customFormat="1" ht="9.9" customHeight="1">
      <c r="C238" s="65"/>
      <c r="D238" s="65"/>
      <c r="E238" s="66"/>
      <c r="F238" s="1468"/>
      <c r="G238" s="1469"/>
      <c r="H238" s="1471"/>
      <c r="I238" s="1469"/>
      <c r="J238" s="1452"/>
      <c r="K238" s="1453"/>
      <c r="L238" s="1444"/>
      <c r="M238" s="1445"/>
      <c r="N238" s="1444"/>
      <c r="O238" s="1445"/>
      <c r="P238" s="1444"/>
      <c r="Q238" s="1447"/>
      <c r="R238" s="1456"/>
      <c r="S238" s="1457"/>
      <c r="T238" s="1473"/>
      <c r="U238" s="1457"/>
      <c r="V238" s="1473"/>
      <c r="W238" s="1457"/>
      <c r="X238" s="1444"/>
      <c r="Y238" s="1445"/>
      <c r="Z238" s="1444"/>
      <c r="AA238" s="1445"/>
      <c r="AB238" s="1444"/>
      <c r="AC238" s="1447"/>
      <c r="AD238" s="1456"/>
      <c r="AE238" s="1457"/>
      <c r="AF238" s="1473"/>
      <c r="AG238" s="1457"/>
      <c r="AH238" s="1473"/>
      <c r="AI238" s="1457"/>
      <c r="AJ238" s="1444"/>
      <c r="AK238" s="1445"/>
      <c r="AL238" s="1444"/>
      <c r="AM238" s="1445"/>
      <c r="AN238" s="1444"/>
      <c r="AO238" s="1447"/>
      <c r="AP238" s="1468"/>
      <c r="AQ238" s="1469"/>
      <c r="AR238" s="1471"/>
      <c r="AS238" s="1469"/>
      <c r="AT238" s="1452"/>
      <c r="AU238" s="1453"/>
      <c r="AV238" s="1444"/>
      <c r="AW238" s="1445"/>
      <c r="AX238" s="1444"/>
      <c r="AY238" s="1445"/>
      <c r="AZ238" s="1444"/>
      <c r="BA238" s="1447"/>
      <c r="BB238" s="1456"/>
      <c r="BC238" s="1457"/>
      <c r="BD238" s="1473"/>
      <c r="BE238" s="1457"/>
      <c r="BF238" s="1473"/>
      <c r="BG238" s="1457"/>
      <c r="BH238" s="1444"/>
      <c r="BI238" s="1445"/>
      <c r="BJ238" s="1444"/>
      <c r="BK238" s="1445"/>
      <c r="BL238" s="1444"/>
      <c r="BM238" s="1447"/>
      <c r="BN238" s="1456"/>
      <c r="BO238" s="1457"/>
      <c r="BP238" s="1473"/>
      <c r="BQ238" s="1457"/>
      <c r="BR238" s="1473"/>
      <c r="BS238" s="1457"/>
      <c r="BT238" s="1444"/>
      <c r="BU238" s="1445"/>
      <c r="BV238" s="1444"/>
      <c r="BW238" s="1445"/>
      <c r="BX238" s="1444"/>
      <c r="BY238" s="1447"/>
      <c r="BZ238" s="1449"/>
      <c r="CA238" s="1403"/>
      <c r="CB238" s="1404"/>
      <c r="CC238" s="1449"/>
      <c r="CD238" s="1403"/>
      <c r="CE238" s="1403"/>
      <c r="CF238" s="1644"/>
      <c r="CG238" s="1640"/>
      <c r="CH238" s="1641"/>
      <c r="CI238" s="1639"/>
      <c r="CJ238" s="1640"/>
      <c r="CK238" s="1641"/>
      <c r="CL238" s="1639"/>
      <c r="CM238" s="1640"/>
      <c r="CN238" s="1641"/>
      <c r="CO238" s="1402"/>
      <c r="CP238" s="1403"/>
      <c r="CQ238" s="1465"/>
      <c r="CR238" s="1639"/>
      <c r="CS238" s="1640"/>
      <c r="CT238" s="1647"/>
    </row>
    <row r="239" spans="2:99" s="7" customFormat="1" ht="9.9" customHeight="1">
      <c r="B239" s="1234" t="s">
        <v>48</v>
      </c>
      <c r="C239" s="1235"/>
      <c r="D239" s="1235"/>
      <c r="E239" s="1235"/>
      <c r="F239" s="1235"/>
      <c r="G239" s="1235"/>
      <c r="H239" s="1235"/>
      <c r="I239" s="1235"/>
      <c r="J239" s="1235"/>
      <c r="K239" s="1235"/>
      <c r="L239" s="1235"/>
      <c r="M239" s="1235"/>
      <c r="N239" s="1235"/>
      <c r="O239" s="1235"/>
      <c r="P239" s="1235"/>
      <c r="Q239" s="1235"/>
      <c r="R239" s="1207" t="s">
        <v>49</v>
      </c>
      <c r="S239" s="1208"/>
      <c r="T239" s="1208"/>
      <c r="U239" s="1208"/>
      <c r="V239" s="1208"/>
      <c r="W239" s="1208"/>
      <c r="X239" s="1208"/>
      <c r="Y239" s="1208"/>
      <c r="Z239" s="1208"/>
      <c r="AA239" s="1208"/>
      <c r="AB239" s="1208"/>
      <c r="AC239" s="1208"/>
      <c r="AD239" s="1208"/>
      <c r="AE239" s="1208"/>
      <c r="AF239" s="1208"/>
      <c r="AG239" s="1209"/>
      <c r="AH239" s="1210" t="s">
        <v>50</v>
      </c>
      <c r="AI239" s="1211"/>
      <c r="AJ239" s="1211"/>
      <c r="AK239" s="1211"/>
      <c r="AL239" s="1211"/>
      <c r="AM239" s="1211"/>
      <c r="AN239" s="1212"/>
      <c r="AO239" s="1626" t="s">
        <v>51</v>
      </c>
      <c r="AP239" s="1627"/>
      <c r="AQ239" s="1627"/>
      <c r="AR239" s="1628"/>
      <c r="AS239" s="67"/>
      <c r="AT239" s="67"/>
      <c r="AU239" s="67"/>
      <c r="AV239" s="67"/>
      <c r="AW239" s="67"/>
      <c r="AX239" s="67"/>
      <c r="AY239" s="67"/>
      <c r="AZ239" s="67"/>
      <c r="BA239" s="67"/>
      <c r="BB239" s="67"/>
      <c r="BC239" s="69"/>
      <c r="BD239" s="69"/>
      <c r="BE239" s="61"/>
      <c r="BF239" s="61"/>
      <c r="BG239" s="172"/>
      <c r="BH239" s="172"/>
      <c r="BI239" s="172"/>
      <c r="BJ239" s="172"/>
      <c r="BK239" s="172"/>
      <c r="BL239" s="172"/>
      <c r="BM239" s="172"/>
      <c r="BN239" s="172"/>
      <c r="BO239" s="172"/>
      <c r="BP239" s="172"/>
      <c r="BQ239" s="172"/>
      <c r="BR239" s="47"/>
      <c r="BS239" s="47"/>
      <c r="BT239" s="47"/>
      <c r="BU239" s="47"/>
      <c r="BV239" s="47"/>
      <c r="BW239" s="47"/>
      <c r="BX239" s="47"/>
      <c r="BY239" s="47"/>
      <c r="BZ239" s="47"/>
      <c r="CA239" s="47"/>
      <c r="CB239" s="47"/>
      <c r="CC239" s="47"/>
      <c r="CD239" s="47"/>
      <c r="CE239" s="47"/>
      <c r="CF239" s="47"/>
      <c r="CG239" s="47"/>
      <c r="CH239" s="69"/>
      <c r="CI239" s="69"/>
      <c r="CJ239" s="4"/>
      <c r="CK239" s="4"/>
      <c r="CL239" s="4"/>
      <c r="CM239" s="4"/>
      <c r="CN239" s="4"/>
      <c r="CO239" s="4"/>
      <c r="CP239" s="4"/>
      <c r="CQ239" s="4"/>
      <c r="CR239" s="4"/>
      <c r="CS239" s="4"/>
      <c r="CT239" s="4"/>
      <c r="CU239" s="4"/>
    </row>
    <row r="240" spans="2:99" s="7" customFormat="1" ht="9.9" customHeight="1">
      <c r="B240" s="1237"/>
      <c r="C240" s="1222"/>
      <c r="D240" s="1222"/>
      <c r="E240" s="1222"/>
      <c r="F240" s="1222"/>
      <c r="G240" s="1222"/>
      <c r="H240" s="1222"/>
      <c r="I240" s="1222"/>
      <c r="J240" s="1222"/>
      <c r="K240" s="1222"/>
      <c r="L240" s="1222"/>
      <c r="M240" s="1222"/>
      <c r="N240" s="1222"/>
      <c r="O240" s="1222"/>
      <c r="P240" s="1222"/>
      <c r="Q240" s="1222"/>
      <c r="R240" s="1210">
        <v>79</v>
      </c>
      <c r="S240" s="1629"/>
      <c r="T240" s="1630">
        <v>80</v>
      </c>
      <c r="U240" s="1629"/>
      <c r="V240" s="1630">
        <v>81</v>
      </c>
      <c r="W240" s="1629"/>
      <c r="X240" s="1630">
        <v>82</v>
      </c>
      <c r="Y240" s="1629"/>
      <c r="Z240" s="1630">
        <v>83</v>
      </c>
      <c r="AA240" s="1629"/>
      <c r="AB240" s="1631">
        <v>84</v>
      </c>
      <c r="AC240" s="1631"/>
      <c r="AD240" s="1631">
        <v>85</v>
      </c>
      <c r="AE240" s="1631"/>
      <c r="AF240" s="1211">
        <v>86</v>
      </c>
      <c r="AG240" s="1212"/>
      <c r="AH240" s="1210">
        <v>29</v>
      </c>
      <c r="AI240" s="1211"/>
      <c r="AJ240" s="1211"/>
      <c r="AK240" s="1211"/>
      <c r="AL240" s="1211"/>
      <c r="AM240" s="1211"/>
      <c r="AN240" s="1212"/>
      <c r="AO240" s="1210">
        <v>150</v>
      </c>
      <c r="AP240" s="1211"/>
      <c r="AQ240" s="1211"/>
      <c r="AR240" s="1212"/>
      <c r="AS240" s="227"/>
      <c r="AT240" s="67"/>
      <c r="AU240" s="67"/>
      <c r="AV240" s="67"/>
      <c r="AW240" s="67"/>
      <c r="AX240" s="67"/>
      <c r="AY240" s="67"/>
      <c r="AZ240" s="67"/>
      <c r="BA240" s="67"/>
      <c r="BB240" s="67"/>
      <c r="BC240" s="69"/>
      <c r="BD240" s="69"/>
      <c r="BE240" s="61"/>
      <c r="BF240" s="61"/>
      <c r="BG240" s="172"/>
      <c r="BH240" s="172"/>
      <c r="BI240" s="172"/>
      <c r="BJ240" s="172"/>
      <c r="BK240" s="172"/>
      <c r="BL240" s="172"/>
      <c r="BM240" s="172"/>
      <c r="BN240" s="172"/>
      <c r="BO240" s="172"/>
      <c r="BP240" s="172"/>
      <c r="BQ240" s="172"/>
      <c r="BR240" s="45"/>
      <c r="BS240" s="45"/>
      <c r="BT240" s="45"/>
      <c r="BU240" s="45"/>
      <c r="BV240" s="45"/>
      <c r="BW240" s="45"/>
      <c r="BX240" s="45"/>
      <c r="BY240" s="45"/>
      <c r="BZ240" s="45"/>
      <c r="CA240" s="45"/>
      <c r="CB240" s="45"/>
      <c r="CC240" s="45"/>
      <c r="CD240" s="45"/>
      <c r="CE240" s="45"/>
      <c r="CF240" s="45"/>
      <c r="CG240" s="45"/>
      <c r="CH240" s="69"/>
      <c r="CI240" s="69"/>
      <c r="CJ240" s="4"/>
      <c r="CK240" s="4"/>
      <c r="CL240" s="4"/>
      <c r="CM240" s="4"/>
      <c r="CN240" s="4"/>
      <c r="CO240" s="4"/>
      <c r="CP240" s="4"/>
      <c r="CQ240" s="4"/>
      <c r="CR240" s="4"/>
      <c r="CS240" s="4"/>
      <c r="CT240" s="4"/>
      <c r="CU240" s="4"/>
    </row>
    <row r="241" spans="2:99" s="7" customFormat="1" ht="9.9" customHeight="1">
      <c r="B241" s="30"/>
      <c r="C241" s="40"/>
      <c r="D241" s="1434"/>
      <c r="E241" s="1435"/>
      <c r="F241" s="1436"/>
      <c r="G241" s="1367"/>
      <c r="H241" s="28"/>
      <c r="I241" s="42"/>
      <c r="J241" s="1436"/>
      <c r="K241" s="1367"/>
      <c r="L241" s="28"/>
      <c r="M241" s="42"/>
      <c r="N241" s="28"/>
      <c r="O241" s="42"/>
      <c r="P241" s="1437"/>
      <c r="Q241" s="1438"/>
      <c r="R241" s="30"/>
      <c r="S241" s="40"/>
      <c r="T241" s="1434"/>
      <c r="U241" s="1435"/>
      <c r="V241" s="1436"/>
      <c r="W241" s="1367"/>
      <c r="X241" s="28"/>
      <c r="Y241" s="42"/>
      <c r="Z241" s="1436"/>
      <c r="AA241" s="1367"/>
      <c r="AB241" s="28"/>
      <c r="AC241" s="42"/>
      <c r="AD241" s="28"/>
      <c r="AE241" s="42"/>
      <c r="AF241" s="1437"/>
      <c r="AG241" s="1438"/>
      <c r="AH241" s="1484" t="s">
        <v>77</v>
      </c>
      <c r="AI241" s="1485"/>
      <c r="AJ241" s="1485"/>
      <c r="AK241" s="1485"/>
      <c r="AL241" s="1485"/>
      <c r="AM241" s="1485"/>
      <c r="AN241" s="1486"/>
      <c r="AO241" s="14"/>
      <c r="AP241" s="15"/>
      <c r="AQ241" s="15"/>
      <c r="AR241" s="16"/>
      <c r="AS241" s="47"/>
      <c r="AT241" s="47"/>
      <c r="AU241" s="47"/>
      <c r="AV241" s="47"/>
      <c r="AW241" s="47"/>
      <c r="AX241" s="47"/>
      <c r="AY241" s="47"/>
      <c r="AZ241" s="47"/>
      <c r="BA241" s="5"/>
      <c r="BB241" s="5"/>
      <c r="BC241" s="69"/>
      <c r="BD241" s="69"/>
      <c r="BE241" s="61"/>
      <c r="BF241" s="61"/>
      <c r="BG241" s="172"/>
      <c r="BH241" s="172"/>
      <c r="BI241" s="172"/>
      <c r="BJ241" s="172"/>
      <c r="BK241" s="172"/>
      <c r="BL241" s="172"/>
      <c r="BM241" s="172"/>
      <c r="BN241" s="172"/>
      <c r="BO241" s="172"/>
      <c r="BP241" s="172"/>
      <c r="BQ241" s="172"/>
      <c r="BR241" s="45"/>
      <c r="BS241" s="45"/>
      <c r="BT241" s="45"/>
      <c r="BU241" s="45"/>
      <c r="BV241" s="45"/>
      <c r="BW241" s="45"/>
      <c r="BX241" s="45"/>
      <c r="BY241" s="45"/>
      <c r="BZ241" s="45"/>
      <c r="CA241" s="45"/>
      <c r="CB241" s="45"/>
      <c r="CC241" s="45"/>
      <c r="CD241" s="45"/>
      <c r="CE241" s="45"/>
      <c r="CF241" s="45"/>
      <c r="CG241" s="45"/>
      <c r="CH241" s="69"/>
      <c r="CI241" s="69"/>
      <c r="CJ241" s="20"/>
      <c r="CK241" s="20"/>
      <c r="CL241" s="20"/>
      <c r="CM241" s="20"/>
      <c r="CN241" s="20"/>
      <c r="CO241" s="20"/>
      <c r="CP241" s="20"/>
      <c r="CQ241" s="20"/>
      <c r="CR241" s="20"/>
      <c r="CS241" s="20"/>
      <c r="CT241" s="20"/>
      <c r="CU241" s="20"/>
    </row>
    <row r="242" spans="2:99" s="7" customFormat="1" ht="9.9" customHeight="1">
      <c r="B242" s="1349"/>
      <c r="C242" s="1350"/>
      <c r="D242" s="1353" t="str">
        <f>$D$50</f>
        <v/>
      </c>
      <c r="E242" s="1354"/>
      <c r="F242" s="1286" t="str">
        <f>$F$50</f>
        <v/>
      </c>
      <c r="G242" s="1291"/>
      <c r="H242" s="1357" t="str">
        <f>$H$50</f>
        <v/>
      </c>
      <c r="I242" s="1358"/>
      <c r="J242" s="1271">
        <v>0</v>
      </c>
      <c r="K242" s="1268"/>
      <c r="L242" s="1271">
        <v>0</v>
      </c>
      <c r="M242" s="1268"/>
      <c r="N242" s="1271">
        <v>0</v>
      </c>
      <c r="O242" s="1268"/>
      <c r="P242" s="1271">
        <v>0</v>
      </c>
      <c r="Q242" s="1361"/>
      <c r="R242" s="1622"/>
      <c r="S242" s="1623"/>
      <c r="T242" s="1286" t="str">
        <f>$T$50</f>
        <v/>
      </c>
      <c r="U242" s="1291"/>
      <c r="V242" s="1286" t="str">
        <f>$V$50</f>
        <v/>
      </c>
      <c r="W242" s="1291"/>
      <c r="X242" s="1286" t="str">
        <f>$X$50</f>
        <v/>
      </c>
      <c r="Y242" s="1291"/>
      <c r="Z242" s="1271">
        <v>0</v>
      </c>
      <c r="AA242" s="1268"/>
      <c r="AB242" s="1271">
        <v>0</v>
      </c>
      <c r="AC242" s="1268"/>
      <c r="AD242" s="1271">
        <v>0</v>
      </c>
      <c r="AE242" s="1268"/>
      <c r="AF242" s="1271">
        <v>0</v>
      </c>
      <c r="AG242" s="1361"/>
      <c r="AH242" s="1487"/>
      <c r="AI242" s="1488"/>
      <c r="AJ242" s="1488"/>
      <c r="AK242" s="1488"/>
      <c r="AL242" s="1488"/>
      <c r="AM242" s="1488"/>
      <c r="AN242" s="1446"/>
      <c r="AO242" s="71"/>
      <c r="AP242" s="5"/>
      <c r="AQ242" s="5"/>
      <c r="AR242" s="10"/>
      <c r="AS242" s="68"/>
      <c r="AT242" s="68"/>
      <c r="AU242" s="68"/>
      <c r="AV242" s="68"/>
      <c r="AW242" s="68"/>
      <c r="AX242" s="68"/>
      <c r="AY242" s="68"/>
      <c r="AZ242" s="68"/>
      <c r="BA242" s="68"/>
      <c r="BB242" s="68"/>
      <c r="BC242" s="69"/>
      <c r="BD242" s="69"/>
      <c r="BE242" s="61"/>
      <c r="BF242" s="61"/>
      <c r="BG242" s="172"/>
      <c r="BH242" s="172"/>
      <c r="BI242" s="172"/>
      <c r="BJ242" s="172"/>
      <c r="BK242" s="172"/>
      <c r="BL242" s="172"/>
      <c r="BM242" s="172"/>
      <c r="BN242" s="172"/>
      <c r="BO242" s="172"/>
      <c r="BP242" s="172"/>
      <c r="BQ242" s="172"/>
      <c r="BR242" s="45"/>
      <c r="BS242" s="45"/>
      <c r="BT242" s="45"/>
      <c r="BU242" s="45"/>
      <c r="BV242" s="45"/>
      <c r="BW242" s="45"/>
      <c r="BX242" s="45"/>
      <c r="BY242" s="45"/>
      <c r="BZ242" s="45"/>
      <c r="CA242" s="45"/>
      <c r="CB242" s="45"/>
      <c r="CC242" s="45"/>
      <c r="CD242" s="45"/>
      <c r="CE242" s="45"/>
      <c r="CF242" s="45"/>
      <c r="CG242" s="45"/>
      <c r="CH242" s="69"/>
      <c r="CI242" s="69"/>
      <c r="CJ242" s="24"/>
      <c r="CK242" s="24"/>
      <c r="CL242" s="24"/>
      <c r="CM242" s="24"/>
      <c r="CN242" s="24"/>
      <c r="CO242" s="24"/>
      <c r="CP242" s="24"/>
      <c r="CQ242" s="24"/>
      <c r="CR242" s="24"/>
      <c r="CS242" s="24"/>
      <c r="CT242" s="24"/>
      <c r="CU242" s="24"/>
    </row>
    <row r="243" spans="2:99" s="5" customFormat="1" ht="9.9" customHeight="1">
      <c r="B243" s="1351"/>
      <c r="C243" s="1352"/>
      <c r="D243" s="1355"/>
      <c r="E243" s="1356"/>
      <c r="F243" s="1287"/>
      <c r="G243" s="1292"/>
      <c r="H243" s="1359"/>
      <c r="I243" s="1360"/>
      <c r="J243" s="1272"/>
      <c r="K243" s="1270"/>
      <c r="L243" s="1272"/>
      <c r="M243" s="1270"/>
      <c r="N243" s="1272"/>
      <c r="O243" s="1270"/>
      <c r="P243" s="1272"/>
      <c r="Q243" s="1276"/>
      <c r="R243" s="1624"/>
      <c r="S243" s="1625"/>
      <c r="T243" s="1287"/>
      <c r="U243" s="1292"/>
      <c r="V243" s="1287"/>
      <c r="W243" s="1292"/>
      <c r="X243" s="1287"/>
      <c r="Y243" s="1292"/>
      <c r="Z243" s="1272"/>
      <c r="AA243" s="1270"/>
      <c r="AB243" s="1272"/>
      <c r="AC243" s="1270"/>
      <c r="AD243" s="1272"/>
      <c r="AE243" s="1270"/>
      <c r="AF243" s="1272"/>
      <c r="AG243" s="1276"/>
      <c r="AH243" s="1489"/>
      <c r="AI243" s="1490"/>
      <c r="AJ243" s="1490"/>
      <c r="AK243" s="1490"/>
      <c r="AL243" s="1490"/>
      <c r="AM243" s="1490"/>
      <c r="AN243" s="1447"/>
      <c r="AO243" s="17"/>
      <c r="AP243" s="12"/>
      <c r="AQ243" s="12"/>
      <c r="AR243" s="13"/>
      <c r="AS243" s="68"/>
      <c r="AT243" s="68"/>
      <c r="AU243" s="68"/>
      <c r="AV243" s="68"/>
      <c r="AW243" s="68"/>
      <c r="AX243" s="68"/>
      <c r="AY243" s="68"/>
      <c r="AZ243" s="68"/>
      <c r="BA243" s="68"/>
      <c r="BB243" s="68"/>
      <c r="BC243" s="69"/>
      <c r="BD243" s="69"/>
      <c r="BE243" s="61"/>
      <c r="BF243" s="61"/>
      <c r="BG243" s="172"/>
      <c r="BH243" s="172"/>
      <c r="BI243" s="172"/>
      <c r="BJ243" s="172"/>
      <c r="BK243" s="172"/>
      <c r="BL243" s="172"/>
      <c r="BM243" s="172"/>
      <c r="BN243" s="172"/>
      <c r="BO243" s="172"/>
      <c r="BP243" s="172"/>
      <c r="BQ243" s="172"/>
      <c r="BR243" s="45"/>
      <c r="BS243" s="45"/>
      <c r="BT243" s="45"/>
      <c r="BU243" s="45"/>
      <c r="BV243" s="45"/>
      <c r="BW243" s="45"/>
      <c r="BX243" s="45"/>
      <c r="BY243" s="45"/>
      <c r="BZ243" s="45"/>
      <c r="CA243" s="45"/>
      <c r="CB243" s="45"/>
      <c r="CC243" s="45"/>
      <c r="CD243" s="45"/>
      <c r="CE243" s="45"/>
      <c r="CF243" s="45"/>
      <c r="CG243" s="45"/>
      <c r="CH243" s="69"/>
      <c r="CI243" s="69"/>
      <c r="CJ243" s="6"/>
      <c r="CK243" s="6"/>
      <c r="CL243" s="6"/>
      <c r="CM243" s="6"/>
      <c r="CN243" s="6"/>
      <c r="CO243" s="6"/>
      <c r="CP243" s="6"/>
      <c r="CQ243" s="6"/>
      <c r="CR243" s="6"/>
      <c r="CS243" s="6"/>
      <c r="CT243" s="6"/>
      <c r="CU243" s="6"/>
    </row>
    <row r="248" spans="2:99">
      <c r="AI248" s="228"/>
    </row>
    <row r="256" spans="2:99" ht="9.6" customHeight="1">
      <c r="B256" s="1"/>
      <c r="C256" s="1"/>
      <c r="D256" s="1"/>
      <c r="E256" s="1"/>
      <c r="F256" s="1"/>
      <c r="G256" s="1"/>
      <c r="H256" s="2"/>
      <c r="I256" s="2"/>
      <c r="J256" s="2"/>
      <c r="K256" s="2"/>
      <c r="L256" s="2"/>
      <c r="M256" s="2"/>
      <c r="N256" s="2"/>
      <c r="O256" s="2"/>
      <c r="P256" s="2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S256" s="2"/>
      <c r="AT256" s="2"/>
      <c r="BT256" s="2"/>
      <c r="BU256" s="2"/>
      <c r="BV256" s="2"/>
      <c r="BW256" s="2"/>
      <c r="BX256" s="2"/>
      <c r="BY256" s="2"/>
      <c r="BZ256" s="2"/>
      <c r="CA256" s="2"/>
      <c r="CB256" s="1"/>
      <c r="CC256" s="1"/>
      <c r="CD256" s="1"/>
      <c r="CE256" s="1"/>
      <c r="CF256" s="1"/>
      <c r="CG256" s="1"/>
    </row>
    <row r="257" spans="2:100" ht="9.6" customHeight="1">
      <c r="B257" s="1"/>
      <c r="C257" s="1"/>
      <c r="D257" s="1"/>
      <c r="E257" s="1"/>
      <c r="F257" s="1"/>
      <c r="G257" s="1"/>
      <c r="H257" s="2"/>
      <c r="I257" s="2"/>
      <c r="J257" s="2"/>
      <c r="K257" s="2"/>
      <c r="L257" s="2"/>
      <c r="M257" s="2"/>
      <c r="N257" s="2"/>
      <c r="O257" s="2"/>
      <c r="P257" s="2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2"/>
      <c r="AS257" s="2"/>
      <c r="AT257" s="2"/>
      <c r="BT257" s="2"/>
      <c r="BU257" s="2"/>
      <c r="BV257" s="2"/>
      <c r="CA257" s="2"/>
      <c r="CB257" s="2"/>
      <c r="CC257" s="2"/>
      <c r="CD257" s="2"/>
      <c r="CE257" s="2"/>
      <c r="CF257" s="2"/>
      <c r="CG257" s="2"/>
      <c r="CH257" s="1610" t="s">
        <v>1254</v>
      </c>
      <c r="CI257" s="1611"/>
      <c r="CJ257" s="1611"/>
      <c r="CK257" s="1611"/>
      <c r="CL257" s="1611"/>
      <c r="CM257" s="1611"/>
      <c r="CN257" s="1611"/>
      <c r="CO257" s="1611"/>
      <c r="CP257" s="1611"/>
      <c r="CQ257" s="1611"/>
      <c r="CR257" s="1611"/>
      <c r="CS257" s="1611"/>
      <c r="CT257" s="1611"/>
      <c r="CU257" s="1611"/>
      <c r="CV257" s="1612"/>
    </row>
    <row r="258" spans="2:100" ht="9.6" customHeight="1">
      <c r="B258" s="1"/>
      <c r="C258" s="1"/>
      <c r="D258" s="1"/>
      <c r="E258" s="1"/>
      <c r="F258" s="1"/>
      <c r="G258" s="1"/>
      <c r="H258" s="2"/>
      <c r="I258" s="2"/>
      <c r="J258" s="2"/>
      <c r="K258" s="2"/>
      <c r="L258" s="2"/>
      <c r="M258" s="2"/>
      <c r="N258" s="2"/>
      <c r="W258" s="2"/>
      <c r="X258" s="2"/>
      <c r="Y258" s="2"/>
      <c r="Z258" s="2"/>
      <c r="AA258" s="2"/>
      <c r="AB258" s="2"/>
      <c r="AC258" s="1616" t="s">
        <v>86</v>
      </c>
      <c r="AD258" s="1616"/>
      <c r="AE258" s="1616"/>
      <c r="AF258" s="1616"/>
      <c r="AG258" s="1616"/>
      <c r="AH258" s="1616"/>
      <c r="AI258" s="1616"/>
      <c r="AJ258" s="1616"/>
      <c r="AK258" s="1616"/>
      <c r="AL258" s="1616"/>
      <c r="AM258" s="1616"/>
      <c r="AN258" s="1616"/>
      <c r="AO258" s="1616"/>
      <c r="AP258" s="1616"/>
      <c r="AQ258" s="1616"/>
      <c r="AR258" s="1616"/>
      <c r="AS258" s="1616"/>
      <c r="AT258" s="1616"/>
      <c r="AU258" s="1616"/>
      <c r="AV258" s="1600" t="str">
        <f>$AV$3</f>
        <v/>
      </c>
      <c r="AW258" s="1600"/>
      <c r="AX258" s="1600"/>
      <c r="AY258" s="1600"/>
      <c r="AZ258" s="1600"/>
      <c r="BA258" s="1600"/>
      <c r="BB258" s="1600"/>
      <c r="BC258" s="1600"/>
      <c r="BD258" s="1600"/>
      <c r="BE258" s="1600"/>
      <c r="BF258" s="1600"/>
      <c r="BG258" s="1617" t="s">
        <v>87</v>
      </c>
      <c r="BH258" s="1617"/>
      <c r="BI258" s="1617"/>
      <c r="BJ258" s="1617"/>
      <c r="BK258" s="1617"/>
      <c r="BL258" s="1617"/>
      <c r="BM258" s="1617"/>
      <c r="BN258" s="1617"/>
      <c r="BO258" s="1617"/>
      <c r="BP258" s="1617"/>
      <c r="BQ258" s="1617"/>
      <c r="BR258" s="1617"/>
      <c r="BS258" s="1617"/>
      <c r="BT258" s="1617"/>
      <c r="BU258" s="1617"/>
      <c r="BV258" s="1617"/>
      <c r="BW258" s="1617"/>
      <c r="BZ258" s="2"/>
      <c r="CA258" s="2"/>
      <c r="CB258" s="2"/>
      <c r="CC258" s="2"/>
      <c r="CD258" s="2"/>
      <c r="CE258" s="2"/>
      <c r="CF258" s="2"/>
      <c r="CG258" s="2"/>
      <c r="CH258" s="1613"/>
      <c r="CI258" s="1614"/>
      <c r="CJ258" s="1614"/>
      <c r="CK258" s="1614"/>
      <c r="CL258" s="1614"/>
      <c r="CM258" s="1614"/>
      <c r="CN258" s="1614"/>
      <c r="CO258" s="1614"/>
      <c r="CP258" s="1614"/>
      <c r="CQ258" s="1614"/>
      <c r="CR258" s="1614"/>
      <c r="CS258" s="1614"/>
      <c r="CT258" s="1614"/>
      <c r="CU258" s="1614"/>
      <c r="CV258" s="1615"/>
    </row>
    <row r="259" spans="2:100" ht="9.6" customHeight="1"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V259" s="2"/>
      <c r="W259" s="2"/>
      <c r="X259" s="2"/>
      <c r="Y259" s="2"/>
      <c r="Z259" s="2"/>
      <c r="AA259" s="2"/>
      <c r="AB259" s="2"/>
      <c r="AC259" s="1616"/>
      <c r="AD259" s="1616"/>
      <c r="AE259" s="1616"/>
      <c r="AF259" s="1616"/>
      <c r="AG259" s="1616"/>
      <c r="AH259" s="1616"/>
      <c r="AI259" s="1616"/>
      <c r="AJ259" s="1616"/>
      <c r="AK259" s="1616"/>
      <c r="AL259" s="1616"/>
      <c r="AM259" s="1616"/>
      <c r="AN259" s="1616"/>
      <c r="AO259" s="1616"/>
      <c r="AP259" s="1616"/>
      <c r="AQ259" s="1616"/>
      <c r="AR259" s="1616"/>
      <c r="AS259" s="1616"/>
      <c r="AT259" s="1616"/>
      <c r="AU259" s="1616"/>
      <c r="AV259" s="1600"/>
      <c r="AW259" s="1600"/>
      <c r="AX259" s="1600"/>
      <c r="AY259" s="1600"/>
      <c r="AZ259" s="1600"/>
      <c r="BA259" s="1600"/>
      <c r="BB259" s="1600"/>
      <c r="BC259" s="1600"/>
      <c r="BD259" s="1600"/>
      <c r="BE259" s="1600"/>
      <c r="BF259" s="1600"/>
      <c r="BG259" s="1617"/>
      <c r="BH259" s="1617"/>
      <c r="BI259" s="1617"/>
      <c r="BJ259" s="1617"/>
      <c r="BK259" s="1617"/>
      <c r="BL259" s="1617"/>
      <c r="BM259" s="1617"/>
      <c r="BN259" s="1617"/>
      <c r="BO259" s="1617"/>
      <c r="BP259" s="1617"/>
      <c r="BQ259" s="1617"/>
      <c r="BR259" s="1617"/>
      <c r="BS259" s="1617"/>
      <c r="BT259" s="1617"/>
      <c r="BU259" s="1617"/>
      <c r="BV259" s="1617"/>
      <c r="BW259" s="1617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</row>
    <row r="260" spans="2:100" ht="9.6" customHeight="1">
      <c r="B260" s="1594" t="s">
        <v>14</v>
      </c>
      <c r="C260" s="1595"/>
      <c r="D260" s="1595"/>
      <c r="E260" s="1595"/>
      <c r="F260" s="1595"/>
      <c r="G260" s="1595"/>
      <c r="H260" s="1595"/>
      <c r="I260" s="1595"/>
      <c r="J260" s="1595"/>
      <c r="K260" s="1595"/>
      <c r="L260" s="1595"/>
      <c r="M260" s="1596"/>
      <c r="N260" s="1"/>
      <c r="V260" s="2"/>
      <c r="W260" s="2"/>
      <c r="X260" s="2"/>
      <c r="Y260" s="2"/>
      <c r="Z260" s="2"/>
      <c r="AA260" s="2"/>
      <c r="AB260" s="2"/>
      <c r="AC260" s="1600" t="s">
        <v>1262</v>
      </c>
      <c r="AD260" s="1600"/>
      <c r="AE260" s="1600"/>
      <c r="AF260" s="1600"/>
      <c r="AG260" s="1600"/>
      <c r="AH260" s="1600"/>
      <c r="AI260" s="1600"/>
      <c r="AJ260" s="1600"/>
      <c r="AK260" s="1600"/>
      <c r="AL260" s="1600"/>
      <c r="AM260" s="1600"/>
      <c r="AN260" s="1600"/>
      <c r="AO260" s="1600"/>
      <c r="AP260" s="1600"/>
      <c r="AQ260" s="1600"/>
      <c r="AR260" s="1600"/>
      <c r="AS260" s="1600"/>
      <c r="AT260" s="1600"/>
      <c r="AU260" s="1600"/>
      <c r="AV260" s="1600"/>
      <c r="AW260" s="1600"/>
      <c r="AX260" s="1600"/>
      <c r="AY260" s="1600"/>
      <c r="AZ260" s="1600"/>
      <c r="BA260" s="1600"/>
      <c r="BB260" s="1600"/>
      <c r="BC260" s="1600"/>
      <c r="BD260" s="1600"/>
      <c r="BE260" s="1600"/>
      <c r="BF260" s="1600"/>
      <c r="BG260" s="1600"/>
      <c r="BH260" s="1600"/>
      <c r="BI260" s="1600"/>
      <c r="BJ260" s="1600"/>
      <c r="BK260" s="1600"/>
      <c r="BL260" s="1600"/>
      <c r="BM260" s="1600"/>
      <c r="BN260" s="1600"/>
      <c r="BO260" s="1600"/>
      <c r="BP260" s="1600"/>
      <c r="BQ260" s="1600"/>
      <c r="BR260" s="1600"/>
      <c r="BS260" s="1600"/>
      <c r="BT260" s="1600"/>
      <c r="BU260" s="1600"/>
      <c r="BV260" s="1600"/>
      <c r="BW260" s="1600"/>
      <c r="BX260" s="1"/>
      <c r="BY260" s="1"/>
      <c r="BZ260" s="1"/>
      <c r="CA260" s="1"/>
      <c r="CB260" s="1"/>
      <c r="CC260" s="1"/>
      <c r="CN260" s="1601" t="s">
        <v>12</v>
      </c>
      <c r="CO260" s="1602"/>
      <c r="CP260" s="1602"/>
      <c r="CQ260" s="1602"/>
      <c r="CR260" s="1602"/>
      <c r="CS260" s="1602"/>
      <c r="CT260" s="1602"/>
      <c r="CU260" s="1602"/>
      <c r="CV260" s="1603"/>
    </row>
    <row r="261" spans="2:100" ht="9.6" customHeight="1">
      <c r="B261" s="1597"/>
      <c r="C261" s="1598"/>
      <c r="D261" s="1598"/>
      <c r="E261" s="1598"/>
      <c r="F261" s="1598"/>
      <c r="G261" s="1598"/>
      <c r="H261" s="1598"/>
      <c r="I261" s="1598"/>
      <c r="J261" s="1598"/>
      <c r="K261" s="1598"/>
      <c r="L261" s="1598"/>
      <c r="M261" s="1599"/>
      <c r="N261" s="1"/>
      <c r="V261" s="2"/>
      <c r="W261" s="2"/>
      <c r="X261" s="2"/>
      <c r="Y261" s="2"/>
      <c r="Z261" s="2"/>
      <c r="AA261" s="2"/>
      <c r="AB261" s="2"/>
      <c r="AC261" s="1600"/>
      <c r="AD261" s="1600"/>
      <c r="AE261" s="1600"/>
      <c r="AF261" s="1600"/>
      <c r="AG261" s="1600"/>
      <c r="AH261" s="1600"/>
      <c r="AI261" s="1600"/>
      <c r="AJ261" s="1600"/>
      <c r="AK261" s="1600"/>
      <c r="AL261" s="1600"/>
      <c r="AM261" s="1600"/>
      <c r="AN261" s="1600"/>
      <c r="AO261" s="1600"/>
      <c r="AP261" s="1600"/>
      <c r="AQ261" s="1600"/>
      <c r="AR261" s="1600"/>
      <c r="AS261" s="1600"/>
      <c r="AT261" s="1600"/>
      <c r="AU261" s="1600"/>
      <c r="AV261" s="1600"/>
      <c r="AW261" s="1600"/>
      <c r="AX261" s="1600"/>
      <c r="AY261" s="1600"/>
      <c r="AZ261" s="1600"/>
      <c r="BA261" s="1600"/>
      <c r="BB261" s="1600"/>
      <c r="BC261" s="1600"/>
      <c r="BD261" s="1600"/>
      <c r="BE261" s="1600"/>
      <c r="BF261" s="1600"/>
      <c r="BG261" s="1600"/>
      <c r="BH261" s="1600"/>
      <c r="BI261" s="1600"/>
      <c r="BJ261" s="1600"/>
      <c r="BK261" s="1600"/>
      <c r="BL261" s="1600"/>
      <c r="BM261" s="1600"/>
      <c r="BN261" s="1600"/>
      <c r="BO261" s="1600"/>
      <c r="BP261" s="1600"/>
      <c r="BQ261" s="1600"/>
      <c r="BR261" s="1600"/>
      <c r="BS261" s="1600"/>
      <c r="BT261" s="1600"/>
      <c r="BU261" s="1600"/>
      <c r="BV261" s="1600"/>
      <c r="BW261" s="1600"/>
      <c r="BX261" s="1"/>
      <c r="BY261" s="1"/>
      <c r="BZ261" s="1"/>
      <c r="CA261" s="1"/>
      <c r="CB261" s="1"/>
      <c r="CC261" s="1"/>
      <c r="CN261" s="1604"/>
      <c r="CO261" s="1605"/>
      <c r="CP261" s="1605"/>
      <c r="CQ261" s="1605"/>
      <c r="CR261" s="1605"/>
      <c r="CS261" s="1605"/>
      <c r="CT261" s="1605"/>
      <c r="CU261" s="1605"/>
      <c r="CV261" s="1606"/>
    </row>
    <row r="262" spans="2:100" ht="4.5" customHeight="1">
      <c r="B262" s="1"/>
      <c r="C262" s="1"/>
      <c r="D262" s="2"/>
      <c r="E262" s="2"/>
      <c r="F262" s="2"/>
      <c r="G262" s="2"/>
      <c r="H262" s="2"/>
      <c r="I262" s="2"/>
      <c r="J262" s="2"/>
      <c r="K262" s="1"/>
      <c r="L262" s="1"/>
      <c r="M262" s="1"/>
      <c r="N262" s="1"/>
      <c r="O262" s="1"/>
      <c r="P262" s="1"/>
      <c r="Q262" s="1"/>
      <c r="R262" s="1"/>
      <c r="S262" s="1"/>
      <c r="V262" s="1"/>
      <c r="AF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</row>
    <row r="263" spans="2:100" s="7" customFormat="1" ht="9.9" customHeight="1">
      <c r="B263" s="1484" t="s">
        <v>7</v>
      </c>
      <c r="C263" s="1485"/>
      <c r="D263" s="1485"/>
      <c r="E263" s="1485"/>
      <c r="F263" s="1485"/>
      <c r="G263" s="1485"/>
      <c r="H263" s="1485"/>
      <c r="I263" s="1485"/>
      <c r="J263" s="1485"/>
      <c r="K263" s="1485"/>
      <c r="L263" s="1485"/>
      <c r="M263" s="1485"/>
      <c r="N263" s="1485"/>
      <c r="O263" s="1239" t="s">
        <v>82</v>
      </c>
      <c r="P263" s="1241"/>
      <c r="Q263" s="1218"/>
      <c r="R263" s="87"/>
      <c r="S263" s="87"/>
      <c r="T263" s="87"/>
      <c r="U263" s="1607" t="s">
        <v>83</v>
      </c>
      <c r="V263" s="1608"/>
      <c r="W263" s="1608"/>
      <c r="X263" s="88"/>
      <c r="Y263" s="87"/>
      <c r="Z263" s="87"/>
      <c r="AA263" s="1607" t="s">
        <v>84</v>
      </c>
      <c r="AB263" s="1608"/>
      <c r="AC263" s="1609"/>
      <c r="AD263" s="87"/>
      <c r="AE263" s="87"/>
      <c r="AF263" s="87"/>
      <c r="AG263" s="1607" t="s">
        <v>85</v>
      </c>
      <c r="AH263" s="1608"/>
      <c r="AI263" s="1609"/>
      <c r="AJ263" s="6"/>
      <c r="AK263" s="24"/>
      <c r="AL263" s="24"/>
      <c r="AM263" s="24"/>
      <c r="AN263" s="24"/>
      <c r="AO263" s="5"/>
      <c r="AR263" s="5"/>
      <c r="AS263" s="5"/>
      <c r="AT263" s="5"/>
      <c r="AU263" s="5"/>
      <c r="AV263" s="5"/>
      <c r="AW263" s="5"/>
      <c r="AX263" s="5"/>
      <c r="AY263" s="5"/>
      <c r="AZ263" s="5"/>
      <c r="BA263" s="5"/>
      <c r="BB263" s="5"/>
      <c r="BC263" s="5"/>
      <c r="BE263" s="5"/>
      <c r="BF263" s="5"/>
      <c r="BG263" s="5"/>
      <c r="BH263" s="5"/>
      <c r="BI263" s="5"/>
      <c r="BJ263" s="5"/>
      <c r="BK263" s="5"/>
      <c r="BL263" s="5"/>
      <c r="BM263" s="5"/>
      <c r="BN263" s="5"/>
      <c r="BO263" s="5"/>
      <c r="BP263" s="5"/>
      <c r="BQ263" s="5"/>
      <c r="BR263" s="5"/>
      <c r="BS263" s="5"/>
      <c r="BT263" s="5"/>
      <c r="BU263" s="5"/>
      <c r="BV263" s="5"/>
      <c r="BW263" s="5"/>
      <c r="BX263" s="5"/>
      <c r="BY263" s="5"/>
      <c r="BZ263" s="5"/>
      <c r="CA263" s="5"/>
      <c r="CB263" s="5"/>
      <c r="CC263" s="251"/>
      <c r="CD263" s="252"/>
      <c r="CE263" s="252"/>
      <c r="CF263" s="252"/>
      <c r="CG263" s="252"/>
      <c r="CH263" s="252"/>
      <c r="CI263" s="252"/>
      <c r="CJ263" s="252"/>
      <c r="CK263" s="252"/>
      <c r="CL263" s="252"/>
      <c r="CM263" s="252"/>
      <c r="CN263" s="252"/>
      <c r="CO263" s="252"/>
      <c r="CP263" s="252"/>
      <c r="CQ263" s="252"/>
      <c r="CR263" s="252"/>
      <c r="CS263" s="252"/>
      <c r="CT263" s="252"/>
      <c r="CU263" s="252"/>
      <c r="CV263" s="253"/>
    </row>
    <row r="264" spans="2:100" s="7" customFormat="1" ht="9.9" customHeight="1">
      <c r="B264" s="1487"/>
      <c r="C264" s="1488"/>
      <c r="D264" s="1488"/>
      <c r="E264" s="1488"/>
      <c r="F264" s="1488"/>
      <c r="G264" s="1488"/>
      <c r="H264" s="1488"/>
      <c r="I264" s="1488"/>
      <c r="J264" s="1488"/>
      <c r="K264" s="1488"/>
      <c r="L264" s="1488"/>
      <c r="M264" s="1488"/>
      <c r="N264" s="1488"/>
      <c r="O264" s="1454" t="str">
        <f>$O$9</f>
        <v>R</v>
      </c>
      <c r="P264" s="778"/>
      <c r="Q264" s="1498"/>
      <c r="R264" s="778" t="str">
        <f ca="1">$R$9</f>
        <v>0</v>
      </c>
      <c r="S264" s="778"/>
      <c r="T264" s="778"/>
      <c r="U264" s="1472" t="str">
        <f ca="1">$U$9</f>
        <v>7</v>
      </c>
      <c r="V264" s="778"/>
      <c r="W264" s="778"/>
      <c r="X264" s="1454" t="str">
        <f ca="1">$X$9</f>
        <v>0</v>
      </c>
      <c r="Y264" s="778"/>
      <c r="Z264" s="778"/>
      <c r="AA264" s="1472" t="str">
        <f ca="1">$AA$9</f>
        <v>5</v>
      </c>
      <c r="AB264" s="778"/>
      <c r="AC264" s="1498"/>
      <c r="AD264" s="778" t="str">
        <f ca="1">$AD$9</f>
        <v>2</v>
      </c>
      <c r="AE264" s="778"/>
      <c r="AF264" s="778"/>
      <c r="AG264" s="1472" t="str">
        <f ca="1">$AG$9</f>
        <v>9</v>
      </c>
      <c r="AH264" s="778"/>
      <c r="AI264" s="1498"/>
      <c r="AJ264" s="6"/>
      <c r="AK264" s="6"/>
      <c r="AL264" s="6"/>
      <c r="AM264" s="6"/>
      <c r="AN264" s="6"/>
      <c r="AO264" s="5"/>
      <c r="AP264" s="5"/>
      <c r="AQ264" s="5"/>
      <c r="AR264" s="5"/>
      <c r="AS264" s="5"/>
      <c r="AT264" s="5"/>
      <c r="AU264" s="5"/>
      <c r="AV264" s="5"/>
      <c r="AW264" s="5"/>
      <c r="AX264" s="5"/>
      <c r="AY264" s="5"/>
      <c r="AZ264" s="5"/>
      <c r="BA264" s="5"/>
      <c r="BB264" s="5"/>
      <c r="BC264" s="5"/>
      <c r="BE264" s="5"/>
      <c r="BF264" s="5"/>
      <c r="BG264" s="5"/>
      <c r="BH264" s="5"/>
      <c r="BI264" s="5"/>
      <c r="BJ264" s="5"/>
      <c r="BK264" s="5"/>
      <c r="BL264" s="5"/>
      <c r="BM264" s="5"/>
      <c r="BN264" s="5"/>
      <c r="BO264" s="5"/>
      <c r="BP264" s="5"/>
      <c r="BQ264" s="5"/>
      <c r="BR264" s="5"/>
      <c r="BS264" s="5"/>
      <c r="BT264" s="5"/>
      <c r="BU264" s="5"/>
      <c r="BV264" s="5"/>
      <c r="BW264" s="5"/>
      <c r="BX264" s="5"/>
      <c r="BY264" s="5"/>
      <c r="BZ264" s="5"/>
      <c r="CA264" s="5"/>
      <c r="CB264" s="5"/>
      <c r="CC264" s="254"/>
      <c r="CD264" s="255"/>
      <c r="CE264" s="255"/>
      <c r="CF264" s="255"/>
      <c r="CG264" s="255"/>
      <c r="CH264" s="255"/>
      <c r="CI264" s="255"/>
      <c r="CJ264" s="255"/>
      <c r="CK264" s="255"/>
      <c r="CL264" s="255"/>
      <c r="CM264" s="255"/>
      <c r="CN264" s="255"/>
      <c r="CO264" s="255"/>
      <c r="CP264" s="255"/>
      <c r="CQ264" s="255"/>
      <c r="CR264" s="255"/>
      <c r="CS264" s="255"/>
      <c r="CT264" s="255"/>
      <c r="CU264" s="255"/>
      <c r="CV264" s="256"/>
    </row>
    <row r="265" spans="2:100" s="5" customFormat="1" ht="9.9" customHeight="1">
      <c r="B265" s="1489"/>
      <c r="C265" s="1490"/>
      <c r="D265" s="1490"/>
      <c r="E265" s="1490"/>
      <c r="F265" s="1490"/>
      <c r="G265" s="1490"/>
      <c r="H265" s="1490"/>
      <c r="I265" s="1490"/>
      <c r="J265" s="1490"/>
      <c r="K265" s="1490"/>
      <c r="L265" s="1490"/>
      <c r="M265" s="1490"/>
      <c r="N265" s="1490"/>
      <c r="O265" s="1456"/>
      <c r="P265" s="1493"/>
      <c r="Q265" s="1499"/>
      <c r="R265" s="1493"/>
      <c r="S265" s="1493"/>
      <c r="T265" s="1493"/>
      <c r="U265" s="1473"/>
      <c r="V265" s="1493"/>
      <c r="W265" s="1493"/>
      <c r="X265" s="1456"/>
      <c r="Y265" s="1493"/>
      <c r="Z265" s="1493"/>
      <c r="AA265" s="1473"/>
      <c r="AB265" s="1493"/>
      <c r="AC265" s="1499"/>
      <c r="AD265" s="1493"/>
      <c r="AE265" s="1493"/>
      <c r="AF265" s="1493"/>
      <c r="AG265" s="1473"/>
      <c r="AH265" s="1493"/>
      <c r="AI265" s="1499"/>
      <c r="AJ265" s="6"/>
      <c r="AK265" s="6"/>
      <c r="AL265" s="6"/>
      <c r="AM265" s="6"/>
      <c r="AN265" s="6"/>
      <c r="CC265" s="254"/>
      <c r="CD265" s="255"/>
      <c r="CE265" s="255"/>
      <c r="CF265" s="255"/>
      <c r="CG265" s="255"/>
      <c r="CH265" s="255"/>
      <c r="CI265" s="255"/>
      <c r="CJ265" s="255"/>
      <c r="CK265" s="255"/>
      <c r="CL265" s="255"/>
      <c r="CM265" s="255"/>
      <c r="CN265" s="255"/>
      <c r="CO265" s="255"/>
      <c r="CP265" s="255"/>
      <c r="CQ265" s="255"/>
      <c r="CR265" s="255"/>
      <c r="CS265" s="255"/>
      <c r="CT265" s="255"/>
      <c r="CU265" s="255"/>
      <c r="CV265" s="256"/>
    </row>
    <row r="266" spans="2:100" s="7" customFormat="1" ht="4.5" customHeight="1">
      <c r="N266" s="5"/>
      <c r="AA266" s="5"/>
      <c r="AB266" s="5"/>
      <c r="AM266" s="5"/>
      <c r="AN266" s="5"/>
      <c r="AO266" s="5"/>
      <c r="AP266" s="5"/>
      <c r="AQ266" s="5"/>
      <c r="AR266" s="5"/>
      <c r="AS266" s="5"/>
      <c r="AT266" s="5"/>
      <c r="AU266" s="5"/>
      <c r="AV266" s="5"/>
      <c r="AW266" s="5"/>
      <c r="AX266" s="5"/>
      <c r="AY266" s="5"/>
      <c r="AZ266" s="5"/>
      <c r="BA266" s="5"/>
      <c r="BB266" s="5"/>
      <c r="BC266" s="5"/>
      <c r="BE266" s="5"/>
      <c r="BF266" s="5"/>
      <c r="BG266" s="5"/>
      <c r="BH266" s="5"/>
      <c r="BI266" s="5"/>
      <c r="BJ266" s="5"/>
      <c r="BK266" s="5"/>
      <c r="BL266" s="5"/>
      <c r="BM266" s="5"/>
      <c r="BN266" s="5"/>
      <c r="BO266" s="5"/>
      <c r="BP266" s="5"/>
      <c r="BQ266" s="5"/>
      <c r="BR266" s="5"/>
      <c r="BS266" s="5"/>
      <c r="BT266" s="5"/>
      <c r="BU266" s="5"/>
      <c r="BV266" s="5"/>
      <c r="BW266" s="5"/>
      <c r="BX266" s="5"/>
      <c r="BY266" s="5"/>
      <c r="BZ266" s="5"/>
      <c r="CA266" s="5"/>
      <c r="CB266" s="5"/>
      <c r="CC266" s="254"/>
      <c r="CD266" s="255"/>
      <c r="CE266" s="255"/>
      <c r="CF266" s="255"/>
      <c r="CG266" s="255"/>
      <c r="CH266" s="255"/>
      <c r="CI266" s="255"/>
      <c r="CJ266" s="255"/>
      <c r="CK266" s="255"/>
      <c r="CL266" s="255"/>
      <c r="CM266" s="255"/>
      <c r="CN266" s="255"/>
      <c r="CO266" s="255"/>
      <c r="CP266" s="255"/>
      <c r="CQ266" s="255"/>
      <c r="CR266" s="255"/>
      <c r="CS266" s="255"/>
      <c r="CT266" s="255"/>
      <c r="CU266" s="255"/>
      <c r="CV266" s="256"/>
    </row>
    <row r="267" spans="2:100" s="7" customFormat="1" ht="9.9" customHeight="1">
      <c r="B267" s="47"/>
      <c r="C267" s="47"/>
      <c r="D267" s="47"/>
      <c r="E267" s="47"/>
      <c r="F267" s="47"/>
      <c r="G267" s="47"/>
      <c r="H267" s="47"/>
      <c r="I267" s="47"/>
      <c r="J267" s="47"/>
      <c r="K267" s="47"/>
      <c r="L267" s="47"/>
      <c r="M267" s="47"/>
      <c r="S267" s="26"/>
      <c r="T267" s="26"/>
      <c r="U267" s="26"/>
      <c r="V267" s="26"/>
      <c r="W267" s="26"/>
      <c r="X267" s="26"/>
      <c r="Y267" s="95"/>
      <c r="AA267" s="95"/>
      <c r="AB267" s="95"/>
      <c r="AC267" s="95"/>
      <c r="AD267" s="95"/>
      <c r="AE267" s="95"/>
      <c r="AF267" s="1592" t="s">
        <v>1377</v>
      </c>
      <c r="AG267" s="1592"/>
      <c r="AH267" s="1592"/>
      <c r="AI267" s="1592"/>
      <c r="AJ267" s="1592"/>
      <c r="AK267" s="1592"/>
      <c r="AL267" s="1592"/>
      <c r="AM267" s="1592"/>
      <c r="AN267" s="1592"/>
      <c r="AO267" s="1592"/>
      <c r="AP267" s="1592"/>
      <c r="AQ267" s="1592"/>
      <c r="AR267" s="1592"/>
      <c r="AS267" s="1592"/>
      <c r="AT267" s="1592"/>
      <c r="AU267" s="1592"/>
      <c r="AV267" s="1592"/>
      <c r="AW267" s="1592"/>
      <c r="AX267" s="1592"/>
      <c r="AY267" s="1592"/>
      <c r="AZ267" s="1592"/>
      <c r="BA267" s="1592"/>
      <c r="BB267" s="1592"/>
      <c r="BC267" s="1592"/>
      <c r="BD267" s="1592"/>
      <c r="BE267" s="1592"/>
      <c r="BF267" s="1592"/>
      <c r="BG267" s="1592"/>
      <c r="BH267" s="1592"/>
      <c r="BI267" s="1592"/>
      <c r="BJ267" s="1592"/>
      <c r="BK267" s="1592"/>
      <c r="BL267" s="1592"/>
      <c r="BM267" s="1592"/>
      <c r="BN267" s="1592"/>
      <c r="BO267" s="1592"/>
      <c r="BP267" s="1592"/>
      <c r="BQ267" s="1592"/>
      <c r="BR267" s="1592"/>
      <c r="BS267" s="1592"/>
      <c r="BT267" s="1592"/>
      <c r="BU267" s="1592"/>
      <c r="BV267" s="26"/>
      <c r="BW267" s="5"/>
      <c r="BX267" s="26"/>
      <c r="BY267" s="26"/>
      <c r="BZ267" s="5"/>
      <c r="CA267" s="26"/>
      <c r="CB267" s="26"/>
      <c r="CC267" s="254"/>
      <c r="CD267" s="255"/>
      <c r="CE267" s="255"/>
      <c r="CF267" s="255"/>
      <c r="CG267" s="255"/>
      <c r="CH267" s="255"/>
      <c r="CI267" s="255"/>
      <c r="CJ267" s="255"/>
      <c r="CK267" s="255"/>
      <c r="CL267" s="255"/>
      <c r="CM267" s="255"/>
      <c r="CN267" s="255"/>
      <c r="CO267" s="255"/>
      <c r="CP267" s="255"/>
      <c r="CQ267" s="255"/>
      <c r="CR267" s="255"/>
      <c r="CS267" s="255"/>
      <c r="CT267" s="255"/>
      <c r="CU267" s="255"/>
      <c r="CV267" s="256"/>
    </row>
    <row r="268" spans="2:100" s="7" customFormat="1" ht="9.9" customHeight="1">
      <c r="B268" s="47"/>
      <c r="C268" s="47"/>
      <c r="D268" s="47"/>
      <c r="E268" s="47"/>
      <c r="F268" s="47"/>
      <c r="G268" s="47"/>
      <c r="H268" s="47"/>
      <c r="I268" s="47"/>
      <c r="J268" s="47"/>
      <c r="K268" s="47"/>
      <c r="L268" s="47"/>
      <c r="M268" s="47"/>
      <c r="N268" s="5"/>
      <c r="O268" s="5"/>
      <c r="P268" s="5"/>
      <c r="Q268" s="5"/>
      <c r="R268" s="26"/>
      <c r="S268" s="26"/>
      <c r="T268" s="26"/>
      <c r="U268" s="26"/>
      <c r="V268" s="26"/>
      <c r="W268" s="26"/>
      <c r="X268" s="26"/>
      <c r="Y268" s="95"/>
      <c r="Z268" s="95"/>
      <c r="AA268" s="95"/>
      <c r="AB268" s="95"/>
      <c r="AC268" s="95"/>
      <c r="AD268" s="95"/>
      <c r="AE268" s="95"/>
      <c r="AF268" s="1592"/>
      <c r="AG268" s="1592"/>
      <c r="AH268" s="1592"/>
      <c r="AI268" s="1592"/>
      <c r="AJ268" s="1592"/>
      <c r="AK268" s="1592"/>
      <c r="AL268" s="1592"/>
      <c r="AM268" s="1592"/>
      <c r="AN268" s="1592"/>
      <c r="AO268" s="1592"/>
      <c r="AP268" s="1592"/>
      <c r="AQ268" s="1592"/>
      <c r="AR268" s="1592"/>
      <c r="AS268" s="1592"/>
      <c r="AT268" s="1592"/>
      <c r="AU268" s="1592"/>
      <c r="AV268" s="1592"/>
      <c r="AW268" s="1592"/>
      <c r="AX268" s="1592"/>
      <c r="AY268" s="1592"/>
      <c r="AZ268" s="1592"/>
      <c r="BA268" s="1592"/>
      <c r="BB268" s="1592"/>
      <c r="BC268" s="1592"/>
      <c r="BD268" s="1592"/>
      <c r="BE268" s="1592"/>
      <c r="BF268" s="1592"/>
      <c r="BG268" s="1592"/>
      <c r="BH268" s="1592"/>
      <c r="BI268" s="1592"/>
      <c r="BJ268" s="1592"/>
      <c r="BK268" s="1592"/>
      <c r="BL268" s="1592"/>
      <c r="BM268" s="1592"/>
      <c r="BN268" s="1592"/>
      <c r="BO268" s="1592"/>
      <c r="BP268" s="1592"/>
      <c r="BQ268" s="1592"/>
      <c r="BR268" s="1592"/>
      <c r="BS268" s="1592"/>
      <c r="BT268" s="1592"/>
      <c r="BU268" s="1592"/>
      <c r="BV268" s="26"/>
      <c r="BW268" s="5"/>
      <c r="BX268" s="26"/>
      <c r="BY268" s="26"/>
      <c r="BZ268" s="5"/>
      <c r="CA268" s="26"/>
      <c r="CB268" s="26"/>
      <c r="CC268" s="254"/>
      <c r="CD268" s="255"/>
      <c r="CE268" s="255"/>
      <c r="CF268" s="255"/>
      <c r="CG268" s="255"/>
      <c r="CH268" s="255"/>
      <c r="CI268" s="255"/>
      <c r="CJ268" s="255"/>
      <c r="CK268" s="255"/>
      <c r="CL268" s="255"/>
      <c r="CM268" s="255"/>
      <c r="CN268" s="255"/>
      <c r="CO268" s="255"/>
      <c r="CP268" s="255"/>
      <c r="CQ268" s="255"/>
      <c r="CR268" s="255"/>
      <c r="CS268" s="255"/>
      <c r="CT268" s="255"/>
      <c r="CU268" s="255"/>
      <c r="CV268" s="256"/>
    </row>
    <row r="269" spans="2:100" s="7" customFormat="1" ht="15.6" customHeight="1"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5"/>
      <c r="R269" s="26"/>
      <c r="S269" s="26"/>
      <c r="T269" s="26"/>
      <c r="U269" s="26"/>
      <c r="V269" s="26"/>
      <c r="W269" s="26"/>
      <c r="X269" s="26"/>
      <c r="Y269" s="95"/>
      <c r="Z269" s="95"/>
      <c r="AA269" s="95"/>
      <c r="AB269" s="95"/>
      <c r="AC269" s="95"/>
      <c r="AD269" s="95"/>
      <c r="AE269" s="95"/>
      <c r="AF269" s="1592"/>
      <c r="AG269" s="1592"/>
      <c r="AH269" s="1592"/>
      <c r="AI269" s="1592"/>
      <c r="AJ269" s="1592"/>
      <c r="AK269" s="1592"/>
      <c r="AL269" s="1592"/>
      <c r="AM269" s="1592"/>
      <c r="AN269" s="1592"/>
      <c r="AO269" s="1592"/>
      <c r="AP269" s="1592"/>
      <c r="AQ269" s="1592"/>
      <c r="AR269" s="1592"/>
      <c r="AS269" s="1592"/>
      <c r="AT269" s="1592"/>
      <c r="AU269" s="1592"/>
      <c r="AV269" s="1592"/>
      <c r="AW269" s="1592"/>
      <c r="AX269" s="1592"/>
      <c r="AY269" s="1592"/>
      <c r="AZ269" s="1592"/>
      <c r="BA269" s="1592"/>
      <c r="BB269" s="1592"/>
      <c r="BC269" s="1592"/>
      <c r="BD269" s="1592"/>
      <c r="BE269" s="1592"/>
      <c r="BF269" s="1592"/>
      <c r="BG269" s="1592"/>
      <c r="BH269" s="1592"/>
      <c r="BI269" s="1592"/>
      <c r="BJ269" s="1592"/>
      <c r="BK269" s="1592"/>
      <c r="BL269" s="1592"/>
      <c r="BM269" s="1592"/>
      <c r="BN269" s="1592"/>
      <c r="BO269" s="1592"/>
      <c r="BP269" s="1592"/>
      <c r="BQ269" s="1592"/>
      <c r="BR269" s="1592"/>
      <c r="BS269" s="1592"/>
      <c r="BT269" s="1592"/>
      <c r="BU269" s="1592"/>
      <c r="BV269" s="26"/>
      <c r="BW269" s="5"/>
      <c r="BX269" s="26"/>
      <c r="BY269" s="26"/>
      <c r="BZ269" s="5"/>
      <c r="CA269" s="26"/>
      <c r="CB269" s="26"/>
      <c r="CC269" s="254"/>
      <c r="CD269" s="255"/>
      <c r="CE269" s="255"/>
      <c r="CF269" s="255"/>
      <c r="CG269" s="255"/>
      <c r="CH269" s="255"/>
      <c r="CI269" s="255"/>
      <c r="CJ269" s="255"/>
      <c r="CK269" s="255"/>
      <c r="CL269" s="255"/>
      <c r="CM269" s="255"/>
      <c r="CN269" s="255"/>
      <c r="CO269" s="255"/>
      <c r="CP269" s="255"/>
      <c r="CQ269" s="255"/>
      <c r="CR269" s="255"/>
      <c r="CS269" s="255"/>
      <c r="CT269" s="255"/>
      <c r="CU269" s="255"/>
      <c r="CV269" s="256"/>
    </row>
    <row r="270" spans="2:100" s="7" customFormat="1" ht="9.9" customHeight="1"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5"/>
      <c r="Y270" s="95"/>
      <c r="Z270" s="95"/>
      <c r="AA270" s="95"/>
      <c r="AB270" s="95"/>
      <c r="AC270" s="95"/>
      <c r="AD270" s="95"/>
      <c r="AE270" s="95"/>
      <c r="AF270" s="95"/>
      <c r="AG270" s="95"/>
      <c r="AH270" s="95"/>
      <c r="AI270" s="95"/>
      <c r="AJ270" s="95"/>
      <c r="AK270" s="95"/>
      <c r="AL270" s="95"/>
      <c r="AM270" s="95"/>
      <c r="AN270" s="95"/>
      <c r="AO270" s="95"/>
      <c r="AP270" s="95"/>
      <c r="AQ270" s="95"/>
      <c r="AR270" s="95"/>
      <c r="AS270" s="95"/>
      <c r="AT270" s="95"/>
      <c r="AU270" s="95"/>
      <c r="AV270" s="95"/>
      <c r="AW270" s="95"/>
      <c r="AX270" s="95"/>
      <c r="AY270" s="95"/>
      <c r="AZ270" s="95"/>
      <c r="BA270" s="95"/>
      <c r="BB270" s="95"/>
      <c r="BC270" s="95"/>
      <c r="BD270" s="95"/>
      <c r="BE270" s="95"/>
      <c r="BF270" s="95"/>
      <c r="BG270" s="95"/>
      <c r="BH270" s="95"/>
      <c r="BI270" s="95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  <c r="BW270" s="6"/>
      <c r="BX270" s="6"/>
      <c r="BY270" s="6"/>
      <c r="BZ270" s="6"/>
      <c r="CA270" s="6"/>
      <c r="CB270" s="6"/>
      <c r="CC270" s="257"/>
      <c r="CD270" s="258"/>
      <c r="CE270" s="258"/>
      <c r="CF270" s="258"/>
      <c r="CG270" s="258"/>
      <c r="CH270" s="258"/>
      <c r="CI270" s="258"/>
      <c r="CJ270" s="258"/>
      <c r="CK270" s="258"/>
      <c r="CL270" s="258"/>
      <c r="CM270" s="258"/>
      <c r="CN270" s="258"/>
      <c r="CO270" s="258"/>
      <c r="CP270" s="258"/>
      <c r="CQ270" s="258"/>
      <c r="CR270" s="258"/>
      <c r="CS270" s="258"/>
      <c r="CT270" s="258"/>
      <c r="CU270" s="258"/>
      <c r="CV270" s="259"/>
    </row>
    <row r="271" spans="2:100" s="7" customFormat="1" ht="9.9" customHeight="1"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5"/>
      <c r="W271" s="7" t="s">
        <v>88</v>
      </c>
      <c r="AA271" s="5"/>
      <c r="AB271" s="5"/>
      <c r="AC271" s="5"/>
      <c r="AD271" s="5"/>
      <c r="AE271" s="26"/>
      <c r="AF271" s="26"/>
      <c r="AG271" s="26"/>
      <c r="AH271" s="26"/>
      <c r="AI271" s="26"/>
      <c r="AJ271" s="26"/>
      <c r="AK271" s="26"/>
      <c r="AL271" s="26"/>
      <c r="AM271" s="26"/>
      <c r="AN271" s="26"/>
      <c r="AO271" s="26"/>
      <c r="AP271" s="26"/>
      <c r="AQ271" s="26"/>
      <c r="AR271" s="26"/>
      <c r="AS271" s="26"/>
      <c r="AT271" s="26"/>
      <c r="AU271" s="26"/>
      <c r="AV271" s="5"/>
      <c r="AY271" s="5"/>
      <c r="BI271" s="5"/>
      <c r="BV271" s="5"/>
      <c r="BY271" s="5"/>
      <c r="CB271" s="5"/>
      <c r="CC271" s="1220" t="s">
        <v>81</v>
      </c>
      <c r="CD271" s="1220"/>
      <c r="CE271" s="1220"/>
      <c r="CF271" s="1220"/>
      <c r="CG271" s="1220"/>
      <c r="CH271" s="1220"/>
      <c r="CI271" s="1220"/>
      <c r="CJ271" s="1220"/>
      <c r="CK271" s="1220"/>
      <c r="CL271" s="1220"/>
      <c r="CM271" s="1220"/>
      <c r="CN271" s="1220"/>
      <c r="CO271" s="1220"/>
      <c r="CP271" s="1220"/>
      <c r="CQ271" s="1220"/>
      <c r="CR271" s="1220"/>
      <c r="CS271" s="1220"/>
      <c r="CT271" s="1220"/>
      <c r="CU271" s="1220"/>
      <c r="CV271" s="1220"/>
    </row>
    <row r="272" spans="2:100" s="7" customFormat="1" ht="4.5" customHeight="1">
      <c r="N272" s="5"/>
      <c r="O272" s="5"/>
      <c r="AA272" s="5"/>
      <c r="AB272" s="5"/>
      <c r="AC272" s="5"/>
      <c r="AD272" s="5"/>
      <c r="AE272" s="26"/>
      <c r="AF272" s="26"/>
      <c r="AG272" s="26"/>
      <c r="AH272" s="26"/>
      <c r="AI272" s="26"/>
      <c r="AJ272" s="26"/>
      <c r="AK272" s="26"/>
      <c r="AL272" s="26"/>
      <c r="AM272" s="26"/>
      <c r="AN272" s="26"/>
      <c r="AO272" s="26"/>
      <c r="AP272" s="26"/>
      <c r="AQ272" s="26"/>
      <c r="AR272" s="26"/>
      <c r="AS272" s="26"/>
      <c r="AT272" s="26"/>
      <c r="AU272" s="26"/>
      <c r="AV272" s="5"/>
      <c r="AY272" s="5"/>
      <c r="BI272" s="5"/>
      <c r="BL272" s="5"/>
      <c r="BO272" s="5"/>
      <c r="BR272" s="5"/>
    </row>
    <row r="273" spans="2:102" s="7" customFormat="1" ht="9.9" customHeight="1">
      <c r="B273" s="1424" t="s">
        <v>1273</v>
      </c>
      <c r="C273" s="1425"/>
      <c r="D273" s="1425"/>
      <c r="E273" s="1425"/>
      <c r="F273" s="1425"/>
      <c r="G273" s="1425"/>
      <c r="H273" s="1425"/>
      <c r="I273" s="1425"/>
      <c r="J273" s="1425"/>
      <c r="K273" s="1425"/>
      <c r="L273" s="1425"/>
      <c r="M273" s="1425"/>
      <c r="N273" s="1425"/>
      <c r="O273" s="1425"/>
      <c r="P273" s="1426"/>
      <c r="Q273" s="1424" t="s">
        <v>33</v>
      </c>
      <c r="R273" s="1425"/>
      <c r="S273" s="1425"/>
      <c r="T273" s="1425"/>
      <c r="U273" s="1425"/>
      <c r="V273" s="1425"/>
      <c r="W273" s="1425"/>
      <c r="X273" s="1425"/>
      <c r="Y273" s="1425"/>
      <c r="Z273" s="1425"/>
      <c r="AA273" s="1425"/>
      <c r="AB273" s="1425"/>
      <c r="AC273" s="1425"/>
      <c r="AD273" s="1425"/>
      <c r="AE273" s="1425"/>
      <c r="AF273" s="1425"/>
      <c r="AG273" s="1425"/>
      <c r="AH273" s="1425"/>
      <c r="AI273" s="1425"/>
      <c r="AJ273" s="1425"/>
      <c r="AK273" s="1425"/>
      <c r="AL273" s="1425"/>
      <c r="AM273" s="1425"/>
      <c r="AN273" s="1425"/>
      <c r="AO273" s="1425"/>
      <c r="AP273" s="1425"/>
      <c r="AQ273" s="1425"/>
      <c r="AR273" s="1425"/>
      <c r="AS273" s="1425"/>
      <c r="AT273" s="1425"/>
      <c r="AU273" s="1425"/>
      <c r="AV273" s="1425"/>
      <c r="AW273" s="1425"/>
      <c r="AX273" s="1425"/>
      <c r="AY273" s="1425"/>
      <c r="AZ273" s="1425"/>
      <c r="BA273" s="1425"/>
      <c r="BB273" s="1425"/>
      <c r="BC273" s="1425"/>
      <c r="BD273" s="1425"/>
      <c r="BE273" s="1425"/>
      <c r="BF273" s="1425"/>
      <c r="BG273" s="1425"/>
      <c r="BH273" s="1425"/>
      <c r="BI273" s="1425"/>
      <c r="BJ273" s="1425"/>
      <c r="BK273" s="1425"/>
      <c r="BL273" s="1425"/>
      <c r="BM273" s="1425"/>
      <c r="BN273" s="1425"/>
      <c r="BO273" s="1425"/>
      <c r="BP273" s="1425"/>
      <c r="BQ273" s="1425"/>
      <c r="BR273" s="1425"/>
      <c r="BS273" s="1425"/>
      <c r="BT273" s="1425"/>
      <c r="BU273" s="1425"/>
      <c r="BV273" s="1425"/>
      <c r="BW273" s="1425"/>
      <c r="BX273" s="1425"/>
      <c r="BY273" s="1425"/>
      <c r="BZ273" s="1425"/>
      <c r="CA273" s="1425"/>
      <c r="CB273" s="1425"/>
      <c r="CC273" s="1426"/>
      <c r="CD273" s="1424" t="s">
        <v>35</v>
      </c>
      <c r="CE273" s="1425"/>
      <c r="CF273" s="1425"/>
      <c r="CG273" s="1425"/>
      <c r="CH273" s="1425"/>
      <c r="CI273" s="1425"/>
      <c r="CJ273" s="1425"/>
      <c r="CK273" s="1425"/>
      <c r="CL273" s="1425"/>
      <c r="CM273" s="1425"/>
      <c r="CN273" s="1425"/>
      <c r="CO273" s="1425"/>
      <c r="CP273" s="1425"/>
      <c r="CQ273" s="1425"/>
      <c r="CR273" s="1425"/>
      <c r="CS273" s="1425"/>
      <c r="CT273" s="1425"/>
      <c r="CU273" s="1425"/>
      <c r="CV273" s="1426"/>
    </row>
    <row r="274" spans="2:102" s="5" customFormat="1" ht="9.9" customHeight="1">
      <c r="B274" s="675" t="str">
        <f>$B$19</f>
        <v/>
      </c>
      <c r="C274" s="676"/>
      <c r="D274" s="1574"/>
      <c r="E274" s="1573" t="str">
        <f>$E$19</f>
        <v/>
      </c>
      <c r="F274" s="676"/>
      <c r="G274" s="1574"/>
      <c r="H274" s="1573" t="str">
        <f>$H$19</f>
        <v/>
      </c>
      <c r="I274" s="676"/>
      <c r="J274" s="1574"/>
      <c r="K274" s="1573" t="str">
        <f>$K$19</f>
        <v/>
      </c>
      <c r="L274" s="676"/>
      <c r="M274" s="1574"/>
      <c r="N274" s="1573" t="str">
        <f>$N$19</f>
        <v/>
      </c>
      <c r="O274" s="676"/>
      <c r="P274" s="677"/>
      <c r="Q274" s="1593" t="str">
        <f>$Q$19</f>
        <v/>
      </c>
      <c r="R274" s="1584"/>
      <c r="S274" s="1584"/>
      <c r="T274" s="1584"/>
      <c r="U274" s="1584"/>
      <c r="V274" s="1584"/>
      <c r="W274" s="1584"/>
      <c r="X274" s="1584"/>
      <c r="Y274" s="1584"/>
      <c r="Z274" s="1584"/>
      <c r="AA274" s="1584"/>
      <c r="AB274" s="1584"/>
      <c r="AC274" s="1584"/>
      <c r="AD274" s="1584"/>
      <c r="AE274" s="1584"/>
      <c r="AF274" s="1584"/>
      <c r="AG274" s="1584"/>
      <c r="AH274" s="1584"/>
      <c r="AI274" s="1584"/>
      <c r="AJ274" s="1584"/>
      <c r="AK274" s="1584"/>
      <c r="AL274" s="1584"/>
      <c r="AM274" s="1584"/>
      <c r="AN274" s="1584"/>
      <c r="AO274" s="1584"/>
      <c r="AP274" s="1584"/>
      <c r="AQ274" s="1584"/>
      <c r="AR274" s="1584"/>
      <c r="AS274" s="1584"/>
      <c r="AT274" s="1584"/>
      <c r="AU274" s="1584"/>
      <c r="AV274" s="1584"/>
      <c r="AW274" s="1584"/>
      <c r="AX274" s="1584"/>
      <c r="AY274" s="1584"/>
      <c r="AZ274" s="1584"/>
      <c r="BA274" s="1584"/>
      <c r="BB274" s="1584"/>
      <c r="BC274" s="1584"/>
      <c r="BD274" s="1584"/>
      <c r="BE274" s="1584"/>
      <c r="BF274" s="1584"/>
      <c r="BG274" s="1584"/>
      <c r="BH274" s="1584"/>
      <c r="BI274" s="1584"/>
      <c r="BJ274" s="1584"/>
      <c r="BK274" s="1584"/>
      <c r="BL274" s="1584"/>
      <c r="BM274" s="1584"/>
      <c r="BN274" s="1584"/>
      <c r="BO274" s="1584"/>
      <c r="BP274" s="1584"/>
      <c r="BQ274" s="1584"/>
      <c r="BR274" s="1584"/>
      <c r="BS274" s="1584"/>
      <c r="BT274" s="1584"/>
      <c r="BU274" s="1584"/>
      <c r="BV274" s="1584"/>
      <c r="BW274" s="1584"/>
      <c r="BX274" s="1584"/>
      <c r="BY274" s="1584"/>
      <c r="BZ274" s="1584"/>
      <c r="CA274" s="1584"/>
      <c r="CB274" s="1584"/>
      <c r="CC274" s="1585"/>
      <c r="CD274" s="1583" t="str">
        <f>$CD$19</f>
        <v/>
      </c>
      <c r="CE274" s="1584"/>
      <c r="CF274" s="1584"/>
      <c r="CG274" s="1584"/>
      <c r="CH274" s="1584"/>
      <c r="CI274" s="1584"/>
      <c r="CJ274" s="1584"/>
      <c r="CK274" s="1584"/>
      <c r="CL274" s="1584"/>
      <c r="CM274" s="1584"/>
      <c r="CN274" s="1584"/>
      <c r="CO274" s="1584"/>
      <c r="CP274" s="1584"/>
      <c r="CQ274" s="1584"/>
      <c r="CR274" s="1584"/>
      <c r="CS274" s="1584"/>
      <c r="CT274" s="1584"/>
      <c r="CU274" s="1584"/>
      <c r="CV274" s="1585"/>
    </row>
    <row r="275" spans="2:102" s="7" customFormat="1" ht="9.9" customHeight="1">
      <c r="B275" s="1456"/>
      <c r="C275" s="1493"/>
      <c r="D275" s="1457"/>
      <c r="E275" s="1473"/>
      <c r="F275" s="1493"/>
      <c r="G275" s="1457"/>
      <c r="H275" s="1473"/>
      <c r="I275" s="1493"/>
      <c r="J275" s="1457"/>
      <c r="K275" s="1473"/>
      <c r="L275" s="1493"/>
      <c r="M275" s="1457"/>
      <c r="N275" s="1473"/>
      <c r="O275" s="1493"/>
      <c r="P275" s="1499"/>
      <c r="Q275" s="1589"/>
      <c r="R275" s="1590"/>
      <c r="S275" s="1590"/>
      <c r="T275" s="1590"/>
      <c r="U275" s="1590"/>
      <c r="V275" s="1590"/>
      <c r="W275" s="1590"/>
      <c r="X275" s="1590"/>
      <c r="Y275" s="1590"/>
      <c r="Z275" s="1590"/>
      <c r="AA275" s="1590"/>
      <c r="AB275" s="1590"/>
      <c r="AC275" s="1590"/>
      <c r="AD275" s="1590"/>
      <c r="AE275" s="1590"/>
      <c r="AF275" s="1590"/>
      <c r="AG275" s="1590"/>
      <c r="AH275" s="1590"/>
      <c r="AI275" s="1590"/>
      <c r="AJ275" s="1590"/>
      <c r="AK275" s="1590"/>
      <c r="AL275" s="1590"/>
      <c r="AM275" s="1590"/>
      <c r="AN275" s="1590"/>
      <c r="AO275" s="1590"/>
      <c r="AP275" s="1590"/>
      <c r="AQ275" s="1590"/>
      <c r="AR275" s="1590"/>
      <c r="AS275" s="1590"/>
      <c r="AT275" s="1590"/>
      <c r="AU275" s="1590"/>
      <c r="AV275" s="1590"/>
      <c r="AW275" s="1590"/>
      <c r="AX275" s="1590"/>
      <c r="AY275" s="1590"/>
      <c r="AZ275" s="1590"/>
      <c r="BA275" s="1590"/>
      <c r="BB275" s="1590"/>
      <c r="BC275" s="1590"/>
      <c r="BD275" s="1590"/>
      <c r="BE275" s="1590"/>
      <c r="BF275" s="1590"/>
      <c r="BG275" s="1590"/>
      <c r="BH275" s="1590"/>
      <c r="BI275" s="1590"/>
      <c r="BJ275" s="1590"/>
      <c r="BK275" s="1590"/>
      <c r="BL275" s="1590"/>
      <c r="BM275" s="1590"/>
      <c r="BN275" s="1590"/>
      <c r="BO275" s="1590"/>
      <c r="BP275" s="1590"/>
      <c r="BQ275" s="1590"/>
      <c r="BR275" s="1590"/>
      <c r="BS275" s="1590"/>
      <c r="BT275" s="1590"/>
      <c r="BU275" s="1590"/>
      <c r="BV275" s="1590"/>
      <c r="BW275" s="1590"/>
      <c r="BX275" s="1590"/>
      <c r="BY275" s="1590"/>
      <c r="BZ275" s="1590"/>
      <c r="CA275" s="1590"/>
      <c r="CB275" s="1590"/>
      <c r="CC275" s="1591"/>
      <c r="CD275" s="1589"/>
      <c r="CE275" s="1590"/>
      <c r="CF275" s="1590"/>
      <c r="CG275" s="1590"/>
      <c r="CH275" s="1590"/>
      <c r="CI275" s="1590"/>
      <c r="CJ275" s="1590"/>
      <c r="CK275" s="1590"/>
      <c r="CL275" s="1590"/>
      <c r="CM275" s="1590"/>
      <c r="CN275" s="1590"/>
      <c r="CO275" s="1590"/>
      <c r="CP275" s="1590"/>
      <c r="CQ275" s="1590"/>
      <c r="CR275" s="1590"/>
      <c r="CS275" s="1590"/>
      <c r="CT275" s="1590"/>
      <c r="CU275" s="1590"/>
      <c r="CV275" s="1591"/>
    </row>
    <row r="276" spans="2:102" s="7" customFormat="1" ht="9.9" customHeight="1">
      <c r="B276" s="1424" t="s">
        <v>27</v>
      </c>
      <c r="C276" s="1425"/>
      <c r="D276" s="1425"/>
      <c r="E276" s="1425"/>
      <c r="F276" s="1425"/>
      <c r="G276" s="1425"/>
      <c r="H276" s="1425"/>
      <c r="I276" s="1425"/>
      <c r="J276" s="1425"/>
      <c r="K276" s="1425"/>
      <c r="L276" s="1425"/>
      <c r="M276" s="1425"/>
      <c r="N276" s="1425"/>
      <c r="O276" s="1425"/>
      <c r="P276" s="1425"/>
      <c r="Q276" s="1425"/>
      <c r="R276" s="1425"/>
      <c r="S276" s="1426"/>
      <c r="T276" s="1424" t="s">
        <v>107</v>
      </c>
      <c r="U276" s="1425"/>
      <c r="V276" s="1425"/>
      <c r="W276" s="1425"/>
      <c r="X276" s="1425"/>
      <c r="Y276" s="1425"/>
      <c r="Z276" s="1425"/>
      <c r="AA276" s="1425"/>
      <c r="AB276" s="1425"/>
      <c r="AC276" s="1425"/>
      <c r="AD276" s="1425"/>
      <c r="AE276" s="1425"/>
      <c r="AF276" s="1425"/>
      <c r="AG276" s="1425"/>
      <c r="AH276" s="1425"/>
      <c r="AI276" s="1425"/>
      <c r="AJ276" s="1425"/>
      <c r="AK276" s="1425"/>
      <c r="AL276" s="1425"/>
      <c r="AM276" s="1425"/>
      <c r="AN276" s="1425"/>
      <c r="AO276" s="1425"/>
      <c r="AP276" s="1425"/>
      <c r="AQ276" s="1425"/>
      <c r="AR276" s="1425"/>
      <c r="AS276" s="1425"/>
      <c r="AT276" s="1425"/>
      <c r="AU276" s="1425"/>
      <c r="AV276" s="1425"/>
      <c r="AW276" s="1425"/>
      <c r="AX276" s="1425"/>
      <c r="AY276" s="1425"/>
      <c r="AZ276" s="1425"/>
      <c r="BA276" s="1425"/>
      <c r="BB276" s="1425"/>
      <c r="BC276" s="1425"/>
      <c r="BD276" s="1425"/>
      <c r="BE276" s="1425"/>
      <c r="BF276" s="1425"/>
      <c r="BG276" s="1425"/>
      <c r="BH276" s="1425"/>
      <c r="BI276" s="1425"/>
      <c r="BJ276" s="1425"/>
      <c r="BK276" s="1425"/>
      <c r="BL276" s="1425"/>
      <c r="BM276" s="1425"/>
      <c r="BN276" s="1425"/>
      <c r="BO276" s="1425"/>
      <c r="BP276" s="1425"/>
      <c r="BQ276" s="1425"/>
      <c r="BR276" s="1425"/>
      <c r="BS276" s="1425"/>
      <c r="BT276" s="1425"/>
      <c r="BU276" s="1425"/>
      <c r="BV276" s="1425"/>
      <c r="BW276" s="1425"/>
      <c r="BX276" s="1425"/>
      <c r="BY276" s="1425"/>
      <c r="BZ276" s="1425"/>
      <c r="CA276" s="1425"/>
      <c r="CB276" s="1425"/>
      <c r="CC276" s="1426"/>
      <c r="CD276" s="1424" t="s">
        <v>35</v>
      </c>
      <c r="CE276" s="1425"/>
      <c r="CF276" s="1425"/>
      <c r="CG276" s="1425"/>
      <c r="CH276" s="1425"/>
      <c r="CI276" s="1425"/>
      <c r="CJ276" s="1425"/>
      <c r="CK276" s="1425"/>
      <c r="CL276" s="1425"/>
      <c r="CM276" s="1425"/>
      <c r="CN276" s="1425"/>
      <c r="CO276" s="1425"/>
      <c r="CP276" s="1425"/>
      <c r="CQ276" s="1425"/>
      <c r="CR276" s="1425"/>
      <c r="CS276" s="1425"/>
      <c r="CT276" s="1425"/>
      <c r="CU276" s="1425"/>
      <c r="CV276" s="1426"/>
    </row>
    <row r="277" spans="2:102" s="7" customFormat="1" ht="9.9" customHeight="1">
      <c r="B277" s="675" t="str">
        <f>$B$22</f>
        <v/>
      </c>
      <c r="C277" s="676"/>
      <c r="D277" s="1491"/>
      <c r="E277" s="1495" t="str">
        <f>$E$22</f>
        <v/>
      </c>
      <c r="F277" s="676"/>
      <c r="G277" s="1491"/>
      <c r="H277" s="1495" t="str">
        <f>$H$22</f>
        <v/>
      </c>
      <c r="I277" s="676"/>
      <c r="J277" s="1491"/>
      <c r="K277" s="1495" t="str">
        <f>$K$22</f>
        <v/>
      </c>
      <c r="L277" s="676"/>
      <c r="M277" s="1491"/>
      <c r="N277" s="1495" t="str">
        <f>$N$22</f>
        <v/>
      </c>
      <c r="O277" s="676"/>
      <c r="P277" s="1491"/>
      <c r="Q277" s="1495" t="str">
        <f>$Q$22</f>
        <v/>
      </c>
      <c r="R277" s="676"/>
      <c r="S277" s="677"/>
      <c r="T277" s="1578" t="s">
        <v>89</v>
      </c>
      <c r="U277" s="1579"/>
      <c r="V277" s="1580" t="str">
        <f>$V$22</f>
        <v/>
      </c>
      <c r="W277" s="1581"/>
      <c r="X277" s="1581"/>
      <c r="Y277" s="1581"/>
      <c r="Z277" s="1581"/>
      <c r="AA277" s="1581" t="s">
        <v>90</v>
      </c>
      <c r="AB277" s="1581"/>
      <c r="AC277" s="1582" t="str">
        <f>$AC$22</f>
        <v/>
      </c>
      <c r="AD277" s="1579"/>
      <c r="AE277" s="1579"/>
      <c r="AF277" s="1579"/>
      <c r="AG277" s="1579"/>
      <c r="AH277" s="1579"/>
      <c r="AI277" s="1579"/>
      <c r="AJ277" s="242"/>
      <c r="AK277" s="242"/>
      <c r="AL277" s="242"/>
      <c r="AM277" s="242"/>
      <c r="AN277" s="242"/>
      <c r="AO277" s="242"/>
      <c r="AP277" s="242"/>
      <c r="AQ277" s="242"/>
      <c r="AR277" s="242"/>
      <c r="AS277" s="242"/>
      <c r="AT277" s="242"/>
      <c r="AU277" s="242"/>
      <c r="AV277" s="242"/>
      <c r="AW277" s="242"/>
      <c r="AX277" s="242"/>
      <c r="AY277" s="242"/>
      <c r="AZ277" s="242"/>
      <c r="BA277" s="242"/>
      <c r="BB277" s="242"/>
      <c r="BC277" s="242"/>
      <c r="BD277" s="242"/>
      <c r="BE277" s="242"/>
      <c r="BF277" s="242"/>
      <c r="BG277" s="242"/>
      <c r="BH277" s="242"/>
      <c r="BI277" s="242"/>
      <c r="BJ277" s="242"/>
      <c r="BK277" s="242"/>
      <c r="BL277" s="242"/>
      <c r="BM277" s="242"/>
      <c r="BN277" s="242"/>
      <c r="BO277" s="242"/>
      <c r="BP277" s="243"/>
      <c r="BQ277" s="243"/>
      <c r="BR277" s="243"/>
      <c r="BS277" s="243"/>
      <c r="BT277" s="243"/>
      <c r="BU277" s="243"/>
      <c r="BV277" s="243"/>
      <c r="BW277" s="243"/>
      <c r="BX277" s="243"/>
      <c r="BY277" s="243"/>
      <c r="BZ277" s="243"/>
      <c r="CA277" s="243"/>
      <c r="CB277" s="244"/>
      <c r="CC277" s="245"/>
      <c r="CD277" s="1583" t="str">
        <f>$CD$22</f>
        <v/>
      </c>
      <c r="CE277" s="1584"/>
      <c r="CF277" s="1584"/>
      <c r="CG277" s="1584"/>
      <c r="CH277" s="1584"/>
      <c r="CI277" s="1584"/>
      <c r="CJ277" s="1584"/>
      <c r="CK277" s="1584"/>
      <c r="CL277" s="1584"/>
      <c r="CM277" s="1584"/>
      <c r="CN277" s="1584"/>
      <c r="CO277" s="1584"/>
      <c r="CP277" s="1584"/>
      <c r="CQ277" s="1584"/>
      <c r="CR277" s="1584"/>
      <c r="CS277" s="1584"/>
      <c r="CT277" s="1584"/>
      <c r="CU277" s="1584"/>
      <c r="CV277" s="1585"/>
    </row>
    <row r="278" spans="2:102" s="7" customFormat="1" ht="9.9" customHeight="1">
      <c r="B278" s="1454"/>
      <c r="C278" s="778"/>
      <c r="D278" s="1492"/>
      <c r="E278" s="1496"/>
      <c r="F278" s="778"/>
      <c r="G278" s="1492"/>
      <c r="H278" s="1496"/>
      <c r="I278" s="778"/>
      <c r="J278" s="1492"/>
      <c r="K278" s="1496"/>
      <c r="L278" s="778"/>
      <c r="M278" s="1492"/>
      <c r="N278" s="1496"/>
      <c r="O278" s="778"/>
      <c r="P278" s="1492"/>
      <c r="Q278" s="1496"/>
      <c r="R278" s="778"/>
      <c r="S278" s="1498"/>
      <c r="T278" s="1586" t="str">
        <f>$T$23</f>
        <v/>
      </c>
      <c r="U278" s="1587"/>
      <c r="V278" s="1587"/>
      <c r="W278" s="1587"/>
      <c r="X278" s="1587"/>
      <c r="Y278" s="1587"/>
      <c r="Z278" s="1587"/>
      <c r="AA278" s="1587"/>
      <c r="AB278" s="1587"/>
      <c r="AC278" s="1587"/>
      <c r="AD278" s="1587"/>
      <c r="AE278" s="1587"/>
      <c r="AF278" s="1587"/>
      <c r="AG278" s="1587"/>
      <c r="AH278" s="1587"/>
      <c r="AI278" s="1587"/>
      <c r="AJ278" s="1587"/>
      <c r="AK278" s="1587"/>
      <c r="AL278" s="1587"/>
      <c r="AM278" s="1587"/>
      <c r="AN278" s="1587"/>
      <c r="AO278" s="1587"/>
      <c r="AP278" s="1587"/>
      <c r="AQ278" s="1587"/>
      <c r="AR278" s="1587"/>
      <c r="AS278" s="1587"/>
      <c r="AT278" s="1587"/>
      <c r="AU278" s="1587"/>
      <c r="AV278" s="1587"/>
      <c r="AW278" s="1587"/>
      <c r="AX278" s="1587"/>
      <c r="AY278" s="1587"/>
      <c r="AZ278" s="1587"/>
      <c r="BA278" s="1587"/>
      <c r="BB278" s="1587"/>
      <c r="BC278" s="1587"/>
      <c r="BD278" s="1587"/>
      <c r="BE278" s="1587"/>
      <c r="BF278" s="1587"/>
      <c r="BG278" s="1587"/>
      <c r="BH278" s="1587"/>
      <c r="BI278" s="1587"/>
      <c r="BJ278" s="1587"/>
      <c r="BK278" s="1587"/>
      <c r="BL278" s="1587"/>
      <c r="BM278" s="1587"/>
      <c r="BN278" s="1587"/>
      <c r="BO278" s="1587"/>
      <c r="BP278" s="1587"/>
      <c r="BQ278" s="1587"/>
      <c r="BR278" s="1587"/>
      <c r="BS278" s="1587"/>
      <c r="BT278" s="1587"/>
      <c r="BU278" s="1587"/>
      <c r="BV278" s="1587"/>
      <c r="BW278" s="1587"/>
      <c r="BX278" s="1587"/>
      <c r="BY278" s="1587"/>
      <c r="BZ278" s="1587"/>
      <c r="CA278" s="1587"/>
      <c r="CB278" s="1587"/>
      <c r="CC278" s="1588"/>
      <c r="CD278" s="1586"/>
      <c r="CE278" s="1587"/>
      <c r="CF278" s="1587"/>
      <c r="CG278" s="1587"/>
      <c r="CH278" s="1587"/>
      <c r="CI278" s="1587"/>
      <c r="CJ278" s="1587"/>
      <c r="CK278" s="1587"/>
      <c r="CL278" s="1587"/>
      <c r="CM278" s="1587"/>
      <c r="CN278" s="1587"/>
      <c r="CO278" s="1587"/>
      <c r="CP278" s="1587"/>
      <c r="CQ278" s="1587"/>
      <c r="CR278" s="1587"/>
      <c r="CS278" s="1587"/>
      <c r="CT278" s="1587"/>
      <c r="CU278" s="1587"/>
      <c r="CV278" s="1588"/>
    </row>
    <row r="279" spans="2:102" s="7" customFormat="1" ht="9.9" customHeight="1">
      <c r="B279" s="1456"/>
      <c r="C279" s="1493"/>
      <c r="D279" s="1494"/>
      <c r="E279" s="1497"/>
      <c r="F279" s="1493"/>
      <c r="G279" s="1494"/>
      <c r="H279" s="1497"/>
      <c r="I279" s="1493"/>
      <c r="J279" s="1494"/>
      <c r="K279" s="1497"/>
      <c r="L279" s="1493"/>
      <c r="M279" s="1494"/>
      <c r="N279" s="1497"/>
      <c r="O279" s="1493"/>
      <c r="P279" s="1494"/>
      <c r="Q279" s="1497"/>
      <c r="R279" s="1493"/>
      <c r="S279" s="1499"/>
      <c r="T279" s="1589"/>
      <c r="U279" s="1590"/>
      <c r="V279" s="1590"/>
      <c r="W279" s="1590"/>
      <c r="X279" s="1590"/>
      <c r="Y279" s="1590"/>
      <c r="Z279" s="1590"/>
      <c r="AA279" s="1590"/>
      <c r="AB279" s="1590"/>
      <c r="AC279" s="1590"/>
      <c r="AD279" s="1590"/>
      <c r="AE279" s="1590"/>
      <c r="AF279" s="1590"/>
      <c r="AG279" s="1590"/>
      <c r="AH279" s="1590"/>
      <c r="AI279" s="1590"/>
      <c r="AJ279" s="1590"/>
      <c r="AK279" s="1590"/>
      <c r="AL279" s="1590"/>
      <c r="AM279" s="1590"/>
      <c r="AN279" s="1590"/>
      <c r="AO279" s="1590"/>
      <c r="AP279" s="1590"/>
      <c r="AQ279" s="1590"/>
      <c r="AR279" s="1590"/>
      <c r="AS279" s="1590"/>
      <c r="AT279" s="1590"/>
      <c r="AU279" s="1590"/>
      <c r="AV279" s="1590"/>
      <c r="AW279" s="1590"/>
      <c r="AX279" s="1590"/>
      <c r="AY279" s="1590"/>
      <c r="AZ279" s="1590"/>
      <c r="BA279" s="1590"/>
      <c r="BB279" s="1590"/>
      <c r="BC279" s="1590"/>
      <c r="BD279" s="1590"/>
      <c r="BE279" s="1590"/>
      <c r="BF279" s="1590"/>
      <c r="BG279" s="1590"/>
      <c r="BH279" s="1590"/>
      <c r="BI279" s="1590"/>
      <c r="BJ279" s="1590"/>
      <c r="BK279" s="1590"/>
      <c r="BL279" s="1590"/>
      <c r="BM279" s="1590"/>
      <c r="BN279" s="1590"/>
      <c r="BO279" s="1590"/>
      <c r="BP279" s="1590"/>
      <c r="BQ279" s="1590"/>
      <c r="BR279" s="1590"/>
      <c r="BS279" s="1590"/>
      <c r="BT279" s="1590"/>
      <c r="BU279" s="1590"/>
      <c r="BV279" s="1590"/>
      <c r="BW279" s="1590"/>
      <c r="BX279" s="1590"/>
      <c r="BY279" s="1590"/>
      <c r="BZ279" s="1590"/>
      <c r="CA279" s="1590"/>
      <c r="CB279" s="1590"/>
      <c r="CC279" s="1591"/>
      <c r="CD279" s="1589"/>
      <c r="CE279" s="1590"/>
      <c r="CF279" s="1590"/>
      <c r="CG279" s="1590"/>
      <c r="CH279" s="1590"/>
      <c r="CI279" s="1590"/>
      <c r="CJ279" s="1590"/>
      <c r="CK279" s="1590"/>
      <c r="CL279" s="1590"/>
      <c r="CM279" s="1590"/>
      <c r="CN279" s="1590"/>
      <c r="CO279" s="1590"/>
      <c r="CP279" s="1590"/>
      <c r="CQ279" s="1590"/>
      <c r="CR279" s="1590"/>
      <c r="CS279" s="1590"/>
      <c r="CT279" s="1590"/>
      <c r="CU279" s="1590"/>
      <c r="CV279" s="1591"/>
    </row>
    <row r="280" spans="2:102" s="7" customFormat="1" ht="9.9" customHeight="1">
      <c r="B280" s="1564" t="s">
        <v>1274</v>
      </c>
      <c r="C280" s="1565"/>
      <c r="D280" s="1565"/>
      <c r="E280" s="1565"/>
      <c r="F280" s="1565"/>
      <c r="G280" s="1565"/>
      <c r="H280" s="1565"/>
      <c r="I280" s="1565"/>
      <c r="J280" s="1565"/>
      <c r="K280" s="1565"/>
      <c r="L280" s="1565"/>
      <c r="M280" s="1565"/>
      <c r="N280" s="1565"/>
      <c r="O280" s="1565"/>
      <c r="P280" s="1565"/>
      <c r="Q280" s="1565"/>
      <c r="R280" s="1565"/>
      <c r="S280" s="1565"/>
      <c r="T280" s="1565"/>
      <c r="U280" s="1565"/>
      <c r="V280" s="1565"/>
      <c r="W280" s="1565"/>
      <c r="X280" s="1565"/>
      <c r="Y280" s="1565"/>
      <c r="Z280" s="1565"/>
      <c r="AA280" s="1565"/>
      <c r="AB280" s="1565"/>
      <c r="AC280" s="1565"/>
      <c r="AD280" s="1565"/>
      <c r="AE280" s="1565"/>
      <c r="AF280" s="1565"/>
      <c r="AG280" s="1565"/>
      <c r="AH280" s="1565"/>
      <c r="AI280" s="1565"/>
      <c r="AJ280" s="1565"/>
      <c r="AK280" s="1565"/>
      <c r="AL280" s="1565"/>
      <c r="AM280" s="1565"/>
      <c r="AN280" s="1565"/>
      <c r="AO280" s="1565"/>
      <c r="AP280" s="1565"/>
      <c r="AQ280" s="1565"/>
      <c r="AR280" s="1565"/>
      <c r="AS280" s="1565"/>
      <c r="AT280" s="1566"/>
      <c r="AU280" s="1192" t="s">
        <v>26</v>
      </c>
      <c r="AV280" s="1193"/>
      <c r="AW280" s="1193"/>
      <c r="AX280" s="1193"/>
      <c r="AY280" s="1193"/>
      <c r="AZ280" s="1193"/>
      <c r="BA280" s="1193"/>
      <c r="BB280" s="1193"/>
      <c r="BC280" s="1193"/>
      <c r="BD280" s="1193"/>
      <c r="BE280" s="1193"/>
      <c r="BF280" s="1193"/>
      <c r="BG280" s="1193"/>
      <c r="BH280" s="1193"/>
      <c r="BI280" s="1193"/>
      <c r="BJ280" s="1193"/>
      <c r="BK280" s="1193"/>
      <c r="BL280" s="1193"/>
      <c r="BM280" s="1193"/>
      <c r="BN280" s="1193"/>
      <c r="BO280" s="1194"/>
      <c r="BP280" s="1567" t="s">
        <v>2</v>
      </c>
      <c r="BQ280" s="1568"/>
      <c r="BR280" s="1568"/>
      <c r="BS280" s="1568"/>
      <c r="BT280" s="1568"/>
      <c r="BU280" s="1568"/>
      <c r="BV280" s="1568"/>
      <c r="BW280" s="1568"/>
      <c r="BX280" s="1568"/>
      <c r="BY280" s="1568"/>
      <c r="BZ280" s="1568"/>
      <c r="CA280" s="1568"/>
      <c r="CB280" s="1568"/>
      <c r="CC280" s="1569"/>
      <c r="CD280" s="1537" t="s">
        <v>91</v>
      </c>
      <c r="CE280" s="1538"/>
      <c r="CF280" s="1538"/>
      <c r="CG280" s="1538"/>
      <c r="CH280" s="1538"/>
      <c r="CI280" s="1538"/>
      <c r="CJ280" s="1538"/>
      <c r="CK280" s="1538"/>
      <c r="CL280" s="1538"/>
      <c r="CM280" s="1538"/>
      <c r="CN280" s="1538"/>
      <c r="CO280" s="1538"/>
      <c r="CP280" s="1538"/>
      <c r="CQ280" s="1538"/>
      <c r="CR280" s="1538"/>
      <c r="CS280" s="1538"/>
      <c r="CT280" s="1538"/>
      <c r="CU280" s="1538"/>
      <c r="CV280" s="1539"/>
      <c r="CW280" s="72"/>
      <c r="CX280" s="72"/>
    </row>
    <row r="281" spans="2:102" s="7" customFormat="1" ht="9.9" customHeight="1">
      <c r="B281" s="1570" t="str">
        <f>$B$26</f>
        <v/>
      </c>
      <c r="C281" s="1571"/>
      <c r="D281" s="1572"/>
      <c r="E281" s="1573" t="str">
        <f>$E$26</f>
        <v/>
      </c>
      <c r="F281" s="676"/>
      <c r="G281" s="1574"/>
      <c r="H281" s="1573" t="str">
        <f>$H$26</f>
        <v/>
      </c>
      <c r="I281" s="676"/>
      <c r="J281" s="1574"/>
      <c r="K281" s="676" t="str">
        <f>$K$26</f>
        <v/>
      </c>
      <c r="L281" s="676"/>
      <c r="M281" s="1574"/>
      <c r="N281" s="1573" t="str">
        <f>$N$26</f>
        <v/>
      </c>
      <c r="O281" s="676"/>
      <c r="P281" s="1574"/>
      <c r="Q281" s="1573" t="str">
        <f>$Q$26</f>
        <v/>
      </c>
      <c r="R281" s="676"/>
      <c r="S281" s="1574"/>
      <c r="T281" s="1573" t="str">
        <f>$T$26</f>
        <v/>
      </c>
      <c r="U281" s="676"/>
      <c r="V281" s="1574"/>
      <c r="W281" s="1573" t="str">
        <f>$W$26</f>
        <v/>
      </c>
      <c r="X281" s="676"/>
      <c r="Y281" s="1574"/>
      <c r="Z281" s="1573" t="str">
        <f>$Z$26</f>
        <v/>
      </c>
      <c r="AA281" s="676"/>
      <c r="AB281" s="1574"/>
      <c r="AC281" s="1573" t="str">
        <f>$AC$26</f>
        <v/>
      </c>
      <c r="AD281" s="676"/>
      <c r="AE281" s="1574"/>
      <c r="AF281" s="1573" t="str">
        <f>$AF$26</f>
        <v/>
      </c>
      <c r="AG281" s="676"/>
      <c r="AH281" s="1574"/>
      <c r="AI281" s="1573" t="str">
        <f>$AI$26</f>
        <v/>
      </c>
      <c r="AJ281" s="676"/>
      <c r="AK281" s="1574"/>
      <c r="AL281" s="1573" t="str">
        <f>$AL$26</f>
        <v/>
      </c>
      <c r="AM281" s="676"/>
      <c r="AN281" s="1574"/>
      <c r="AO281" s="1573" t="str">
        <f>$AO$26</f>
        <v/>
      </c>
      <c r="AP281" s="676"/>
      <c r="AQ281" s="676"/>
      <c r="AR281" s="1495" t="str">
        <f>$AR$26</f>
        <v/>
      </c>
      <c r="AS281" s="676"/>
      <c r="AT281" s="677"/>
      <c r="AU281" s="1198"/>
      <c r="AV281" s="1199"/>
      <c r="AW281" s="1199"/>
      <c r="AX281" s="1199"/>
      <c r="AY281" s="1199"/>
      <c r="AZ281" s="1199"/>
      <c r="BA281" s="1199"/>
      <c r="BB281" s="1199"/>
      <c r="BC281" s="1199"/>
      <c r="BD281" s="1199"/>
      <c r="BE281" s="1199"/>
      <c r="BF281" s="1199"/>
      <c r="BG281" s="1199"/>
      <c r="BH281" s="1199"/>
      <c r="BI281" s="1199"/>
      <c r="BJ281" s="1199"/>
      <c r="BK281" s="1199"/>
      <c r="BL281" s="1199"/>
      <c r="BM281" s="1199"/>
      <c r="BN281" s="1199"/>
      <c r="BO281" s="1200"/>
      <c r="BP281" s="1575" t="s">
        <v>92</v>
      </c>
      <c r="BQ281" s="1576"/>
      <c r="BR281" s="1576"/>
      <c r="BS281" s="1576"/>
      <c r="BT281" s="1576"/>
      <c r="BU281" s="1576"/>
      <c r="BV281" s="1576"/>
      <c r="BW281" s="1576"/>
      <c r="BX281" s="1576"/>
      <c r="BY281" s="1576"/>
      <c r="BZ281" s="1576"/>
      <c r="CA281" s="1576"/>
      <c r="CB281" s="1576"/>
      <c r="CC281" s="1577"/>
      <c r="CD281" s="1543"/>
      <c r="CE281" s="1544"/>
      <c r="CF281" s="1544"/>
      <c r="CG281" s="1544"/>
      <c r="CH281" s="1544"/>
      <c r="CI281" s="1544"/>
      <c r="CJ281" s="1544"/>
      <c r="CK281" s="1544"/>
      <c r="CL281" s="1544"/>
      <c r="CM281" s="1544"/>
      <c r="CN281" s="1544"/>
      <c r="CO281" s="1544"/>
      <c r="CP281" s="1544"/>
      <c r="CQ281" s="1544"/>
      <c r="CR281" s="1544"/>
      <c r="CS281" s="1544"/>
      <c r="CT281" s="1544"/>
      <c r="CU281" s="1544"/>
      <c r="CV281" s="1545"/>
      <c r="CW281" s="32"/>
      <c r="CX281" s="32"/>
    </row>
    <row r="282" spans="2:102" s="7" customFormat="1" ht="9.9" customHeight="1">
      <c r="B282" s="1570"/>
      <c r="C282" s="1571"/>
      <c r="D282" s="1572"/>
      <c r="E282" s="1473"/>
      <c r="F282" s="1493"/>
      <c r="G282" s="1457"/>
      <c r="H282" s="1473"/>
      <c r="I282" s="1493"/>
      <c r="J282" s="1457"/>
      <c r="K282" s="1493"/>
      <c r="L282" s="1493"/>
      <c r="M282" s="1457"/>
      <c r="N282" s="1473"/>
      <c r="O282" s="1493"/>
      <c r="P282" s="1457"/>
      <c r="Q282" s="1473"/>
      <c r="R282" s="1493"/>
      <c r="S282" s="1457"/>
      <c r="T282" s="1473"/>
      <c r="U282" s="1493"/>
      <c r="V282" s="1457"/>
      <c r="W282" s="1473"/>
      <c r="X282" s="1493"/>
      <c r="Y282" s="1457"/>
      <c r="Z282" s="1473"/>
      <c r="AA282" s="1493"/>
      <c r="AB282" s="1457"/>
      <c r="AC282" s="1473"/>
      <c r="AD282" s="1493"/>
      <c r="AE282" s="1457"/>
      <c r="AF282" s="1473"/>
      <c r="AG282" s="1493"/>
      <c r="AH282" s="1457"/>
      <c r="AI282" s="1473"/>
      <c r="AJ282" s="1493"/>
      <c r="AK282" s="1457"/>
      <c r="AL282" s="1473"/>
      <c r="AM282" s="1493"/>
      <c r="AN282" s="1457"/>
      <c r="AO282" s="1473"/>
      <c r="AP282" s="1493"/>
      <c r="AQ282" s="1493"/>
      <c r="AR282" s="1497"/>
      <c r="AS282" s="1493"/>
      <c r="AT282" s="1499"/>
      <c r="AU282" s="1239" t="s">
        <v>82</v>
      </c>
      <c r="AV282" s="1241"/>
      <c r="AW282" s="1218"/>
      <c r="AX282" s="217"/>
      <c r="AY282" s="217"/>
      <c r="AZ282" s="217"/>
      <c r="BA282" s="1436" t="s">
        <v>83</v>
      </c>
      <c r="BB282" s="1366"/>
      <c r="BC282" s="1367"/>
      <c r="BD282" s="206"/>
      <c r="BE282" s="215"/>
      <c r="BF282" s="207"/>
      <c r="BG282" s="1436" t="s">
        <v>84</v>
      </c>
      <c r="BH282" s="1366"/>
      <c r="BI282" s="1367"/>
      <c r="BJ282" s="217"/>
      <c r="BK282" s="34"/>
      <c r="BL282" s="35"/>
      <c r="BM282" s="1436" t="s">
        <v>85</v>
      </c>
      <c r="BN282" s="1366"/>
      <c r="BO282" s="1438"/>
      <c r="BP282" s="337"/>
      <c r="BQ282" s="196"/>
      <c r="BR282" s="196"/>
      <c r="BS282" s="196"/>
      <c r="BT282" s="196"/>
      <c r="BU282" s="196"/>
      <c r="BV282" s="196"/>
      <c r="BW282" s="196"/>
      <c r="BX282" s="196"/>
      <c r="BY282" s="196"/>
      <c r="BZ282" s="196"/>
      <c r="CA282" s="196"/>
      <c r="CB282" s="196"/>
      <c r="CC282" s="338"/>
      <c r="CD282" s="1517" t="s">
        <v>80</v>
      </c>
      <c r="CE282" s="1518"/>
      <c r="CF282" s="1518"/>
      <c r="CG282" s="1518"/>
      <c r="CH282" s="1518"/>
      <c r="CI282" s="1518"/>
      <c r="CJ282" s="1518"/>
      <c r="CK282" s="1518"/>
      <c r="CL282" s="1518"/>
      <c r="CM282" s="1518"/>
      <c r="CN282" s="1518"/>
      <c r="CO282" s="1518"/>
      <c r="CP282" s="1518"/>
      <c r="CQ282" s="1518"/>
      <c r="CR282" s="1518"/>
      <c r="CS282" s="1518"/>
      <c r="CT282" s="1518"/>
      <c r="CU282" s="1518"/>
      <c r="CV282" s="1519"/>
      <c r="CW282" s="32"/>
      <c r="CX282" s="32"/>
    </row>
    <row r="283" spans="2:102" s="7" customFormat="1" ht="9.9" customHeight="1">
      <c r="B283" s="1523" t="str">
        <f>$B$221</f>
        <v/>
      </c>
      <c r="C283" s="1524"/>
      <c r="D283" s="1524"/>
      <c r="E283" s="1524"/>
      <c r="F283" s="1524"/>
      <c r="G283" s="1524"/>
      <c r="H283" s="1524"/>
      <c r="I283" s="1524"/>
      <c r="J283" s="1524"/>
      <c r="K283" s="1524"/>
      <c r="L283" s="1524"/>
      <c r="M283" s="1524"/>
      <c r="N283" s="1524"/>
      <c r="O283" s="1524"/>
      <c r="P283" s="1524"/>
      <c r="Q283" s="1524"/>
      <c r="R283" s="1524"/>
      <c r="S283" s="1524"/>
      <c r="T283" s="1524"/>
      <c r="U283" s="1524"/>
      <c r="V283" s="1524"/>
      <c r="W283" s="1524"/>
      <c r="X283" s="1524"/>
      <c r="Y283" s="1524"/>
      <c r="Z283" s="1524"/>
      <c r="AA283" s="1524"/>
      <c r="AB283" s="1524"/>
      <c r="AC283" s="1524"/>
      <c r="AD283" s="1524"/>
      <c r="AE283" s="1524"/>
      <c r="AF283" s="1524"/>
      <c r="AG283" s="1524"/>
      <c r="AH283" s="1524"/>
      <c r="AI283" s="1524"/>
      <c r="AJ283" s="1524"/>
      <c r="AK283" s="1524"/>
      <c r="AL283" s="1524"/>
      <c r="AM283" s="1524"/>
      <c r="AN283" s="1524"/>
      <c r="AO283" s="1524"/>
      <c r="AP283" s="1524"/>
      <c r="AQ283" s="1524"/>
      <c r="AR283" s="1524"/>
      <c r="AS283" s="1524"/>
      <c r="AT283" s="1525"/>
      <c r="AU283" s="1454" t="str">
        <f>$AU$28</f>
        <v/>
      </c>
      <c r="AV283" s="778"/>
      <c r="AW283" s="1498"/>
      <c r="AX283" s="1454" t="str">
        <f>$AX$28</f>
        <v/>
      </c>
      <c r="AY283" s="778"/>
      <c r="AZ283" s="1492"/>
      <c r="BA283" s="1496" t="str">
        <f>$BA$28</f>
        <v/>
      </c>
      <c r="BB283" s="778"/>
      <c r="BC283" s="1492"/>
      <c r="BD283" s="1496" t="str">
        <f>$BD$28</f>
        <v/>
      </c>
      <c r="BE283" s="778"/>
      <c r="BF283" s="1492"/>
      <c r="BG283" s="1496" t="str">
        <f>$BG$28</f>
        <v/>
      </c>
      <c r="BH283" s="778"/>
      <c r="BI283" s="1492"/>
      <c r="BJ283" s="1496" t="str">
        <f>$BJ$28</f>
        <v/>
      </c>
      <c r="BK283" s="778"/>
      <c r="BL283" s="1492"/>
      <c r="BM283" s="1496" t="str">
        <f>$BM$28</f>
        <v/>
      </c>
      <c r="BN283" s="778"/>
      <c r="BO283" s="1498"/>
      <c r="BP283" s="337"/>
      <c r="BQ283" s="196"/>
      <c r="BR283" s="196"/>
      <c r="BS283" s="196"/>
      <c r="BT283" s="196"/>
      <c r="BU283" s="196"/>
      <c r="BV283" s="196"/>
      <c r="BW283" s="196"/>
      <c r="BX283" s="196"/>
      <c r="BY283" s="196"/>
      <c r="BZ283" s="196"/>
      <c r="CA283" s="196"/>
      <c r="CB283" s="196"/>
      <c r="CC283" s="338"/>
      <c r="CD283" s="1517"/>
      <c r="CE283" s="1518"/>
      <c r="CF283" s="1518"/>
      <c r="CG283" s="1518"/>
      <c r="CH283" s="1518"/>
      <c r="CI283" s="1518"/>
      <c r="CJ283" s="1518"/>
      <c r="CK283" s="1518"/>
      <c r="CL283" s="1518"/>
      <c r="CM283" s="1518"/>
      <c r="CN283" s="1518"/>
      <c r="CO283" s="1518"/>
      <c r="CP283" s="1518"/>
      <c r="CQ283" s="1518"/>
      <c r="CR283" s="1518"/>
      <c r="CS283" s="1518"/>
      <c r="CT283" s="1518"/>
      <c r="CU283" s="1518"/>
      <c r="CV283" s="1519"/>
      <c r="CW283" s="32"/>
      <c r="CX283" s="32"/>
    </row>
    <row r="284" spans="2:102" s="7" customFormat="1" ht="9.9" customHeight="1">
      <c r="B284" s="1526"/>
      <c r="C284" s="1400"/>
      <c r="D284" s="1400"/>
      <c r="E284" s="1400"/>
      <c r="F284" s="1400"/>
      <c r="G284" s="1400"/>
      <c r="H284" s="1400"/>
      <c r="I284" s="1400"/>
      <c r="J284" s="1400"/>
      <c r="K284" s="1400"/>
      <c r="L284" s="1400"/>
      <c r="M284" s="1400"/>
      <c r="N284" s="1400"/>
      <c r="O284" s="1400"/>
      <c r="P284" s="1400"/>
      <c r="Q284" s="1400"/>
      <c r="R284" s="1400"/>
      <c r="S284" s="1400"/>
      <c r="T284" s="1400"/>
      <c r="U284" s="1400"/>
      <c r="V284" s="1400"/>
      <c r="W284" s="1400"/>
      <c r="X284" s="1400"/>
      <c r="Y284" s="1400"/>
      <c r="Z284" s="1400"/>
      <c r="AA284" s="1400"/>
      <c r="AB284" s="1400"/>
      <c r="AC284" s="1400"/>
      <c r="AD284" s="1400"/>
      <c r="AE284" s="1400"/>
      <c r="AF284" s="1400"/>
      <c r="AG284" s="1400"/>
      <c r="AH284" s="1400"/>
      <c r="AI284" s="1400"/>
      <c r="AJ284" s="1400"/>
      <c r="AK284" s="1400"/>
      <c r="AL284" s="1400"/>
      <c r="AM284" s="1400"/>
      <c r="AN284" s="1400"/>
      <c r="AO284" s="1400"/>
      <c r="AP284" s="1400"/>
      <c r="AQ284" s="1400"/>
      <c r="AR284" s="1400"/>
      <c r="AS284" s="1400"/>
      <c r="AT284" s="1401"/>
      <c r="AU284" s="1454"/>
      <c r="AV284" s="778"/>
      <c r="AW284" s="1498"/>
      <c r="AX284" s="1454"/>
      <c r="AY284" s="778"/>
      <c r="AZ284" s="1492"/>
      <c r="BA284" s="1496"/>
      <c r="BB284" s="778"/>
      <c r="BC284" s="1492"/>
      <c r="BD284" s="1496"/>
      <c r="BE284" s="778"/>
      <c r="BF284" s="1492"/>
      <c r="BG284" s="1496"/>
      <c r="BH284" s="778"/>
      <c r="BI284" s="1492"/>
      <c r="BJ284" s="1496"/>
      <c r="BK284" s="778"/>
      <c r="BL284" s="1492"/>
      <c r="BM284" s="1496"/>
      <c r="BN284" s="778"/>
      <c r="BO284" s="1498"/>
      <c r="BP284" s="337"/>
      <c r="BQ284" s="196"/>
      <c r="BR284" s="196"/>
      <c r="BS284" s="196"/>
      <c r="BT284" s="196"/>
      <c r="BU284" s="196"/>
      <c r="BV284" s="196"/>
      <c r="BW284" s="196"/>
      <c r="BX284" s="196"/>
      <c r="BY284" s="196"/>
      <c r="BZ284" s="196"/>
      <c r="CA284" s="196"/>
      <c r="CB284" s="196"/>
      <c r="CC284" s="338"/>
      <c r="CD284" s="1517"/>
      <c r="CE284" s="1518"/>
      <c r="CF284" s="1518"/>
      <c r="CG284" s="1518"/>
      <c r="CH284" s="1518"/>
      <c r="CI284" s="1518"/>
      <c r="CJ284" s="1518"/>
      <c r="CK284" s="1518"/>
      <c r="CL284" s="1518"/>
      <c r="CM284" s="1518"/>
      <c r="CN284" s="1518"/>
      <c r="CO284" s="1518"/>
      <c r="CP284" s="1518"/>
      <c r="CQ284" s="1518"/>
      <c r="CR284" s="1518"/>
      <c r="CS284" s="1518"/>
      <c r="CT284" s="1518"/>
      <c r="CU284" s="1518"/>
      <c r="CV284" s="1519"/>
      <c r="CW284" s="32"/>
      <c r="CX284" s="32"/>
    </row>
    <row r="285" spans="2:102" s="7" customFormat="1" ht="9.9" customHeight="1">
      <c r="B285" s="1448"/>
      <c r="C285" s="1400"/>
      <c r="D285" s="1400"/>
      <c r="E285" s="1400"/>
      <c r="F285" s="1400"/>
      <c r="G285" s="1400"/>
      <c r="H285" s="1400"/>
      <c r="I285" s="1400"/>
      <c r="J285" s="1400"/>
      <c r="K285" s="1400"/>
      <c r="L285" s="1400"/>
      <c r="M285" s="1400"/>
      <c r="N285" s="1400"/>
      <c r="O285" s="1400"/>
      <c r="P285" s="1400"/>
      <c r="Q285" s="1400"/>
      <c r="R285" s="1400"/>
      <c r="S285" s="1400"/>
      <c r="T285" s="1400"/>
      <c r="U285" s="1400"/>
      <c r="V285" s="1400"/>
      <c r="W285" s="1400"/>
      <c r="X285" s="1400"/>
      <c r="Y285" s="1400"/>
      <c r="Z285" s="1400"/>
      <c r="AA285" s="1400"/>
      <c r="AB285" s="1400"/>
      <c r="AC285" s="1400"/>
      <c r="AD285" s="1400"/>
      <c r="AE285" s="1400"/>
      <c r="AF285" s="1400"/>
      <c r="AG285" s="1400"/>
      <c r="AH285" s="1400"/>
      <c r="AI285" s="1400"/>
      <c r="AJ285" s="1400"/>
      <c r="AK285" s="1400"/>
      <c r="AL285" s="1400"/>
      <c r="AM285" s="1400"/>
      <c r="AN285" s="1400"/>
      <c r="AO285" s="1400"/>
      <c r="AP285" s="1400"/>
      <c r="AQ285" s="1400"/>
      <c r="AR285" s="1400"/>
      <c r="AS285" s="1400"/>
      <c r="AT285" s="1401"/>
      <c r="AU285" s="1454"/>
      <c r="AV285" s="778"/>
      <c r="AW285" s="1498"/>
      <c r="AX285" s="1454"/>
      <c r="AY285" s="778"/>
      <c r="AZ285" s="1492"/>
      <c r="BA285" s="1496"/>
      <c r="BB285" s="778"/>
      <c r="BC285" s="1492"/>
      <c r="BD285" s="1496"/>
      <c r="BE285" s="778"/>
      <c r="BF285" s="1492"/>
      <c r="BG285" s="1496"/>
      <c r="BH285" s="778"/>
      <c r="BI285" s="1492"/>
      <c r="BJ285" s="1496"/>
      <c r="BK285" s="778"/>
      <c r="BL285" s="1492"/>
      <c r="BM285" s="1496"/>
      <c r="BN285" s="778"/>
      <c r="BO285" s="1498"/>
      <c r="BP285" s="337"/>
      <c r="BQ285" s="196"/>
      <c r="BR285" s="196"/>
      <c r="BS285" s="196"/>
      <c r="BT285" s="196"/>
      <c r="BU285" s="196"/>
      <c r="BV285" s="196"/>
      <c r="BW285" s="196"/>
      <c r="BX285" s="196"/>
      <c r="BY285" s="196"/>
      <c r="BZ285" s="196"/>
      <c r="CA285" s="196"/>
      <c r="CB285" s="196"/>
      <c r="CC285" s="338"/>
      <c r="CD285" s="1517"/>
      <c r="CE285" s="1518"/>
      <c r="CF285" s="1518"/>
      <c r="CG285" s="1518"/>
      <c r="CH285" s="1518"/>
      <c r="CI285" s="1518"/>
      <c r="CJ285" s="1518"/>
      <c r="CK285" s="1518"/>
      <c r="CL285" s="1518"/>
      <c r="CM285" s="1518"/>
      <c r="CN285" s="1518"/>
      <c r="CO285" s="1518"/>
      <c r="CP285" s="1518"/>
      <c r="CQ285" s="1518"/>
      <c r="CR285" s="1518"/>
      <c r="CS285" s="1518"/>
      <c r="CT285" s="1518"/>
      <c r="CU285" s="1518"/>
      <c r="CV285" s="1519"/>
      <c r="CW285" s="32"/>
      <c r="CX285" s="32"/>
    </row>
    <row r="286" spans="2:102" s="7" customFormat="1" ht="9.9" customHeight="1">
      <c r="B286" s="1449"/>
      <c r="C286" s="1403"/>
      <c r="D286" s="1403"/>
      <c r="E286" s="1403"/>
      <c r="F286" s="1403"/>
      <c r="G286" s="1403"/>
      <c r="H286" s="1403"/>
      <c r="I286" s="1403"/>
      <c r="J286" s="1403"/>
      <c r="K286" s="1403"/>
      <c r="L286" s="1403"/>
      <c r="M286" s="1403"/>
      <c r="N286" s="1403"/>
      <c r="O286" s="1403"/>
      <c r="P286" s="1403"/>
      <c r="Q286" s="1403"/>
      <c r="R286" s="1403"/>
      <c r="S286" s="1403"/>
      <c r="T286" s="1403"/>
      <c r="U286" s="1403"/>
      <c r="V286" s="1403"/>
      <c r="W286" s="1403"/>
      <c r="X286" s="1403"/>
      <c r="Y286" s="1403"/>
      <c r="Z286" s="1403"/>
      <c r="AA286" s="1403"/>
      <c r="AB286" s="1403"/>
      <c r="AC286" s="1403"/>
      <c r="AD286" s="1403"/>
      <c r="AE286" s="1403"/>
      <c r="AF286" s="1403"/>
      <c r="AG286" s="1403"/>
      <c r="AH286" s="1403"/>
      <c r="AI286" s="1403"/>
      <c r="AJ286" s="1403"/>
      <c r="AK286" s="1403"/>
      <c r="AL286" s="1403"/>
      <c r="AM286" s="1403"/>
      <c r="AN286" s="1403"/>
      <c r="AO286" s="1403"/>
      <c r="AP286" s="1403"/>
      <c r="AQ286" s="1403"/>
      <c r="AR286" s="1403"/>
      <c r="AS286" s="1403"/>
      <c r="AT286" s="1404"/>
      <c r="AU286" s="1456"/>
      <c r="AV286" s="1493"/>
      <c r="AW286" s="1499"/>
      <c r="AX286" s="1456"/>
      <c r="AY286" s="1493"/>
      <c r="AZ286" s="1494"/>
      <c r="BA286" s="1497"/>
      <c r="BB286" s="1493"/>
      <c r="BC286" s="1494"/>
      <c r="BD286" s="1497"/>
      <c r="BE286" s="1493"/>
      <c r="BF286" s="1494"/>
      <c r="BG286" s="1497"/>
      <c r="BH286" s="1493"/>
      <c r="BI286" s="1494"/>
      <c r="BJ286" s="1497"/>
      <c r="BK286" s="1493"/>
      <c r="BL286" s="1494"/>
      <c r="BM286" s="1497"/>
      <c r="BN286" s="1493"/>
      <c r="BO286" s="1499"/>
      <c r="BP286" s="339"/>
      <c r="BQ286" s="340"/>
      <c r="BR286" s="340"/>
      <c r="BS286" s="340"/>
      <c r="BT286" s="340"/>
      <c r="BU286" s="340"/>
      <c r="BV286" s="340"/>
      <c r="BW286" s="340"/>
      <c r="BX286" s="340"/>
      <c r="BY286" s="340"/>
      <c r="BZ286" s="340"/>
      <c r="CA286" s="340"/>
      <c r="CB286" s="340"/>
      <c r="CC286" s="341"/>
      <c r="CD286" s="1520"/>
      <c r="CE286" s="1521"/>
      <c r="CF286" s="1521"/>
      <c r="CG286" s="1521"/>
      <c r="CH286" s="1521"/>
      <c r="CI286" s="1521"/>
      <c r="CJ286" s="1521"/>
      <c r="CK286" s="1521"/>
      <c r="CL286" s="1521"/>
      <c r="CM286" s="1521"/>
      <c r="CN286" s="1521"/>
      <c r="CO286" s="1521"/>
      <c r="CP286" s="1521"/>
      <c r="CQ286" s="1521"/>
      <c r="CR286" s="1521"/>
      <c r="CS286" s="1521"/>
      <c r="CT286" s="1521"/>
      <c r="CU286" s="1521"/>
      <c r="CV286" s="1522"/>
    </row>
    <row r="287" spans="2:102" s="7" customFormat="1" ht="4.5" customHeight="1">
      <c r="X287" s="5"/>
      <c r="Y287" s="5"/>
      <c r="Z287" s="5"/>
      <c r="AA287" s="5"/>
      <c r="AB287" s="5"/>
      <c r="AC287" s="5"/>
      <c r="AD287" s="5"/>
      <c r="AE287" s="5"/>
      <c r="AF287" s="5"/>
      <c r="AG287" s="5"/>
      <c r="AH287" s="5"/>
      <c r="AI287" s="5"/>
      <c r="AJ287" s="5"/>
      <c r="AK287" s="5"/>
      <c r="AL287" s="5"/>
      <c r="AM287" s="5"/>
      <c r="AN287" s="5"/>
      <c r="AO287" s="5"/>
      <c r="AP287" s="5"/>
      <c r="AQ287" s="5"/>
      <c r="AR287" s="5"/>
      <c r="AS287" s="5"/>
      <c r="AT287" s="5"/>
      <c r="AU287" s="5"/>
      <c r="AV287" s="5"/>
      <c r="AW287" s="20"/>
      <c r="AX287" s="5"/>
      <c r="AY287" s="5"/>
      <c r="AZ287" s="5"/>
      <c r="BA287" s="5"/>
      <c r="BB287" s="5"/>
      <c r="BC287" s="5"/>
      <c r="BD287" s="5"/>
      <c r="BE287" s="5"/>
      <c r="BF287" s="5"/>
      <c r="BG287" s="5"/>
      <c r="BH287" s="5"/>
      <c r="BI287" s="5"/>
      <c r="BJ287" s="5"/>
      <c r="BK287" s="5"/>
      <c r="BL287" s="5"/>
      <c r="BM287" s="5"/>
      <c r="BN287" s="5"/>
      <c r="BO287" s="5"/>
      <c r="BP287" s="5"/>
      <c r="BQ287" s="5"/>
      <c r="BR287" s="5"/>
      <c r="BS287" s="5"/>
      <c r="BT287" s="5"/>
      <c r="BU287" s="5"/>
      <c r="BV287" s="5"/>
    </row>
    <row r="288" spans="2:102" s="7" customFormat="1" ht="9.9" customHeight="1">
      <c r="B288" s="20" t="s">
        <v>94</v>
      </c>
      <c r="W288" s="5"/>
      <c r="X288" s="5"/>
      <c r="Y288" s="20"/>
      <c r="Z288" s="5"/>
      <c r="AC288" s="172"/>
      <c r="AD288" s="172"/>
      <c r="AE288" s="172"/>
      <c r="AF288" s="172"/>
      <c r="AG288" s="172"/>
      <c r="AH288" s="172"/>
      <c r="AI288" s="172"/>
      <c r="AJ288" s="172"/>
      <c r="AK288" s="172"/>
      <c r="AL288" s="172"/>
      <c r="AM288" s="172"/>
      <c r="AN288" s="172"/>
      <c r="AO288" s="172"/>
      <c r="AP288" s="172"/>
      <c r="AQ288" s="172"/>
      <c r="AR288" s="6"/>
      <c r="AS288" s="6"/>
      <c r="AT288" s="6"/>
      <c r="AU288" s="172"/>
      <c r="AV288" s="20"/>
      <c r="AW288" s="172"/>
      <c r="AX288" s="20"/>
      <c r="AY288" s="20"/>
      <c r="AZ288" s="172"/>
      <c r="BA288" s="172"/>
      <c r="BB288" s="20"/>
      <c r="BC288" s="172"/>
      <c r="BD288" s="172"/>
      <c r="BE288" s="20"/>
      <c r="BF288" s="172"/>
      <c r="BG288" s="172"/>
      <c r="BH288" s="20"/>
      <c r="BI288" s="20"/>
      <c r="BJ288" s="20"/>
      <c r="BL288" s="226"/>
      <c r="BM288" s="226"/>
      <c r="BN288" s="226"/>
      <c r="BO288" s="226"/>
      <c r="BQ288" s="226"/>
      <c r="BS288" s="23" t="s">
        <v>1257</v>
      </c>
      <c r="BT288" s="226"/>
      <c r="BU288" s="226"/>
      <c r="BV288" s="226"/>
      <c r="BW288" s="226"/>
    </row>
    <row r="289" spans="2:113" s="7" customFormat="1" ht="9.9" customHeight="1">
      <c r="B289" s="1207" t="s">
        <v>19</v>
      </c>
      <c r="C289" s="1208"/>
      <c r="D289" s="1208"/>
      <c r="E289" s="1208"/>
      <c r="F289" s="1208"/>
      <c r="G289" s="1208"/>
      <c r="H289" s="1208"/>
      <c r="I289" s="1208"/>
      <c r="J289" s="1208"/>
      <c r="K289" s="1208"/>
      <c r="L289" s="1208"/>
      <c r="M289" s="1208"/>
      <c r="N289" s="1208"/>
      <c r="O289" s="1208"/>
      <c r="P289" s="1208"/>
      <c r="Q289" s="1208"/>
      <c r="R289" s="1208"/>
      <c r="S289" s="1208"/>
      <c r="T289" s="1208"/>
      <c r="U289" s="1208"/>
      <c r="V289" s="1208"/>
      <c r="W289" s="1208"/>
      <c r="X289" s="1208"/>
      <c r="Y289" s="1208"/>
      <c r="Z289" s="1208"/>
      <c r="AA289" s="1208"/>
      <c r="AB289" s="1208"/>
      <c r="AC289" s="1208"/>
      <c r="AD289" s="1208"/>
      <c r="AE289" s="1208"/>
      <c r="AF289" s="1208"/>
      <c r="AG289" s="1208"/>
      <c r="AH289" s="1208"/>
      <c r="AI289" s="1208"/>
      <c r="AJ289" s="1208"/>
      <c r="AK289" s="1208"/>
      <c r="AL289" s="1208"/>
      <c r="AM289" s="1208"/>
      <c r="AN289" s="1208"/>
      <c r="AO289" s="1209"/>
      <c r="AP289" s="172"/>
      <c r="AQ289" s="172"/>
      <c r="AR289" s="172"/>
      <c r="AS289" s="172"/>
      <c r="AT289" s="172"/>
      <c r="AU289" s="172"/>
      <c r="AV289" s="172"/>
      <c r="AW289" s="172"/>
      <c r="AX289" s="172"/>
      <c r="AY289" s="218"/>
      <c r="AZ289" s="218"/>
      <c r="BA289" s="4"/>
      <c r="BB289" s="218"/>
      <c r="BC289" s="218"/>
      <c r="BD289" s="218"/>
      <c r="BE289" s="218"/>
      <c r="BF289" s="218"/>
      <c r="BG289" s="218"/>
      <c r="BH289" s="218"/>
      <c r="BI289" s="218"/>
      <c r="BJ289" s="172"/>
      <c r="BK289" s="20"/>
      <c r="BL289" s="172"/>
      <c r="BM289" s="172"/>
      <c r="BN289" s="20"/>
      <c r="BO289" s="172"/>
      <c r="BP289" s="172"/>
      <c r="BQ289" s="20"/>
      <c r="BR289" s="172"/>
      <c r="BS289" s="172"/>
      <c r="BT289" s="20"/>
      <c r="BU289" s="172"/>
      <c r="BV289" s="172"/>
      <c r="BW289" s="20"/>
      <c r="BX289" s="20"/>
      <c r="CA289" s="226"/>
      <c r="CB289" s="226"/>
      <c r="CC289" s="226"/>
      <c r="CD289" s="226"/>
      <c r="CE289" s="226"/>
      <c r="CF289" s="226"/>
      <c r="CG289" s="226"/>
      <c r="CH289" s="226"/>
      <c r="CI289" s="226"/>
      <c r="CJ289" s="226"/>
      <c r="CK289" s="226"/>
      <c r="CL289" s="226"/>
    </row>
    <row r="290" spans="2:113" s="7" customFormat="1" ht="9.9" customHeight="1">
      <c r="B290" s="1207">
        <v>1</v>
      </c>
      <c r="C290" s="1208"/>
      <c r="D290" s="1208"/>
      <c r="E290" s="1209"/>
      <c r="F290" s="1207">
        <v>2</v>
      </c>
      <c r="G290" s="1208"/>
      <c r="H290" s="1208"/>
      <c r="I290" s="1209"/>
      <c r="J290" s="1207">
        <v>3</v>
      </c>
      <c r="K290" s="1208"/>
      <c r="L290" s="1208"/>
      <c r="M290" s="1209"/>
      <c r="N290" s="1207">
        <v>4</v>
      </c>
      <c r="O290" s="1208"/>
      <c r="P290" s="1208"/>
      <c r="Q290" s="1209"/>
      <c r="R290" s="1207">
        <v>5</v>
      </c>
      <c r="S290" s="1208"/>
      <c r="T290" s="1208"/>
      <c r="U290" s="1209"/>
      <c r="V290" s="1207">
        <v>6</v>
      </c>
      <c r="W290" s="1208"/>
      <c r="X290" s="1208"/>
      <c r="Y290" s="1209"/>
      <c r="Z290" s="1207">
        <v>7</v>
      </c>
      <c r="AA290" s="1208"/>
      <c r="AB290" s="1208"/>
      <c r="AC290" s="1209"/>
      <c r="AD290" s="1207">
        <v>8</v>
      </c>
      <c r="AE290" s="1208"/>
      <c r="AF290" s="1208"/>
      <c r="AG290" s="1209"/>
      <c r="AH290" s="1207">
        <v>9</v>
      </c>
      <c r="AI290" s="1208"/>
      <c r="AJ290" s="1208"/>
      <c r="AK290" s="1209"/>
      <c r="AL290" s="1207">
        <v>10</v>
      </c>
      <c r="AM290" s="1208"/>
      <c r="AN290" s="1208"/>
      <c r="AO290" s="1209"/>
      <c r="AY290" s="1527" t="s">
        <v>1</v>
      </c>
      <c r="AZ290" s="1527"/>
      <c r="BA290" s="1527"/>
      <c r="BB290" s="1528" t="s">
        <v>0</v>
      </c>
      <c r="BC290" s="1529"/>
      <c r="BD290" s="1530"/>
      <c r="BE290" s="1537" t="s">
        <v>95</v>
      </c>
      <c r="BF290" s="1538"/>
      <c r="BG290" s="1538"/>
      <c r="BH290" s="1538"/>
      <c r="BI290" s="1538"/>
      <c r="BJ290" s="1538"/>
      <c r="BK290" s="1538"/>
      <c r="BL290" s="1538"/>
      <c r="BM290" s="1538"/>
      <c r="BN290" s="1538"/>
      <c r="BO290" s="1538"/>
      <c r="BP290" s="1539"/>
      <c r="BQ290" s="1546" t="s">
        <v>93</v>
      </c>
      <c r="BR290" s="1547"/>
      <c r="BS290" s="1547"/>
      <c r="BT290" s="1547"/>
      <c r="BU290" s="1547"/>
      <c r="BV290" s="1547"/>
      <c r="BW290" s="1547"/>
      <c r="BX290" s="1547"/>
      <c r="BY290" s="1547"/>
      <c r="BZ290" s="1547"/>
      <c r="CA290" s="1547"/>
      <c r="CB290" s="1547"/>
      <c r="CC290" s="1547"/>
      <c r="CD290" s="1547"/>
      <c r="CE290" s="1547"/>
      <c r="CF290" s="1547"/>
      <c r="CG290" s="1547"/>
      <c r="CH290" s="1547"/>
      <c r="CI290" s="1547"/>
      <c r="CJ290" s="1547"/>
      <c r="CK290" s="1547"/>
      <c r="CL290" s="1547"/>
      <c r="CM290" s="1547"/>
      <c r="CN290" s="1547"/>
      <c r="CO290" s="1547"/>
      <c r="CP290" s="1547"/>
      <c r="CQ290" s="1547"/>
      <c r="CR290" s="1547"/>
      <c r="CS290" s="1547"/>
      <c r="CT290" s="1547"/>
      <c r="CU290" s="1547"/>
      <c r="CV290" s="1548"/>
    </row>
    <row r="291" spans="2:113" s="7" customFormat="1" ht="9.9" customHeight="1">
      <c r="B291" s="1555"/>
      <c r="C291" s="1556"/>
      <c r="D291" s="1556"/>
      <c r="E291" s="1557"/>
      <c r="F291" s="1474" t="str">
        <f>$F$36</f>
        <v/>
      </c>
      <c r="G291" s="1475"/>
      <c r="H291" s="1475" t="str">
        <f>$H$36</f>
        <v/>
      </c>
      <c r="I291" s="1476"/>
      <c r="J291" s="1474" t="str">
        <f>$J$36</f>
        <v/>
      </c>
      <c r="K291" s="1475"/>
      <c r="L291" s="1475"/>
      <c r="M291" s="1476"/>
      <c r="N291" s="1555" t="str">
        <f>$N$36</f>
        <v/>
      </c>
      <c r="O291" s="1556"/>
      <c r="P291" s="1556"/>
      <c r="Q291" s="1557"/>
      <c r="R291" s="1555" t="str">
        <f>$R$36</f>
        <v/>
      </c>
      <c r="S291" s="1556"/>
      <c r="T291" s="1556"/>
      <c r="U291" s="1557"/>
      <c r="V291" s="1474" t="str">
        <f>$V$36</f>
        <v/>
      </c>
      <c r="W291" s="1475"/>
      <c r="X291" s="1475"/>
      <c r="Y291" s="1476"/>
      <c r="Z291" s="1474" t="str">
        <f>$Z$36</f>
        <v/>
      </c>
      <c r="AA291" s="1475"/>
      <c r="AB291" s="1475"/>
      <c r="AC291" s="1476"/>
      <c r="AD291" s="1474" t="str">
        <f>$AD$36</f>
        <v/>
      </c>
      <c r="AE291" s="1475"/>
      <c r="AF291" s="1475"/>
      <c r="AG291" s="1476"/>
      <c r="AH291" s="1474" t="str">
        <f>$AH$36</f>
        <v/>
      </c>
      <c r="AI291" s="1475"/>
      <c r="AJ291" s="1475"/>
      <c r="AK291" s="1476"/>
      <c r="AL291" s="1474" t="str">
        <f>$AL$36</f>
        <v/>
      </c>
      <c r="AM291" s="1475"/>
      <c r="AN291" s="1475" t="str">
        <f>$AN$36</f>
        <v/>
      </c>
      <c r="AO291" s="1476"/>
      <c r="AY291" s="1527"/>
      <c r="AZ291" s="1527"/>
      <c r="BA291" s="1527"/>
      <c r="BB291" s="1531"/>
      <c r="BC291" s="1532"/>
      <c r="BD291" s="1533"/>
      <c r="BE291" s="1540"/>
      <c r="BF291" s="1541"/>
      <c r="BG291" s="1541"/>
      <c r="BH291" s="1541"/>
      <c r="BI291" s="1541"/>
      <c r="BJ291" s="1541"/>
      <c r="BK291" s="1541"/>
      <c r="BL291" s="1541"/>
      <c r="BM291" s="1541"/>
      <c r="BN291" s="1541"/>
      <c r="BO291" s="1541"/>
      <c r="BP291" s="1542"/>
      <c r="BQ291" s="1549"/>
      <c r="BR291" s="1550"/>
      <c r="BS291" s="1550"/>
      <c r="BT291" s="1550"/>
      <c r="BU291" s="1550"/>
      <c r="BV291" s="1550"/>
      <c r="BW291" s="1550"/>
      <c r="BX291" s="1550"/>
      <c r="BY291" s="1550"/>
      <c r="BZ291" s="1550"/>
      <c r="CA291" s="1550"/>
      <c r="CB291" s="1550"/>
      <c r="CC291" s="1550"/>
      <c r="CD291" s="1550"/>
      <c r="CE291" s="1550"/>
      <c r="CF291" s="1550"/>
      <c r="CG291" s="1550"/>
      <c r="CH291" s="1550"/>
      <c r="CI291" s="1550"/>
      <c r="CJ291" s="1550"/>
      <c r="CK291" s="1550"/>
      <c r="CL291" s="1550"/>
      <c r="CM291" s="1550"/>
      <c r="CN291" s="1550"/>
      <c r="CO291" s="1550"/>
      <c r="CP291" s="1550"/>
      <c r="CQ291" s="1550"/>
      <c r="CR291" s="1550"/>
      <c r="CS291" s="1550"/>
      <c r="CT291" s="1550"/>
      <c r="CU291" s="1550"/>
      <c r="CV291" s="1551"/>
    </row>
    <row r="292" spans="2:113" s="7" customFormat="1" ht="9.9" customHeight="1">
      <c r="B292" s="1558"/>
      <c r="C292" s="1559"/>
      <c r="D292" s="1559"/>
      <c r="E292" s="1560"/>
      <c r="F292" s="1477"/>
      <c r="G292" s="1478"/>
      <c r="H292" s="1478"/>
      <c r="I292" s="1479"/>
      <c r="J292" s="1477"/>
      <c r="K292" s="1478"/>
      <c r="L292" s="1478"/>
      <c r="M292" s="1479"/>
      <c r="N292" s="1558"/>
      <c r="O292" s="1559"/>
      <c r="P292" s="1559"/>
      <c r="Q292" s="1560"/>
      <c r="R292" s="1558"/>
      <c r="S292" s="1559"/>
      <c r="T292" s="1559"/>
      <c r="U292" s="1560"/>
      <c r="V292" s="1477"/>
      <c r="W292" s="1478"/>
      <c r="X292" s="1478"/>
      <c r="Y292" s="1479"/>
      <c r="Z292" s="1477"/>
      <c r="AA292" s="1478"/>
      <c r="AB292" s="1478"/>
      <c r="AC292" s="1479"/>
      <c r="AD292" s="1477"/>
      <c r="AE292" s="1478"/>
      <c r="AF292" s="1478"/>
      <c r="AG292" s="1479"/>
      <c r="AH292" s="1477"/>
      <c r="AI292" s="1478"/>
      <c r="AJ292" s="1478"/>
      <c r="AK292" s="1479"/>
      <c r="AL292" s="1477"/>
      <c r="AM292" s="1478"/>
      <c r="AN292" s="1478"/>
      <c r="AO292" s="1479"/>
      <c r="AY292" s="1527"/>
      <c r="AZ292" s="1527"/>
      <c r="BA292" s="1527"/>
      <c r="BB292" s="1534"/>
      <c r="BC292" s="1535"/>
      <c r="BD292" s="1536"/>
      <c r="BE292" s="1543"/>
      <c r="BF292" s="1544"/>
      <c r="BG292" s="1544"/>
      <c r="BH292" s="1544"/>
      <c r="BI292" s="1544"/>
      <c r="BJ292" s="1544"/>
      <c r="BK292" s="1544"/>
      <c r="BL292" s="1544"/>
      <c r="BM292" s="1544"/>
      <c r="BN292" s="1544"/>
      <c r="BO292" s="1544"/>
      <c r="BP292" s="1545"/>
      <c r="BQ292" s="1552"/>
      <c r="BR292" s="1553"/>
      <c r="BS292" s="1553"/>
      <c r="BT292" s="1553"/>
      <c r="BU292" s="1553"/>
      <c r="BV292" s="1553"/>
      <c r="BW292" s="1553"/>
      <c r="BX292" s="1553"/>
      <c r="BY292" s="1553"/>
      <c r="BZ292" s="1553"/>
      <c r="CA292" s="1553"/>
      <c r="CB292" s="1553"/>
      <c r="CC292" s="1553"/>
      <c r="CD292" s="1553"/>
      <c r="CE292" s="1553"/>
      <c r="CF292" s="1553"/>
      <c r="CG292" s="1553"/>
      <c r="CH292" s="1553"/>
      <c r="CI292" s="1553"/>
      <c r="CJ292" s="1553"/>
      <c r="CK292" s="1553"/>
      <c r="CL292" s="1553"/>
      <c r="CM292" s="1553"/>
      <c r="CN292" s="1553"/>
      <c r="CO292" s="1553"/>
      <c r="CP292" s="1553"/>
      <c r="CQ292" s="1553"/>
      <c r="CR292" s="1553"/>
      <c r="CS292" s="1553"/>
      <c r="CT292" s="1553"/>
      <c r="CU292" s="1553"/>
      <c r="CV292" s="1554"/>
    </row>
    <row r="293" spans="2:113" s="7" customFormat="1" ht="9.9" customHeight="1">
      <c r="B293" s="1558"/>
      <c r="C293" s="1559"/>
      <c r="D293" s="1559"/>
      <c r="E293" s="1560"/>
      <c r="F293" s="1477"/>
      <c r="G293" s="1478"/>
      <c r="H293" s="1478"/>
      <c r="I293" s="1479"/>
      <c r="J293" s="1477"/>
      <c r="K293" s="1478"/>
      <c r="L293" s="1478"/>
      <c r="M293" s="1479"/>
      <c r="N293" s="1558"/>
      <c r="O293" s="1559"/>
      <c r="P293" s="1559"/>
      <c r="Q293" s="1560"/>
      <c r="R293" s="1558"/>
      <c r="S293" s="1559"/>
      <c r="T293" s="1559"/>
      <c r="U293" s="1560"/>
      <c r="V293" s="1477"/>
      <c r="W293" s="1478"/>
      <c r="X293" s="1478"/>
      <c r="Y293" s="1479"/>
      <c r="Z293" s="1477"/>
      <c r="AA293" s="1478"/>
      <c r="AB293" s="1478"/>
      <c r="AC293" s="1479"/>
      <c r="AD293" s="1477"/>
      <c r="AE293" s="1478"/>
      <c r="AF293" s="1478"/>
      <c r="AG293" s="1479"/>
      <c r="AH293" s="1477"/>
      <c r="AI293" s="1478"/>
      <c r="AJ293" s="1478"/>
      <c r="AK293" s="1479"/>
      <c r="AL293" s="1477"/>
      <c r="AM293" s="1478"/>
      <c r="AN293" s="1478"/>
      <c r="AO293" s="1479"/>
      <c r="AY293" s="1483" t="str">
        <f>$AY$38</f>
        <v/>
      </c>
      <c r="AZ293" s="1483"/>
      <c r="BA293" s="1483"/>
      <c r="BB293" s="1484">
        <v>3</v>
      </c>
      <c r="BC293" s="1485"/>
      <c r="BD293" s="1486"/>
      <c r="BE293" s="675" t="str">
        <f>$BE$38</f>
        <v/>
      </c>
      <c r="BF293" s="676"/>
      <c r="BG293" s="1491"/>
      <c r="BH293" s="1495" t="str">
        <f>$BH$38</f>
        <v/>
      </c>
      <c r="BI293" s="676"/>
      <c r="BJ293" s="1491"/>
      <c r="BK293" s="1495" t="str">
        <f>$BK$38</f>
        <v/>
      </c>
      <c r="BL293" s="676"/>
      <c r="BM293" s="1491"/>
      <c r="BN293" s="1495" t="str">
        <f>$BN$38</f>
        <v/>
      </c>
      <c r="BO293" s="676"/>
      <c r="BP293" s="677"/>
      <c r="BQ293" s="1500" t="str">
        <f>$BQ$38</f>
        <v/>
      </c>
      <c r="BR293" s="1501"/>
      <c r="BS293" s="1501"/>
      <c r="BT293" s="1501"/>
      <c r="BU293" s="1501"/>
      <c r="BV293" s="1501"/>
      <c r="BW293" s="1501"/>
      <c r="BX293" s="1501"/>
      <c r="BY293" s="1501"/>
      <c r="BZ293" s="1501"/>
      <c r="CA293" s="1501"/>
      <c r="CB293" s="1501"/>
      <c r="CC293" s="1501"/>
      <c r="CD293" s="1501"/>
      <c r="CE293" s="1501"/>
      <c r="CF293" s="1501"/>
      <c r="CG293" s="1501"/>
      <c r="CH293" s="1501"/>
      <c r="CI293" s="1501"/>
      <c r="CJ293" s="1501"/>
      <c r="CK293" s="1501"/>
      <c r="CL293" s="1501"/>
      <c r="CM293" s="1501"/>
      <c r="CN293" s="1501"/>
      <c r="CO293" s="1501"/>
      <c r="CP293" s="1501"/>
      <c r="CQ293" s="1501"/>
      <c r="CR293" s="1501"/>
      <c r="CS293" s="1501"/>
      <c r="CT293" s="1501"/>
      <c r="CU293" s="1501"/>
      <c r="CV293" s="1502"/>
    </row>
    <row r="294" spans="2:113" s="5" customFormat="1" ht="9.9" customHeight="1">
      <c r="B294" s="1558"/>
      <c r="C294" s="1559"/>
      <c r="D294" s="1559"/>
      <c r="E294" s="1560"/>
      <c r="F294" s="1477"/>
      <c r="G294" s="1478"/>
      <c r="H294" s="1478"/>
      <c r="I294" s="1479"/>
      <c r="J294" s="1477"/>
      <c r="K294" s="1478"/>
      <c r="L294" s="1478"/>
      <c r="M294" s="1479"/>
      <c r="N294" s="1558"/>
      <c r="O294" s="1559"/>
      <c r="P294" s="1559"/>
      <c r="Q294" s="1560"/>
      <c r="R294" s="1558"/>
      <c r="S294" s="1559"/>
      <c r="T294" s="1559"/>
      <c r="U294" s="1560"/>
      <c r="V294" s="1477"/>
      <c r="W294" s="1478"/>
      <c r="X294" s="1478"/>
      <c r="Y294" s="1479"/>
      <c r="Z294" s="1477"/>
      <c r="AA294" s="1478"/>
      <c r="AB294" s="1478"/>
      <c r="AC294" s="1479"/>
      <c r="AD294" s="1477"/>
      <c r="AE294" s="1478"/>
      <c r="AF294" s="1478"/>
      <c r="AG294" s="1479"/>
      <c r="AH294" s="1477"/>
      <c r="AI294" s="1478"/>
      <c r="AJ294" s="1478"/>
      <c r="AK294" s="1479"/>
      <c r="AL294" s="1477"/>
      <c r="AM294" s="1478"/>
      <c r="AN294" s="1478"/>
      <c r="AO294" s="1479"/>
      <c r="AY294" s="1483"/>
      <c r="AZ294" s="1483"/>
      <c r="BA294" s="1483"/>
      <c r="BB294" s="1487"/>
      <c r="BC294" s="1488"/>
      <c r="BD294" s="1446"/>
      <c r="BE294" s="1454"/>
      <c r="BF294" s="778"/>
      <c r="BG294" s="1492"/>
      <c r="BH294" s="1496"/>
      <c r="BI294" s="778"/>
      <c r="BJ294" s="1492"/>
      <c r="BK294" s="1496"/>
      <c r="BL294" s="778"/>
      <c r="BM294" s="1492"/>
      <c r="BN294" s="1496"/>
      <c r="BO294" s="778"/>
      <c r="BP294" s="1498"/>
      <c r="BQ294" s="1466"/>
      <c r="BR294" s="1503"/>
      <c r="BS294" s="1503"/>
      <c r="BT294" s="1503"/>
      <c r="BU294" s="1503"/>
      <c r="BV294" s="1503"/>
      <c r="BW294" s="1503"/>
      <c r="BX294" s="1503"/>
      <c r="BY294" s="1503"/>
      <c r="BZ294" s="1503"/>
      <c r="CA294" s="1503"/>
      <c r="CB294" s="1503"/>
      <c r="CC294" s="1503"/>
      <c r="CD294" s="1503"/>
      <c r="CE294" s="1503"/>
      <c r="CF294" s="1503"/>
      <c r="CG294" s="1503"/>
      <c r="CH294" s="1503"/>
      <c r="CI294" s="1503"/>
      <c r="CJ294" s="1503"/>
      <c r="CK294" s="1503"/>
      <c r="CL294" s="1503"/>
      <c r="CM294" s="1503"/>
      <c r="CN294" s="1503"/>
      <c r="CO294" s="1503"/>
      <c r="CP294" s="1503"/>
      <c r="CQ294" s="1503"/>
      <c r="CR294" s="1503"/>
      <c r="CS294" s="1503"/>
      <c r="CT294" s="1503"/>
      <c r="CU294" s="1503"/>
      <c r="CV294" s="1504"/>
    </row>
    <row r="295" spans="2:113" s="7" customFormat="1" ht="4.5" customHeight="1">
      <c r="B295" s="1561"/>
      <c r="C295" s="1562"/>
      <c r="D295" s="1562"/>
      <c r="E295" s="1563"/>
      <c r="F295" s="1480"/>
      <c r="G295" s="1481"/>
      <c r="H295" s="1481"/>
      <c r="I295" s="1482"/>
      <c r="J295" s="1480"/>
      <c r="K295" s="1481"/>
      <c r="L295" s="1481"/>
      <c r="M295" s="1482"/>
      <c r="N295" s="1561"/>
      <c r="O295" s="1562"/>
      <c r="P295" s="1562"/>
      <c r="Q295" s="1563"/>
      <c r="R295" s="1561"/>
      <c r="S295" s="1562"/>
      <c r="T295" s="1562"/>
      <c r="U295" s="1563"/>
      <c r="V295" s="1480"/>
      <c r="W295" s="1481"/>
      <c r="X295" s="1481"/>
      <c r="Y295" s="1482"/>
      <c r="Z295" s="1480"/>
      <c r="AA295" s="1481"/>
      <c r="AB295" s="1481"/>
      <c r="AC295" s="1482"/>
      <c r="AD295" s="1480"/>
      <c r="AE295" s="1481"/>
      <c r="AF295" s="1481"/>
      <c r="AG295" s="1482"/>
      <c r="AH295" s="1480"/>
      <c r="AI295" s="1481"/>
      <c r="AJ295" s="1481"/>
      <c r="AK295" s="1482"/>
      <c r="AL295" s="1480"/>
      <c r="AM295" s="1481"/>
      <c r="AN295" s="1481"/>
      <c r="AO295" s="1482"/>
      <c r="AY295" s="1483"/>
      <c r="AZ295" s="1483"/>
      <c r="BA295" s="1483"/>
      <c r="BB295" s="1489"/>
      <c r="BC295" s="1490"/>
      <c r="BD295" s="1447"/>
      <c r="BE295" s="1456"/>
      <c r="BF295" s="1493"/>
      <c r="BG295" s="1494"/>
      <c r="BH295" s="1497"/>
      <c r="BI295" s="1493"/>
      <c r="BJ295" s="1494"/>
      <c r="BK295" s="1497"/>
      <c r="BL295" s="1493"/>
      <c r="BM295" s="1494"/>
      <c r="BN295" s="1497"/>
      <c r="BO295" s="1493"/>
      <c r="BP295" s="1499"/>
      <c r="BQ295" s="1468"/>
      <c r="BR295" s="1505"/>
      <c r="BS295" s="1505"/>
      <c r="BT295" s="1505"/>
      <c r="BU295" s="1505"/>
      <c r="BV295" s="1505"/>
      <c r="BW295" s="1505"/>
      <c r="BX295" s="1505"/>
      <c r="BY295" s="1505"/>
      <c r="BZ295" s="1505"/>
      <c r="CA295" s="1505"/>
      <c r="CB295" s="1505"/>
      <c r="CC295" s="1505"/>
      <c r="CD295" s="1505"/>
      <c r="CE295" s="1505"/>
      <c r="CF295" s="1505"/>
      <c r="CG295" s="1505"/>
      <c r="CH295" s="1505"/>
      <c r="CI295" s="1505"/>
      <c r="CJ295" s="1505"/>
      <c r="CK295" s="1505"/>
      <c r="CL295" s="1505"/>
      <c r="CM295" s="1505"/>
      <c r="CN295" s="1505"/>
      <c r="CO295" s="1505"/>
      <c r="CP295" s="1505"/>
      <c r="CQ295" s="1505"/>
      <c r="CR295" s="1505"/>
      <c r="CS295" s="1505"/>
      <c r="CT295" s="1505"/>
      <c r="CU295" s="1505"/>
      <c r="CV295" s="1506"/>
    </row>
    <row r="296" spans="2:113" s="7" customFormat="1" ht="4.5" customHeight="1">
      <c r="BH296" s="8"/>
      <c r="BI296" s="39"/>
    </row>
    <row r="297" spans="2:113" s="7" customFormat="1" ht="9.9" customHeight="1">
      <c r="B297" s="1254" t="s">
        <v>103</v>
      </c>
      <c r="C297" s="1244"/>
      <c r="D297" s="1245"/>
      <c r="E297" s="1207" t="s">
        <v>28</v>
      </c>
      <c r="F297" s="1208"/>
      <c r="G297" s="1208"/>
      <c r="H297" s="1208"/>
      <c r="I297" s="1208"/>
      <c r="J297" s="1208"/>
      <c r="K297" s="1208"/>
      <c r="L297" s="1208"/>
      <c r="M297" s="1208"/>
      <c r="N297" s="1208"/>
      <c r="O297" s="1208"/>
      <c r="P297" s="1208"/>
      <c r="Q297" s="1208"/>
      <c r="R297" s="1208"/>
      <c r="S297" s="1208"/>
      <c r="T297" s="1208"/>
      <c r="U297" s="1208"/>
      <c r="V297" s="1208"/>
      <c r="W297" s="1208"/>
      <c r="X297" s="1208"/>
      <c r="Y297" s="1208"/>
      <c r="Z297" s="1208"/>
      <c r="AA297" s="1208"/>
      <c r="AB297" s="1208"/>
      <c r="AC297" s="1208"/>
      <c r="AD297" s="1208"/>
      <c r="AE297" s="1208"/>
      <c r="AF297" s="1208"/>
      <c r="AG297" s="1208"/>
      <c r="AH297" s="1208"/>
      <c r="AI297" s="1208"/>
      <c r="AJ297" s="1208"/>
      <c r="AK297" s="1208"/>
      <c r="AL297" s="1208"/>
      <c r="AM297" s="1208"/>
      <c r="AN297" s="1209"/>
      <c r="AO297" s="1207" t="s">
        <v>29</v>
      </c>
      <c r="AP297" s="1208"/>
      <c r="AQ297" s="1208"/>
      <c r="AR297" s="1208"/>
      <c r="AS297" s="1208"/>
      <c r="AT297" s="1208"/>
      <c r="AU297" s="1208"/>
      <c r="AV297" s="1208"/>
      <c r="AW297" s="1208"/>
      <c r="AX297" s="1208"/>
      <c r="AY297" s="1208"/>
      <c r="AZ297" s="1208"/>
      <c r="BA297" s="1208"/>
      <c r="BB297" s="1208"/>
      <c r="BC297" s="1208"/>
      <c r="BD297" s="1208"/>
      <c r="BE297" s="1208"/>
      <c r="BF297" s="1208"/>
      <c r="BG297" s="1208"/>
      <c r="BH297" s="1208"/>
      <c r="BI297" s="1208"/>
      <c r="BJ297" s="1208"/>
      <c r="BK297" s="1208"/>
      <c r="BL297" s="1208"/>
      <c r="BM297" s="1208"/>
      <c r="BN297" s="1208"/>
      <c r="BO297" s="1208"/>
      <c r="BP297" s="1208"/>
      <c r="BQ297" s="1208"/>
      <c r="BR297" s="1208"/>
      <c r="BS297" s="1208"/>
      <c r="BT297" s="1208"/>
      <c r="BU297" s="1208"/>
      <c r="BV297" s="1208"/>
      <c r="BW297" s="1208"/>
      <c r="BX297" s="1209"/>
      <c r="BY297" s="1507">
        <v>2</v>
      </c>
      <c r="BZ297" s="1508"/>
      <c r="CA297" s="1508"/>
      <c r="CB297" s="1376" t="s">
        <v>20</v>
      </c>
      <c r="CC297" s="1376"/>
      <c r="CD297" s="1376"/>
      <c r="CE297" s="1376"/>
      <c r="CF297" s="1376"/>
      <c r="CG297" s="1376"/>
      <c r="CH297" s="1376"/>
      <c r="CI297" s="1376"/>
      <c r="CJ297" s="1376"/>
      <c r="CK297" s="1376"/>
      <c r="CL297" s="1376"/>
      <c r="CM297" s="1376"/>
      <c r="CN297" s="1376"/>
      <c r="CO297" s="1376"/>
      <c r="CP297" s="1376"/>
      <c r="CQ297" s="1376"/>
      <c r="CR297" s="1376"/>
      <c r="CS297" s="1511"/>
    </row>
    <row r="298" spans="2:113" s="7" customFormat="1" ht="9.9" customHeight="1">
      <c r="B298" s="1246"/>
      <c r="C298" s="1247"/>
      <c r="D298" s="1248"/>
      <c r="E298" s="1512" t="s">
        <v>23</v>
      </c>
      <c r="F298" s="1513"/>
      <c r="G298" s="1513"/>
      <c r="H298" s="1513"/>
      <c r="I298" s="1513"/>
      <c r="J298" s="1513"/>
      <c r="K298" s="1513"/>
      <c r="L298" s="1513"/>
      <c r="M298" s="1513"/>
      <c r="N298" s="1513"/>
      <c r="O298" s="1513"/>
      <c r="P298" s="1514"/>
      <c r="Q298" s="1512" t="s">
        <v>98</v>
      </c>
      <c r="R298" s="1513"/>
      <c r="S298" s="1513"/>
      <c r="T298" s="1513"/>
      <c r="U298" s="1513"/>
      <c r="V298" s="1513"/>
      <c r="W298" s="1513"/>
      <c r="X298" s="1513"/>
      <c r="Y298" s="1513"/>
      <c r="Z298" s="1513"/>
      <c r="AA298" s="1513"/>
      <c r="AB298" s="1514"/>
      <c r="AC298" s="1512" t="s">
        <v>99</v>
      </c>
      <c r="AD298" s="1513"/>
      <c r="AE298" s="1513"/>
      <c r="AF298" s="1513"/>
      <c r="AG298" s="1513"/>
      <c r="AH298" s="1513"/>
      <c r="AI298" s="1513"/>
      <c r="AJ298" s="1513"/>
      <c r="AK298" s="1513"/>
      <c r="AL298" s="1513"/>
      <c r="AM298" s="1513"/>
      <c r="AN298" s="1514"/>
      <c r="AO298" s="1512" t="s">
        <v>23</v>
      </c>
      <c r="AP298" s="1513"/>
      <c r="AQ298" s="1513"/>
      <c r="AR298" s="1513"/>
      <c r="AS298" s="1513"/>
      <c r="AT298" s="1513"/>
      <c r="AU298" s="1513"/>
      <c r="AV298" s="1513"/>
      <c r="AW298" s="1513"/>
      <c r="AX298" s="1513"/>
      <c r="AY298" s="1513"/>
      <c r="AZ298" s="1514"/>
      <c r="BA298" s="1512" t="s">
        <v>98</v>
      </c>
      <c r="BB298" s="1513"/>
      <c r="BC298" s="1513"/>
      <c r="BD298" s="1513"/>
      <c r="BE298" s="1513"/>
      <c r="BF298" s="1513"/>
      <c r="BG298" s="1513"/>
      <c r="BH298" s="1513"/>
      <c r="BI298" s="1513"/>
      <c r="BJ298" s="1513"/>
      <c r="BK298" s="1513"/>
      <c r="BL298" s="1514"/>
      <c r="BM298" s="1512" t="s">
        <v>99</v>
      </c>
      <c r="BN298" s="1513"/>
      <c r="BO298" s="1513"/>
      <c r="BP298" s="1513"/>
      <c r="BQ298" s="1513"/>
      <c r="BR298" s="1513"/>
      <c r="BS298" s="1513"/>
      <c r="BT298" s="1513"/>
      <c r="BU298" s="1513"/>
      <c r="BV298" s="1513"/>
      <c r="BW298" s="1513"/>
      <c r="BX298" s="1514"/>
      <c r="BY298" s="1509"/>
      <c r="BZ298" s="1510"/>
      <c r="CA298" s="1510"/>
      <c r="CB298" s="1515" t="s">
        <v>96</v>
      </c>
      <c r="CC298" s="1515"/>
      <c r="CD298" s="1515"/>
      <c r="CE298" s="1515"/>
      <c r="CF298" s="1515"/>
      <c r="CG298" s="1515"/>
      <c r="CH298" s="1515"/>
      <c r="CI298" s="1515"/>
      <c r="CJ298" s="1515"/>
      <c r="CK298" s="1515"/>
      <c r="CL298" s="1515"/>
      <c r="CM298" s="1515"/>
      <c r="CN298" s="1515"/>
      <c r="CO298" s="1515"/>
      <c r="CP298" s="1515"/>
      <c r="CQ298" s="1515"/>
      <c r="CR298" s="1515"/>
      <c r="CS298" s="1516"/>
      <c r="DI298" s="248"/>
    </row>
    <row r="299" spans="2:113" s="7" customFormat="1" ht="9.9" customHeight="1">
      <c r="B299" s="1246"/>
      <c r="C299" s="1247"/>
      <c r="D299" s="1248"/>
      <c r="E299" s="30"/>
      <c r="F299" s="40"/>
      <c r="G299" s="41"/>
      <c r="H299" s="40"/>
      <c r="I299" s="1436" t="s">
        <v>10</v>
      </c>
      <c r="J299" s="1367"/>
      <c r="K299" s="28"/>
      <c r="L299" s="42"/>
      <c r="M299" s="28"/>
      <c r="N299" s="42"/>
      <c r="O299" s="1436" t="s">
        <v>11</v>
      </c>
      <c r="P299" s="1438"/>
      <c r="Q299" s="216"/>
      <c r="R299" s="42"/>
      <c r="S299" s="28"/>
      <c r="T299" s="42"/>
      <c r="U299" s="1436" t="s">
        <v>10</v>
      </c>
      <c r="V299" s="1367"/>
      <c r="W299" s="28"/>
      <c r="X299" s="42"/>
      <c r="Y299" s="28"/>
      <c r="Z299" s="42"/>
      <c r="AA299" s="1436" t="s">
        <v>11</v>
      </c>
      <c r="AB299" s="1438"/>
      <c r="AC299" s="216"/>
      <c r="AD299" s="42"/>
      <c r="AE299" s="28"/>
      <c r="AF299" s="42"/>
      <c r="AG299" s="1436" t="s">
        <v>10</v>
      </c>
      <c r="AH299" s="1367"/>
      <c r="AI299" s="28"/>
      <c r="AJ299" s="42"/>
      <c r="AK299" s="28"/>
      <c r="AL299" s="42"/>
      <c r="AM299" s="1436" t="s">
        <v>11</v>
      </c>
      <c r="AN299" s="1438"/>
      <c r="AO299" s="30"/>
      <c r="AP299" s="40"/>
      <c r="AQ299" s="41"/>
      <c r="AR299" s="40"/>
      <c r="AS299" s="1436" t="s">
        <v>10</v>
      </c>
      <c r="AT299" s="1367"/>
      <c r="AU299" s="28"/>
      <c r="AV299" s="42"/>
      <c r="AW299" s="28"/>
      <c r="AX299" s="42"/>
      <c r="AY299" s="1436" t="s">
        <v>11</v>
      </c>
      <c r="AZ299" s="1438"/>
      <c r="BA299" s="216"/>
      <c r="BB299" s="42"/>
      <c r="BC299" s="28"/>
      <c r="BD299" s="42"/>
      <c r="BE299" s="1436" t="s">
        <v>10</v>
      </c>
      <c r="BF299" s="1367"/>
      <c r="BG299" s="28"/>
      <c r="BH299" s="42"/>
      <c r="BI299" s="28"/>
      <c r="BJ299" s="42"/>
      <c r="BK299" s="1436" t="s">
        <v>11</v>
      </c>
      <c r="BL299" s="1438"/>
      <c r="BM299" s="216"/>
      <c r="BN299" s="42"/>
      <c r="BO299" s="28"/>
      <c r="BP299" s="42"/>
      <c r="BQ299" s="1436" t="s">
        <v>10</v>
      </c>
      <c r="BR299" s="1367"/>
      <c r="BS299" s="28"/>
      <c r="BT299" s="42"/>
      <c r="BU299" s="28"/>
      <c r="BV299" s="42"/>
      <c r="BW299" s="1436" t="s">
        <v>11</v>
      </c>
      <c r="BX299" s="1438"/>
      <c r="BY299" s="1239" t="s">
        <v>82</v>
      </c>
      <c r="BZ299" s="1241"/>
      <c r="CA299" s="1218"/>
      <c r="CB299" s="216"/>
      <c r="CC299" s="217"/>
      <c r="CD299" s="217"/>
      <c r="CE299" s="1436" t="s">
        <v>15</v>
      </c>
      <c r="CF299" s="1366"/>
      <c r="CG299" s="1367"/>
      <c r="CH299" s="43"/>
      <c r="CI299" s="34"/>
      <c r="CJ299" s="35"/>
      <c r="CK299" s="1436" t="s">
        <v>16</v>
      </c>
      <c r="CL299" s="1366"/>
      <c r="CM299" s="1367"/>
      <c r="CN299" s="217"/>
      <c r="CO299" s="34"/>
      <c r="CP299" s="35"/>
      <c r="CQ299" s="1436" t="s">
        <v>17</v>
      </c>
      <c r="CR299" s="1366"/>
      <c r="CS299" s="1438"/>
    </row>
    <row r="300" spans="2:113" s="7" customFormat="1" ht="9.9" customHeight="1">
      <c r="B300" s="1246"/>
      <c r="C300" s="1247"/>
      <c r="D300" s="1248"/>
      <c r="E300" s="1466"/>
      <c r="F300" s="1467"/>
      <c r="G300" s="1470"/>
      <c r="H300" s="1467"/>
      <c r="I300" s="1450"/>
      <c r="J300" s="1451"/>
      <c r="K300" s="1442">
        <v>0</v>
      </c>
      <c r="L300" s="1443"/>
      <c r="M300" s="1442">
        <v>0</v>
      </c>
      <c r="N300" s="1443"/>
      <c r="O300" s="1442">
        <v>0</v>
      </c>
      <c r="P300" s="1446"/>
      <c r="Q300" s="1454"/>
      <c r="R300" s="1455"/>
      <c r="S300" s="1472"/>
      <c r="T300" s="1455"/>
      <c r="U300" s="1472"/>
      <c r="V300" s="1455"/>
      <c r="W300" s="1442">
        <v>0</v>
      </c>
      <c r="X300" s="1443"/>
      <c r="Y300" s="1442">
        <v>0</v>
      </c>
      <c r="Z300" s="1443"/>
      <c r="AA300" s="1442">
        <v>0</v>
      </c>
      <c r="AB300" s="1446"/>
      <c r="AC300" s="1454"/>
      <c r="AD300" s="1455"/>
      <c r="AE300" s="1472"/>
      <c r="AF300" s="1455"/>
      <c r="AG300" s="1472"/>
      <c r="AH300" s="1455"/>
      <c r="AI300" s="1442">
        <v>0</v>
      </c>
      <c r="AJ300" s="1443"/>
      <c r="AK300" s="1442">
        <v>0</v>
      </c>
      <c r="AL300" s="1443"/>
      <c r="AM300" s="1442">
        <v>0</v>
      </c>
      <c r="AN300" s="1446"/>
      <c r="AO300" s="1466"/>
      <c r="AP300" s="1467"/>
      <c r="AQ300" s="1470"/>
      <c r="AR300" s="1467"/>
      <c r="AS300" s="1450"/>
      <c r="AT300" s="1451"/>
      <c r="AU300" s="1442">
        <v>0</v>
      </c>
      <c r="AV300" s="1443"/>
      <c r="AW300" s="1442">
        <v>0</v>
      </c>
      <c r="AX300" s="1443"/>
      <c r="AY300" s="1442">
        <v>0</v>
      </c>
      <c r="AZ300" s="1446"/>
      <c r="BA300" s="1454"/>
      <c r="BB300" s="1455"/>
      <c r="BC300" s="1472"/>
      <c r="BD300" s="1455"/>
      <c r="BE300" s="1472"/>
      <c r="BF300" s="1455"/>
      <c r="BG300" s="1442">
        <v>0</v>
      </c>
      <c r="BH300" s="1443"/>
      <c r="BI300" s="1442">
        <v>0</v>
      </c>
      <c r="BJ300" s="1443"/>
      <c r="BK300" s="1442">
        <v>0</v>
      </c>
      <c r="BL300" s="1446"/>
      <c r="BM300" s="1454"/>
      <c r="BN300" s="1455"/>
      <c r="BO300" s="1472"/>
      <c r="BP300" s="1455"/>
      <c r="BQ300" s="1472"/>
      <c r="BR300" s="1455"/>
      <c r="BS300" s="1442">
        <v>0</v>
      </c>
      <c r="BT300" s="1443"/>
      <c r="BU300" s="1442">
        <v>0</v>
      </c>
      <c r="BV300" s="1443"/>
      <c r="BW300" s="1442">
        <v>0</v>
      </c>
      <c r="BX300" s="1446"/>
      <c r="BY300" s="1448" t="str">
        <f>$BY$45</f>
        <v/>
      </c>
      <c r="BZ300" s="1400"/>
      <c r="CA300" s="1401"/>
      <c r="CB300" s="1448" t="str">
        <f>$CB$45</f>
        <v/>
      </c>
      <c r="CC300" s="1400"/>
      <c r="CD300" s="1358"/>
      <c r="CE300" s="1357" t="str">
        <f>$CE$45</f>
        <v/>
      </c>
      <c r="CF300" s="1400"/>
      <c r="CG300" s="1464"/>
      <c r="CH300" s="1399" t="str">
        <f>$CH$45</f>
        <v/>
      </c>
      <c r="CI300" s="1400"/>
      <c r="CJ300" s="1464"/>
      <c r="CK300" s="1399" t="str">
        <f>$CK$45</f>
        <v/>
      </c>
      <c r="CL300" s="1400"/>
      <c r="CM300" s="1464"/>
      <c r="CN300" s="1399" t="str">
        <f>$CN$45</f>
        <v/>
      </c>
      <c r="CO300" s="1400"/>
      <c r="CP300" s="1464"/>
      <c r="CQ300" s="1399" t="str">
        <f>$CQ$45</f>
        <v/>
      </c>
      <c r="CR300" s="1400"/>
      <c r="CS300" s="1401"/>
    </row>
    <row r="301" spans="2:113" s="7" customFormat="1" ht="9.9" customHeight="1">
      <c r="B301" s="1249"/>
      <c r="C301" s="1250"/>
      <c r="D301" s="1251"/>
      <c r="E301" s="1468"/>
      <c r="F301" s="1469"/>
      <c r="G301" s="1471"/>
      <c r="H301" s="1469"/>
      <c r="I301" s="1452"/>
      <c r="J301" s="1453"/>
      <c r="K301" s="1444"/>
      <c r="L301" s="1445"/>
      <c r="M301" s="1444"/>
      <c r="N301" s="1445"/>
      <c r="O301" s="1444"/>
      <c r="P301" s="1447"/>
      <c r="Q301" s="1456"/>
      <c r="R301" s="1457"/>
      <c r="S301" s="1473"/>
      <c r="T301" s="1457"/>
      <c r="U301" s="1473"/>
      <c r="V301" s="1457"/>
      <c r="W301" s="1444"/>
      <c r="X301" s="1445"/>
      <c r="Y301" s="1444"/>
      <c r="Z301" s="1445"/>
      <c r="AA301" s="1444"/>
      <c r="AB301" s="1447"/>
      <c r="AC301" s="1456"/>
      <c r="AD301" s="1457"/>
      <c r="AE301" s="1473"/>
      <c r="AF301" s="1457"/>
      <c r="AG301" s="1473"/>
      <c r="AH301" s="1457"/>
      <c r="AI301" s="1444"/>
      <c r="AJ301" s="1445"/>
      <c r="AK301" s="1444"/>
      <c r="AL301" s="1445"/>
      <c r="AM301" s="1444"/>
      <c r="AN301" s="1447"/>
      <c r="AO301" s="1468"/>
      <c r="AP301" s="1469"/>
      <c r="AQ301" s="1471"/>
      <c r="AR301" s="1469"/>
      <c r="AS301" s="1452"/>
      <c r="AT301" s="1453"/>
      <c r="AU301" s="1444"/>
      <c r="AV301" s="1445"/>
      <c r="AW301" s="1444"/>
      <c r="AX301" s="1445"/>
      <c r="AY301" s="1444"/>
      <c r="AZ301" s="1447"/>
      <c r="BA301" s="1456"/>
      <c r="BB301" s="1457"/>
      <c r="BC301" s="1473"/>
      <c r="BD301" s="1457"/>
      <c r="BE301" s="1473"/>
      <c r="BF301" s="1457"/>
      <c r="BG301" s="1444"/>
      <c r="BH301" s="1445"/>
      <c r="BI301" s="1444"/>
      <c r="BJ301" s="1445"/>
      <c r="BK301" s="1444"/>
      <c r="BL301" s="1447"/>
      <c r="BM301" s="1456"/>
      <c r="BN301" s="1457"/>
      <c r="BO301" s="1473"/>
      <c r="BP301" s="1457"/>
      <c r="BQ301" s="1473"/>
      <c r="BR301" s="1457"/>
      <c r="BS301" s="1444"/>
      <c r="BT301" s="1445"/>
      <c r="BU301" s="1444"/>
      <c r="BV301" s="1445"/>
      <c r="BW301" s="1444"/>
      <c r="BX301" s="1447"/>
      <c r="BY301" s="1449"/>
      <c r="BZ301" s="1403"/>
      <c r="CA301" s="1404"/>
      <c r="CB301" s="1449"/>
      <c r="CC301" s="1403"/>
      <c r="CD301" s="1360"/>
      <c r="CE301" s="1359"/>
      <c r="CF301" s="1403"/>
      <c r="CG301" s="1465"/>
      <c r="CH301" s="1402"/>
      <c r="CI301" s="1403"/>
      <c r="CJ301" s="1465"/>
      <c r="CK301" s="1402"/>
      <c r="CL301" s="1403"/>
      <c r="CM301" s="1465"/>
      <c r="CN301" s="1402"/>
      <c r="CO301" s="1403"/>
      <c r="CP301" s="1465"/>
      <c r="CQ301" s="1402"/>
      <c r="CR301" s="1403"/>
      <c r="CS301" s="1404"/>
    </row>
    <row r="302" spans="2:113" s="7" customFormat="1" ht="9.9" customHeight="1">
      <c r="B302" s="1207" t="s">
        <v>100</v>
      </c>
      <c r="C302" s="1208"/>
      <c r="D302" s="1208"/>
      <c r="E302" s="1208"/>
      <c r="F302" s="1208"/>
      <c r="G302" s="1208"/>
      <c r="H302" s="1208"/>
      <c r="I302" s="1208"/>
      <c r="J302" s="1208"/>
      <c r="K302" s="1208"/>
      <c r="L302" s="1208"/>
      <c r="M302" s="1208"/>
      <c r="N302" s="1208"/>
      <c r="O302" s="1208"/>
      <c r="P302" s="1208"/>
      <c r="Q302" s="1208"/>
      <c r="R302" s="1208"/>
      <c r="S302" s="1208"/>
      <c r="T302" s="1208"/>
      <c r="U302" s="1208"/>
      <c r="V302" s="1208"/>
      <c r="W302" s="1208"/>
      <c r="X302" s="1208"/>
      <c r="Y302" s="1208"/>
      <c r="Z302" s="1208"/>
      <c r="AA302" s="1208"/>
      <c r="AB302" s="1208"/>
      <c r="AC302" s="1208"/>
      <c r="AD302" s="1208"/>
      <c r="AE302" s="1208"/>
      <c r="AF302" s="1208"/>
      <c r="AG302" s="1209"/>
      <c r="AH302" s="1405" t="s">
        <v>101</v>
      </c>
      <c r="AI302" s="1406"/>
      <c r="AJ302" s="1406"/>
      <c r="AK302" s="1406"/>
      <c r="AL302" s="1406"/>
      <c r="AM302" s="1406"/>
      <c r="AN302" s="1406"/>
      <c r="AO302" s="1406"/>
      <c r="AP302" s="1406"/>
      <c r="AQ302" s="1407"/>
      <c r="AR302" s="1411" t="str">
        <f>$AR$47</f>
        <v/>
      </c>
      <c r="AS302" s="1412"/>
      <c r="AT302" s="1412"/>
      <c r="AU302" s="1412"/>
      <c r="AV302" s="1412"/>
      <c r="AW302" s="1412"/>
      <c r="AX302" s="1412"/>
      <c r="AY302" s="1412"/>
      <c r="AZ302" s="1412"/>
      <c r="BA302" s="1412"/>
      <c r="BB302" s="1413"/>
      <c r="BC302" s="1381">
        <v>6</v>
      </c>
      <c r="BD302" s="1387"/>
      <c r="BE302" s="1417" t="s">
        <v>21</v>
      </c>
      <c r="BF302" s="1418"/>
      <c r="BG302" s="1421" t="s">
        <v>36</v>
      </c>
      <c r="BH302" s="1422"/>
      <c r="BI302" s="1422"/>
      <c r="BJ302" s="1422"/>
      <c r="BK302" s="1422"/>
      <c r="BL302" s="1422"/>
      <c r="BM302" s="1422"/>
      <c r="BN302" s="1422"/>
      <c r="BO302" s="1422"/>
      <c r="BP302" s="1422"/>
      <c r="BQ302" s="1423"/>
      <c r="BR302" s="1424" t="s">
        <v>37</v>
      </c>
      <c r="BS302" s="1425"/>
      <c r="BT302" s="1425"/>
      <c r="BU302" s="1425"/>
      <c r="BV302" s="1425"/>
      <c r="BW302" s="1425"/>
      <c r="BX302" s="1425"/>
      <c r="BY302" s="1426"/>
      <c r="BZ302" s="1424" t="s">
        <v>38</v>
      </c>
      <c r="CA302" s="1425"/>
      <c r="CB302" s="1425"/>
      <c r="CC302" s="1425"/>
      <c r="CD302" s="1425"/>
      <c r="CE302" s="1425"/>
      <c r="CF302" s="1425"/>
      <c r="CG302" s="1426"/>
      <c r="CH302" s="1381">
        <v>7</v>
      </c>
      <c r="CI302" s="1387"/>
      <c r="CJ302" s="1308" t="s">
        <v>39</v>
      </c>
      <c r="CK302" s="1309"/>
      <c r="CL302" s="1309"/>
      <c r="CM302" s="1309"/>
      <c r="CN302" s="1309"/>
      <c r="CO302" s="1309"/>
      <c r="CP302" s="1309"/>
      <c r="CQ302" s="1309"/>
      <c r="CR302" s="1309"/>
      <c r="CS302" s="1309"/>
      <c r="CT302" s="1309"/>
      <c r="CU302" s="1310"/>
    </row>
    <row r="303" spans="2:113" s="7" customFormat="1" ht="9.9" customHeight="1">
      <c r="B303" s="1207" t="s">
        <v>31</v>
      </c>
      <c r="C303" s="1208"/>
      <c r="D303" s="1208"/>
      <c r="E303" s="1208"/>
      <c r="F303" s="1208"/>
      <c r="G303" s="1208"/>
      <c r="H303" s="1208"/>
      <c r="I303" s="1208"/>
      <c r="J303" s="1208"/>
      <c r="K303" s="1208"/>
      <c r="L303" s="1208"/>
      <c r="M303" s="1208"/>
      <c r="N303" s="1208"/>
      <c r="O303" s="1208"/>
      <c r="P303" s="1208"/>
      <c r="Q303" s="1209"/>
      <c r="R303" s="1207" t="s">
        <v>32</v>
      </c>
      <c r="S303" s="1208"/>
      <c r="T303" s="1208"/>
      <c r="U303" s="1208"/>
      <c r="V303" s="1208"/>
      <c r="W303" s="1208"/>
      <c r="X303" s="1208"/>
      <c r="Y303" s="1208"/>
      <c r="Z303" s="1208"/>
      <c r="AA303" s="1208"/>
      <c r="AB303" s="1208"/>
      <c r="AC303" s="1208"/>
      <c r="AD303" s="1208"/>
      <c r="AE303" s="1208"/>
      <c r="AF303" s="1208"/>
      <c r="AG303" s="1209"/>
      <c r="AH303" s="1408"/>
      <c r="AI303" s="1409"/>
      <c r="AJ303" s="1409"/>
      <c r="AK303" s="1409"/>
      <c r="AL303" s="1409"/>
      <c r="AM303" s="1409"/>
      <c r="AN303" s="1409"/>
      <c r="AO303" s="1409"/>
      <c r="AP303" s="1409"/>
      <c r="AQ303" s="1410"/>
      <c r="AR303" s="1414"/>
      <c r="AS303" s="1415"/>
      <c r="AT303" s="1415"/>
      <c r="AU303" s="1415"/>
      <c r="AV303" s="1415"/>
      <c r="AW303" s="1415"/>
      <c r="AX303" s="1415"/>
      <c r="AY303" s="1415"/>
      <c r="AZ303" s="1415"/>
      <c r="BA303" s="1415"/>
      <c r="BB303" s="1416"/>
      <c r="BC303" s="1383"/>
      <c r="BD303" s="1388"/>
      <c r="BE303" s="1419"/>
      <c r="BF303" s="1420"/>
      <c r="BG303" s="1427" t="str">
        <f>$BG$48</f>
        <v/>
      </c>
      <c r="BH303" s="1428"/>
      <c r="BI303" s="1428"/>
      <c r="BJ303" s="1428"/>
      <c r="BK303" s="1428"/>
      <c r="BL303" s="1428"/>
      <c r="BM303" s="1428"/>
      <c r="BN303" s="1428"/>
      <c r="BO303" s="1428"/>
      <c r="BP303" s="1428"/>
      <c r="BQ303" s="1429"/>
      <c r="BR303" s="1192"/>
      <c r="BS303" s="1193"/>
      <c r="BT303" s="1193"/>
      <c r="BU303" s="1193"/>
      <c r="BV303" s="1193"/>
      <c r="BW303" s="1193"/>
      <c r="BX303" s="1193"/>
      <c r="BY303" s="1194"/>
      <c r="BZ303" s="1192"/>
      <c r="CA303" s="1193"/>
      <c r="CB303" s="1193"/>
      <c r="CC303" s="1193"/>
      <c r="CD303" s="1193"/>
      <c r="CE303" s="1193"/>
      <c r="CF303" s="1193"/>
      <c r="CG303" s="1194"/>
      <c r="CH303" s="1383"/>
      <c r="CI303" s="1388"/>
      <c r="CJ303" s="1302" t="s">
        <v>104</v>
      </c>
      <c r="CK303" s="1303"/>
      <c r="CL303" s="1303"/>
      <c r="CM303" s="1303"/>
      <c r="CN303" s="1303"/>
      <c r="CO303" s="1303"/>
      <c r="CP303" s="1303"/>
      <c r="CQ303" s="1303"/>
      <c r="CR303" s="1303"/>
      <c r="CS303" s="1303"/>
      <c r="CT303" s="1303"/>
      <c r="CU303" s="1433"/>
    </row>
    <row r="304" spans="2:113" s="7" customFormat="1" ht="9.9" customHeight="1">
      <c r="B304" s="30"/>
      <c r="C304" s="40"/>
      <c r="D304" s="1434" t="s">
        <v>30</v>
      </c>
      <c r="E304" s="1435"/>
      <c r="F304" s="1436"/>
      <c r="G304" s="1367"/>
      <c r="H304" s="28"/>
      <c r="I304" s="42"/>
      <c r="J304" s="1436" t="s">
        <v>10</v>
      </c>
      <c r="K304" s="1367"/>
      <c r="L304" s="28"/>
      <c r="M304" s="42"/>
      <c r="N304" s="28"/>
      <c r="O304" s="42"/>
      <c r="P304" s="1437" t="s">
        <v>11</v>
      </c>
      <c r="Q304" s="1438"/>
      <c r="R304" s="30"/>
      <c r="S304" s="40"/>
      <c r="T304" s="1434" t="s">
        <v>30</v>
      </c>
      <c r="U304" s="1435"/>
      <c r="V304" s="1436"/>
      <c r="W304" s="1367"/>
      <c r="X304" s="28"/>
      <c r="Y304" s="42"/>
      <c r="Z304" s="1436" t="s">
        <v>10</v>
      </c>
      <c r="AA304" s="1367"/>
      <c r="AB304" s="28"/>
      <c r="AC304" s="42"/>
      <c r="AD304" s="28"/>
      <c r="AE304" s="42"/>
      <c r="AF304" s="1437" t="s">
        <v>11</v>
      </c>
      <c r="AG304" s="1438"/>
      <c r="AH304" s="46"/>
      <c r="AI304" s="20"/>
      <c r="AJ304" s="20"/>
      <c r="AK304" s="20"/>
      <c r="AL304" s="20"/>
      <c r="AM304" s="20"/>
      <c r="AN304" s="20"/>
      <c r="AO304" s="20"/>
      <c r="AP304" s="20"/>
      <c r="AQ304" s="20"/>
      <c r="AR304" s="246"/>
      <c r="AS304" s="247"/>
      <c r="AT304" s="247"/>
      <c r="AU304" s="247"/>
      <c r="AV304" s="247"/>
      <c r="AW304" s="247"/>
      <c r="AX304" s="247"/>
      <c r="AY304" s="247"/>
      <c r="AZ304" s="247"/>
      <c r="BA304" s="248"/>
      <c r="BB304" s="248"/>
      <c r="BC304" s="1383"/>
      <c r="BD304" s="1388"/>
      <c r="BE304" s="1419"/>
      <c r="BF304" s="1420"/>
      <c r="BG304" s="1427"/>
      <c r="BH304" s="1428"/>
      <c r="BI304" s="1428"/>
      <c r="BJ304" s="1428"/>
      <c r="BK304" s="1428"/>
      <c r="BL304" s="1428"/>
      <c r="BM304" s="1428"/>
      <c r="BN304" s="1428"/>
      <c r="BO304" s="1428"/>
      <c r="BP304" s="1428"/>
      <c r="BQ304" s="1429"/>
      <c r="BR304" s="1195"/>
      <c r="BS304" s="1196"/>
      <c r="BT304" s="1196"/>
      <c r="BU304" s="1196"/>
      <c r="BV304" s="1196"/>
      <c r="BW304" s="1196"/>
      <c r="BX304" s="1196"/>
      <c r="BY304" s="1197"/>
      <c r="BZ304" s="1195"/>
      <c r="CA304" s="1196"/>
      <c r="CB304" s="1196"/>
      <c r="CC304" s="1196"/>
      <c r="CD304" s="1196"/>
      <c r="CE304" s="1196"/>
      <c r="CF304" s="1196"/>
      <c r="CG304" s="1197"/>
      <c r="CH304" s="1383"/>
      <c r="CI304" s="1388"/>
      <c r="CJ304" s="1207" t="s">
        <v>31</v>
      </c>
      <c r="CK304" s="1208"/>
      <c r="CL304" s="1208"/>
      <c r="CM304" s="1208"/>
      <c r="CN304" s="1208"/>
      <c r="CO304" s="1209"/>
      <c r="CP304" s="1207" t="s">
        <v>32</v>
      </c>
      <c r="CQ304" s="1208"/>
      <c r="CR304" s="1208"/>
      <c r="CS304" s="1208"/>
      <c r="CT304" s="1208"/>
      <c r="CU304" s="1209"/>
    </row>
    <row r="305" spans="1:115" s="7" customFormat="1" ht="9.9" customHeight="1">
      <c r="B305" s="1349"/>
      <c r="C305" s="1350"/>
      <c r="D305" s="1353" t="str">
        <f>$D$50</f>
        <v/>
      </c>
      <c r="E305" s="1354"/>
      <c r="F305" s="1286" t="str">
        <f>$F$50</f>
        <v/>
      </c>
      <c r="G305" s="1291"/>
      <c r="H305" s="1357" t="str">
        <f>$H$50</f>
        <v/>
      </c>
      <c r="I305" s="1358"/>
      <c r="J305" s="1271">
        <v>0</v>
      </c>
      <c r="K305" s="1268"/>
      <c r="L305" s="1271">
        <v>0</v>
      </c>
      <c r="M305" s="1268"/>
      <c r="N305" s="1271">
        <v>0</v>
      </c>
      <c r="O305" s="1268"/>
      <c r="P305" s="1271">
        <v>0</v>
      </c>
      <c r="Q305" s="1361"/>
      <c r="R305" s="1362"/>
      <c r="S305" s="1363"/>
      <c r="T305" s="1286" t="str">
        <f>$T$50</f>
        <v/>
      </c>
      <c r="U305" s="1291"/>
      <c r="V305" s="1286" t="str">
        <f>$V$50</f>
        <v/>
      </c>
      <c r="W305" s="1291"/>
      <c r="X305" s="1286" t="str">
        <f>$X$50</f>
        <v/>
      </c>
      <c r="Y305" s="1291"/>
      <c r="Z305" s="1271">
        <v>0</v>
      </c>
      <c r="AA305" s="1268"/>
      <c r="AB305" s="1271">
        <v>0</v>
      </c>
      <c r="AC305" s="1268"/>
      <c r="AD305" s="1271">
        <v>0</v>
      </c>
      <c r="AE305" s="1268"/>
      <c r="AF305" s="1271">
        <v>0</v>
      </c>
      <c r="AG305" s="1361"/>
      <c r="AH305" s="1458" t="s">
        <v>102</v>
      </c>
      <c r="AI305" s="1459"/>
      <c r="AJ305" s="1459"/>
      <c r="AK305" s="1459"/>
      <c r="AL305" s="1459"/>
      <c r="AM305" s="1459"/>
      <c r="AN305" s="1459"/>
      <c r="AO305" s="1459"/>
      <c r="AP305" s="1459"/>
      <c r="AQ305" s="1460"/>
      <c r="AR305" s="1461" t="str">
        <f>$AR$50</f>
        <v/>
      </c>
      <c r="AS305" s="1462"/>
      <c r="AT305" s="1462"/>
      <c r="AU305" s="1462"/>
      <c r="AV305" s="1462"/>
      <c r="AW305" s="1462"/>
      <c r="AX305" s="1462"/>
      <c r="AY305" s="1462"/>
      <c r="AZ305" s="1462"/>
      <c r="BA305" s="1462"/>
      <c r="BB305" s="1463"/>
      <c r="BC305" s="1383"/>
      <c r="BD305" s="1388"/>
      <c r="BE305" s="1419"/>
      <c r="BF305" s="1420"/>
      <c r="BG305" s="1427"/>
      <c r="BH305" s="1428"/>
      <c r="BI305" s="1428"/>
      <c r="BJ305" s="1428"/>
      <c r="BK305" s="1428"/>
      <c r="BL305" s="1428"/>
      <c r="BM305" s="1428"/>
      <c r="BN305" s="1428"/>
      <c r="BO305" s="1428"/>
      <c r="BP305" s="1428"/>
      <c r="BQ305" s="1429"/>
      <c r="BR305" s="1195"/>
      <c r="BS305" s="1196"/>
      <c r="BT305" s="1196"/>
      <c r="BU305" s="1196"/>
      <c r="BV305" s="1196"/>
      <c r="BW305" s="1196"/>
      <c r="BX305" s="1196"/>
      <c r="BY305" s="1197"/>
      <c r="BZ305" s="1195"/>
      <c r="CA305" s="1196"/>
      <c r="CB305" s="1196"/>
      <c r="CC305" s="1196"/>
      <c r="CD305" s="1196"/>
      <c r="CE305" s="1196"/>
      <c r="CF305" s="1196"/>
      <c r="CG305" s="1197"/>
      <c r="CH305" s="1383"/>
      <c r="CI305" s="1388"/>
      <c r="CJ305" s="48"/>
      <c r="CK305" s="34"/>
      <c r="CL305" s="34"/>
      <c r="CM305" s="1366" t="s">
        <v>83</v>
      </c>
      <c r="CN305" s="1366"/>
      <c r="CO305" s="1367"/>
      <c r="CP305" s="43"/>
      <c r="CQ305" s="34"/>
      <c r="CR305" s="34"/>
      <c r="CS305" s="1366" t="s">
        <v>83</v>
      </c>
      <c r="CT305" s="1366"/>
      <c r="CU305" s="1438"/>
    </row>
    <row r="306" spans="1:115" s="5" customFormat="1" ht="9.9" customHeight="1">
      <c r="B306" s="1351"/>
      <c r="C306" s="1352"/>
      <c r="D306" s="1355"/>
      <c r="E306" s="1356"/>
      <c r="F306" s="1287"/>
      <c r="G306" s="1292"/>
      <c r="H306" s="1359"/>
      <c r="I306" s="1360"/>
      <c r="J306" s="1272"/>
      <c r="K306" s="1270"/>
      <c r="L306" s="1272"/>
      <c r="M306" s="1270"/>
      <c r="N306" s="1272"/>
      <c r="O306" s="1270"/>
      <c r="P306" s="1272"/>
      <c r="Q306" s="1276"/>
      <c r="R306" s="1364"/>
      <c r="S306" s="1365"/>
      <c r="T306" s="1287"/>
      <c r="U306" s="1292"/>
      <c r="V306" s="1287"/>
      <c r="W306" s="1292"/>
      <c r="X306" s="1287"/>
      <c r="Y306" s="1292"/>
      <c r="Z306" s="1272"/>
      <c r="AA306" s="1270"/>
      <c r="AB306" s="1272"/>
      <c r="AC306" s="1270"/>
      <c r="AD306" s="1272"/>
      <c r="AE306" s="1270"/>
      <c r="AF306" s="1272"/>
      <c r="AG306" s="1276"/>
      <c r="AH306" s="1458"/>
      <c r="AI306" s="1459"/>
      <c r="AJ306" s="1459"/>
      <c r="AK306" s="1459"/>
      <c r="AL306" s="1459"/>
      <c r="AM306" s="1459"/>
      <c r="AN306" s="1459"/>
      <c r="AO306" s="1459"/>
      <c r="AP306" s="1459"/>
      <c r="AQ306" s="1460"/>
      <c r="AR306" s="1461"/>
      <c r="AS306" s="1462"/>
      <c r="AT306" s="1462"/>
      <c r="AU306" s="1462"/>
      <c r="AV306" s="1462"/>
      <c r="AW306" s="1462"/>
      <c r="AX306" s="1462"/>
      <c r="AY306" s="1462"/>
      <c r="AZ306" s="1462"/>
      <c r="BA306" s="1462"/>
      <c r="BB306" s="1463"/>
      <c r="BC306" s="1383"/>
      <c r="BD306" s="1388"/>
      <c r="BE306" s="1419"/>
      <c r="BF306" s="1420"/>
      <c r="BG306" s="1430"/>
      <c r="BH306" s="1431"/>
      <c r="BI306" s="1431"/>
      <c r="BJ306" s="1431"/>
      <c r="BK306" s="1431"/>
      <c r="BL306" s="1431"/>
      <c r="BM306" s="1431"/>
      <c r="BN306" s="1431"/>
      <c r="BO306" s="1431"/>
      <c r="BP306" s="1431"/>
      <c r="BQ306" s="1432"/>
      <c r="BR306" s="1198"/>
      <c r="BS306" s="1199"/>
      <c r="BT306" s="1199"/>
      <c r="BU306" s="1199"/>
      <c r="BV306" s="1199"/>
      <c r="BW306" s="1199"/>
      <c r="BX306" s="1199"/>
      <c r="BY306" s="1200"/>
      <c r="BZ306" s="1198"/>
      <c r="CA306" s="1199"/>
      <c r="CB306" s="1199"/>
      <c r="CC306" s="1199"/>
      <c r="CD306" s="1199"/>
      <c r="CE306" s="1199"/>
      <c r="CF306" s="1199"/>
      <c r="CG306" s="1200"/>
      <c r="CH306" s="1383"/>
      <c r="CI306" s="1388"/>
      <c r="CJ306" s="1439" t="str">
        <f>$CJ$51</f>
        <v/>
      </c>
      <c r="CK306" s="1440"/>
      <c r="CL306" s="1440"/>
      <c r="CM306" s="1440"/>
      <c r="CN306" s="1440"/>
      <c r="CO306" s="152"/>
      <c r="CP306" s="1441" t="str">
        <f>$CP$51</f>
        <v/>
      </c>
      <c r="CQ306" s="1440"/>
      <c r="CR306" s="1440"/>
      <c r="CS306" s="1440"/>
      <c r="CT306" s="1440"/>
      <c r="CU306" s="54"/>
    </row>
    <row r="307" spans="1:115" s="7" customFormat="1" ht="9.9" customHeight="1">
      <c r="B307" s="1381">
        <v>8</v>
      </c>
      <c r="C307" s="1382"/>
      <c r="D307" s="49"/>
      <c r="E307" s="50"/>
      <c r="F307" s="50"/>
      <c r="G307" s="50"/>
      <c r="H307" s="1207" t="s">
        <v>105</v>
      </c>
      <c r="I307" s="1208"/>
      <c r="J307" s="1208"/>
      <c r="K307" s="1208"/>
      <c r="L307" s="1208"/>
      <c r="M307" s="1208"/>
      <c r="N307" s="1208"/>
      <c r="O307" s="1208"/>
      <c r="P307" s="1208"/>
      <c r="Q307" s="1208"/>
      <c r="R307" s="1208"/>
      <c r="S307" s="1208"/>
      <c r="T307" s="1208"/>
      <c r="U307" s="1208"/>
      <c r="V307" s="1208"/>
      <c r="W307" s="1208"/>
      <c r="X307" s="1208"/>
      <c r="Y307" s="1208"/>
      <c r="Z307" s="1208"/>
      <c r="AA307" s="1208"/>
      <c r="AB307" s="1208"/>
      <c r="AC307" s="1208"/>
      <c r="AD307" s="1208"/>
      <c r="AE307" s="1208"/>
      <c r="AF307" s="1208"/>
      <c r="AG307" s="1208"/>
      <c r="AH307" s="1208"/>
      <c r="AI307" s="1208"/>
      <c r="AJ307" s="1208"/>
      <c r="AK307" s="1208"/>
      <c r="AL307" s="1208"/>
      <c r="AM307" s="1208"/>
      <c r="AN307" s="1208"/>
      <c r="AO307" s="1209"/>
      <c r="AP307" s="1381">
        <v>9</v>
      </c>
      <c r="AQ307" s="1387"/>
      <c r="AR307" s="50"/>
      <c r="AS307" s="50"/>
      <c r="AT307" s="50"/>
      <c r="AU307" s="50"/>
      <c r="AV307" s="1207" t="s">
        <v>106</v>
      </c>
      <c r="AW307" s="1208"/>
      <c r="AX307" s="1208"/>
      <c r="AY307" s="1208"/>
      <c r="AZ307" s="1208"/>
      <c r="BA307" s="1208"/>
      <c r="BB307" s="1208"/>
      <c r="BC307" s="1208"/>
      <c r="BD307" s="1208"/>
      <c r="BE307" s="1208"/>
      <c r="BF307" s="1208"/>
      <c r="BG307" s="1208"/>
      <c r="BH307" s="1208"/>
      <c r="BI307" s="1208"/>
      <c r="BJ307" s="1208"/>
      <c r="BK307" s="1208"/>
      <c r="BL307" s="1208"/>
      <c r="BM307" s="1208"/>
      <c r="BN307" s="1208"/>
      <c r="BO307" s="1208"/>
      <c r="BP307" s="1208"/>
      <c r="BQ307" s="1208"/>
      <c r="BR307" s="1208"/>
      <c r="BS307" s="1208"/>
      <c r="BT307" s="1208"/>
      <c r="BU307" s="1208"/>
      <c r="BV307" s="1208"/>
      <c r="BW307" s="1208"/>
      <c r="BX307" s="1208"/>
      <c r="BY307" s="1208"/>
      <c r="BZ307" s="1208"/>
      <c r="CA307" s="1208"/>
      <c r="CB307" s="1208"/>
      <c r="CC307" s="1208"/>
      <c r="CD307" s="1208"/>
      <c r="CE307" s="1208"/>
      <c r="CF307" s="1208"/>
      <c r="CG307" s="1208"/>
      <c r="CH307" s="1208"/>
      <c r="CI307" s="1208"/>
      <c r="CJ307" s="1208"/>
      <c r="CK307" s="1208"/>
      <c r="CL307" s="1208"/>
      <c r="CM307" s="1208"/>
      <c r="CN307" s="1208"/>
      <c r="CO307" s="1208"/>
      <c r="CP307" s="1208"/>
      <c r="CQ307" s="1208"/>
      <c r="CR307" s="1208"/>
      <c r="CS307" s="1208"/>
      <c r="CT307" s="1208"/>
      <c r="CU307" s="1209"/>
    </row>
    <row r="308" spans="1:115" s="7" customFormat="1" ht="9.9" customHeight="1">
      <c r="B308" s="1383"/>
      <c r="C308" s="1384"/>
      <c r="D308" s="1390" t="s">
        <v>40</v>
      </c>
      <c r="E308" s="1391"/>
      <c r="F308" s="1391"/>
      <c r="G308" s="1392"/>
      <c r="H308" s="1393" t="str">
        <f>$H$53</f>
        <v/>
      </c>
      <c r="I308" s="1394"/>
      <c r="J308" s="1394"/>
      <c r="K308" s="1394"/>
      <c r="L308" s="1394"/>
      <c r="M308" s="1394"/>
      <c r="N308" s="1394"/>
      <c r="O308" s="1394"/>
      <c r="P308" s="1394"/>
      <c r="Q308" s="1394"/>
      <c r="R308" s="1394"/>
      <c r="S308" s="1394"/>
      <c r="T308" s="1394"/>
      <c r="U308" s="1394"/>
      <c r="V308" s="1394"/>
      <c r="W308" s="1394"/>
      <c r="X308" s="1394"/>
      <c r="Y308" s="1394"/>
      <c r="Z308" s="1394"/>
      <c r="AA308" s="1394"/>
      <c r="AB308" s="1394"/>
      <c r="AC308" s="1394"/>
      <c r="AD308" s="1394"/>
      <c r="AE308" s="1394"/>
      <c r="AF308" s="1394"/>
      <c r="AG308" s="1394"/>
      <c r="AH308" s="1394"/>
      <c r="AI308" s="1394"/>
      <c r="AJ308" s="1394"/>
      <c r="AK308" s="1394"/>
      <c r="AL308" s="1394"/>
      <c r="AM308" s="1394"/>
      <c r="AN308" s="1394"/>
      <c r="AO308" s="1395"/>
      <c r="AP308" s="1383"/>
      <c r="AQ308" s="1388"/>
      <c r="AR308" s="1391" t="s">
        <v>40</v>
      </c>
      <c r="AS308" s="1391"/>
      <c r="AT308" s="1391"/>
      <c r="AU308" s="1392"/>
      <c r="AV308" s="1393" t="str">
        <f>$AV$53</f>
        <v/>
      </c>
      <c r="AW308" s="1394"/>
      <c r="AX308" s="1394"/>
      <c r="AY308" s="1394"/>
      <c r="AZ308" s="1394"/>
      <c r="BA308" s="1394"/>
      <c r="BB308" s="1394"/>
      <c r="BC308" s="1394"/>
      <c r="BD308" s="1394"/>
      <c r="BE308" s="1394"/>
      <c r="BF308" s="1394"/>
      <c r="BG308" s="1394"/>
      <c r="BH308" s="1394"/>
      <c r="BI308" s="1394"/>
      <c r="BJ308" s="1394"/>
      <c r="BK308" s="1394"/>
      <c r="BL308" s="1394"/>
      <c r="BM308" s="1394"/>
      <c r="BN308" s="1394"/>
      <c r="BO308" s="1394"/>
      <c r="BP308" s="1394"/>
      <c r="BQ308" s="1394"/>
      <c r="BR308" s="1394"/>
      <c r="BS308" s="1394"/>
      <c r="BT308" s="1394"/>
      <c r="BU308" s="1394"/>
      <c r="BV308" s="1394"/>
      <c r="BW308" s="1394"/>
      <c r="BX308" s="1394"/>
      <c r="BY308" s="1394"/>
      <c r="BZ308" s="1394"/>
      <c r="CA308" s="1394"/>
      <c r="CB308" s="1394"/>
      <c r="CC308" s="1394"/>
      <c r="CD308" s="1394"/>
      <c r="CE308" s="1394"/>
      <c r="CF308" s="1394"/>
      <c r="CG308" s="1394"/>
      <c r="CH308" s="1394"/>
      <c r="CI308" s="1394"/>
      <c r="CJ308" s="1394"/>
      <c r="CK308" s="1394"/>
      <c r="CL308" s="1394"/>
      <c r="CM308" s="1394"/>
      <c r="CN308" s="1394"/>
      <c r="CO308" s="1394"/>
      <c r="CP308" s="1394"/>
      <c r="CQ308" s="1394"/>
      <c r="CR308" s="1394"/>
      <c r="CS308" s="1394"/>
      <c r="CT308" s="1394"/>
      <c r="CU308" s="1395"/>
    </row>
    <row r="309" spans="1:115" s="7" customFormat="1" ht="9.9" customHeight="1">
      <c r="B309" s="1383"/>
      <c r="C309" s="1384"/>
      <c r="D309" s="1266" t="s">
        <v>52</v>
      </c>
      <c r="E309" s="1220"/>
      <c r="F309" s="1220"/>
      <c r="G309" s="1221"/>
      <c r="H309" s="1396" t="str">
        <f>$H$54</f>
        <v/>
      </c>
      <c r="I309" s="1397"/>
      <c r="J309" s="1397"/>
      <c r="K309" s="1397"/>
      <c r="L309" s="1397"/>
      <c r="M309" s="1397"/>
      <c r="N309" s="1397"/>
      <c r="O309" s="1397"/>
      <c r="P309" s="1397"/>
      <c r="Q309" s="1397"/>
      <c r="R309" s="1397"/>
      <c r="S309" s="1397"/>
      <c r="T309" s="1397"/>
      <c r="U309" s="1397"/>
      <c r="V309" s="1397"/>
      <c r="W309" s="1397"/>
      <c r="X309" s="1397"/>
      <c r="Y309" s="1397"/>
      <c r="Z309" s="1397"/>
      <c r="AA309" s="1397"/>
      <c r="AB309" s="1397"/>
      <c r="AC309" s="1397"/>
      <c r="AD309" s="1397"/>
      <c r="AE309" s="1397"/>
      <c r="AF309" s="1397"/>
      <c r="AG309" s="1397"/>
      <c r="AH309" s="1397"/>
      <c r="AI309" s="1397"/>
      <c r="AJ309" s="1397"/>
      <c r="AK309" s="1397"/>
      <c r="AL309" s="1397"/>
      <c r="AM309" s="1397"/>
      <c r="AN309" s="1397"/>
      <c r="AO309" s="1398"/>
      <c r="AP309" s="1383"/>
      <c r="AQ309" s="1388"/>
      <c r="AR309" s="1266" t="s">
        <v>53</v>
      </c>
      <c r="AS309" s="1220"/>
      <c r="AT309" s="1220"/>
      <c r="AU309" s="1221"/>
      <c r="AV309" s="45"/>
      <c r="AW309" s="45"/>
      <c r="AX309" s="45"/>
      <c r="AY309" s="45"/>
      <c r="AZ309" s="45"/>
      <c r="BA309" s="45"/>
      <c r="BB309" s="45"/>
      <c r="BC309" s="45"/>
      <c r="BD309" s="45"/>
      <c r="BE309" s="45"/>
      <c r="BF309" s="45"/>
      <c r="BG309" s="45"/>
      <c r="BH309" s="45"/>
      <c r="BI309" s="45"/>
      <c r="BJ309" s="45"/>
      <c r="BK309" s="45"/>
      <c r="BL309" s="45"/>
      <c r="BM309" s="45"/>
      <c r="BN309" s="45"/>
      <c r="BO309" s="45"/>
      <c r="BP309" s="45"/>
      <c r="BR309" s="45"/>
      <c r="BS309" s="45"/>
      <c r="BT309" s="45"/>
      <c r="BU309" s="45"/>
      <c r="BV309" s="93"/>
      <c r="BW309" s="45"/>
      <c r="BX309" s="45"/>
      <c r="BY309" s="45"/>
      <c r="BZ309" s="45"/>
      <c r="CA309" s="45"/>
      <c r="CB309" s="45"/>
      <c r="CC309" s="45"/>
      <c r="CD309" s="45"/>
      <c r="CE309" s="94" t="s">
        <v>110</v>
      </c>
      <c r="CF309" s="1327" t="str">
        <f>$CF$54</f>
        <v/>
      </c>
      <c r="CG309" s="1327"/>
      <c r="CH309" s="1327"/>
      <c r="CI309" s="1327"/>
      <c r="CJ309" s="1327"/>
      <c r="CK309" s="1327"/>
      <c r="CL309" s="1327"/>
      <c r="CM309" s="1327"/>
      <c r="CN309" s="1327"/>
      <c r="CO309" s="1327"/>
      <c r="CP309" s="1327"/>
      <c r="CQ309" s="1327"/>
      <c r="CR309" s="1327"/>
      <c r="CS309" s="1327"/>
      <c r="CT309" s="1327"/>
      <c r="CU309" s="1328"/>
    </row>
    <row r="310" spans="1:115" s="7" customFormat="1" ht="9.9" customHeight="1">
      <c r="B310" s="1383"/>
      <c r="C310" s="1384"/>
      <c r="D310" s="1266"/>
      <c r="E310" s="1220"/>
      <c r="F310" s="1220"/>
      <c r="G310" s="1221"/>
      <c r="H310" s="1297"/>
      <c r="I310" s="1298"/>
      <c r="J310" s="1298"/>
      <c r="K310" s="1298"/>
      <c r="L310" s="1298"/>
      <c r="M310" s="1298"/>
      <c r="N310" s="1298"/>
      <c r="O310" s="1298"/>
      <c r="P310" s="1298"/>
      <c r="Q310" s="1298"/>
      <c r="R310" s="1298"/>
      <c r="S310" s="1298"/>
      <c r="T310" s="1298"/>
      <c r="U310" s="1298"/>
      <c r="V310" s="1298"/>
      <c r="W310" s="1298"/>
      <c r="X310" s="1298"/>
      <c r="Y310" s="1298"/>
      <c r="Z310" s="1298"/>
      <c r="AA310" s="1298"/>
      <c r="AB310" s="1298"/>
      <c r="AC310" s="1298"/>
      <c r="AD310" s="1298"/>
      <c r="AE310" s="1298"/>
      <c r="AF310" s="1298"/>
      <c r="AG310" s="1298"/>
      <c r="AH310" s="1298"/>
      <c r="AI310" s="1298"/>
      <c r="AJ310" s="1298"/>
      <c r="AK310" s="1298"/>
      <c r="AL310" s="1298"/>
      <c r="AM310" s="1298"/>
      <c r="AN310" s="1298"/>
      <c r="AO310" s="1299"/>
      <c r="AP310" s="1383"/>
      <c r="AQ310" s="1388"/>
      <c r="AR310" s="1266"/>
      <c r="AS310" s="1220"/>
      <c r="AT310" s="1220"/>
      <c r="AU310" s="1221"/>
      <c r="AV310" s="1329" t="str">
        <f>$AV$55</f>
        <v/>
      </c>
      <c r="AW310" s="1298"/>
      <c r="AX310" s="1298"/>
      <c r="AY310" s="1298"/>
      <c r="AZ310" s="1298"/>
      <c r="BA310" s="1298"/>
      <c r="BB310" s="1298"/>
      <c r="BC310" s="1298"/>
      <c r="BD310" s="1298"/>
      <c r="BE310" s="1298"/>
      <c r="BF310" s="1298"/>
      <c r="BG310" s="1298"/>
      <c r="BH310" s="1298"/>
      <c r="BI310" s="1298"/>
      <c r="BJ310" s="1298"/>
      <c r="BK310" s="1298"/>
      <c r="BL310" s="1298"/>
      <c r="BM310" s="1298"/>
      <c r="BN310" s="1298"/>
      <c r="BO310" s="1298"/>
      <c r="BP310" s="1298"/>
      <c r="BQ310" s="1298"/>
      <c r="BR310" s="1298"/>
      <c r="BS310" s="1298"/>
      <c r="BT310" s="1298"/>
      <c r="BU310" s="1298"/>
      <c r="BV310" s="1298"/>
      <c r="BW310" s="1298"/>
      <c r="BX310" s="1298"/>
      <c r="BY310" s="1298"/>
      <c r="BZ310" s="1298"/>
      <c r="CA310" s="1298"/>
      <c r="CB310" s="1298"/>
      <c r="CC310" s="1298"/>
      <c r="CD310" s="1298"/>
      <c r="CE310" s="1298"/>
      <c r="CF310" s="1298"/>
      <c r="CG310" s="1298"/>
      <c r="CH310" s="1298"/>
      <c r="CI310" s="1298"/>
      <c r="CJ310" s="1298"/>
      <c r="CK310" s="1298"/>
      <c r="CL310" s="1298"/>
      <c r="CM310" s="1298"/>
      <c r="CN310" s="1298"/>
      <c r="CO310" s="1298"/>
      <c r="CP310" s="1298"/>
      <c r="CQ310" s="1298"/>
      <c r="CR310" s="1298"/>
      <c r="CS310" s="1298"/>
      <c r="CT310" s="1298"/>
      <c r="CU310" s="1299"/>
    </row>
    <row r="311" spans="1:115" s="7" customFormat="1" ht="9.9" customHeight="1">
      <c r="B311" s="1385"/>
      <c r="C311" s="1386"/>
      <c r="D311" s="1237"/>
      <c r="E311" s="1222"/>
      <c r="F311" s="1222"/>
      <c r="G311" s="1223"/>
      <c r="H311" s="1259"/>
      <c r="I311" s="1260"/>
      <c r="J311" s="1260"/>
      <c r="K311" s="1260"/>
      <c r="L311" s="1260"/>
      <c r="M311" s="1260"/>
      <c r="N311" s="1260"/>
      <c r="O311" s="1260"/>
      <c r="P311" s="1260"/>
      <c r="Q311" s="1260"/>
      <c r="R311" s="1260"/>
      <c r="S311" s="1260"/>
      <c r="T311" s="1260"/>
      <c r="U311" s="1260"/>
      <c r="V311" s="1260"/>
      <c r="W311" s="1260"/>
      <c r="X311" s="1260"/>
      <c r="Y311" s="1260"/>
      <c r="Z311" s="1260"/>
      <c r="AA311" s="1260"/>
      <c r="AB311" s="1260"/>
      <c r="AC311" s="1260"/>
      <c r="AD311" s="1260"/>
      <c r="AE311" s="1260"/>
      <c r="AF311" s="1260"/>
      <c r="AG311" s="1260"/>
      <c r="AH311" s="1260"/>
      <c r="AI311" s="1260"/>
      <c r="AJ311" s="1260"/>
      <c r="AK311" s="1260"/>
      <c r="AL311" s="1260"/>
      <c r="AM311" s="1260"/>
      <c r="AN311" s="1260"/>
      <c r="AO311" s="1261"/>
      <c r="AP311" s="1385"/>
      <c r="AQ311" s="1389"/>
      <c r="AR311" s="1237"/>
      <c r="AS311" s="1222"/>
      <c r="AT311" s="1222"/>
      <c r="AU311" s="1223"/>
      <c r="AV311" s="1259"/>
      <c r="AW311" s="1260"/>
      <c r="AX311" s="1260"/>
      <c r="AY311" s="1260"/>
      <c r="AZ311" s="1260"/>
      <c r="BA311" s="1260"/>
      <c r="BB311" s="1260"/>
      <c r="BC311" s="1260"/>
      <c r="BD311" s="1260"/>
      <c r="BE311" s="1260"/>
      <c r="BF311" s="1260"/>
      <c r="BG311" s="1260"/>
      <c r="BH311" s="1260"/>
      <c r="BI311" s="1260"/>
      <c r="BJ311" s="1260"/>
      <c r="BK311" s="1260"/>
      <c r="BL311" s="1260"/>
      <c r="BM311" s="1260"/>
      <c r="BN311" s="1260"/>
      <c r="BO311" s="1260"/>
      <c r="BP311" s="1260"/>
      <c r="BQ311" s="1260"/>
      <c r="BR311" s="1260"/>
      <c r="BS311" s="1260"/>
      <c r="BT311" s="1260"/>
      <c r="BU311" s="1260"/>
      <c r="BV311" s="1260"/>
      <c r="BW311" s="1260"/>
      <c r="BX311" s="1260"/>
      <c r="BY311" s="1260"/>
      <c r="BZ311" s="1260"/>
      <c r="CA311" s="1260"/>
      <c r="CB311" s="1260"/>
      <c r="CC311" s="1260"/>
      <c r="CD311" s="1260"/>
      <c r="CE311" s="1260"/>
      <c r="CF311" s="1260"/>
      <c r="CG311" s="1260"/>
      <c r="CH311" s="1260"/>
      <c r="CI311" s="1260"/>
      <c r="CJ311" s="1260"/>
      <c r="CK311" s="1260"/>
      <c r="CL311" s="1260"/>
      <c r="CM311" s="1260"/>
      <c r="CN311" s="1260"/>
      <c r="CO311" s="1260"/>
      <c r="CP311" s="1260"/>
      <c r="CQ311" s="1260"/>
      <c r="CR311" s="1260"/>
      <c r="CS311" s="1260"/>
      <c r="CT311" s="1260"/>
      <c r="CU311" s="1261"/>
    </row>
    <row r="312" spans="1:115" s="7" customFormat="1" ht="9.9" customHeight="1">
      <c r="B312" s="1343" t="s">
        <v>111</v>
      </c>
      <c r="C312" s="1344"/>
      <c r="D312" s="1344"/>
      <c r="E312" s="1344"/>
      <c r="F312" s="1344"/>
      <c r="G312" s="1344"/>
      <c r="H312" s="1344"/>
      <c r="I312" s="1344"/>
      <c r="J312" s="1344"/>
      <c r="K312" s="1344"/>
      <c r="L312" s="1344"/>
      <c r="M312" s="1344"/>
      <c r="N312" s="1344"/>
      <c r="O312" s="1344"/>
      <c r="P312" s="1344"/>
      <c r="Q312" s="1344"/>
      <c r="R312" s="1344"/>
      <c r="S312" s="1344"/>
      <c r="T312" s="1344"/>
      <c r="U312" s="1344"/>
      <c r="V312" s="1344"/>
      <c r="W312" s="1344"/>
      <c r="X312" s="1344"/>
      <c r="Y312" s="1344"/>
      <c r="Z312" s="1344"/>
      <c r="AA312" s="1344"/>
      <c r="AB312" s="1344"/>
      <c r="AC312" s="1344"/>
      <c r="AD312" s="1344"/>
      <c r="AE312" s="1344"/>
      <c r="AF312" s="1344"/>
      <c r="AG312" s="1344"/>
      <c r="AH312" s="1344"/>
      <c r="AI312" s="1344"/>
      <c r="AJ312" s="1344"/>
      <c r="AK312" s="1344"/>
      <c r="AL312" s="1344"/>
      <c r="AM312" s="1344"/>
      <c r="AN312" s="1344"/>
      <c r="AO312" s="1344"/>
      <c r="AP312" s="1344"/>
      <c r="AQ312" s="1344"/>
      <c r="AR312" s="1344"/>
      <c r="AS312" s="1344"/>
      <c r="AT312" s="1344"/>
      <c r="AU312" s="1344"/>
      <c r="AV312" s="1344"/>
      <c r="AW312" s="1344"/>
      <c r="AX312" s="1344"/>
      <c r="AY312" s="1344"/>
      <c r="AZ312" s="1344"/>
      <c r="BA312" s="1344"/>
      <c r="BB312" s="1344"/>
      <c r="BC312" s="1344"/>
      <c r="BD312" s="1344"/>
      <c r="BE312" s="1344"/>
      <c r="BF312" s="1344"/>
      <c r="BG312" s="1344"/>
      <c r="BH312" s="1344"/>
      <c r="BI312" s="1344"/>
      <c r="BJ312" s="1344"/>
      <c r="BK312" s="1344"/>
      <c r="BL312" s="1344"/>
      <c r="BM312" s="1344"/>
      <c r="BN312" s="1344"/>
      <c r="BO312" s="1344"/>
      <c r="BP312" s="1344"/>
      <c r="BQ312" s="1344"/>
      <c r="BR312" s="1344"/>
      <c r="BS312" s="1344"/>
      <c r="BT312" s="1344"/>
      <c r="BU312" s="1344"/>
      <c r="BV312" s="1344"/>
      <c r="BW312" s="1344"/>
      <c r="BX312" s="1344"/>
      <c r="BY312" s="1344"/>
      <c r="BZ312" s="1344"/>
      <c r="CA312" s="1344"/>
      <c r="CB312" s="1344"/>
      <c r="CC312" s="1344"/>
      <c r="CD312" s="1344"/>
      <c r="CE312" s="1344"/>
      <c r="CF312" s="1344"/>
      <c r="CG312" s="1344"/>
      <c r="CH312" s="1344"/>
      <c r="CI312" s="1344"/>
      <c r="CJ312" s="1344"/>
      <c r="CK312" s="1344"/>
      <c r="CL312" s="1344"/>
      <c r="CM312" s="1344"/>
      <c r="CN312" s="1344"/>
      <c r="CO312" s="1344"/>
      <c r="CP312" s="1344"/>
      <c r="CQ312" s="1344"/>
      <c r="CR312" s="1344"/>
      <c r="CS312" s="1344"/>
      <c r="CT312" s="1344"/>
      <c r="CU312" s="1345"/>
      <c r="CX312" s="175"/>
      <c r="CY312" s="175"/>
      <c r="CZ312" s="175"/>
      <c r="DA312" s="175"/>
      <c r="DB312" s="175"/>
      <c r="DC312" s="175"/>
      <c r="DD312" s="175"/>
      <c r="DE312" s="175"/>
      <c r="DF312" s="175"/>
      <c r="DG312" s="175"/>
      <c r="DH312" s="175"/>
      <c r="DI312" s="175"/>
      <c r="DJ312" s="175"/>
    </row>
    <row r="313" spans="1:115" s="7" customFormat="1" ht="9.9" customHeight="1">
      <c r="B313" s="1346" t="s">
        <v>112</v>
      </c>
      <c r="C313" s="1347"/>
      <c r="D313" s="1347"/>
      <c r="E313" s="1347"/>
      <c r="F313" s="1347"/>
      <c r="G313" s="1347"/>
      <c r="H313" s="1347"/>
      <c r="I313" s="1347"/>
      <c r="J313" s="1348"/>
      <c r="K313" s="1333" t="str">
        <f>$K$58</f>
        <v/>
      </c>
      <c r="L313" s="1334"/>
      <c r="M313" s="1334"/>
      <c r="N313" s="1334"/>
      <c r="O313" s="1334"/>
      <c r="P313" s="1334"/>
      <c r="Q313" s="1334"/>
      <c r="R313" s="1334"/>
      <c r="S313" s="1334"/>
      <c r="T313" s="1334"/>
      <c r="U313" s="1334"/>
      <c r="V313" s="1334"/>
      <c r="W313" s="1334"/>
      <c r="X313" s="1334"/>
      <c r="Y313" s="1334"/>
      <c r="Z313" s="1334"/>
      <c r="AA313" s="1334"/>
      <c r="AB313" s="1334"/>
      <c r="AC313" s="1334"/>
      <c r="AD313" s="1334"/>
      <c r="AE313" s="1334"/>
      <c r="AF313" s="1334"/>
      <c r="AG313" s="1334"/>
      <c r="AH313" s="1334"/>
      <c r="AI313" s="1334"/>
      <c r="AJ313" s="1334"/>
      <c r="AK313" s="1334"/>
      <c r="AL313" s="1334"/>
      <c r="AM313" s="1334"/>
      <c r="AN313" s="1334"/>
      <c r="AO313" s="1334"/>
      <c r="AP313" s="1334"/>
      <c r="AQ313" s="1334"/>
      <c r="AR313" s="1334"/>
      <c r="AS313" s="1334"/>
      <c r="AT313" s="1334"/>
      <c r="AU313" s="1334"/>
      <c r="AV313" s="1334"/>
      <c r="AW313" s="1334"/>
      <c r="AX313" s="1335"/>
      <c r="AY313" s="1336" t="s">
        <v>115</v>
      </c>
      <c r="AZ313" s="1337"/>
      <c r="BA313" s="1337"/>
      <c r="BB313" s="1337"/>
      <c r="BC313" s="1337"/>
      <c r="BD313" s="1337"/>
      <c r="BE313" s="1337"/>
      <c r="BF313" s="1337"/>
      <c r="BG313" s="1338"/>
      <c r="BH313" s="1333" t="str">
        <f>$BH$58</f>
        <v/>
      </c>
      <c r="BI313" s="1334"/>
      <c r="BJ313" s="1334"/>
      <c r="BK313" s="1334"/>
      <c r="BL313" s="1334"/>
      <c r="BM313" s="1334"/>
      <c r="BN313" s="1334"/>
      <c r="BO313" s="1334"/>
      <c r="BP313" s="1334"/>
      <c r="BQ313" s="1334"/>
      <c r="BR313" s="1334"/>
      <c r="BS313" s="1334"/>
      <c r="BT313" s="1334"/>
      <c r="BU313" s="1334"/>
      <c r="BV313" s="1334"/>
      <c r="BW313" s="1334"/>
      <c r="BX313" s="1334"/>
      <c r="BY313" s="1334"/>
      <c r="BZ313" s="1334"/>
      <c r="CA313" s="1334"/>
      <c r="CB313" s="1334"/>
      <c r="CC313" s="1334"/>
      <c r="CD313" s="1334"/>
      <c r="CE313" s="1334"/>
      <c r="CF313" s="1334"/>
      <c r="CG313" s="1334"/>
      <c r="CH313" s="1334"/>
      <c r="CI313" s="1334"/>
      <c r="CJ313" s="1334"/>
      <c r="CK313" s="1334"/>
      <c r="CL313" s="1334"/>
      <c r="CM313" s="1334"/>
      <c r="CN313" s="1334"/>
      <c r="CO313" s="1334"/>
      <c r="CP313" s="1334"/>
      <c r="CQ313" s="1334"/>
      <c r="CR313" s="1334"/>
      <c r="CS313" s="1334"/>
      <c r="CT313" s="1334"/>
      <c r="CU313" s="1335"/>
      <c r="CV313" s="5"/>
      <c r="CW313" s="175"/>
      <c r="CX313" s="175"/>
      <c r="CY313" s="175"/>
      <c r="CZ313" s="175"/>
      <c r="DA313" s="175"/>
      <c r="DB313" s="175"/>
      <c r="DC313" s="175"/>
      <c r="DD313" s="175"/>
      <c r="DE313" s="175"/>
      <c r="DF313" s="175"/>
      <c r="DG313" s="175"/>
      <c r="DH313" s="175"/>
      <c r="DI313" s="175"/>
      <c r="DJ313" s="175"/>
    </row>
    <row r="314" spans="1:115" s="7" customFormat="1" ht="9.9" customHeight="1">
      <c r="B314" s="1330" t="s">
        <v>113</v>
      </c>
      <c r="C314" s="1331"/>
      <c r="D314" s="1331"/>
      <c r="E314" s="1331"/>
      <c r="F314" s="1331"/>
      <c r="G314" s="1331"/>
      <c r="H314" s="1331"/>
      <c r="I314" s="1331"/>
      <c r="J314" s="1332"/>
      <c r="K314" s="1333" t="str">
        <f>$K$59</f>
        <v/>
      </c>
      <c r="L314" s="1334"/>
      <c r="M314" s="1334"/>
      <c r="N314" s="1334"/>
      <c r="O314" s="1334"/>
      <c r="P314" s="1334"/>
      <c r="Q314" s="1334"/>
      <c r="R314" s="1334"/>
      <c r="S314" s="1334"/>
      <c r="T314" s="1334"/>
      <c r="U314" s="1334"/>
      <c r="V314" s="1334"/>
      <c r="W314" s="1334"/>
      <c r="X314" s="1334"/>
      <c r="Y314" s="1334"/>
      <c r="Z314" s="1334"/>
      <c r="AA314" s="1334"/>
      <c r="AB314" s="1334"/>
      <c r="AC314" s="1334"/>
      <c r="AD314" s="1334"/>
      <c r="AE314" s="1334"/>
      <c r="AF314" s="1334"/>
      <c r="AG314" s="1334"/>
      <c r="AH314" s="1334"/>
      <c r="AI314" s="1334"/>
      <c r="AJ314" s="1334"/>
      <c r="AK314" s="1334"/>
      <c r="AL314" s="1334"/>
      <c r="AM314" s="1334"/>
      <c r="AN314" s="1334"/>
      <c r="AO314" s="1334"/>
      <c r="AP314" s="1334"/>
      <c r="AQ314" s="1334"/>
      <c r="AR314" s="1334"/>
      <c r="AS314" s="1334"/>
      <c r="AT314" s="1334"/>
      <c r="AU314" s="1334"/>
      <c r="AV314" s="1334"/>
      <c r="AW314" s="1334"/>
      <c r="AX314" s="1335"/>
      <c r="AY314" s="1336" t="s">
        <v>116</v>
      </c>
      <c r="AZ314" s="1337"/>
      <c r="BA314" s="1337"/>
      <c r="BB314" s="1337"/>
      <c r="BC314" s="1337"/>
      <c r="BD314" s="1337"/>
      <c r="BE314" s="1337"/>
      <c r="BF314" s="1337"/>
      <c r="BG314" s="1338"/>
      <c r="BH314" s="1333" t="str">
        <f>$BH$59</f>
        <v/>
      </c>
      <c r="BI314" s="1334"/>
      <c r="BJ314" s="1334"/>
      <c r="BK314" s="1334"/>
      <c r="BL314" s="1334"/>
      <c r="BM314" s="1334"/>
      <c r="BN314" s="1334"/>
      <c r="BO314" s="1334"/>
      <c r="BP314" s="1334"/>
      <c r="BQ314" s="1334"/>
      <c r="BR314" s="1334"/>
      <c r="BS314" s="1334"/>
      <c r="BT314" s="1334"/>
      <c r="BU314" s="1334"/>
      <c r="BV314" s="1334"/>
      <c r="BW314" s="1334"/>
      <c r="BX314" s="1334"/>
      <c r="BY314" s="1334"/>
      <c r="BZ314" s="1334"/>
      <c r="CA314" s="1334"/>
      <c r="CB314" s="1334"/>
      <c r="CC314" s="1334"/>
      <c r="CD314" s="1334"/>
      <c r="CE314" s="1334"/>
      <c r="CF314" s="1334"/>
      <c r="CG314" s="1334"/>
      <c r="CH314" s="1334"/>
      <c r="CI314" s="1334"/>
      <c r="CJ314" s="1334"/>
      <c r="CK314" s="1334"/>
      <c r="CL314" s="1334"/>
      <c r="CM314" s="1334"/>
      <c r="CN314" s="1334"/>
      <c r="CO314" s="1334"/>
      <c r="CP314" s="1334"/>
      <c r="CQ314" s="1334"/>
      <c r="CR314" s="1334"/>
      <c r="CS314" s="1334"/>
      <c r="CT314" s="1334"/>
      <c r="CU314" s="1335"/>
      <c r="CV314" s="5"/>
      <c r="CW314" s="175"/>
      <c r="CX314" s="175"/>
      <c r="CY314" s="175"/>
      <c r="CZ314" s="175"/>
      <c r="DA314" s="175"/>
      <c r="DB314" s="175"/>
      <c r="DC314" s="175"/>
      <c r="DD314" s="175"/>
      <c r="DE314" s="175"/>
      <c r="DF314" s="175"/>
      <c r="DG314" s="175"/>
      <c r="DH314" s="175"/>
      <c r="DI314" s="175"/>
      <c r="DJ314" s="175"/>
    </row>
    <row r="315" spans="1:115" s="7" customFormat="1" ht="9.9" customHeight="1">
      <c r="B315" s="1330" t="s">
        <v>114</v>
      </c>
      <c r="C315" s="1331"/>
      <c r="D315" s="1331"/>
      <c r="E315" s="1331"/>
      <c r="F315" s="1331"/>
      <c r="G315" s="1331"/>
      <c r="H315" s="1331"/>
      <c r="I315" s="1331"/>
      <c r="J315" s="1332"/>
      <c r="K315" s="1333" t="str">
        <f>$K$60</f>
        <v/>
      </c>
      <c r="L315" s="1334"/>
      <c r="M315" s="1334"/>
      <c r="N315" s="1334"/>
      <c r="O315" s="1334"/>
      <c r="P315" s="1334"/>
      <c r="Q315" s="1334"/>
      <c r="R315" s="1334"/>
      <c r="S315" s="1334"/>
      <c r="T315" s="1334"/>
      <c r="U315" s="1334"/>
      <c r="V315" s="1334"/>
      <c r="W315" s="1334"/>
      <c r="X315" s="1334"/>
      <c r="Y315" s="1334"/>
      <c r="Z315" s="1334"/>
      <c r="AA315" s="1334"/>
      <c r="AB315" s="1334"/>
      <c r="AC315" s="1334"/>
      <c r="AD315" s="1334"/>
      <c r="AE315" s="1334"/>
      <c r="AF315" s="1334"/>
      <c r="AG315" s="1334"/>
      <c r="AH315" s="1334"/>
      <c r="AI315" s="1334"/>
      <c r="AJ315" s="1334"/>
      <c r="AK315" s="1334"/>
      <c r="AL315" s="1334"/>
      <c r="AM315" s="1334"/>
      <c r="AN315" s="1334"/>
      <c r="AO315" s="1334"/>
      <c r="AP315" s="1334"/>
      <c r="AQ315" s="1334"/>
      <c r="AR315" s="1334"/>
      <c r="AS315" s="1334"/>
      <c r="AT315" s="1334"/>
      <c r="AU315" s="1334"/>
      <c r="AV315" s="1334"/>
      <c r="AW315" s="1334"/>
      <c r="AX315" s="1335"/>
      <c r="AY315" s="1336" t="s">
        <v>117</v>
      </c>
      <c r="AZ315" s="1337"/>
      <c r="BA315" s="1337"/>
      <c r="BB315" s="1337"/>
      <c r="BC315" s="1337"/>
      <c r="BD315" s="1337"/>
      <c r="BE315" s="1337"/>
      <c r="BF315" s="1337"/>
      <c r="BG315" s="1338"/>
      <c r="BH315" s="1333" t="str">
        <f>$BH$60</f>
        <v/>
      </c>
      <c r="BI315" s="1334"/>
      <c r="BJ315" s="1334"/>
      <c r="BK315" s="1334"/>
      <c r="BL315" s="1334"/>
      <c r="BM315" s="1334"/>
      <c r="BN315" s="1334"/>
      <c r="BO315" s="1334"/>
      <c r="BP315" s="1334"/>
      <c r="BQ315" s="1334"/>
      <c r="BR315" s="1334"/>
      <c r="BS315" s="1334"/>
      <c r="BT315" s="1334"/>
      <c r="BU315" s="1334"/>
      <c r="BV315" s="1334"/>
      <c r="BW315" s="1334"/>
      <c r="BX315" s="1334"/>
      <c r="BY315" s="1334"/>
      <c r="BZ315" s="1334"/>
      <c r="CA315" s="1334"/>
      <c r="CB315" s="1334"/>
      <c r="CC315" s="1334"/>
      <c r="CD315" s="1334"/>
      <c r="CE315" s="1334"/>
      <c r="CF315" s="1334"/>
      <c r="CG315" s="1334"/>
      <c r="CH315" s="1334"/>
      <c r="CI315" s="1334"/>
      <c r="CJ315" s="1334"/>
      <c r="CK315" s="1334"/>
      <c r="CL315" s="1334"/>
      <c r="CM315" s="1334"/>
      <c r="CN315" s="1334"/>
      <c r="CO315" s="1334"/>
      <c r="CP315" s="1334"/>
      <c r="CQ315" s="1334"/>
      <c r="CR315" s="1334"/>
      <c r="CS315" s="1334"/>
      <c r="CT315" s="1334"/>
      <c r="CU315" s="1335"/>
      <c r="CV315" s="5"/>
      <c r="CW315" s="175"/>
      <c r="CX315" s="175"/>
      <c r="CY315" s="175"/>
      <c r="CZ315" s="175"/>
      <c r="DA315" s="175"/>
      <c r="DB315" s="175"/>
      <c r="DC315" s="175"/>
      <c r="DD315" s="175"/>
      <c r="DE315" s="175"/>
      <c r="DF315" s="175"/>
      <c r="DG315" s="175"/>
      <c r="DH315" s="175"/>
      <c r="DI315" s="175"/>
      <c r="DJ315" s="175"/>
    </row>
    <row r="316" spans="1:115" s="7" customFormat="1" ht="4.5" customHeight="1">
      <c r="A316" s="5"/>
      <c r="B316" s="97"/>
      <c r="C316" s="97"/>
      <c r="D316" s="61"/>
      <c r="E316" s="61"/>
      <c r="F316" s="61"/>
      <c r="G316" s="61"/>
      <c r="H316" s="20"/>
      <c r="I316" s="20"/>
      <c r="J316" s="20"/>
      <c r="K316" s="20"/>
      <c r="L316" s="20"/>
      <c r="M316" s="20"/>
      <c r="N316" s="20"/>
      <c r="O316" s="20"/>
      <c r="P316" s="20"/>
      <c r="Q316" s="20"/>
      <c r="R316" s="20"/>
      <c r="S316" s="20"/>
      <c r="T316" s="20"/>
      <c r="U316" s="20"/>
      <c r="V316" s="20"/>
      <c r="W316" s="20"/>
      <c r="X316" s="20"/>
      <c r="Y316" s="20"/>
      <c r="Z316" s="20"/>
      <c r="AA316" s="20"/>
      <c r="AB316" s="20"/>
      <c r="AC316" s="213"/>
      <c r="AE316" s="5"/>
      <c r="AF316" s="5"/>
      <c r="AG316" s="5"/>
      <c r="AH316" s="5"/>
      <c r="AI316" s="5"/>
      <c r="AJ316" s="5"/>
      <c r="AK316" s="5"/>
      <c r="AL316" s="5"/>
      <c r="AM316" s="5"/>
      <c r="AN316" s="5"/>
      <c r="AO316" s="5"/>
      <c r="AP316" s="5"/>
      <c r="AQ316" s="5"/>
      <c r="AR316" s="5"/>
      <c r="AS316" s="5"/>
      <c r="AT316" s="5"/>
      <c r="AU316" s="5"/>
      <c r="AV316" s="5"/>
      <c r="AW316" s="45"/>
      <c r="AX316" s="45"/>
      <c r="AY316" s="45"/>
      <c r="AZ316" s="45"/>
      <c r="BA316" s="45"/>
      <c r="BB316" s="45"/>
      <c r="BC316" s="5"/>
      <c r="BD316" s="47"/>
      <c r="BE316" s="47"/>
      <c r="BF316" s="47"/>
      <c r="BG316" s="72"/>
      <c r="BH316" s="72"/>
      <c r="BI316" s="72"/>
      <c r="BJ316" s="72"/>
      <c r="BK316" s="72"/>
      <c r="BL316" s="72"/>
      <c r="CI316" s="52"/>
      <c r="CJ316" s="52"/>
      <c r="CK316" s="52"/>
      <c r="CL316" s="52"/>
      <c r="CM316" s="52"/>
      <c r="CN316" s="5"/>
      <c r="CO316" s="5"/>
      <c r="CP316" s="27"/>
      <c r="CQ316" s="27"/>
      <c r="CR316" s="27"/>
      <c r="CS316" s="27"/>
      <c r="CT316" s="27"/>
      <c r="CU316" s="27"/>
      <c r="CV316" s="27"/>
      <c r="CW316" s="27"/>
      <c r="CX316" s="175"/>
      <c r="CY316" s="175"/>
      <c r="CZ316" s="175"/>
      <c r="DA316" s="175"/>
      <c r="DB316" s="175"/>
      <c r="DC316" s="175"/>
      <c r="DD316" s="175"/>
      <c r="DE316" s="175"/>
      <c r="DF316" s="175"/>
      <c r="DG316" s="175"/>
      <c r="DH316" s="175"/>
      <c r="DI316" s="175"/>
      <c r="DJ316" s="175"/>
      <c r="DK316" s="175"/>
    </row>
    <row r="317" spans="1:115" s="7" customFormat="1" ht="4.5" customHeight="1">
      <c r="A317" s="5"/>
      <c r="B317" s="1339" t="s">
        <v>131</v>
      </c>
      <c r="C317" s="1339"/>
      <c r="D317" s="1339"/>
      <c r="E317" s="1339"/>
      <c r="F317" s="1339"/>
      <c r="G317" s="1339"/>
      <c r="H317" s="1339"/>
      <c r="I317" s="1339"/>
      <c r="J317" s="1339"/>
      <c r="K317" s="1339"/>
      <c r="L317" s="20"/>
      <c r="M317" s="20"/>
      <c r="N317" s="20"/>
      <c r="O317" s="20"/>
      <c r="P317" s="20"/>
      <c r="Q317" s="20"/>
      <c r="R317" s="20"/>
      <c r="S317" s="20"/>
      <c r="T317" s="20"/>
      <c r="U317" s="20"/>
      <c r="V317" s="20"/>
      <c r="W317" s="20"/>
      <c r="X317" s="20"/>
      <c r="Y317" s="20"/>
      <c r="Z317" s="20"/>
      <c r="AA317" s="20"/>
      <c r="AB317" s="20"/>
      <c r="AC317" s="213"/>
      <c r="AE317" s="25"/>
      <c r="AF317" s="22"/>
      <c r="AG317" s="22"/>
      <c r="AH317" s="22"/>
      <c r="AI317" s="22"/>
      <c r="AJ317" s="22"/>
      <c r="AK317" s="22"/>
      <c r="AL317" s="22"/>
      <c r="AM317" s="22"/>
      <c r="AN317" s="22"/>
      <c r="AO317" s="22"/>
      <c r="AP317" s="22"/>
      <c r="AQ317" s="22"/>
      <c r="AR317" s="22"/>
      <c r="AS317" s="22"/>
      <c r="AT317" s="22"/>
      <c r="AU317" s="22"/>
      <c r="AV317" s="22"/>
      <c r="AW317" s="93"/>
      <c r="AX317" s="93"/>
      <c r="AY317" s="93"/>
      <c r="AZ317" s="93"/>
      <c r="BA317" s="93"/>
      <c r="BB317" s="93"/>
      <c r="BC317" s="22"/>
      <c r="BD317" s="98"/>
      <c r="BE317" s="98"/>
      <c r="BF317" s="98"/>
      <c r="BG317" s="99"/>
      <c r="BH317" s="99"/>
      <c r="BI317" s="99"/>
      <c r="BJ317" s="99"/>
      <c r="BK317" s="99"/>
      <c r="BL317" s="99"/>
      <c r="BM317" s="22"/>
      <c r="BN317" s="22"/>
      <c r="BO317" s="22"/>
      <c r="BP317" s="22"/>
      <c r="BQ317" s="22"/>
      <c r="BR317" s="22"/>
      <c r="BS317" s="22"/>
      <c r="BT317" s="22"/>
      <c r="BU317" s="22"/>
      <c r="BV317" s="22"/>
      <c r="BW317" s="22"/>
      <c r="BX317" s="22"/>
      <c r="BY317" s="22"/>
      <c r="BZ317" s="22"/>
      <c r="CA317" s="22"/>
      <c r="CB317" s="22"/>
      <c r="CC317" s="22"/>
      <c r="CD317" s="22"/>
      <c r="CE317" s="22"/>
      <c r="CF317" s="22"/>
      <c r="CG317" s="22"/>
      <c r="CH317" s="22"/>
      <c r="CI317" s="100"/>
      <c r="CJ317" s="100"/>
      <c r="CK317" s="100"/>
      <c r="CL317" s="100"/>
      <c r="CM317" s="100"/>
      <c r="CN317" s="22"/>
      <c r="CO317" s="22"/>
      <c r="CP317" s="5"/>
      <c r="CQ317" s="5"/>
      <c r="CR317" s="5"/>
      <c r="CS317" s="5"/>
      <c r="CT317" s="5"/>
      <c r="CU317" s="5"/>
      <c r="CV317" s="5"/>
      <c r="CW317" s="5"/>
      <c r="CX317" s="175"/>
      <c r="CY317" s="175"/>
      <c r="CZ317" s="175"/>
      <c r="DA317" s="175"/>
      <c r="DB317" s="175"/>
      <c r="DC317" s="175"/>
      <c r="DD317" s="175"/>
      <c r="DE317" s="175"/>
      <c r="DF317" s="175"/>
      <c r="DG317" s="175"/>
      <c r="DH317" s="175"/>
      <c r="DI317" s="175"/>
      <c r="DJ317" s="175"/>
      <c r="DK317" s="175"/>
    </row>
    <row r="318" spans="1:115" s="7" customFormat="1" ht="9.9" customHeight="1">
      <c r="A318" s="5"/>
      <c r="B318" s="1339"/>
      <c r="C318" s="1339"/>
      <c r="D318" s="1339"/>
      <c r="E318" s="1339"/>
      <c r="F318" s="1339"/>
      <c r="G318" s="1339"/>
      <c r="H318" s="1339"/>
      <c r="I318" s="1339"/>
      <c r="J318" s="1339"/>
      <c r="K318" s="1339"/>
      <c r="L318" s="172"/>
      <c r="M318" s="172"/>
      <c r="N318" s="172"/>
      <c r="O318" s="172"/>
      <c r="P318" s="172"/>
      <c r="Q318" s="172"/>
      <c r="R318" s="172"/>
      <c r="S318" s="172"/>
      <c r="T318" s="172"/>
      <c r="U318" s="172"/>
      <c r="V318" s="172"/>
      <c r="W318" s="172"/>
      <c r="X318" s="172"/>
      <c r="Y318" s="172"/>
      <c r="Z318" s="172"/>
      <c r="AA318" s="172"/>
      <c r="AB318" s="172"/>
      <c r="AC318" s="172"/>
      <c r="AE318" s="21"/>
      <c r="AF318" s="1340" t="s">
        <v>1223</v>
      </c>
      <c r="AG318" s="1340"/>
      <c r="AH318" s="1340"/>
      <c r="AI318" s="1340"/>
      <c r="AJ318" s="1340"/>
      <c r="AK318" s="1340"/>
      <c r="AL318" s="1340"/>
      <c r="AM318" s="1340"/>
      <c r="AN318" s="1340"/>
      <c r="AO318" s="1340"/>
      <c r="AP318" s="1340"/>
      <c r="AQ318" s="1340"/>
      <c r="AR318" s="1340"/>
      <c r="AS318" s="1340"/>
      <c r="AT318" s="1340"/>
      <c r="AU318" s="1340"/>
      <c r="AV318" s="1340"/>
      <c r="AW318" s="1340"/>
      <c r="AX318" s="1340"/>
      <c r="AY318" s="1340"/>
      <c r="AZ318" s="1340"/>
      <c r="BA318" s="1341" t="s">
        <v>56</v>
      </c>
      <c r="BB318" s="1341"/>
      <c r="BC318" s="1341"/>
      <c r="BD318" s="1341"/>
      <c r="BE318" s="1341"/>
      <c r="BF318" s="1341"/>
      <c r="BG318" s="1341"/>
      <c r="BH318" s="1341"/>
      <c r="BI318" s="1341"/>
      <c r="BJ318" s="1341"/>
      <c r="BK318" s="1341"/>
      <c r="BL318" s="1341"/>
      <c r="BM318" s="1341"/>
      <c r="BN318" s="1341"/>
      <c r="BO318" s="1341"/>
      <c r="BP318" s="1341"/>
      <c r="BQ318" s="1342" t="s">
        <v>57</v>
      </c>
      <c r="BR318" s="1342"/>
      <c r="BS318" s="1342"/>
      <c r="BT318" s="1342"/>
      <c r="BU318" s="1342"/>
      <c r="BV318" s="1342"/>
      <c r="BW318" s="5"/>
      <c r="BX318" s="5"/>
      <c r="BY318" s="5"/>
      <c r="CU318" s="225"/>
      <c r="CV318" s="225"/>
      <c r="CW318" s="225"/>
      <c r="CX318" s="225"/>
    </row>
    <row r="319" spans="1:115" s="5" customFormat="1" ht="9.9" customHeight="1">
      <c r="B319" s="55" t="s">
        <v>13</v>
      </c>
      <c r="C319" s="7"/>
      <c r="D319" s="1255" t="s">
        <v>41</v>
      </c>
      <c r="E319" s="1255"/>
      <c r="F319" s="1255"/>
      <c r="G319" s="1255"/>
      <c r="H319" s="1255"/>
      <c r="I319" s="1255"/>
      <c r="J319" s="1255"/>
      <c r="K319" s="1255"/>
      <c r="L319" s="1255"/>
      <c r="M319" s="1255"/>
      <c r="N319" s="1255"/>
      <c r="O319" s="1255"/>
      <c r="P319" s="1255"/>
      <c r="Q319" s="1255"/>
      <c r="R319" s="1255"/>
      <c r="S319" s="1255"/>
      <c r="T319" s="1255"/>
      <c r="U319" s="1255"/>
      <c r="V319" s="1255"/>
      <c r="W319" s="1255"/>
      <c r="X319" s="1255"/>
      <c r="Y319" s="1255"/>
      <c r="Z319" s="1255"/>
      <c r="AA319" s="1255"/>
      <c r="AB319" s="1255"/>
      <c r="AC319" s="1255"/>
      <c r="AE319" s="21"/>
      <c r="AF319" s="1340" t="s">
        <v>1224</v>
      </c>
      <c r="AG319" s="1340"/>
      <c r="AH319" s="1340"/>
      <c r="AI319" s="1340"/>
      <c r="AJ319" s="1340"/>
      <c r="AK319" s="1340"/>
      <c r="AL319" s="1340"/>
      <c r="AM319" s="1340"/>
      <c r="AN319" s="1340"/>
      <c r="AO319" s="1340"/>
      <c r="AP319" s="1340"/>
      <c r="AQ319" s="1340"/>
      <c r="AR319" s="1340"/>
      <c r="AS319" s="1340"/>
      <c r="AT319" s="1340"/>
      <c r="AU319" s="1340"/>
      <c r="AV319" s="1340"/>
      <c r="AW319" s="1340"/>
      <c r="AX319" s="1340"/>
      <c r="AY319" s="1340"/>
      <c r="AZ319" s="1340"/>
      <c r="BA319" s="1341" t="s">
        <v>1225</v>
      </c>
      <c r="BB319" s="1341"/>
      <c r="BC319" s="1341"/>
      <c r="BD319" s="1341"/>
      <c r="BE319" s="1341"/>
      <c r="BF319" s="1341"/>
      <c r="BG319" s="1341"/>
      <c r="BH319" s="1341"/>
      <c r="BI319" s="1341"/>
      <c r="BJ319" s="1341"/>
      <c r="BK319" s="1341"/>
      <c r="BL319" s="1341"/>
      <c r="BM319" s="1341"/>
      <c r="BN319" s="1341"/>
      <c r="BO319" s="1341"/>
      <c r="BP319" s="1341"/>
      <c r="BQ319" s="1342"/>
      <c r="BR319" s="1342"/>
      <c r="BS319" s="1342"/>
      <c r="BT319" s="1342"/>
      <c r="BU319" s="1342"/>
      <c r="BV319" s="1342"/>
      <c r="BY319" s="1234" t="s">
        <v>118</v>
      </c>
      <c r="BZ319" s="1235"/>
      <c r="CA319" s="1235"/>
      <c r="CB319" s="1236"/>
      <c r="CC319" s="219"/>
      <c r="CD319" s="220"/>
      <c r="CE319" s="220"/>
      <c r="CF319" s="220"/>
      <c r="CG319" s="220"/>
      <c r="CH319" s="220"/>
      <c r="CI319" s="220"/>
      <c r="CJ319" s="220"/>
      <c r="CK319" s="220"/>
      <c r="CL319" s="220"/>
      <c r="CM319" s="220"/>
      <c r="CN319" s="220"/>
      <c r="CO319" s="220"/>
      <c r="CP319" s="220"/>
      <c r="CQ319" s="220"/>
      <c r="CR319" s="220"/>
      <c r="CS319" s="220"/>
      <c r="CT319" s="220"/>
      <c r="CU319" s="220"/>
      <c r="CV319" s="221"/>
      <c r="CW319" s="225"/>
      <c r="CX319" s="225"/>
      <c r="CY319" s="225"/>
    </row>
    <row r="320" spans="1:115" s="5" customFormat="1" ht="9.9" customHeight="1">
      <c r="B320" s="55"/>
      <c r="C320" s="7"/>
      <c r="D320" s="1255"/>
      <c r="E320" s="1255"/>
      <c r="F320" s="1255"/>
      <c r="G320" s="1255"/>
      <c r="H320" s="1255"/>
      <c r="I320" s="1255"/>
      <c r="J320" s="1255"/>
      <c r="K320" s="1255"/>
      <c r="L320" s="1255"/>
      <c r="M320" s="1255"/>
      <c r="N320" s="1255"/>
      <c r="O320" s="1255"/>
      <c r="P320" s="1255"/>
      <c r="Q320" s="1255"/>
      <c r="R320" s="1255"/>
      <c r="S320" s="1255"/>
      <c r="T320" s="1255"/>
      <c r="U320" s="1255"/>
      <c r="V320" s="1255"/>
      <c r="W320" s="1255"/>
      <c r="X320" s="1255"/>
      <c r="Y320" s="1255"/>
      <c r="Z320" s="1255"/>
      <c r="AA320" s="1255"/>
      <c r="AB320" s="1255"/>
      <c r="AC320" s="1255"/>
      <c r="AE320" s="21"/>
      <c r="AF320" s="212"/>
      <c r="AG320" s="212"/>
      <c r="AH320" s="212"/>
      <c r="AI320" s="212"/>
      <c r="AJ320" s="212"/>
      <c r="AK320" s="212"/>
      <c r="AL320" s="212"/>
      <c r="AM320" s="212"/>
      <c r="AN320" s="212"/>
      <c r="AO320" s="212"/>
      <c r="AP320" s="212"/>
      <c r="AQ320" s="212"/>
      <c r="AR320" s="212"/>
      <c r="AS320" s="212"/>
      <c r="AT320" s="212"/>
      <c r="AU320" s="212"/>
      <c r="AV320" s="212"/>
      <c r="AW320" s="212"/>
      <c r="AX320" s="212"/>
      <c r="AY320" s="212"/>
      <c r="AZ320" s="212"/>
      <c r="BA320" s="212"/>
      <c r="BB320" s="212"/>
      <c r="BC320" s="212"/>
      <c r="BD320" s="180"/>
      <c r="BE320" s="180"/>
      <c r="BF320" s="180"/>
      <c r="BG320" s="180"/>
      <c r="BH320" s="180"/>
      <c r="BI320" s="180"/>
      <c r="BJ320" s="180"/>
      <c r="BK320" s="180"/>
      <c r="BL320" s="180"/>
      <c r="BM320" s="180"/>
      <c r="BN320" s="180"/>
      <c r="BO320" s="180"/>
      <c r="BP320" s="180"/>
      <c r="BQ320" s="214"/>
      <c r="BR320" s="214"/>
      <c r="BS320" s="214"/>
      <c r="BT320" s="214"/>
      <c r="BU320" s="214"/>
      <c r="BV320" s="214"/>
      <c r="BY320" s="1237" t="s">
        <v>119</v>
      </c>
      <c r="BZ320" s="1222"/>
      <c r="CA320" s="1222"/>
      <c r="CB320" s="1223"/>
      <c r="CC320" s="222"/>
      <c r="CD320" s="223"/>
      <c r="CE320" s="223"/>
      <c r="CF320" s="223"/>
      <c r="CG320" s="223"/>
      <c r="CH320" s="223"/>
      <c r="CI320" s="223"/>
      <c r="CJ320" s="223"/>
      <c r="CK320" s="223"/>
      <c r="CL320" s="223"/>
      <c r="CM320" s="223"/>
      <c r="CN320" s="223"/>
      <c r="CO320" s="223"/>
      <c r="CP320" s="223"/>
      <c r="CQ320" s="223"/>
      <c r="CR320" s="223"/>
      <c r="CS320" s="223"/>
      <c r="CT320" s="223"/>
      <c r="CU320" s="223"/>
      <c r="CV320" s="224"/>
      <c r="CW320" s="225"/>
      <c r="CX320" s="225"/>
      <c r="CY320" s="225"/>
    </row>
    <row r="321" spans="1:114" s="7" customFormat="1" ht="9.9" customHeight="1">
      <c r="A321" s="5"/>
      <c r="C321" s="57" t="s">
        <v>42</v>
      </c>
      <c r="D321" s="1368" t="s">
        <v>43</v>
      </c>
      <c r="E321" s="1368"/>
      <c r="F321" s="1368"/>
      <c r="G321" s="1368"/>
      <c r="H321" s="1368"/>
      <c r="I321" s="1368"/>
      <c r="J321" s="1368"/>
      <c r="K321" s="1368"/>
      <c r="L321" s="1368"/>
      <c r="M321" s="1368"/>
      <c r="N321" s="1368"/>
      <c r="O321" s="1368"/>
      <c r="P321" s="1368"/>
      <c r="Q321" s="1368"/>
      <c r="R321" s="1368"/>
      <c r="S321" s="1368"/>
      <c r="T321" s="1368"/>
      <c r="U321" s="1368"/>
      <c r="V321" s="1368"/>
      <c r="W321" s="1368"/>
      <c r="X321" s="1368"/>
      <c r="Y321" s="1368"/>
      <c r="Z321" s="1368"/>
      <c r="AA321" s="1368"/>
      <c r="AB321" s="1368"/>
      <c r="AC321" s="1368"/>
      <c r="AE321" s="21"/>
      <c r="AF321" s="5"/>
      <c r="AG321" s="45" t="s">
        <v>1134</v>
      </c>
      <c r="AH321" s="5"/>
      <c r="AI321" s="5"/>
      <c r="AJ321" s="5"/>
      <c r="AK321" s="5"/>
      <c r="AL321" s="5"/>
      <c r="AM321" s="5"/>
      <c r="AN321" s="5"/>
      <c r="AO321" s="5"/>
      <c r="AP321" s="5"/>
      <c r="AQ321" s="5"/>
      <c r="AR321" s="5"/>
      <c r="AS321" s="5"/>
      <c r="BA321" s="223"/>
      <c r="BB321" s="223"/>
      <c r="BC321" s="1307" t="str">
        <f>$BC$66</f>
        <v/>
      </c>
      <c r="BD321" s="1307"/>
      <c r="BE321" s="1307" t="str">
        <f>$BE$66</f>
        <v/>
      </c>
      <c r="BF321" s="1307"/>
      <c r="BG321" s="1307"/>
      <c r="BH321" s="1222" t="s">
        <v>83</v>
      </c>
      <c r="BI321" s="1222"/>
      <c r="BJ321" s="1307" t="str">
        <f>$BJ$66</f>
        <v/>
      </c>
      <c r="BK321" s="1307"/>
      <c r="BL321" s="1307"/>
      <c r="BM321" s="1222" t="s">
        <v>84</v>
      </c>
      <c r="BN321" s="1222"/>
      <c r="BO321" s="1307" t="str">
        <f>$BO$66</f>
        <v/>
      </c>
      <c r="BP321" s="1307"/>
      <c r="BQ321" s="1307"/>
      <c r="BR321" s="1222" t="s">
        <v>85</v>
      </c>
      <c r="BS321" s="1222"/>
      <c r="BT321" s="55"/>
      <c r="BU321" s="55"/>
      <c r="BV321" s="55"/>
      <c r="CK321" s="5"/>
      <c r="CL321" s="5"/>
      <c r="CM321" s="5"/>
      <c r="CN321" s="5"/>
      <c r="CO321" s="5"/>
      <c r="CP321" s="5"/>
      <c r="CQ321" s="5"/>
      <c r="CR321" s="5"/>
      <c r="CS321" s="5"/>
      <c r="CT321" s="5"/>
      <c r="CU321" s="5"/>
      <c r="CV321" s="5"/>
      <c r="CX321" s="225"/>
      <c r="CY321" s="225"/>
      <c r="CZ321" s="225"/>
      <c r="DA321" s="225"/>
      <c r="DB321" s="225"/>
      <c r="DC321" s="225"/>
      <c r="DD321" s="225"/>
      <c r="DE321" s="225"/>
      <c r="DF321" s="225"/>
      <c r="DG321" s="225"/>
      <c r="DH321" s="225"/>
      <c r="DI321" s="225"/>
      <c r="DJ321" s="225"/>
    </row>
    <row r="322" spans="1:114" s="7" customFormat="1" ht="9.9" customHeight="1">
      <c r="A322" s="5"/>
      <c r="D322" s="1368"/>
      <c r="E322" s="1368"/>
      <c r="F322" s="1368"/>
      <c r="G322" s="1368"/>
      <c r="H322" s="1368"/>
      <c r="I322" s="1368"/>
      <c r="J322" s="1368"/>
      <c r="K322" s="1368"/>
      <c r="L322" s="1368"/>
      <c r="M322" s="1368"/>
      <c r="N322" s="1368"/>
      <c r="O322" s="1368"/>
      <c r="P322" s="1368"/>
      <c r="Q322" s="1368"/>
      <c r="R322" s="1368"/>
      <c r="S322" s="1368"/>
      <c r="T322" s="1368"/>
      <c r="U322" s="1368"/>
      <c r="V322" s="1368"/>
      <c r="W322" s="1368"/>
      <c r="X322" s="1368"/>
      <c r="Y322" s="1368"/>
      <c r="Z322" s="1368"/>
      <c r="AA322" s="1368"/>
      <c r="AB322" s="1368"/>
      <c r="AC322" s="1368"/>
      <c r="AE322" s="21"/>
      <c r="AF322" s="1308" t="s">
        <v>40</v>
      </c>
      <c r="AG322" s="1309"/>
      <c r="AH322" s="1309"/>
      <c r="AI322" s="1309"/>
      <c r="AJ322" s="1309"/>
      <c r="AK322" s="1309"/>
      <c r="AL322" s="1309"/>
      <c r="AM322" s="1310"/>
      <c r="AN322" s="1311" t="str">
        <f>$AN$67</f>
        <v/>
      </c>
      <c r="AO322" s="1312"/>
      <c r="AP322" s="1312"/>
      <c r="AQ322" s="1312"/>
      <c r="AR322" s="1312"/>
      <c r="AS322" s="1312"/>
      <c r="AT322" s="1312"/>
      <c r="AU322" s="1312"/>
      <c r="AV322" s="1312"/>
      <c r="AW322" s="1312"/>
      <c r="AX322" s="1312"/>
      <c r="AY322" s="1312"/>
      <c r="AZ322" s="1312"/>
      <c r="BA322" s="1312"/>
      <c r="BB322" s="1312"/>
      <c r="BC322" s="1312"/>
      <c r="BD322" s="1312"/>
      <c r="BE322" s="1312"/>
      <c r="BF322" s="1312"/>
      <c r="BG322" s="1312"/>
      <c r="BH322" s="1312"/>
      <c r="BI322" s="1312"/>
      <c r="BJ322" s="1312"/>
      <c r="BK322" s="1312"/>
      <c r="BL322" s="1312"/>
      <c r="BM322" s="1312"/>
      <c r="BN322" s="1312"/>
      <c r="BO322" s="1312"/>
      <c r="BP322" s="1312"/>
      <c r="BQ322" s="1312"/>
      <c r="BR322" s="1312"/>
      <c r="BS322" s="1313" t="s">
        <v>61</v>
      </c>
      <c r="BT322" s="1314"/>
      <c r="BU322" s="1314"/>
      <c r="BV322" s="1314"/>
      <c r="BW322" s="1315"/>
      <c r="BY322" s="1234" t="s">
        <v>62</v>
      </c>
      <c r="BZ322" s="1235"/>
      <c r="CA322" s="1235"/>
      <c r="CB322" s="1235"/>
      <c r="CC322" s="1369" t="s">
        <v>120</v>
      </c>
      <c r="CD322" s="1370"/>
      <c r="CE322" s="1370"/>
      <c r="CF322" s="1370"/>
      <c r="CG322" s="1370"/>
      <c r="CH322" s="1370"/>
      <c r="CI322" s="1370"/>
      <c r="CJ322" s="1370"/>
      <c r="CK322" s="1370"/>
      <c r="CL322" s="1370"/>
      <c r="CM322" s="1370"/>
      <c r="CN322" s="1370"/>
      <c r="CO322" s="1370"/>
      <c r="CP322" s="1370"/>
      <c r="CQ322" s="1370"/>
      <c r="CR322" s="1370"/>
      <c r="CS322" s="1370"/>
      <c r="CT322" s="1370"/>
      <c r="CU322" s="1370"/>
      <c r="CV322" s="1371"/>
      <c r="CX322" s="225"/>
      <c r="CY322" s="225"/>
    </row>
    <row r="323" spans="1:114" s="7" customFormat="1" ht="9.9" customHeight="1">
      <c r="A323" s="5"/>
      <c r="C323" s="57" t="s">
        <v>42</v>
      </c>
      <c r="D323" s="1368" t="s">
        <v>44</v>
      </c>
      <c r="E323" s="1368"/>
      <c r="F323" s="1368"/>
      <c r="G323" s="1368"/>
      <c r="H323" s="1368"/>
      <c r="I323" s="1368"/>
      <c r="J323" s="1368"/>
      <c r="K323" s="1368"/>
      <c r="L323" s="1368"/>
      <c r="M323" s="1368"/>
      <c r="N323" s="1368"/>
      <c r="O323" s="1368"/>
      <c r="P323" s="1368"/>
      <c r="Q323" s="1368"/>
      <c r="R323" s="1368"/>
      <c r="S323" s="1368"/>
      <c r="T323" s="1368"/>
      <c r="U323" s="1368"/>
      <c r="V323" s="1368"/>
      <c r="W323" s="1368"/>
      <c r="X323" s="1368"/>
      <c r="Y323" s="1368"/>
      <c r="Z323" s="1368"/>
      <c r="AA323" s="1368"/>
      <c r="AB323" s="1368"/>
      <c r="AC323" s="1368"/>
      <c r="AE323" s="21"/>
      <c r="AF323" s="1266" t="s">
        <v>60</v>
      </c>
      <c r="AG323" s="1220"/>
      <c r="AH323" s="1220"/>
      <c r="AI323" s="1220"/>
      <c r="AJ323" s="1220"/>
      <c r="AK323" s="1220"/>
      <c r="AL323" s="1220"/>
      <c r="AM323" s="1221"/>
      <c r="AN323" s="1329" t="str">
        <f>IF(入力画面!$H$18="","",IF(AND(OR(入力画面!$H$24="年金",入力画面!$H$24="住宅"),OR(入力画面!$D$91=TRUE,入力画面!$N$91=TRUE,入力画面!$P$91=TRUE)),入力画面!$H$18,""))</f>
        <v/>
      </c>
      <c r="AO323" s="1298"/>
      <c r="AP323" s="1298"/>
      <c r="AQ323" s="1298"/>
      <c r="AR323" s="1298"/>
      <c r="AS323" s="1298"/>
      <c r="AT323" s="1298"/>
      <c r="AU323" s="1298"/>
      <c r="AV323" s="1298"/>
      <c r="AW323" s="1298"/>
      <c r="AX323" s="1298"/>
      <c r="AY323" s="1298"/>
      <c r="AZ323" s="1298"/>
      <c r="BA323" s="1298"/>
      <c r="BB323" s="1298"/>
      <c r="BC323" s="1298"/>
      <c r="BD323" s="1298"/>
      <c r="BE323" s="1298"/>
      <c r="BF323" s="1298"/>
      <c r="BG323" s="1298"/>
      <c r="BH323" s="1298"/>
      <c r="BI323" s="1298"/>
      <c r="BJ323" s="1298"/>
      <c r="BK323" s="1298"/>
      <c r="BL323" s="1298"/>
      <c r="BM323" s="1298"/>
      <c r="BN323" s="1298"/>
      <c r="BO323" s="1298"/>
      <c r="BP323" s="1298"/>
      <c r="BQ323" s="1298"/>
      <c r="BR323" s="1298"/>
      <c r="BS323" s="1316"/>
      <c r="BT323" s="1317"/>
      <c r="BU323" s="1317"/>
      <c r="BV323" s="1317"/>
      <c r="BW323" s="1318"/>
      <c r="BY323" s="1237"/>
      <c r="BZ323" s="1222"/>
      <c r="CA323" s="1222"/>
      <c r="CB323" s="1222"/>
      <c r="CC323" s="1372" t="s">
        <v>121</v>
      </c>
      <c r="CD323" s="1373"/>
      <c r="CE323" s="1373"/>
      <c r="CF323" s="1373"/>
      <c r="CG323" s="1373"/>
      <c r="CH323" s="1373"/>
      <c r="CI323" s="1373"/>
      <c r="CJ323" s="1373"/>
      <c r="CK323" s="1373"/>
      <c r="CL323" s="1373"/>
      <c r="CM323" s="1373"/>
      <c r="CN323" s="1373"/>
      <c r="CO323" s="1373"/>
      <c r="CP323" s="1373"/>
      <c r="CQ323" s="1373"/>
      <c r="CR323" s="1373"/>
      <c r="CS323" s="1373"/>
      <c r="CT323" s="1373"/>
      <c r="CU323" s="1373"/>
      <c r="CV323" s="1374"/>
      <c r="CX323" s="225"/>
      <c r="CY323" s="225"/>
    </row>
    <row r="324" spans="1:114" s="7" customFormat="1" ht="9.9" customHeight="1">
      <c r="A324" s="5"/>
      <c r="D324" s="1368"/>
      <c r="E324" s="1368"/>
      <c r="F324" s="1368"/>
      <c r="G324" s="1368"/>
      <c r="H324" s="1368"/>
      <c r="I324" s="1368"/>
      <c r="J324" s="1368"/>
      <c r="K324" s="1368"/>
      <c r="L324" s="1368"/>
      <c r="M324" s="1368"/>
      <c r="N324" s="1368"/>
      <c r="O324" s="1368"/>
      <c r="P324" s="1368"/>
      <c r="Q324" s="1368"/>
      <c r="R324" s="1368"/>
      <c r="S324" s="1368"/>
      <c r="T324" s="1368"/>
      <c r="U324" s="1368"/>
      <c r="V324" s="1368"/>
      <c r="W324" s="1368"/>
      <c r="X324" s="1368"/>
      <c r="Y324" s="1368"/>
      <c r="Z324" s="1368"/>
      <c r="AA324" s="1368"/>
      <c r="AB324" s="1368"/>
      <c r="AC324" s="1368"/>
      <c r="AE324" s="21"/>
      <c r="AF324" s="1237"/>
      <c r="AG324" s="1222"/>
      <c r="AH324" s="1222"/>
      <c r="AI324" s="1222"/>
      <c r="AJ324" s="1222"/>
      <c r="AK324" s="1222"/>
      <c r="AL324" s="1222"/>
      <c r="AM324" s="1223"/>
      <c r="AN324" s="1259"/>
      <c r="AO324" s="1260"/>
      <c r="AP324" s="1260"/>
      <c r="AQ324" s="1260"/>
      <c r="AR324" s="1260"/>
      <c r="AS324" s="1260"/>
      <c r="AT324" s="1260"/>
      <c r="AU324" s="1260"/>
      <c r="AV324" s="1260"/>
      <c r="AW324" s="1260"/>
      <c r="AX324" s="1260"/>
      <c r="AY324" s="1260"/>
      <c r="AZ324" s="1260"/>
      <c r="BA324" s="1260"/>
      <c r="BB324" s="1260"/>
      <c r="BC324" s="1260"/>
      <c r="BD324" s="1260"/>
      <c r="BE324" s="1260"/>
      <c r="BF324" s="1260"/>
      <c r="BG324" s="1260"/>
      <c r="BH324" s="1260"/>
      <c r="BI324" s="1260"/>
      <c r="BJ324" s="1260"/>
      <c r="BK324" s="1260"/>
      <c r="BL324" s="1260"/>
      <c r="BM324" s="1260"/>
      <c r="BN324" s="1260"/>
      <c r="BO324" s="1260"/>
      <c r="BP324" s="1260"/>
      <c r="BQ324" s="1260"/>
      <c r="BR324" s="1260"/>
      <c r="BS324" s="1319"/>
      <c r="BT324" s="1320"/>
      <c r="BU324" s="1320"/>
      <c r="BV324" s="1320"/>
      <c r="BW324" s="1321"/>
      <c r="BY324" s="1375" t="s">
        <v>65</v>
      </c>
      <c r="BZ324" s="1376"/>
      <c r="CA324" s="1376"/>
      <c r="CB324" s="1376"/>
      <c r="CC324" s="1377"/>
      <c r="CD324" s="1377"/>
      <c r="CE324" s="1377"/>
      <c r="CF324" s="1377"/>
      <c r="CG324" s="1377"/>
      <c r="CH324" s="1377"/>
      <c r="CI324" s="1377"/>
      <c r="CJ324" s="1377"/>
      <c r="CK324" s="1377"/>
      <c r="CL324" s="1377"/>
      <c r="CM324" s="1377"/>
      <c r="CN324" s="1377"/>
      <c r="CO324" s="1379" t="s">
        <v>122</v>
      </c>
      <c r="CP324" s="1379"/>
      <c r="CQ324" s="1379"/>
      <c r="CR324" s="1379"/>
      <c r="CS324" s="1379"/>
      <c r="CT324" s="1379"/>
      <c r="CU324" s="1379"/>
      <c r="CV324" s="16"/>
      <c r="CX324" s="225"/>
      <c r="CY324" s="225"/>
    </row>
    <row r="325" spans="1:114" s="7" customFormat="1" ht="9.9" customHeight="1">
      <c r="A325" s="5"/>
      <c r="C325" s="56"/>
      <c r="D325" s="1368"/>
      <c r="E325" s="1368"/>
      <c r="F325" s="1368"/>
      <c r="G325" s="1368"/>
      <c r="H325" s="1368"/>
      <c r="I325" s="1368"/>
      <c r="J325" s="1368"/>
      <c r="K325" s="1368"/>
      <c r="L325" s="1368"/>
      <c r="M325" s="1368"/>
      <c r="N325" s="1368"/>
      <c r="O325" s="1368"/>
      <c r="P325" s="1368"/>
      <c r="Q325" s="1368"/>
      <c r="R325" s="1368"/>
      <c r="S325" s="1368"/>
      <c r="T325" s="1368"/>
      <c r="U325" s="1368"/>
      <c r="V325" s="1368"/>
      <c r="W325" s="1368"/>
      <c r="X325" s="1368"/>
      <c r="Y325" s="1368"/>
      <c r="Z325" s="1368"/>
      <c r="AA325" s="1368"/>
      <c r="AB325" s="1368"/>
      <c r="AC325" s="1368"/>
      <c r="AE325" s="21"/>
      <c r="AF325" s="1234" t="s">
        <v>63</v>
      </c>
      <c r="AG325" s="1235"/>
      <c r="AH325" s="1235"/>
      <c r="AI325" s="1235"/>
      <c r="AJ325" s="1235"/>
      <c r="AK325" s="1235"/>
      <c r="AL325" s="1235"/>
      <c r="AM325" s="1236"/>
      <c r="AN325" s="1256" t="str">
        <f>$AN$70</f>
        <v/>
      </c>
      <c r="AO325" s="1257"/>
      <c r="AP325" s="1257"/>
      <c r="AQ325" s="1257"/>
      <c r="AR325" s="1257"/>
      <c r="AS325" s="1257"/>
      <c r="AT325" s="1257"/>
      <c r="AU325" s="1257"/>
      <c r="AV325" s="1257"/>
      <c r="AW325" s="1257"/>
      <c r="AX325" s="1257"/>
      <c r="AY325" s="1257"/>
      <c r="AZ325" s="1257"/>
      <c r="BA325" s="1257"/>
      <c r="BB325" s="1257"/>
      <c r="BC325" s="1257"/>
      <c r="BD325" s="1257"/>
      <c r="BE325" s="1257"/>
      <c r="BF325" s="1257"/>
      <c r="BG325" s="1257"/>
      <c r="BH325" s="1257"/>
      <c r="BI325" s="1257"/>
      <c r="BJ325" s="1257"/>
      <c r="BK325" s="1257"/>
      <c r="BL325" s="1257"/>
      <c r="BM325" s="1257"/>
      <c r="BN325" s="1257"/>
      <c r="BO325" s="1257"/>
      <c r="BP325" s="1257"/>
      <c r="BQ325" s="1257"/>
      <c r="BR325" s="1257"/>
      <c r="BS325" s="1257"/>
      <c r="BT325" s="1257"/>
      <c r="BU325" s="1257"/>
      <c r="BV325" s="1257"/>
      <c r="BW325" s="1258"/>
      <c r="BY325" s="1378"/>
      <c r="BZ325" s="1377"/>
      <c r="CA325" s="1377"/>
      <c r="CB325" s="1377"/>
      <c r="CC325" s="1377"/>
      <c r="CD325" s="1377"/>
      <c r="CE325" s="1377"/>
      <c r="CF325" s="1377"/>
      <c r="CG325" s="1377"/>
      <c r="CH325" s="1377"/>
      <c r="CI325" s="1377"/>
      <c r="CJ325" s="1377"/>
      <c r="CK325" s="1377"/>
      <c r="CL325" s="1377"/>
      <c r="CM325" s="1377"/>
      <c r="CN325" s="1377"/>
      <c r="CO325" s="1380"/>
      <c r="CP325" s="1380"/>
      <c r="CQ325" s="1380"/>
      <c r="CR325" s="1380"/>
      <c r="CS325" s="1380"/>
      <c r="CT325" s="1380"/>
      <c r="CU325" s="1380"/>
      <c r="CV325" s="10"/>
      <c r="CX325" s="225"/>
      <c r="CY325" s="225"/>
      <c r="CZ325" s="225"/>
      <c r="DA325" s="225"/>
      <c r="DB325" s="225"/>
      <c r="DC325" s="225"/>
      <c r="DD325" s="225"/>
      <c r="DE325" s="225"/>
      <c r="DF325" s="225"/>
      <c r="DG325" s="225"/>
      <c r="DH325" s="225"/>
      <c r="DI325" s="225"/>
    </row>
    <row r="326" spans="1:114" s="7" customFormat="1" ht="9.9" customHeight="1">
      <c r="A326" s="5"/>
      <c r="C326" s="56"/>
      <c r="D326" s="1368"/>
      <c r="E326" s="1368"/>
      <c r="F326" s="1368"/>
      <c r="G326" s="1368"/>
      <c r="H326" s="1368"/>
      <c r="I326" s="1368"/>
      <c r="J326" s="1368"/>
      <c r="K326" s="1368"/>
      <c r="L326" s="1368"/>
      <c r="M326" s="1368"/>
      <c r="N326" s="1368"/>
      <c r="O326" s="1368"/>
      <c r="P326" s="1368"/>
      <c r="Q326" s="1368"/>
      <c r="R326" s="1368"/>
      <c r="S326" s="1368"/>
      <c r="T326" s="1368"/>
      <c r="U326" s="1368"/>
      <c r="V326" s="1368"/>
      <c r="W326" s="1368"/>
      <c r="X326" s="1368"/>
      <c r="Y326" s="1368"/>
      <c r="Z326" s="1368"/>
      <c r="AA326" s="1368"/>
      <c r="AB326" s="1368"/>
      <c r="AC326" s="1368"/>
      <c r="AE326" s="21"/>
      <c r="AF326" s="1266"/>
      <c r="AG326" s="1220"/>
      <c r="AH326" s="1220"/>
      <c r="AI326" s="1220"/>
      <c r="AJ326" s="1220"/>
      <c r="AK326" s="1220"/>
      <c r="AL326" s="1220"/>
      <c r="AM326" s="1221"/>
      <c r="AN326" s="1297"/>
      <c r="AO326" s="1298"/>
      <c r="AP326" s="1298"/>
      <c r="AQ326" s="1298"/>
      <c r="AR326" s="1298"/>
      <c r="AS326" s="1298"/>
      <c r="AT326" s="1298"/>
      <c r="AU326" s="1298"/>
      <c r="AV326" s="1298"/>
      <c r="AW326" s="1298"/>
      <c r="AX326" s="1298"/>
      <c r="AY326" s="1298"/>
      <c r="AZ326" s="1298"/>
      <c r="BA326" s="1298"/>
      <c r="BB326" s="1298"/>
      <c r="BC326" s="1298"/>
      <c r="BD326" s="1298"/>
      <c r="BE326" s="1298"/>
      <c r="BF326" s="1298"/>
      <c r="BG326" s="1298"/>
      <c r="BH326" s="1298"/>
      <c r="BI326" s="1298"/>
      <c r="BJ326" s="1298"/>
      <c r="BK326" s="1298"/>
      <c r="BL326" s="1298"/>
      <c r="BM326" s="1298"/>
      <c r="BN326" s="1298"/>
      <c r="BO326" s="1298"/>
      <c r="BP326" s="1298"/>
      <c r="BQ326" s="1298"/>
      <c r="BR326" s="1298"/>
      <c r="BS326" s="1298"/>
      <c r="BT326" s="1298"/>
      <c r="BU326" s="1298"/>
      <c r="BV326" s="1298"/>
      <c r="BW326" s="1299"/>
      <c r="BX326" s="5"/>
      <c r="BY326" s="1378"/>
      <c r="BZ326" s="1377"/>
      <c r="CA326" s="1377"/>
      <c r="CB326" s="1377"/>
      <c r="CC326" s="1377"/>
      <c r="CD326" s="1377"/>
      <c r="CE326" s="1377"/>
      <c r="CF326" s="1377"/>
      <c r="CG326" s="1377"/>
      <c r="CH326" s="1377"/>
      <c r="CI326" s="1377"/>
      <c r="CJ326" s="1377"/>
      <c r="CK326" s="1377"/>
      <c r="CL326" s="1377"/>
      <c r="CM326" s="1377"/>
      <c r="CN326" s="1377"/>
      <c r="CO326" s="1380"/>
      <c r="CP326" s="1380"/>
      <c r="CQ326" s="1380"/>
      <c r="CR326" s="1380"/>
      <c r="CS326" s="1380"/>
      <c r="CT326" s="1380"/>
      <c r="CU326" s="1380"/>
      <c r="CV326" s="10"/>
      <c r="CX326" s="225"/>
      <c r="CY326" s="225"/>
      <c r="CZ326" s="225"/>
      <c r="DA326" s="225"/>
      <c r="DB326" s="225"/>
      <c r="DC326" s="225"/>
      <c r="DD326" s="225"/>
      <c r="DE326" s="225"/>
      <c r="DF326" s="225"/>
      <c r="DG326" s="225"/>
      <c r="DH326" s="225"/>
      <c r="DI326" s="225"/>
    </row>
    <row r="327" spans="1:114" s="7" customFormat="1" ht="9.9" customHeight="1">
      <c r="A327" s="5"/>
      <c r="C327" s="56"/>
      <c r="D327" s="229"/>
      <c r="E327" s="229"/>
      <c r="F327" s="229"/>
      <c r="G327" s="229"/>
      <c r="H327" s="229"/>
      <c r="I327" s="229"/>
      <c r="J327" s="229"/>
      <c r="K327" s="229"/>
      <c r="L327" s="229"/>
      <c r="M327" s="229"/>
      <c r="N327" s="229"/>
      <c r="O327" s="229"/>
      <c r="P327" s="229"/>
      <c r="Q327" s="229"/>
      <c r="R327" s="229"/>
      <c r="S327" s="229"/>
      <c r="T327" s="229"/>
      <c r="U327" s="229"/>
      <c r="V327" s="229"/>
      <c r="W327" s="229"/>
      <c r="X327" s="229"/>
      <c r="Y327" s="229"/>
      <c r="Z327" s="229"/>
      <c r="AA327" s="229"/>
      <c r="AB327" s="229"/>
      <c r="AC327" s="229"/>
      <c r="AE327" s="21"/>
      <c r="AF327" s="1237"/>
      <c r="AG327" s="1222"/>
      <c r="AH327" s="1222"/>
      <c r="AI327" s="1222"/>
      <c r="AJ327" s="1222"/>
      <c r="AK327" s="1222"/>
      <c r="AL327" s="1222"/>
      <c r="AM327" s="1223"/>
      <c r="AN327" s="1259"/>
      <c r="AO327" s="1260"/>
      <c r="AP327" s="1260"/>
      <c r="AQ327" s="1260"/>
      <c r="AR327" s="1260"/>
      <c r="AS327" s="1260"/>
      <c r="AT327" s="1260"/>
      <c r="AU327" s="1260"/>
      <c r="AV327" s="1260"/>
      <c r="AW327" s="1260"/>
      <c r="AX327" s="1260"/>
      <c r="AY327" s="1260"/>
      <c r="AZ327" s="1260"/>
      <c r="BA327" s="1260"/>
      <c r="BB327" s="1260"/>
      <c r="BC327" s="1260"/>
      <c r="BD327" s="1260"/>
      <c r="BE327" s="1260"/>
      <c r="BF327" s="1260"/>
      <c r="BG327" s="1260"/>
      <c r="BH327" s="1260"/>
      <c r="BI327" s="1260"/>
      <c r="BJ327" s="1260"/>
      <c r="BK327" s="1260"/>
      <c r="BL327" s="1260"/>
      <c r="BM327" s="1260"/>
      <c r="BN327" s="1260"/>
      <c r="BO327" s="1260"/>
      <c r="BP327" s="1260"/>
      <c r="BQ327" s="1260"/>
      <c r="BR327" s="1260"/>
      <c r="BS327" s="1260"/>
      <c r="BT327" s="1260"/>
      <c r="BU327" s="1260"/>
      <c r="BV327" s="1260"/>
      <c r="BW327" s="1261"/>
      <c r="BX327" s="5"/>
      <c r="BY327" s="1300" t="s">
        <v>124</v>
      </c>
      <c r="BZ327" s="1301"/>
      <c r="CA327" s="1301"/>
      <c r="CB327" s="1301"/>
      <c r="CC327" s="1301"/>
      <c r="CD327" s="1301"/>
      <c r="CE327" s="1301"/>
      <c r="CF327" s="1301"/>
      <c r="CG327" s="1301"/>
      <c r="CH327" s="1301"/>
      <c r="CI327" s="1301"/>
      <c r="CJ327" s="1301"/>
      <c r="CK327" s="1301"/>
      <c r="CL327" s="1301"/>
      <c r="CM327" s="1301"/>
      <c r="CN327" s="1301"/>
      <c r="CO327" s="5"/>
      <c r="CP327" s="1304" t="s">
        <v>123</v>
      </c>
      <c r="CQ327" s="1305"/>
      <c r="CR327" s="1305"/>
      <c r="CS327" s="1305"/>
      <c r="CT327" s="1306"/>
      <c r="CU327" s="5"/>
      <c r="CV327" s="10"/>
      <c r="CX327" s="225"/>
      <c r="CY327" s="225"/>
      <c r="CZ327" s="225"/>
      <c r="DA327" s="225"/>
      <c r="DB327" s="225"/>
      <c r="DC327" s="225"/>
      <c r="DD327" s="225"/>
      <c r="DE327" s="225"/>
      <c r="DF327" s="225"/>
      <c r="DG327" s="225"/>
      <c r="DH327" s="225"/>
      <c r="DI327" s="225"/>
    </row>
    <row r="328" spans="1:114" s="7" customFormat="1" ht="4.5" customHeight="1">
      <c r="A328" s="5"/>
      <c r="AE328" s="21"/>
      <c r="AF328" s="55"/>
      <c r="AI328" s="5"/>
      <c r="AJ328" s="5"/>
      <c r="AK328" s="5"/>
      <c r="AL328" s="5"/>
      <c r="AM328" s="5"/>
      <c r="AN328" s="5"/>
      <c r="AO328" s="5"/>
      <c r="AP328" s="5"/>
      <c r="AQ328" s="5"/>
      <c r="AR328" s="5"/>
      <c r="AS328" s="5"/>
      <c r="AT328" s="5"/>
      <c r="AU328" s="5"/>
      <c r="AV328" s="5"/>
      <c r="AW328" s="5"/>
      <c r="AX328" s="5"/>
      <c r="AY328" s="5"/>
      <c r="AZ328" s="5"/>
      <c r="BA328" s="5"/>
      <c r="BB328" s="5"/>
      <c r="BC328" s="5"/>
      <c r="BD328" s="5"/>
      <c r="BE328" s="5"/>
      <c r="BF328" s="5"/>
      <c r="BG328" s="5"/>
      <c r="BH328" s="5"/>
      <c r="BI328" s="5"/>
      <c r="BJ328" s="5"/>
      <c r="BK328" s="5"/>
      <c r="BL328" s="5"/>
      <c r="BM328" s="5"/>
      <c r="BN328" s="5"/>
      <c r="BO328" s="5"/>
      <c r="BP328" s="5"/>
      <c r="BQ328" s="5"/>
      <c r="BR328" s="5"/>
      <c r="BS328" s="5"/>
      <c r="BT328" s="5"/>
      <c r="BU328" s="5"/>
      <c r="BV328" s="5"/>
      <c r="BW328" s="5"/>
      <c r="BX328" s="5"/>
      <c r="BY328" s="1302"/>
      <c r="BZ328" s="1303"/>
      <c r="CA328" s="1303"/>
      <c r="CB328" s="1303"/>
      <c r="CC328" s="1303"/>
      <c r="CD328" s="1303"/>
      <c r="CE328" s="1303"/>
      <c r="CF328" s="1303"/>
      <c r="CG328" s="1303"/>
      <c r="CH328" s="1303"/>
      <c r="CI328" s="1303"/>
      <c r="CJ328" s="1303"/>
      <c r="CK328" s="1303"/>
      <c r="CL328" s="1303"/>
      <c r="CM328" s="1303"/>
      <c r="CN328" s="1303"/>
      <c r="CO328" s="12"/>
      <c r="CP328" s="12"/>
      <c r="CQ328" s="12"/>
      <c r="CR328" s="12"/>
      <c r="CS328" s="12"/>
      <c r="CT328" s="12"/>
      <c r="CU328" s="12"/>
      <c r="CV328" s="13"/>
      <c r="CX328" s="225"/>
      <c r="CY328" s="225"/>
      <c r="CZ328" s="225"/>
      <c r="DA328" s="225"/>
      <c r="DB328" s="225"/>
      <c r="DC328" s="225"/>
      <c r="DD328" s="225"/>
      <c r="DE328" s="225"/>
      <c r="DF328" s="225"/>
      <c r="DG328" s="225"/>
      <c r="DH328" s="225"/>
      <c r="DI328" s="225"/>
    </row>
    <row r="329" spans="1:114" s="7" customFormat="1" ht="9.9" customHeight="1">
      <c r="A329" s="5"/>
      <c r="B329" s="55" t="s">
        <v>13</v>
      </c>
      <c r="D329" s="1255" t="s">
        <v>132</v>
      </c>
      <c r="E329" s="1255"/>
      <c r="F329" s="1255"/>
      <c r="G329" s="1255"/>
      <c r="H329" s="1255"/>
      <c r="I329" s="1255"/>
      <c r="J329" s="1255"/>
      <c r="K329" s="1255"/>
      <c r="L329" s="1255"/>
      <c r="M329" s="1255"/>
      <c r="N329" s="1255"/>
      <c r="O329" s="1255"/>
      <c r="P329" s="1255"/>
      <c r="Q329" s="1255"/>
      <c r="R329" s="1255"/>
      <c r="S329" s="1255"/>
      <c r="T329" s="1255"/>
      <c r="U329" s="1255"/>
      <c r="V329" s="1255"/>
      <c r="W329" s="1255"/>
      <c r="X329" s="1255"/>
      <c r="Y329" s="1255"/>
      <c r="Z329" s="1255"/>
      <c r="AA329" s="1255"/>
      <c r="AB329" s="1255"/>
      <c r="AC329" s="1255"/>
      <c r="AE329" s="21"/>
      <c r="AF329" s="55" t="s">
        <v>64</v>
      </c>
      <c r="AG329" s="223"/>
      <c r="AH329" s="223"/>
      <c r="AI329" s="223"/>
      <c r="AJ329" s="223"/>
      <c r="AK329" s="223"/>
      <c r="AL329" s="223"/>
      <c r="AM329" s="223"/>
      <c r="AN329" s="223"/>
      <c r="AO329" s="223"/>
      <c r="AP329" s="223"/>
      <c r="AQ329" s="223"/>
      <c r="AR329" s="223"/>
      <c r="AS329" s="223"/>
      <c r="AT329" s="223"/>
      <c r="AU329" s="223"/>
      <c r="AV329" s="223"/>
      <c r="AW329" s="223"/>
      <c r="AX329" s="223"/>
      <c r="AY329" s="223"/>
      <c r="AZ329" s="223"/>
      <c r="BA329" s="223"/>
      <c r="BB329" s="223"/>
      <c r="BC329" s="223"/>
      <c r="BD329" s="223"/>
      <c r="BE329" s="223"/>
      <c r="BF329" s="223"/>
      <c r="BG329" s="223"/>
      <c r="BH329" s="223"/>
      <c r="BI329" s="223"/>
      <c r="BJ329" s="223"/>
      <c r="BK329" s="223"/>
      <c r="BL329" s="5"/>
      <c r="BM329" s="5"/>
      <c r="BN329" s="5"/>
      <c r="BO329" s="5"/>
      <c r="BP329" s="5"/>
      <c r="BQ329" s="5"/>
      <c r="BR329" s="5"/>
      <c r="BS329" s="5"/>
      <c r="BT329" s="5"/>
      <c r="BU329" s="5"/>
      <c r="BV329" s="5"/>
      <c r="BW329" s="5"/>
      <c r="BX329" s="5"/>
      <c r="BY329" s="5"/>
      <c r="BZ329" s="5"/>
      <c r="CA329" s="5"/>
      <c r="CB329" s="5"/>
      <c r="CC329" s="5"/>
      <c r="CD329" s="5"/>
      <c r="CE329" s="5"/>
      <c r="CF329" s="5"/>
      <c r="CG329" s="5"/>
      <c r="CH329" s="5"/>
      <c r="CI329" s="5"/>
      <c r="CJ329" s="5"/>
      <c r="CK329" s="5"/>
      <c r="CL329" s="5"/>
      <c r="CM329" s="5"/>
      <c r="CN329" s="5"/>
      <c r="CO329" s="5"/>
      <c r="CP329" s="5"/>
      <c r="CQ329" s="5"/>
      <c r="CR329" s="5"/>
      <c r="CS329" s="5"/>
      <c r="CT329" s="5"/>
      <c r="CU329" s="5"/>
      <c r="CV329" s="5"/>
      <c r="CX329" s="225"/>
      <c r="CY329" s="225"/>
      <c r="CZ329" s="225"/>
      <c r="DA329" s="225"/>
      <c r="DB329" s="225"/>
      <c r="DC329" s="225"/>
      <c r="DD329" s="225"/>
      <c r="DE329" s="225"/>
      <c r="DF329" s="225"/>
      <c r="DG329" s="225"/>
      <c r="DH329" s="225"/>
      <c r="DI329" s="225"/>
      <c r="DJ329" s="225"/>
    </row>
    <row r="330" spans="1:114" s="7" customFormat="1" ht="9.9" customHeight="1">
      <c r="A330" s="5"/>
      <c r="C330" s="8"/>
      <c r="D330" s="1255"/>
      <c r="E330" s="1255"/>
      <c r="F330" s="1255"/>
      <c r="G330" s="1255"/>
      <c r="H330" s="1255"/>
      <c r="I330" s="1255"/>
      <c r="J330" s="1255"/>
      <c r="K330" s="1255"/>
      <c r="L330" s="1255"/>
      <c r="M330" s="1255"/>
      <c r="N330" s="1255"/>
      <c r="O330" s="1255"/>
      <c r="P330" s="1255"/>
      <c r="Q330" s="1255"/>
      <c r="R330" s="1255"/>
      <c r="S330" s="1255"/>
      <c r="T330" s="1255"/>
      <c r="U330" s="1255"/>
      <c r="V330" s="1255"/>
      <c r="W330" s="1255"/>
      <c r="X330" s="1255"/>
      <c r="Y330" s="1255"/>
      <c r="Z330" s="1255"/>
      <c r="AA330" s="1255"/>
      <c r="AB330" s="1255"/>
      <c r="AC330" s="1255"/>
      <c r="AE330" s="21"/>
      <c r="AF330" s="1207" t="s">
        <v>66</v>
      </c>
      <c r="AG330" s="1208"/>
      <c r="AH330" s="1208"/>
      <c r="AI330" s="1208"/>
      <c r="AJ330" s="1208"/>
      <c r="AK330" s="1208"/>
      <c r="AL330" s="1208"/>
      <c r="AM330" s="1208"/>
      <c r="AN330" s="1207" t="s">
        <v>55</v>
      </c>
      <c r="AO330" s="1208"/>
      <c r="AP330" s="1208"/>
      <c r="AQ330" s="1208"/>
      <c r="AR330" s="1208"/>
      <c r="AS330" s="1208"/>
      <c r="AT330" s="1208"/>
      <c r="AU330" s="1208"/>
      <c r="AV330" s="1208"/>
      <c r="AW330" s="1208"/>
      <c r="AX330" s="1208"/>
      <c r="AY330" s="1208"/>
      <c r="AZ330" s="1208"/>
      <c r="BA330" s="1208"/>
      <c r="BB330" s="1208"/>
      <c r="BC330" s="1208"/>
      <c r="BD330" s="1208"/>
      <c r="BE330" s="1208"/>
      <c r="BF330" s="1208"/>
      <c r="BG330" s="1208"/>
      <c r="BH330" s="1208"/>
      <c r="BI330" s="1208"/>
      <c r="BJ330" s="1208"/>
      <c r="BK330" s="1209"/>
      <c r="BL330" s="1207" t="s">
        <v>54</v>
      </c>
      <c r="BM330" s="1208"/>
      <c r="BN330" s="1208"/>
      <c r="BO330" s="1208"/>
      <c r="BP330" s="1208"/>
      <c r="BQ330" s="1208"/>
      <c r="BR330" s="1208"/>
      <c r="BS330" s="1208"/>
      <c r="BT330" s="1208"/>
      <c r="BU330" s="1208"/>
      <c r="BV330" s="1208"/>
      <c r="BW330" s="1208"/>
      <c r="BX330" s="1208"/>
      <c r="BY330" s="1208"/>
      <c r="BZ330" s="1208"/>
      <c r="CA330" s="1208"/>
      <c r="CB330" s="1208"/>
      <c r="CC330" s="1208"/>
      <c r="CD330" s="1208"/>
      <c r="CE330" s="1208"/>
      <c r="CF330" s="1208"/>
      <c r="CG330" s="1208"/>
      <c r="CH330" s="1208"/>
      <c r="CI330" s="1209"/>
      <c r="CJ330" s="1234" t="s">
        <v>128</v>
      </c>
      <c r="CK330" s="1235"/>
      <c r="CL330" s="1235"/>
      <c r="CM330" s="1235"/>
      <c r="CN330" s="1235"/>
      <c r="CO330" s="1235"/>
      <c r="CP330" s="1235"/>
      <c r="CQ330" s="1235"/>
      <c r="CR330" s="1235"/>
      <c r="CS330" s="1235"/>
      <c r="CT330" s="1235"/>
      <c r="CU330" s="1235"/>
      <c r="CV330" s="1236"/>
      <c r="CW330" s="5"/>
    </row>
    <row r="331" spans="1:114" s="7" customFormat="1" ht="9.9" customHeight="1">
      <c r="A331" s="5"/>
      <c r="C331" s="8"/>
      <c r="D331" s="1255"/>
      <c r="E331" s="1255"/>
      <c r="F331" s="1255"/>
      <c r="G331" s="1255"/>
      <c r="H331" s="1255"/>
      <c r="I331" s="1255"/>
      <c r="J331" s="1255"/>
      <c r="K331" s="1255"/>
      <c r="L331" s="1255"/>
      <c r="M331" s="1255"/>
      <c r="N331" s="1255"/>
      <c r="O331" s="1255"/>
      <c r="P331" s="1255"/>
      <c r="Q331" s="1255"/>
      <c r="R331" s="1255"/>
      <c r="S331" s="1255"/>
      <c r="T331" s="1255"/>
      <c r="U331" s="1255"/>
      <c r="V331" s="1255"/>
      <c r="W331" s="1255"/>
      <c r="X331" s="1255"/>
      <c r="Y331" s="1255"/>
      <c r="Z331" s="1255"/>
      <c r="AA331" s="1255"/>
      <c r="AB331" s="1255"/>
      <c r="AC331" s="1255"/>
      <c r="AE331" s="21"/>
      <c r="AF331" s="208"/>
      <c r="AG331" s="209"/>
      <c r="AH331" s="209"/>
      <c r="AI331" s="209"/>
      <c r="AJ331" s="209"/>
      <c r="AK331" s="209"/>
      <c r="AL331" s="209"/>
      <c r="AM331" s="209"/>
      <c r="AN331" s="1349"/>
      <c r="AO331" s="1618"/>
      <c r="AP331" s="1350"/>
      <c r="AQ331" s="1325" t="str">
        <f>$AQ$76</f>
        <v/>
      </c>
      <c r="AR331" s="1326"/>
      <c r="AS331" s="875"/>
      <c r="AT331" s="827" t="str">
        <f>$AT$76</f>
        <v/>
      </c>
      <c r="AU331" s="1290"/>
      <c r="AV331" s="1291"/>
      <c r="AW331" s="1286" t="str">
        <f>$AW$76</f>
        <v/>
      </c>
      <c r="AX331" s="1290"/>
      <c r="AY331" s="1291"/>
      <c r="AZ331" s="1273">
        <v>0</v>
      </c>
      <c r="BA331" s="1274"/>
      <c r="BB331" s="1275"/>
      <c r="BC331" s="1267">
        <v>0</v>
      </c>
      <c r="BD331" s="1267"/>
      <c r="BE331" s="1268"/>
      <c r="BF331" s="1271">
        <v>0</v>
      </c>
      <c r="BG331" s="1267"/>
      <c r="BH331" s="1268"/>
      <c r="BI331" s="1273">
        <v>0</v>
      </c>
      <c r="BJ331" s="1274"/>
      <c r="BK331" s="1275"/>
      <c r="BL331" s="1322"/>
      <c r="BM331" s="1323"/>
      <c r="BN331" s="1324"/>
      <c r="BO331" s="1325" t="str">
        <f>$BO$76</f>
        <v/>
      </c>
      <c r="BP331" s="1326"/>
      <c r="BQ331" s="875"/>
      <c r="BR331" s="827" t="str">
        <f>$BR$76</f>
        <v/>
      </c>
      <c r="BS331" s="1290"/>
      <c r="BT331" s="1291"/>
      <c r="BU331" s="1286" t="str">
        <f>$BU$76</f>
        <v/>
      </c>
      <c r="BV331" s="1290"/>
      <c r="BW331" s="1291"/>
      <c r="BX331" s="1273">
        <v>0</v>
      </c>
      <c r="BY331" s="1274"/>
      <c r="BZ331" s="1275"/>
      <c r="CA331" s="1267">
        <v>0</v>
      </c>
      <c r="CB331" s="1267"/>
      <c r="CC331" s="1268"/>
      <c r="CD331" s="1271">
        <v>0</v>
      </c>
      <c r="CE331" s="1267"/>
      <c r="CF331" s="1268"/>
      <c r="CG331" s="1273">
        <v>0</v>
      </c>
      <c r="CH331" s="1274"/>
      <c r="CI331" s="1275"/>
      <c r="CJ331" s="1266"/>
      <c r="CK331" s="1220"/>
      <c r="CL331" s="1220"/>
      <c r="CM331" s="1220"/>
      <c r="CN331" s="1220"/>
      <c r="CO331" s="1220"/>
      <c r="CP331" s="1220"/>
      <c r="CQ331" s="1220"/>
      <c r="CR331" s="1220"/>
      <c r="CS331" s="1220"/>
      <c r="CT331" s="1220"/>
      <c r="CU331" s="1220"/>
      <c r="CV331" s="1221"/>
      <c r="CW331" s="5"/>
    </row>
    <row r="332" spans="1:114" s="7" customFormat="1" ht="9.9" customHeight="1">
      <c r="A332" s="5"/>
      <c r="AE332" s="21"/>
      <c r="AF332" s="1266" t="s">
        <v>127</v>
      </c>
      <c r="AG332" s="1220"/>
      <c r="AH332" s="1220"/>
      <c r="AI332" s="1220"/>
      <c r="AJ332" s="1220"/>
      <c r="AK332" s="1220"/>
      <c r="AL332" s="1220"/>
      <c r="AM332" s="1221"/>
      <c r="AN332" s="1351"/>
      <c r="AO332" s="1619"/>
      <c r="AP332" s="1352"/>
      <c r="AQ332" s="1287"/>
      <c r="AR332" s="1288"/>
      <c r="AS332" s="1289"/>
      <c r="AT332" s="1288"/>
      <c r="AU332" s="1288"/>
      <c r="AV332" s="1292"/>
      <c r="AW332" s="1287"/>
      <c r="AX332" s="1288"/>
      <c r="AY332" s="1292"/>
      <c r="AZ332" s="1272"/>
      <c r="BA332" s="1269"/>
      <c r="BB332" s="1276"/>
      <c r="BC332" s="1269"/>
      <c r="BD332" s="1269"/>
      <c r="BE332" s="1270"/>
      <c r="BF332" s="1272"/>
      <c r="BG332" s="1269"/>
      <c r="BH332" s="1270"/>
      <c r="BI332" s="1272"/>
      <c r="BJ332" s="1269"/>
      <c r="BK332" s="1276"/>
      <c r="BL332" s="1283"/>
      <c r="BM332" s="1284"/>
      <c r="BN332" s="1285"/>
      <c r="BO332" s="1287"/>
      <c r="BP332" s="1288"/>
      <c r="BQ332" s="1289"/>
      <c r="BR332" s="1288"/>
      <c r="BS332" s="1288"/>
      <c r="BT332" s="1292"/>
      <c r="BU332" s="1287"/>
      <c r="BV332" s="1288"/>
      <c r="BW332" s="1292"/>
      <c r="BX332" s="1272"/>
      <c r="BY332" s="1269"/>
      <c r="BZ332" s="1276"/>
      <c r="CA332" s="1269"/>
      <c r="CB332" s="1269"/>
      <c r="CC332" s="1270"/>
      <c r="CD332" s="1272"/>
      <c r="CE332" s="1269"/>
      <c r="CF332" s="1270"/>
      <c r="CG332" s="1272"/>
      <c r="CH332" s="1269"/>
      <c r="CI332" s="1276"/>
      <c r="CJ332" s="1266"/>
      <c r="CK332" s="1220"/>
      <c r="CL332" s="1220"/>
      <c r="CM332" s="1220"/>
      <c r="CN332" s="1220"/>
      <c r="CO332" s="1220"/>
      <c r="CP332" s="1220"/>
      <c r="CQ332" s="1220"/>
      <c r="CR332" s="1220"/>
      <c r="CS332" s="1220"/>
      <c r="CT332" s="1220"/>
      <c r="CU332" s="1220"/>
      <c r="CV332" s="1221"/>
      <c r="CW332" s="5"/>
    </row>
    <row r="333" spans="1:114" s="7" customFormat="1" ht="9.9" customHeight="1">
      <c r="A333" s="5"/>
      <c r="B333" s="55" t="s">
        <v>13</v>
      </c>
      <c r="D333" s="1255" t="s">
        <v>133</v>
      </c>
      <c r="E333" s="1255"/>
      <c r="F333" s="1255"/>
      <c r="G333" s="1255"/>
      <c r="H333" s="1255"/>
      <c r="I333" s="1255"/>
      <c r="J333" s="1255"/>
      <c r="K333" s="1255"/>
      <c r="L333" s="1255"/>
      <c r="M333" s="1255"/>
      <c r="N333" s="1255"/>
      <c r="O333" s="1255"/>
      <c r="P333" s="1255"/>
      <c r="Q333" s="1255"/>
      <c r="R333" s="1255"/>
      <c r="S333" s="1255"/>
      <c r="T333" s="1255"/>
      <c r="U333" s="1255"/>
      <c r="V333" s="1255"/>
      <c r="W333" s="1255"/>
      <c r="X333" s="1255"/>
      <c r="Y333" s="1255"/>
      <c r="Z333" s="1255"/>
      <c r="AA333" s="1255"/>
      <c r="AB333" s="1255"/>
      <c r="AC333" s="1255"/>
      <c r="AE333" s="21"/>
      <c r="AF333" s="1266"/>
      <c r="AG333" s="1220"/>
      <c r="AH333" s="1220"/>
      <c r="AI333" s="1220"/>
      <c r="AJ333" s="1220"/>
      <c r="AK333" s="1220"/>
      <c r="AL333" s="1220"/>
      <c r="AM333" s="1221"/>
      <c r="AN333" s="1277" t="s">
        <v>125</v>
      </c>
      <c r="AO333" s="1278"/>
      <c r="AP333" s="1278"/>
      <c r="AQ333" s="1278"/>
      <c r="AR333" s="1278"/>
      <c r="AS333" s="1278"/>
      <c r="AT333" s="1278"/>
      <c r="AU333" s="1278"/>
      <c r="AV333" s="1278"/>
      <c r="AW333" s="1278"/>
      <c r="AX333" s="1278"/>
      <c r="AY333" s="1278"/>
      <c r="AZ333" s="1278"/>
      <c r="BA333" s="1278"/>
      <c r="BB333" s="1278"/>
      <c r="BC333" s="1278"/>
      <c r="BD333" s="1278"/>
      <c r="BE333" s="1278"/>
      <c r="BF333" s="1278"/>
      <c r="BG333" s="1278"/>
      <c r="BH333" s="1278"/>
      <c r="BI333" s="1278"/>
      <c r="BJ333" s="1278"/>
      <c r="BK333" s="1279"/>
      <c r="BL333" s="1280"/>
      <c r="BM333" s="1281"/>
      <c r="BN333" s="1282"/>
      <c r="BO333" s="1286" t="str">
        <f>$BO$78</f>
        <v/>
      </c>
      <c r="BP333" s="827"/>
      <c r="BQ333" s="923"/>
      <c r="BR333" s="827" t="str">
        <f>$BR$78</f>
        <v/>
      </c>
      <c r="BS333" s="1290"/>
      <c r="BT333" s="1291"/>
      <c r="BU333" s="1286" t="str">
        <f>$BU$78</f>
        <v/>
      </c>
      <c r="BV333" s="1290"/>
      <c r="BW333" s="1291"/>
      <c r="BX333" s="1273" t="str">
        <f>$BX$78</f>
        <v/>
      </c>
      <c r="BY333" s="1274"/>
      <c r="BZ333" s="1275"/>
      <c r="CA333" s="1274" t="str">
        <f>$CA$78</f>
        <v/>
      </c>
      <c r="CB333" s="1274"/>
      <c r="CC333" s="1293"/>
      <c r="CD333" s="1273" t="str">
        <f>$CD$78</f>
        <v/>
      </c>
      <c r="CE333" s="1274"/>
      <c r="CF333" s="1293"/>
      <c r="CG333" s="1273" t="str">
        <f>$CG$78</f>
        <v/>
      </c>
      <c r="CH333" s="1274"/>
      <c r="CI333" s="1275"/>
      <c r="CJ333" s="1266"/>
      <c r="CK333" s="1220"/>
      <c r="CL333" s="1220"/>
      <c r="CM333" s="1220"/>
      <c r="CN333" s="1220"/>
      <c r="CO333" s="1220"/>
      <c r="CP333" s="1220"/>
      <c r="CQ333" s="1220"/>
      <c r="CR333" s="1220"/>
      <c r="CS333" s="1220"/>
      <c r="CT333" s="1220"/>
      <c r="CU333" s="1220"/>
      <c r="CV333" s="1221"/>
    </row>
    <row r="334" spans="1:114" s="7" customFormat="1" ht="9.9" customHeight="1">
      <c r="A334" s="5"/>
      <c r="D334" s="1255"/>
      <c r="E334" s="1255"/>
      <c r="F334" s="1255"/>
      <c r="G334" s="1255"/>
      <c r="H334" s="1255"/>
      <c r="I334" s="1255"/>
      <c r="J334" s="1255"/>
      <c r="K334" s="1255"/>
      <c r="L334" s="1255"/>
      <c r="M334" s="1255"/>
      <c r="N334" s="1255"/>
      <c r="O334" s="1255"/>
      <c r="P334" s="1255"/>
      <c r="Q334" s="1255"/>
      <c r="R334" s="1255"/>
      <c r="S334" s="1255"/>
      <c r="T334" s="1255"/>
      <c r="U334" s="1255"/>
      <c r="V334" s="1255"/>
      <c r="W334" s="1255"/>
      <c r="X334" s="1255"/>
      <c r="Y334" s="1255"/>
      <c r="Z334" s="1255"/>
      <c r="AA334" s="1255"/>
      <c r="AB334" s="1255"/>
      <c r="AC334" s="1255"/>
      <c r="AE334" s="21"/>
      <c r="AF334" s="210"/>
      <c r="AG334" s="211"/>
      <c r="AH334" s="211"/>
      <c r="AI334" s="211"/>
      <c r="AJ334" s="211"/>
      <c r="AK334" s="211"/>
      <c r="AL334" s="211"/>
      <c r="AM334" s="211"/>
      <c r="AN334" s="1294" t="s">
        <v>126</v>
      </c>
      <c r="AO334" s="1295"/>
      <c r="AP334" s="1295"/>
      <c r="AQ334" s="1295"/>
      <c r="AR334" s="1295"/>
      <c r="AS334" s="1295"/>
      <c r="AT334" s="1295"/>
      <c r="AU334" s="1295"/>
      <c r="AV334" s="1295"/>
      <c r="AW334" s="1295"/>
      <c r="AX334" s="1295"/>
      <c r="AY334" s="1295"/>
      <c r="AZ334" s="1295"/>
      <c r="BA334" s="1295"/>
      <c r="BB334" s="1295"/>
      <c r="BC334" s="1295"/>
      <c r="BD334" s="1295"/>
      <c r="BE334" s="1295"/>
      <c r="BF334" s="1295"/>
      <c r="BG334" s="1295"/>
      <c r="BH334" s="1295"/>
      <c r="BI334" s="1295"/>
      <c r="BJ334" s="1295"/>
      <c r="BK334" s="1296"/>
      <c r="BL334" s="1283"/>
      <c r="BM334" s="1284"/>
      <c r="BN334" s="1285"/>
      <c r="BO334" s="1287"/>
      <c r="BP334" s="1288"/>
      <c r="BQ334" s="1289"/>
      <c r="BR334" s="1288"/>
      <c r="BS334" s="1288"/>
      <c r="BT334" s="1292"/>
      <c r="BU334" s="1287"/>
      <c r="BV334" s="1288"/>
      <c r="BW334" s="1292"/>
      <c r="BX334" s="1272"/>
      <c r="BY334" s="1269"/>
      <c r="BZ334" s="1276"/>
      <c r="CA334" s="1269"/>
      <c r="CB334" s="1269"/>
      <c r="CC334" s="1270"/>
      <c r="CD334" s="1272"/>
      <c r="CE334" s="1269"/>
      <c r="CF334" s="1270"/>
      <c r="CG334" s="1272"/>
      <c r="CH334" s="1269"/>
      <c r="CI334" s="1276"/>
      <c r="CJ334" s="1237"/>
      <c r="CK334" s="1222"/>
      <c r="CL334" s="1222"/>
      <c r="CM334" s="1222"/>
      <c r="CN334" s="1222"/>
      <c r="CO334" s="1222"/>
      <c r="CP334" s="1222"/>
      <c r="CQ334" s="1222"/>
      <c r="CR334" s="1222"/>
      <c r="CS334" s="1222"/>
      <c r="CT334" s="1222"/>
      <c r="CU334" s="1222"/>
      <c r="CV334" s="1223"/>
    </row>
    <row r="335" spans="1:114" s="5" customFormat="1" ht="9.9" customHeight="1">
      <c r="A335" s="7"/>
      <c r="B335" s="7"/>
      <c r="C335" s="97"/>
      <c r="D335" s="9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  <c r="AA335" s="7"/>
      <c r="AB335" s="7"/>
      <c r="AC335" s="7"/>
      <c r="AD335" s="7"/>
      <c r="AE335" s="21"/>
      <c r="AF335" s="1234" t="s">
        <v>67</v>
      </c>
      <c r="AG335" s="1235"/>
      <c r="AH335" s="1235"/>
      <c r="AI335" s="1235"/>
      <c r="AJ335" s="1235"/>
      <c r="AK335" s="1235"/>
      <c r="AL335" s="1235"/>
      <c r="AM335" s="1236"/>
      <c r="AN335" s="1256" t="str">
        <f>$AN$80</f>
        <v/>
      </c>
      <c r="AO335" s="1257"/>
      <c r="AP335" s="1257"/>
      <c r="AQ335" s="1257"/>
      <c r="AR335" s="1257"/>
      <c r="AS335" s="1257"/>
      <c r="AT335" s="1257"/>
      <c r="AU335" s="1257"/>
      <c r="AV335" s="1257"/>
      <c r="AW335" s="1257"/>
      <c r="AX335" s="1257"/>
      <c r="AY335" s="1257"/>
      <c r="AZ335" s="1257"/>
      <c r="BA335" s="1257"/>
      <c r="BB335" s="1257"/>
      <c r="BC335" s="1257"/>
      <c r="BD335" s="1257"/>
      <c r="BE335" s="1257"/>
      <c r="BF335" s="1257"/>
      <c r="BG335" s="1257"/>
      <c r="BH335" s="1257"/>
      <c r="BI335" s="1257"/>
      <c r="BJ335" s="1257"/>
      <c r="BK335" s="1258"/>
      <c r="BL335" s="1256" t="str">
        <f>$BL$80</f>
        <v/>
      </c>
      <c r="BM335" s="1257"/>
      <c r="BN335" s="1257"/>
      <c r="BO335" s="1257"/>
      <c r="BP335" s="1257"/>
      <c r="BQ335" s="1257"/>
      <c r="BR335" s="1257"/>
      <c r="BS335" s="1257"/>
      <c r="BT335" s="1257"/>
      <c r="BU335" s="1257"/>
      <c r="BV335" s="1257"/>
      <c r="BW335" s="1257"/>
      <c r="BX335" s="1257"/>
      <c r="BY335" s="1257"/>
      <c r="BZ335" s="1257"/>
      <c r="CA335" s="1257"/>
      <c r="CB335" s="1257"/>
      <c r="CC335" s="1257"/>
      <c r="CD335" s="1257"/>
      <c r="CE335" s="1257"/>
      <c r="CF335" s="1257"/>
      <c r="CG335" s="1257"/>
      <c r="CH335" s="1257"/>
      <c r="CI335" s="1258"/>
      <c r="CJ335" s="1262" t="str">
        <f>$CJ$80</f>
        <v/>
      </c>
      <c r="CK335" s="1264" t="str">
        <f>$CK$80</f>
        <v/>
      </c>
      <c r="CL335" s="1264"/>
      <c r="CM335" s="1264"/>
      <c r="CN335" s="1241" t="s">
        <v>83</v>
      </c>
      <c r="CO335" s="1264" t="str">
        <f>$CO$80</f>
        <v/>
      </c>
      <c r="CP335" s="1264"/>
      <c r="CQ335" s="1264"/>
      <c r="CR335" s="1241" t="s">
        <v>84</v>
      </c>
      <c r="CS335" s="1264" t="str">
        <f>$CS$80</f>
        <v/>
      </c>
      <c r="CT335" s="1264"/>
      <c r="CU335" s="1264"/>
      <c r="CV335" s="1218" t="s">
        <v>85</v>
      </c>
    </row>
    <row r="336" spans="1:114" s="7" customFormat="1" ht="9.9" customHeight="1">
      <c r="A336" s="5"/>
      <c r="B336" s="55" t="s">
        <v>13</v>
      </c>
      <c r="D336" s="1255" t="s">
        <v>134</v>
      </c>
      <c r="E336" s="1255"/>
      <c r="F336" s="1255"/>
      <c r="G336" s="1255"/>
      <c r="H336" s="1255"/>
      <c r="I336" s="1255"/>
      <c r="J336" s="1255"/>
      <c r="K336" s="1255"/>
      <c r="L336" s="1255"/>
      <c r="M336" s="1255"/>
      <c r="N336" s="1255"/>
      <c r="O336" s="1255"/>
      <c r="P336" s="1255"/>
      <c r="Q336" s="1255"/>
      <c r="R336" s="1255"/>
      <c r="S336" s="1255"/>
      <c r="T336" s="1255"/>
      <c r="U336" s="1255"/>
      <c r="V336" s="1255"/>
      <c r="W336" s="1255"/>
      <c r="X336" s="1255"/>
      <c r="Y336" s="1255"/>
      <c r="Z336" s="1255"/>
      <c r="AA336" s="1255"/>
      <c r="AB336" s="1255"/>
      <c r="AC336" s="1255"/>
      <c r="AD336" s="5"/>
      <c r="AE336" s="21"/>
      <c r="AF336" s="1266"/>
      <c r="AG336" s="1220"/>
      <c r="AH336" s="1220"/>
      <c r="AI336" s="1220"/>
      <c r="AJ336" s="1220"/>
      <c r="AK336" s="1220"/>
      <c r="AL336" s="1220"/>
      <c r="AM336" s="1221"/>
      <c r="AN336" s="1259"/>
      <c r="AO336" s="1260"/>
      <c r="AP336" s="1260"/>
      <c r="AQ336" s="1260"/>
      <c r="AR336" s="1260"/>
      <c r="AS336" s="1260"/>
      <c r="AT336" s="1260"/>
      <c r="AU336" s="1260"/>
      <c r="AV336" s="1260"/>
      <c r="AW336" s="1260"/>
      <c r="AX336" s="1260"/>
      <c r="AY336" s="1260"/>
      <c r="AZ336" s="1260"/>
      <c r="BA336" s="1260"/>
      <c r="BB336" s="1260"/>
      <c r="BC336" s="1260"/>
      <c r="BD336" s="1260"/>
      <c r="BE336" s="1260"/>
      <c r="BF336" s="1260"/>
      <c r="BG336" s="1260"/>
      <c r="BH336" s="1260"/>
      <c r="BI336" s="1260"/>
      <c r="BJ336" s="1260"/>
      <c r="BK336" s="1261"/>
      <c r="BL336" s="1259"/>
      <c r="BM336" s="1260"/>
      <c r="BN336" s="1260"/>
      <c r="BO336" s="1260"/>
      <c r="BP336" s="1260"/>
      <c r="BQ336" s="1260"/>
      <c r="BR336" s="1260"/>
      <c r="BS336" s="1260"/>
      <c r="BT336" s="1260"/>
      <c r="BU336" s="1260"/>
      <c r="BV336" s="1260"/>
      <c r="BW336" s="1260"/>
      <c r="BX336" s="1260"/>
      <c r="BY336" s="1260"/>
      <c r="BZ336" s="1260"/>
      <c r="CA336" s="1260"/>
      <c r="CB336" s="1260"/>
      <c r="CC336" s="1260"/>
      <c r="CD336" s="1260"/>
      <c r="CE336" s="1260"/>
      <c r="CF336" s="1260"/>
      <c r="CG336" s="1260"/>
      <c r="CH336" s="1260"/>
      <c r="CI336" s="1261"/>
      <c r="CJ336" s="1263"/>
      <c r="CK336" s="1265"/>
      <c r="CL336" s="1265"/>
      <c r="CM336" s="1265"/>
      <c r="CN336" s="1242"/>
      <c r="CO336" s="1265"/>
      <c r="CP336" s="1265"/>
      <c r="CQ336" s="1265"/>
      <c r="CR336" s="1242"/>
      <c r="CS336" s="1265"/>
      <c r="CT336" s="1265"/>
      <c r="CU336" s="1265"/>
      <c r="CV336" s="1219"/>
      <c r="CW336" s="5"/>
    </row>
    <row r="337" spans="2:101" s="7" customFormat="1" ht="9.9" customHeight="1">
      <c r="D337" s="1255"/>
      <c r="E337" s="1255"/>
      <c r="F337" s="1255"/>
      <c r="G337" s="1255"/>
      <c r="H337" s="1255"/>
      <c r="I337" s="1255"/>
      <c r="J337" s="1255"/>
      <c r="K337" s="1255"/>
      <c r="L337" s="1255"/>
      <c r="M337" s="1255"/>
      <c r="N337" s="1255"/>
      <c r="O337" s="1255"/>
      <c r="P337" s="1255"/>
      <c r="Q337" s="1255"/>
      <c r="R337" s="1255"/>
      <c r="S337" s="1255"/>
      <c r="T337" s="1255"/>
      <c r="U337" s="1255"/>
      <c r="V337" s="1255"/>
      <c r="W337" s="1255"/>
      <c r="X337" s="1255"/>
      <c r="Y337" s="1255"/>
      <c r="Z337" s="1255"/>
      <c r="AA337" s="1255"/>
      <c r="AB337" s="1255"/>
      <c r="AC337" s="1255"/>
      <c r="AE337" s="21"/>
      <c r="AF337" s="1234" t="s">
        <v>68</v>
      </c>
      <c r="AG337" s="1235"/>
      <c r="AH337" s="1235"/>
      <c r="AI337" s="1235"/>
      <c r="AJ337" s="1235"/>
      <c r="AK337" s="1235"/>
      <c r="AL337" s="1235"/>
      <c r="AM337" s="1236"/>
      <c r="AN337" s="1256" t="str">
        <f>$AN$82</f>
        <v/>
      </c>
      <c r="AO337" s="1257"/>
      <c r="AP337" s="1257"/>
      <c r="AQ337" s="1257"/>
      <c r="AR337" s="1257"/>
      <c r="AS337" s="1257"/>
      <c r="AT337" s="1257"/>
      <c r="AU337" s="1257"/>
      <c r="AV337" s="1257"/>
      <c r="AW337" s="1257"/>
      <c r="AX337" s="1257"/>
      <c r="AY337" s="1257"/>
      <c r="AZ337" s="1257"/>
      <c r="BA337" s="1257"/>
      <c r="BB337" s="1257"/>
      <c r="BC337" s="1257"/>
      <c r="BD337" s="1257"/>
      <c r="BE337" s="1257"/>
      <c r="BF337" s="1257"/>
      <c r="BG337" s="1257"/>
      <c r="BH337" s="1257"/>
      <c r="BI337" s="1257"/>
      <c r="BJ337" s="1257"/>
      <c r="BK337" s="1258"/>
      <c r="BL337" s="1256" t="str">
        <f>$BL$82</f>
        <v/>
      </c>
      <c r="BM337" s="1257"/>
      <c r="BN337" s="1257"/>
      <c r="BO337" s="1257"/>
      <c r="BP337" s="1257"/>
      <c r="BQ337" s="1257"/>
      <c r="BR337" s="1257"/>
      <c r="BS337" s="1257"/>
      <c r="BT337" s="1257"/>
      <c r="BU337" s="1257"/>
      <c r="BV337" s="1257"/>
      <c r="BW337" s="1257"/>
      <c r="BX337" s="1257"/>
      <c r="BY337" s="1257"/>
      <c r="BZ337" s="1257"/>
      <c r="CA337" s="1257"/>
      <c r="CB337" s="1257"/>
      <c r="CC337" s="1257"/>
      <c r="CD337" s="1257"/>
      <c r="CE337" s="1257"/>
      <c r="CF337" s="1257"/>
      <c r="CG337" s="1257"/>
      <c r="CH337" s="1257"/>
      <c r="CI337" s="1258"/>
      <c r="CJ337" s="1262" t="str">
        <f>$CJ$82</f>
        <v/>
      </c>
      <c r="CK337" s="1264" t="str">
        <f>$CK$82</f>
        <v/>
      </c>
      <c r="CL337" s="1264"/>
      <c r="CM337" s="1264"/>
      <c r="CN337" s="1241" t="s">
        <v>83</v>
      </c>
      <c r="CO337" s="1264" t="str">
        <f>$CO$82</f>
        <v/>
      </c>
      <c r="CP337" s="1264"/>
      <c r="CQ337" s="1264"/>
      <c r="CR337" s="1241" t="s">
        <v>84</v>
      </c>
      <c r="CS337" s="1264" t="str">
        <f>$CS$82</f>
        <v/>
      </c>
      <c r="CT337" s="1264"/>
      <c r="CU337" s="1264"/>
      <c r="CV337" s="1218" t="s">
        <v>85</v>
      </c>
      <c r="CW337" s="5"/>
    </row>
    <row r="338" spans="2:101" s="7" customFormat="1" ht="9.9" customHeight="1">
      <c r="C338" s="57"/>
      <c r="D338" s="225"/>
      <c r="E338" s="225"/>
      <c r="F338" s="225"/>
      <c r="G338" s="225"/>
      <c r="H338" s="225"/>
      <c r="I338" s="225"/>
      <c r="J338" s="225"/>
      <c r="K338" s="225"/>
      <c r="L338" s="225"/>
      <c r="M338" s="225"/>
      <c r="N338" s="225"/>
      <c r="O338" s="225"/>
      <c r="P338" s="225"/>
      <c r="Q338" s="225"/>
      <c r="R338" s="225"/>
      <c r="S338" s="225"/>
      <c r="T338" s="225"/>
      <c r="U338" s="225"/>
      <c r="V338" s="225"/>
      <c r="W338" s="225"/>
      <c r="X338" s="225"/>
      <c r="Y338" s="225"/>
      <c r="Z338" s="225"/>
      <c r="AA338" s="225"/>
      <c r="AB338" s="225"/>
      <c r="AC338" s="225"/>
      <c r="AE338" s="21"/>
      <c r="AF338" s="1237"/>
      <c r="AG338" s="1222"/>
      <c r="AH338" s="1222"/>
      <c r="AI338" s="1222"/>
      <c r="AJ338" s="1222"/>
      <c r="AK338" s="1222"/>
      <c r="AL338" s="1222"/>
      <c r="AM338" s="1223"/>
      <c r="AN338" s="1259"/>
      <c r="AO338" s="1260"/>
      <c r="AP338" s="1260"/>
      <c r="AQ338" s="1260"/>
      <c r="AR338" s="1260"/>
      <c r="AS338" s="1260"/>
      <c r="AT338" s="1260"/>
      <c r="AU338" s="1260"/>
      <c r="AV338" s="1260"/>
      <c r="AW338" s="1260"/>
      <c r="AX338" s="1260"/>
      <c r="AY338" s="1260"/>
      <c r="AZ338" s="1260"/>
      <c r="BA338" s="1260"/>
      <c r="BB338" s="1260"/>
      <c r="BC338" s="1260"/>
      <c r="BD338" s="1260"/>
      <c r="BE338" s="1260"/>
      <c r="BF338" s="1260"/>
      <c r="BG338" s="1260"/>
      <c r="BH338" s="1260"/>
      <c r="BI338" s="1260"/>
      <c r="BJ338" s="1260"/>
      <c r="BK338" s="1261"/>
      <c r="BL338" s="1259"/>
      <c r="BM338" s="1260"/>
      <c r="BN338" s="1260"/>
      <c r="BO338" s="1260"/>
      <c r="BP338" s="1260"/>
      <c r="BQ338" s="1260"/>
      <c r="BR338" s="1260"/>
      <c r="BS338" s="1260"/>
      <c r="BT338" s="1260"/>
      <c r="BU338" s="1260"/>
      <c r="BV338" s="1260"/>
      <c r="BW338" s="1260"/>
      <c r="BX338" s="1260"/>
      <c r="BY338" s="1260"/>
      <c r="BZ338" s="1260"/>
      <c r="CA338" s="1260"/>
      <c r="CB338" s="1260"/>
      <c r="CC338" s="1260"/>
      <c r="CD338" s="1260"/>
      <c r="CE338" s="1260"/>
      <c r="CF338" s="1260"/>
      <c r="CG338" s="1260"/>
      <c r="CH338" s="1260"/>
      <c r="CI338" s="1261"/>
      <c r="CJ338" s="1263"/>
      <c r="CK338" s="1265"/>
      <c r="CL338" s="1265"/>
      <c r="CM338" s="1265"/>
      <c r="CN338" s="1242"/>
      <c r="CO338" s="1265"/>
      <c r="CP338" s="1265"/>
      <c r="CQ338" s="1265"/>
      <c r="CR338" s="1242"/>
      <c r="CS338" s="1265"/>
      <c r="CT338" s="1265"/>
      <c r="CU338" s="1265"/>
      <c r="CV338" s="1219"/>
      <c r="CW338" s="5"/>
    </row>
    <row r="339" spans="2:101" s="7" customFormat="1" ht="9.9" customHeight="1">
      <c r="B339" s="55" t="s">
        <v>13</v>
      </c>
      <c r="D339" s="1255" t="s">
        <v>135</v>
      </c>
      <c r="E339" s="1255"/>
      <c r="F339" s="1255"/>
      <c r="G339" s="1255"/>
      <c r="H339" s="1255"/>
      <c r="I339" s="1255"/>
      <c r="J339" s="1255"/>
      <c r="K339" s="1255"/>
      <c r="L339" s="1255"/>
      <c r="M339" s="1255"/>
      <c r="N339" s="1255"/>
      <c r="O339" s="1255"/>
      <c r="P339" s="1255"/>
      <c r="Q339" s="1255"/>
      <c r="R339" s="1255"/>
      <c r="S339" s="1255"/>
      <c r="T339" s="1255"/>
      <c r="U339" s="1255"/>
      <c r="V339" s="1255"/>
      <c r="W339" s="1255"/>
      <c r="X339" s="1255"/>
      <c r="Y339" s="1255"/>
      <c r="Z339" s="1255"/>
      <c r="AA339" s="1255"/>
      <c r="AB339" s="1255"/>
      <c r="AC339" s="225"/>
      <c r="AE339" s="21"/>
      <c r="AF339" s="1234" t="s">
        <v>129</v>
      </c>
      <c r="AG339" s="1235"/>
      <c r="AH339" s="1235"/>
      <c r="AI339" s="1235"/>
      <c r="AJ339" s="1235"/>
      <c r="AK339" s="1235"/>
      <c r="AL339" s="1235"/>
      <c r="AM339" s="1236"/>
      <c r="AN339" s="1224"/>
      <c r="AO339" s="1225"/>
      <c r="AP339" s="1225"/>
      <c r="AQ339" s="1225"/>
      <c r="AR339" s="1225"/>
      <c r="AS339" s="1225"/>
      <c r="AT339" s="1225"/>
      <c r="AU339" s="1225"/>
      <c r="AV339" s="1225"/>
      <c r="AW339" s="1225"/>
      <c r="AX339" s="1225"/>
      <c r="AY339" s="1225"/>
      <c r="AZ339" s="1225"/>
      <c r="BA339" s="1225"/>
      <c r="BB339" s="1225"/>
      <c r="BC339" s="1225"/>
      <c r="BD339" s="1225"/>
      <c r="BE339" s="1225"/>
      <c r="BF339" s="1225"/>
      <c r="BG339" s="1225"/>
      <c r="BH339" s="1225"/>
      <c r="BI339" s="1225"/>
      <c r="BJ339" s="1225"/>
      <c r="BK339" s="1226"/>
      <c r="BL339" s="1224"/>
      <c r="BM339" s="1225"/>
      <c r="BN339" s="1225"/>
      <c r="BO339" s="1225"/>
      <c r="BP339" s="1225"/>
      <c r="BQ339" s="1225"/>
      <c r="BR339" s="1225"/>
      <c r="BS339" s="1225"/>
      <c r="BT339" s="1225"/>
      <c r="BU339" s="1225"/>
      <c r="BV339" s="1225"/>
      <c r="BW339" s="1225"/>
      <c r="BX339" s="1225"/>
      <c r="BY339" s="1225"/>
      <c r="BZ339" s="1225"/>
      <c r="CA339" s="1225"/>
      <c r="CB339" s="1225"/>
      <c r="CC339" s="1225"/>
      <c r="CD339" s="1225"/>
      <c r="CE339" s="1225"/>
      <c r="CF339" s="1225"/>
      <c r="CG339" s="1225"/>
      <c r="CH339" s="1225"/>
      <c r="CI339" s="1226"/>
      <c r="CJ339" s="1239"/>
      <c r="CK339" s="1216"/>
      <c r="CL339" s="1216"/>
      <c r="CM339" s="1216"/>
      <c r="CN339" s="1241" t="s">
        <v>83</v>
      </c>
      <c r="CO339" s="1216"/>
      <c r="CP339" s="1216"/>
      <c r="CQ339" s="1216"/>
      <c r="CR339" s="1241" t="s">
        <v>84</v>
      </c>
      <c r="CS339" s="1216"/>
      <c r="CT339" s="1216"/>
      <c r="CU339" s="1216"/>
      <c r="CV339" s="1218" t="s">
        <v>85</v>
      </c>
      <c r="CW339" s="5"/>
    </row>
    <row r="340" spans="2:101" s="7" customFormat="1" ht="9.9" customHeight="1">
      <c r="D340" s="175"/>
      <c r="E340" s="175"/>
      <c r="F340" s="175"/>
      <c r="G340" s="175"/>
      <c r="H340" s="175"/>
      <c r="I340" s="175"/>
      <c r="J340" s="175"/>
      <c r="K340" s="175"/>
      <c r="L340" s="175"/>
      <c r="M340" s="175"/>
      <c r="N340" s="175"/>
      <c r="O340" s="175"/>
      <c r="P340" s="175"/>
      <c r="Q340" s="175"/>
      <c r="R340" s="175"/>
      <c r="S340" s="175"/>
      <c r="T340" s="175"/>
      <c r="U340" s="175"/>
      <c r="V340" s="175"/>
      <c r="W340" s="175"/>
      <c r="X340" s="175"/>
      <c r="Y340" s="175"/>
      <c r="Z340" s="175"/>
      <c r="AA340" s="175"/>
      <c r="AB340" s="225"/>
      <c r="AC340" s="225"/>
      <c r="AE340" s="21"/>
      <c r="AF340" s="1237"/>
      <c r="AG340" s="1222"/>
      <c r="AH340" s="1222"/>
      <c r="AI340" s="1222"/>
      <c r="AJ340" s="1222"/>
      <c r="AK340" s="1222"/>
      <c r="AL340" s="1222"/>
      <c r="AM340" s="1223"/>
      <c r="AN340" s="1227"/>
      <c r="AO340" s="1228"/>
      <c r="AP340" s="1228"/>
      <c r="AQ340" s="1228"/>
      <c r="AR340" s="1228"/>
      <c r="AS340" s="1228"/>
      <c r="AT340" s="1228"/>
      <c r="AU340" s="1228"/>
      <c r="AV340" s="1228"/>
      <c r="AW340" s="1228"/>
      <c r="AX340" s="1228"/>
      <c r="AY340" s="1228"/>
      <c r="AZ340" s="1228"/>
      <c r="BA340" s="1228"/>
      <c r="BB340" s="1228"/>
      <c r="BC340" s="1228"/>
      <c r="BD340" s="1228"/>
      <c r="BE340" s="1228"/>
      <c r="BF340" s="1228"/>
      <c r="BG340" s="1228"/>
      <c r="BH340" s="1228"/>
      <c r="BI340" s="1228"/>
      <c r="BJ340" s="1228"/>
      <c r="BK340" s="1229"/>
      <c r="BL340" s="1227"/>
      <c r="BM340" s="1228"/>
      <c r="BN340" s="1228"/>
      <c r="BO340" s="1228"/>
      <c r="BP340" s="1228"/>
      <c r="BQ340" s="1228"/>
      <c r="BR340" s="1228"/>
      <c r="BS340" s="1228"/>
      <c r="BT340" s="1228"/>
      <c r="BU340" s="1228"/>
      <c r="BV340" s="1228"/>
      <c r="BW340" s="1228"/>
      <c r="BX340" s="1228"/>
      <c r="BY340" s="1228"/>
      <c r="BZ340" s="1228"/>
      <c r="CA340" s="1228"/>
      <c r="CB340" s="1228"/>
      <c r="CC340" s="1228"/>
      <c r="CD340" s="1228"/>
      <c r="CE340" s="1228"/>
      <c r="CF340" s="1228"/>
      <c r="CG340" s="1228"/>
      <c r="CH340" s="1228"/>
      <c r="CI340" s="1229"/>
      <c r="CJ340" s="1240"/>
      <c r="CK340" s="1217"/>
      <c r="CL340" s="1217"/>
      <c r="CM340" s="1217"/>
      <c r="CN340" s="1242"/>
      <c r="CO340" s="1217"/>
      <c r="CP340" s="1217"/>
      <c r="CQ340" s="1217"/>
      <c r="CR340" s="1242"/>
      <c r="CS340" s="1217"/>
      <c r="CT340" s="1217"/>
      <c r="CU340" s="1217"/>
      <c r="CV340" s="1219"/>
      <c r="CW340" s="5"/>
    </row>
    <row r="341" spans="2:101" s="7" customFormat="1" ht="9.9" customHeight="1">
      <c r="C341" s="56"/>
      <c r="D341" s="225"/>
      <c r="E341" s="225"/>
      <c r="F341" s="225"/>
      <c r="G341" s="225"/>
      <c r="H341" s="225"/>
      <c r="I341" s="225"/>
      <c r="J341" s="225"/>
      <c r="K341" s="225"/>
      <c r="L341" s="225"/>
      <c r="M341" s="225"/>
      <c r="N341" s="225"/>
      <c r="O341" s="225"/>
      <c r="P341" s="225"/>
      <c r="Q341" s="225"/>
      <c r="R341" s="225"/>
      <c r="S341" s="225"/>
      <c r="T341" s="225"/>
      <c r="U341" s="225"/>
      <c r="V341" s="225"/>
      <c r="W341" s="225"/>
      <c r="X341" s="225"/>
      <c r="Y341" s="225"/>
      <c r="Z341" s="225"/>
      <c r="AA341" s="225"/>
      <c r="AB341" s="225"/>
      <c r="AC341" s="225"/>
      <c r="AE341" s="21"/>
      <c r="AF341" s="1254" t="s">
        <v>69</v>
      </c>
      <c r="AG341" s="1244"/>
      <c r="AH341" s="1245"/>
      <c r="AI341" s="1235" t="s">
        <v>70</v>
      </c>
      <c r="AJ341" s="1235"/>
      <c r="AK341" s="1235"/>
      <c r="AL341" s="1235"/>
      <c r="AM341" s="1236"/>
      <c r="AN341" s="1224"/>
      <c r="AO341" s="1225"/>
      <c r="AP341" s="1225"/>
      <c r="AQ341" s="1225"/>
      <c r="AR341" s="1225"/>
      <c r="AS341" s="1225"/>
      <c r="AT341" s="1225"/>
      <c r="AU341" s="1225"/>
      <c r="AV341" s="1225"/>
      <c r="AW341" s="1225"/>
      <c r="AX341" s="1225"/>
      <c r="AY341" s="1225"/>
      <c r="AZ341" s="1225"/>
      <c r="BA341" s="1225"/>
      <c r="BB341" s="1225"/>
      <c r="BC341" s="1225"/>
      <c r="BD341" s="1225"/>
      <c r="BE341" s="1225"/>
      <c r="BF341" s="1225"/>
      <c r="BG341" s="1225"/>
      <c r="BH341" s="1225"/>
      <c r="BI341" s="1225"/>
      <c r="BJ341" s="1225"/>
      <c r="BK341" s="1226"/>
      <c r="BL341" s="1230" t="s">
        <v>73</v>
      </c>
      <c r="BM341" s="1231"/>
      <c r="BN341" s="1231"/>
      <c r="BO341" s="1231"/>
      <c r="BP341" s="1231"/>
      <c r="BQ341" s="1231"/>
      <c r="BR341" s="1231"/>
      <c r="BS341" s="1231"/>
      <c r="BT341" s="1231"/>
      <c r="BU341" s="1231"/>
      <c r="BV341" s="1231"/>
      <c r="BW341" s="1231"/>
      <c r="BX341" s="1231"/>
      <c r="BY341" s="1231"/>
      <c r="BZ341" s="1231"/>
      <c r="CA341" s="1231"/>
      <c r="CB341" s="1231"/>
      <c r="CC341" s="1231"/>
      <c r="CD341" s="1231"/>
      <c r="CE341" s="1231"/>
      <c r="CF341" s="1231"/>
      <c r="CG341" s="1231"/>
      <c r="CH341" s="1231"/>
      <c r="CI341" s="1252"/>
      <c r="CJ341" s="1239"/>
      <c r="CK341" s="1216"/>
      <c r="CL341" s="1216"/>
      <c r="CM341" s="1216"/>
      <c r="CN341" s="1241" t="s">
        <v>83</v>
      </c>
      <c r="CO341" s="1216"/>
      <c r="CP341" s="1216"/>
      <c r="CQ341" s="1216"/>
      <c r="CR341" s="1241" t="s">
        <v>84</v>
      </c>
      <c r="CS341" s="1216"/>
      <c r="CT341" s="1216"/>
      <c r="CU341" s="1216"/>
      <c r="CV341" s="1218" t="s">
        <v>85</v>
      </c>
      <c r="CW341" s="5"/>
    </row>
    <row r="342" spans="2:101" s="7" customFormat="1" ht="9.9" customHeight="1">
      <c r="C342" s="57"/>
      <c r="D342" s="225"/>
      <c r="E342" s="225"/>
      <c r="F342" s="225"/>
      <c r="G342" s="225"/>
      <c r="H342" s="225"/>
      <c r="I342" s="225"/>
      <c r="J342" s="225"/>
      <c r="K342" s="225"/>
      <c r="L342" s="225"/>
      <c r="M342" s="225"/>
      <c r="N342" s="225"/>
      <c r="O342" s="225"/>
      <c r="P342" s="225"/>
      <c r="Q342" s="225"/>
      <c r="R342" s="225"/>
      <c r="S342" s="225"/>
      <c r="T342" s="225"/>
      <c r="U342" s="225"/>
      <c r="V342" s="225"/>
      <c r="W342" s="225"/>
      <c r="X342" s="225"/>
      <c r="Y342" s="225"/>
      <c r="Z342" s="225"/>
      <c r="AA342" s="225"/>
      <c r="AB342" s="225"/>
      <c r="AC342" s="225"/>
      <c r="AE342" s="21"/>
      <c r="AF342" s="1246"/>
      <c r="AG342" s="1247"/>
      <c r="AH342" s="1248"/>
      <c r="AI342" s="1222"/>
      <c r="AJ342" s="1222"/>
      <c r="AK342" s="1222"/>
      <c r="AL342" s="1222"/>
      <c r="AM342" s="1223"/>
      <c r="AN342" s="1227"/>
      <c r="AO342" s="1228"/>
      <c r="AP342" s="1228"/>
      <c r="AQ342" s="1228"/>
      <c r="AR342" s="1228"/>
      <c r="AS342" s="1228"/>
      <c r="AT342" s="1228"/>
      <c r="AU342" s="1228"/>
      <c r="AV342" s="1228"/>
      <c r="AW342" s="1228"/>
      <c r="AX342" s="1228"/>
      <c r="AY342" s="1228"/>
      <c r="AZ342" s="1228"/>
      <c r="BA342" s="1228"/>
      <c r="BB342" s="1228"/>
      <c r="BC342" s="1228"/>
      <c r="BD342" s="1228"/>
      <c r="BE342" s="1228"/>
      <c r="BF342" s="1228"/>
      <c r="BG342" s="1228"/>
      <c r="BH342" s="1228"/>
      <c r="BI342" s="1228"/>
      <c r="BJ342" s="1228"/>
      <c r="BK342" s="1229"/>
      <c r="BL342" s="1232"/>
      <c r="BM342" s="1233"/>
      <c r="BN342" s="1233"/>
      <c r="BO342" s="1233"/>
      <c r="BP342" s="1233"/>
      <c r="BQ342" s="1233"/>
      <c r="BR342" s="1233"/>
      <c r="BS342" s="1233"/>
      <c r="BT342" s="1233"/>
      <c r="BU342" s="1233"/>
      <c r="BV342" s="1233"/>
      <c r="BW342" s="1233"/>
      <c r="BX342" s="1233"/>
      <c r="BY342" s="1233"/>
      <c r="BZ342" s="1233"/>
      <c r="CA342" s="1233"/>
      <c r="CB342" s="1233"/>
      <c r="CC342" s="1233"/>
      <c r="CD342" s="1233"/>
      <c r="CE342" s="1233"/>
      <c r="CF342" s="1233"/>
      <c r="CG342" s="1233"/>
      <c r="CH342" s="1233"/>
      <c r="CI342" s="1253"/>
      <c r="CJ342" s="1240"/>
      <c r="CK342" s="1217"/>
      <c r="CL342" s="1217"/>
      <c r="CM342" s="1217"/>
      <c r="CN342" s="1242"/>
      <c r="CO342" s="1217"/>
      <c r="CP342" s="1217"/>
      <c r="CQ342" s="1217"/>
      <c r="CR342" s="1242"/>
      <c r="CS342" s="1217"/>
      <c r="CT342" s="1217"/>
      <c r="CU342" s="1217"/>
      <c r="CV342" s="1219"/>
      <c r="CW342" s="5"/>
    </row>
    <row r="343" spans="2:101" s="7" customFormat="1" ht="9.9" customHeight="1">
      <c r="C343" s="56"/>
      <c r="D343" s="225"/>
      <c r="E343" s="225"/>
      <c r="F343" s="225"/>
      <c r="G343" s="225"/>
      <c r="H343" s="225"/>
      <c r="I343" s="225"/>
      <c r="J343" s="225"/>
      <c r="K343" s="225"/>
      <c r="L343" s="225"/>
      <c r="M343" s="225"/>
      <c r="N343" s="225"/>
      <c r="O343" s="225"/>
      <c r="P343" s="225"/>
      <c r="Q343" s="225"/>
      <c r="R343" s="225"/>
      <c r="S343" s="225"/>
      <c r="T343" s="225"/>
      <c r="U343" s="225"/>
      <c r="V343" s="225"/>
      <c r="W343" s="225"/>
      <c r="X343" s="225"/>
      <c r="Y343" s="225"/>
      <c r="Z343" s="225"/>
      <c r="AA343" s="225"/>
      <c r="AB343" s="225"/>
      <c r="AC343" s="225"/>
      <c r="AE343" s="21"/>
      <c r="AF343" s="1246"/>
      <c r="AG343" s="1247"/>
      <c r="AH343" s="1248"/>
      <c r="AI343" s="1220" t="s">
        <v>71</v>
      </c>
      <c r="AJ343" s="1220"/>
      <c r="AK343" s="1220"/>
      <c r="AL343" s="1220"/>
      <c r="AM343" s="1221"/>
      <c r="AN343" s="1224"/>
      <c r="AO343" s="1225"/>
      <c r="AP343" s="1225"/>
      <c r="AQ343" s="1225"/>
      <c r="AR343" s="1225"/>
      <c r="AS343" s="1225"/>
      <c r="AT343" s="1225"/>
      <c r="AU343" s="1225"/>
      <c r="AV343" s="1225"/>
      <c r="AW343" s="1225"/>
      <c r="AX343" s="1225"/>
      <c r="AY343" s="1225"/>
      <c r="AZ343" s="1225"/>
      <c r="BA343" s="1225"/>
      <c r="BB343" s="1225"/>
      <c r="BC343" s="1225"/>
      <c r="BD343" s="1225"/>
      <c r="BE343" s="1225"/>
      <c r="BF343" s="1225"/>
      <c r="BG343" s="1225"/>
      <c r="BH343" s="1225"/>
      <c r="BI343" s="1225"/>
      <c r="BJ343" s="1225"/>
      <c r="BK343" s="1226"/>
      <c r="BL343" s="1230" t="s">
        <v>1233</v>
      </c>
      <c r="BM343" s="1231"/>
      <c r="BN343" s="1231"/>
      <c r="BO343" s="1231"/>
      <c r="BP343" s="1231"/>
      <c r="BQ343" s="1231"/>
      <c r="BR343" s="1231"/>
      <c r="BS343" s="1231"/>
      <c r="BT343" s="1231"/>
      <c r="BU343" s="1231"/>
      <c r="BV343" s="1231"/>
      <c r="BW343" s="1231"/>
      <c r="BX343" s="1231"/>
      <c r="BY343" s="1231"/>
      <c r="BZ343" s="1231"/>
      <c r="CA343" s="1231"/>
      <c r="CB343" s="1231"/>
      <c r="CC343" s="1231"/>
      <c r="CD343" s="1231"/>
      <c r="CE343" s="1231"/>
      <c r="CF343" s="1231"/>
      <c r="CG343" s="1231"/>
      <c r="CH343" s="1231"/>
      <c r="CI343" s="1252"/>
      <c r="CJ343" s="1239"/>
      <c r="CK343" s="1216"/>
      <c r="CL343" s="1216"/>
      <c r="CM343" s="1216"/>
      <c r="CN343" s="1241" t="s">
        <v>83</v>
      </c>
      <c r="CO343" s="1216"/>
      <c r="CP343" s="1216"/>
      <c r="CQ343" s="1216"/>
      <c r="CR343" s="1241" t="s">
        <v>84</v>
      </c>
      <c r="CS343" s="1216"/>
      <c r="CT343" s="1216"/>
      <c r="CU343" s="1216"/>
      <c r="CV343" s="1218" t="s">
        <v>85</v>
      </c>
      <c r="CW343" s="5"/>
    </row>
    <row r="344" spans="2:101" s="7" customFormat="1" ht="9.9" customHeight="1">
      <c r="C344" s="56"/>
      <c r="D344" s="225"/>
      <c r="E344" s="225"/>
      <c r="F344" s="225"/>
      <c r="G344" s="225"/>
      <c r="H344" s="225"/>
      <c r="I344" s="225"/>
      <c r="J344" s="225"/>
      <c r="K344" s="225"/>
      <c r="L344" s="225"/>
      <c r="M344" s="225"/>
      <c r="N344" s="225"/>
      <c r="O344" s="225"/>
      <c r="P344" s="225"/>
      <c r="Q344" s="225"/>
      <c r="R344" s="225"/>
      <c r="S344" s="225"/>
      <c r="T344" s="225"/>
      <c r="U344" s="225"/>
      <c r="V344" s="225"/>
      <c r="W344" s="225"/>
      <c r="X344" s="225"/>
      <c r="Y344" s="225"/>
      <c r="Z344" s="225"/>
      <c r="AA344" s="225"/>
      <c r="AB344" s="225"/>
      <c r="AC344" s="225"/>
      <c r="AE344" s="21"/>
      <c r="AF344" s="1249"/>
      <c r="AG344" s="1250"/>
      <c r="AH344" s="1251"/>
      <c r="AI344" s="1222"/>
      <c r="AJ344" s="1222"/>
      <c r="AK344" s="1222"/>
      <c r="AL344" s="1222"/>
      <c r="AM344" s="1223"/>
      <c r="AN344" s="1227"/>
      <c r="AO344" s="1228"/>
      <c r="AP344" s="1228"/>
      <c r="AQ344" s="1228"/>
      <c r="AR344" s="1228"/>
      <c r="AS344" s="1228"/>
      <c r="AT344" s="1228"/>
      <c r="AU344" s="1228"/>
      <c r="AV344" s="1228"/>
      <c r="AW344" s="1228"/>
      <c r="AX344" s="1228"/>
      <c r="AY344" s="1228"/>
      <c r="AZ344" s="1228"/>
      <c r="BA344" s="1228"/>
      <c r="BB344" s="1228"/>
      <c r="BC344" s="1228"/>
      <c r="BD344" s="1228"/>
      <c r="BE344" s="1228"/>
      <c r="BF344" s="1228"/>
      <c r="BG344" s="1228"/>
      <c r="BH344" s="1228"/>
      <c r="BI344" s="1228"/>
      <c r="BJ344" s="1228"/>
      <c r="BK344" s="1229"/>
      <c r="BL344" s="1232"/>
      <c r="BM344" s="1233"/>
      <c r="BN344" s="1233"/>
      <c r="BO344" s="1233"/>
      <c r="BP344" s="1233"/>
      <c r="BQ344" s="1233"/>
      <c r="BR344" s="1233"/>
      <c r="BS344" s="1233"/>
      <c r="BT344" s="1233"/>
      <c r="BU344" s="1233"/>
      <c r="BV344" s="1233"/>
      <c r="BW344" s="1233"/>
      <c r="BX344" s="1233"/>
      <c r="BY344" s="1233"/>
      <c r="BZ344" s="1233"/>
      <c r="CA344" s="1233"/>
      <c r="CB344" s="1233"/>
      <c r="CC344" s="1233"/>
      <c r="CD344" s="1233"/>
      <c r="CE344" s="1233"/>
      <c r="CF344" s="1233"/>
      <c r="CG344" s="1233"/>
      <c r="CH344" s="1233"/>
      <c r="CI344" s="1253"/>
      <c r="CJ344" s="1240"/>
      <c r="CK344" s="1217"/>
      <c r="CL344" s="1217"/>
      <c r="CM344" s="1217"/>
      <c r="CN344" s="1242"/>
      <c r="CO344" s="1217"/>
      <c r="CP344" s="1217"/>
      <c r="CQ344" s="1217"/>
      <c r="CR344" s="1242"/>
      <c r="CS344" s="1217"/>
      <c r="CT344" s="1217"/>
      <c r="CU344" s="1217"/>
      <c r="CV344" s="1219"/>
      <c r="CW344" s="5"/>
    </row>
    <row r="345" spans="2:101" s="7" customFormat="1" ht="9.9" customHeight="1">
      <c r="AE345" s="21"/>
      <c r="AF345" s="1243" t="s">
        <v>72</v>
      </c>
      <c r="AG345" s="1244"/>
      <c r="AH345" s="1245"/>
      <c r="AI345" s="1235" t="s">
        <v>70</v>
      </c>
      <c r="AJ345" s="1235"/>
      <c r="AK345" s="1235"/>
      <c r="AL345" s="1235"/>
      <c r="AM345" s="1236"/>
      <c r="AN345" s="1224"/>
      <c r="AO345" s="1225"/>
      <c r="AP345" s="1225"/>
      <c r="AQ345" s="1225"/>
      <c r="AR345" s="1225"/>
      <c r="AS345" s="1225"/>
      <c r="AT345" s="1225"/>
      <c r="AU345" s="1225"/>
      <c r="AV345" s="1225"/>
      <c r="AW345" s="1225"/>
      <c r="AX345" s="1225"/>
      <c r="AY345" s="1225"/>
      <c r="AZ345" s="1225"/>
      <c r="BA345" s="1225"/>
      <c r="BB345" s="1225"/>
      <c r="BC345" s="1225"/>
      <c r="BD345" s="1225"/>
      <c r="BE345" s="1225"/>
      <c r="BF345" s="1225"/>
      <c r="BG345" s="1225"/>
      <c r="BH345" s="1225"/>
      <c r="BI345" s="1225"/>
      <c r="BJ345" s="1225"/>
      <c r="BK345" s="1226"/>
      <c r="BL345" s="1230" t="s">
        <v>73</v>
      </c>
      <c r="BM345" s="1231"/>
      <c r="BN345" s="1231"/>
      <c r="BO345" s="1231"/>
      <c r="BP345" s="1231"/>
      <c r="BQ345" s="1231"/>
      <c r="BR345" s="1231"/>
      <c r="BS345" s="1231"/>
      <c r="BT345" s="1231"/>
      <c r="BU345" s="1231"/>
      <c r="BV345" s="1231"/>
      <c r="BW345" s="1231"/>
      <c r="BX345" s="1231"/>
      <c r="BY345" s="1231"/>
      <c r="BZ345" s="1231"/>
      <c r="CA345" s="1231"/>
      <c r="CB345" s="1231"/>
      <c r="CC345" s="1231"/>
      <c r="CD345" s="1231"/>
      <c r="CE345" s="1231"/>
      <c r="CF345" s="1231"/>
      <c r="CG345" s="1231"/>
      <c r="CH345" s="1231"/>
      <c r="CI345" s="1252"/>
      <c r="CJ345" s="1239"/>
      <c r="CK345" s="1216"/>
      <c r="CL345" s="1216"/>
      <c r="CM345" s="1216"/>
      <c r="CN345" s="1241" t="s">
        <v>83</v>
      </c>
      <c r="CO345" s="1216"/>
      <c r="CP345" s="1216"/>
      <c r="CQ345" s="1216"/>
      <c r="CR345" s="1241" t="s">
        <v>84</v>
      </c>
      <c r="CS345" s="1216"/>
      <c r="CT345" s="1216"/>
      <c r="CU345" s="1216"/>
      <c r="CV345" s="1218" t="s">
        <v>85</v>
      </c>
      <c r="CW345" s="5"/>
    </row>
    <row r="346" spans="2:101" s="7" customFormat="1" ht="9.9" customHeight="1">
      <c r="B346" s="55"/>
      <c r="D346" s="175"/>
      <c r="E346" s="175"/>
      <c r="F346" s="175"/>
      <c r="G346" s="175"/>
      <c r="H346" s="175"/>
      <c r="I346" s="175"/>
      <c r="J346" s="175"/>
      <c r="K346" s="175"/>
      <c r="L346" s="175"/>
      <c r="M346" s="175"/>
      <c r="N346" s="175"/>
      <c r="O346" s="175"/>
      <c r="P346" s="175"/>
      <c r="Q346" s="175"/>
      <c r="R346" s="175"/>
      <c r="S346" s="175"/>
      <c r="T346" s="175"/>
      <c r="U346" s="175"/>
      <c r="V346" s="175"/>
      <c r="W346" s="175"/>
      <c r="X346" s="175"/>
      <c r="Y346" s="175"/>
      <c r="Z346" s="175"/>
      <c r="AA346" s="175"/>
      <c r="AB346" s="175"/>
      <c r="AC346" s="175"/>
      <c r="AE346" s="21"/>
      <c r="AF346" s="1246"/>
      <c r="AG346" s="1247"/>
      <c r="AH346" s="1248"/>
      <c r="AI346" s="1222"/>
      <c r="AJ346" s="1222"/>
      <c r="AK346" s="1222"/>
      <c r="AL346" s="1222"/>
      <c r="AM346" s="1223"/>
      <c r="AN346" s="1227"/>
      <c r="AO346" s="1228"/>
      <c r="AP346" s="1228"/>
      <c r="AQ346" s="1228"/>
      <c r="AR346" s="1228"/>
      <c r="AS346" s="1228"/>
      <c r="AT346" s="1228"/>
      <c r="AU346" s="1228"/>
      <c r="AV346" s="1228"/>
      <c r="AW346" s="1228"/>
      <c r="AX346" s="1228"/>
      <c r="AY346" s="1228"/>
      <c r="AZ346" s="1228"/>
      <c r="BA346" s="1228"/>
      <c r="BB346" s="1228"/>
      <c r="BC346" s="1228"/>
      <c r="BD346" s="1228"/>
      <c r="BE346" s="1228"/>
      <c r="BF346" s="1228"/>
      <c r="BG346" s="1228"/>
      <c r="BH346" s="1228"/>
      <c r="BI346" s="1228"/>
      <c r="BJ346" s="1228"/>
      <c r="BK346" s="1229"/>
      <c r="BL346" s="1232"/>
      <c r="BM346" s="1233"/>
      <c r="BN346" s="1233"/>
      <c r="BO346" s="1233"/>
      <c r="BP346" s="1233"/>
      <c r="BQ346" s="1233"/>
      <c r="BR346" s="1233"/>
      <c r="BS346" s="1233"/>
      <c r="BT346" s="1233"/>
      <c r="BU346" s="1233"/>
      <c r="BV346" s="1233"/>
      <c r="BW346" s="1233"/>
      <c r="BX346" s="1233"/>
      <c r="BY346" s="1233"/>
      <c r="BZ346" s="1233"/>
      <c r="CA346" s="1233"/>
      <c r="CB346" s="1233"/>
      <c r="CC346" s="1233"/>
      <c r="CD346" s="1233"/>
      <c r="CE346" s="1233"/>
      <c r="CF346" s="1233"/>
      <c r="CG346" s="1233"/>
      <c r="CH346" s="1233"/>
      <c r="CI346" s="1253"/>
      <c r="CJ346" s="1240"/>
      <c r="CK346" s="1217"/>
      <c r="CL346" s="1217"/>
      <c r="CM346" s="1217"/>
      <c r="CN346" s="1242"/>
      <c r="CO346" s="1217"/>
      <c r="CP346" s="1217"/>
      <c r="CQ346" s="1217"/>
      <c r="CR346" s="1242"/>
      <c r="CS346" s="1217"/>
      <c r="CT346" s="1217"/>
      <c r="CU346" s="1217"/>
      <c r="CV346" s="1219"/>
      <c r="CW346" s="5"/>
    </row>
    <row r="347" spans="2:101" s="7" customFormat="1" ht="9.9" customHeight="1">
      <c r="C347" s="8"/>
      <c r="D347" s="175"/>
      <c r="E347" s="175"/>
      <c r="F347" s="175"/>
      <c r="G347" s="175"/>
      <c r="H347" s="175"/>
      <c r="I347" s="175"/>
      <c r="J347" s="175"/>
      <c r="K347" s="175"/>
      <c r="L347" s="175"/>
      <c r="M347" s="175"/>
      <c r="N347" s="175"/>
      <c r="O347" s="175"/>
      <c r="P347" s="175"/>
      <c r="Q347" s="175"/>
      <c r="R347" s="175"/>
      <c r="S347" s="175"/>
      <c r="T347" s="175"/>
      <c r="U347" s="175"/>
      <c r="V347" s="175"/>
      <c r="W347" s="175"/>
      <c r="X347" s="175"/>
      <c r="Y347" s="175"/>
      <c r="Z347" s="175"/>
      <c r="AA347" s="175"/>
      <c r="AB347" s="175"/>
      <c r="AC347" s="175"/>
      <c r="AE347" s="21"/>
      <c r="AF347" s="1246"/>
      <c r="AG347" s="1247"/>
      <c r="AH347" s="1248"/>
      <c r="AI347" s="1220" t="s">
        <v>71</v>
      </c>
      <c r="AJ347" s="1220"/>
      <c r="AK347" s="1220"/>
      <c r="AL347" s="1220"/>
      <c r="AM347" s="1221"/>
      <c r="AN347" s="1224"/>
      <c r="AO347" s="1225"/>
      <c r="AP347" s="1225"/>
      <c r="AQ347" s="1225"/>
      <c r="AR347" s="1225"/>
      <c r="AS347" s="1225"/>
      <c r="AT347" s="1225"/>
      <c r="AU347" s="1225"/>
      <c r="AV347" s="1225"/>
      <c r="AW347" s="1225"/>
      <c r="AX347" s="1225"/>
      <c r="AY347" s="1225"/>
      <c r="AZ347" s="1225"/>
      <c r="BA347" s="1225"/>
      <c r="BB347" s="1225"/>
      <c r="BC347" s="1225"/>
      <c r="BD347" s="1225"/>
      <c r="BE347" s="1225"/>
      <c r="BF347" s="1225"/>
      <c r="BG347" s="1225"/>
      <c r="BH347" s="1225"/>
      <c r="BI347" s="1225"/>
      <c r="BJ347" s="1225"/>
      <c r="BK347" s="1226"/>
      <c r="BL347" s="1230" t="s">
        <v>1233</v>
      </c>
      <c r="BM347" s="1231"/>
      <c r="BN347" s="1231"/>
      <c r="BO347" s="1231"/>
      <c r="BP347" s="1231"/>
      <c r="BQ347" s="1231"/>
      <c r="BR347" s="1231"/>
      <c r="BS347" s="1234" t="s">
        <v>79</v>
      </c>
      <c r="BT347" s="1235"/>
      <c r="BU347" s="1235"/>
      <c r="BV347" s="1235"/>
      <c r="BW347" s="1235"/>
      <c r="BX347" s="1236"/>
      <c r="BY347" s="1238" t="s">
        <v>80</v>
      </c>
      <c r="BZ347" s="1235"/>
      <c r="CA347" s="1235"/>
      <c r="CB347" s="1235"/>
      <c r="CC347" s="1235"/>
      <c r="CD347" s="1235"/>
      <c r="CE347" s="1235"/>
      <c r="CF347" s="1235"/>
      <c r="CG347" s="1235"/>
      <c r="CH347" s="1235"/>
      <c r="CI347" s="1236"/>
      <c r="CJ347" s="1239"/>
      <c r="CK347" s="153"/>
      <c r="CL347" s="153"/>
      <c r="CM347" s="153"/>
      <c r="CN347" s="1241" t="s">
        <v>83</v>
      </c>
      <c r="CO347" s="153"/>
      <c r="CP347" s="153"/>
      <c r="CQ347" s="153"/>
      <c r="CR347" s="1241" t="s">
        <v>84</v>
      </c>
      <c r="CS347" s="153"/>
      <c r="CT347" s="153"/>
      <c r="CU347" s="153"/>
      <c r="CV347" s="1218" t="s">
        <v>85</v>
      </c>
      <c r="CW347" s="5"/>
    </row>
    <row r="348" spans="2:101" s="7" customFormat="1" ht="9.9" customHeight="1">
      <c r="AE348" s="21"/>
      <c r="AF348" s="1249"/>
      <c r="AG348" s="1250"/>
      <c r="AH348" s="1251"/>
      <c r="AI348" s="1222"/>
      <c r="AJ348" s="1222"/>
      <c r="AK348" s="1222"/>
      <c r="AL348" s="1222"/>
      <c r="AM348" s="1223"/>
      <c r="AN348" s="1227"/>
      <c r="AO348" s="1228"/>
      <c r="AP348" s="1228"/>
      <c r="AQ348" s="1228"/>
      <c r="AR348" s="1228"/>
      <c r="AS348" s="1228"/>
      <c r="AT348" s="1228"/>
      <c r="AU348" s="1228"/>
      <c r="AV348" s="1228"/>
      <c r="AW348" s="1228"/>
      <c r="AX348" s="1228"/>
      <c r="AY348" s="1228"/>
      <c r="AZ348" s="1228"/>
      <c r="BA348" s="1228"/>
      <c r="BB348" s="1228"/>
      <c r="BC348" s="1228"/>
      <c r="BD348" s="1228"/>
      <c r="BE348" s="1228"/>
      <c r="BF348" s="1228"/>
      <c r="BG348" s="1228"/>
      <c r="BH348" s="1228"/>
      <c r="BI348" s="1228"/>
      <c r="BJ348" s="1228"/>
      <c r="BK348" s="1229"/>
      <c r="BL348" s="1232"/>
      <c r="BM348" s="1233"/>
      <c r="BN348" s="1233"/>
      <c r="BO348" s="1233"/>
      <c r="BP348" s="1233"/>
      <c r="BQ348" s="1233"/>
      <c r="BR348" s="1233"/>
      <c r="BS348" s="1237"/>
      <c r="BT348" s="1222"/>
      <c r="BU348" s="1222"/>
      <c r="BV348" s="1222"/>
      <c r="BW348" s="1222"/>
      <c r="BX348" s="1223"/>
      <c r="BY348" s="1237"/>
      <c r="BZ348" s="1222"/>
      <c r="CA348" s="1222"/>
      <c r="CB348" s="1222"/>
      <c r="CC348" s="1222"/>
      <c r="CD348" s="1222"/>
      <c r="CE348" s="1222"/>
      <c r="CF348" s="1222"/>
      <c r="CG348" s="1222"/>
      <c r="CH348" s="1222"/>
      <c r="CI348" s="1223"/>
      <c r="CJ348" s="1240"/>
      <c r="CK348" s="154"/>
      <c r="CL348" s="154"/>
      <c r="CM348" s="154"/>
      <c r="CN348" s="1242"/>
      <c r="CO348" s="154"/>
      <c r="CP348" s="154"/>
      <c r="CQ348" s="154"/>
      <c r="CR348" s="1242"/>
      <c r="CS348" s="154"/>
      <c r="CT348" s="154"/>
      <c r="CU348" s="154"/>
      <c r="CV348" s="1219"/>
      <c r="CW348" s="5"/>
    </row>
    <row r="349" spans="2:101" s="7" customFormat="1" ht="4.5" customHeight="1">
      <c r="AE349" s="21"/>
      <c r="BG349" s="8"/>
      <c r="BH349" s="39"/>
    </row>
    <row r="350" spans="2:101" s="7" customFormat="1" ht="9.9" customHeight="1">
      <c r="B350" s="55"/>
      <c r="D350" s="175"/>
      <c r="E350" s="175"/>
      <c r="F350" s="175"/>
      <c r="G350" s="175"/>
      <c r="H350" s="175"/>
      <c r="I350" s="175"/>
      <c r="J350" s="175"/>
      <c r="K350" s="175"/>
      <c r="L350" s="175"/>
      <c r="M350" s="175"/>
      <c r="N350" s="175"/>
      <c r="O350" s="175"/>
      <c r="P350" s="175"/>
      <c r="Q350" s="175"/>
      <c r="R350" s="175"/>
      <c r="S350" s="175"/>
      <c r="T350" s="175"/>
      <c r="U350" s="175"/>
      <c r="V350" s="175"/>
      <c r="W350" s="175"/>
      <c r="X350" s="175"/>
      <c r="Y350" s="175"/>
      <c r="Z350" s="175"/>
      <c r="AA350" s="175"/>
      <c r="AB350" s="175"/>
      <c r="AE350" s="21"/>
      <c r="AF350" s="1201" t="s">
        <v>1589</v>
      </c>
      <c r="AG350" s="1202"/>
      <c r="AH350" s="1202"/>
      <c r="AI350" s="1202"/>
      <c r="AJ350" s="1202"/>
      <c r="AK350" s="1202"/>
      <c r="AL350" s="1202"/>
      <c r="AM350" s="1203"/>
      <c r="AN350" s="1207" t="s">
        <v>70</v>
      </c>
      <c r="AO350" s="1208"/>
      <c r="AP350" s="1208"/>
      <c r="AQ350" s="1208"/>
      <c r="AR350" s="1209"/>
      <c r="AS350" s="58"/>
      <c r="AT350" s="59"/>
      <c r="AU350" s="59"/>
      <c r="AV350" s="59"/>
      <c r="AW350" s="59"/>
      <c r="AX350" s="59"/>
      <c r="AY350" s="59"/>
      <c r="AZ350" s="59"/>
      <c r="BA350" s="59"/>
      <c r="BB350" s="59"/>
      <c r="BC350" s="59"/>
      <c r="BD350" s="59"/>
      <c r="BE350" s="59"/>
      <c r="BF350" s="59"/>
      <c r="BG350" s="59"/>
      <c r="BH350" s="59"/>
      <c r="BI350" s="59"/>
      <c r="BJ350" s="59"/>
      <c r="BK350" s="59"/>
      <c r="BL350" s="59"/>
      <c r="BM350" s="59"/>
      <c r="BN350" s="59"/>
      <c r="BO350" s="59"/>
      <c r="BP350" s="59"/>
      <c r="BQ350" s="59"/>
      <c r="BR350" s="59"/>
      <c r="BS350" s="59"/>
      <c r="BT350" s="59"/>
      <c r="BU350" s="59"/>
      <c r="BV350" s="59"/>
      <c r="BW350" s="59"/>
      <c r="BX350" s="59"/>
      <c r="BY350" s="59"/>
      <c r="BZ350" s="59"/>
      <c r="CA350" s="59"/>
      <c r="CB350" s="59"/>
      <c r="CC350" s="60"/>
      <c r="CD350" s="5"/>
      <c r="CE350" s="5"/>
      <c r="CF350" s="1210" t="s">
        <v>75</v>
      </c>
      <c r="CG350" s="1211"/>
      <c r="CH350" s="1211"/>
      <c r="CI350" s="1211"/>
      <c r="CJ350" s="1211"/>
      <c r="CK350" s="1211"/>
      <c r="CL350" s="1211"/>
      <c r="CM350" s="1211"/>
      <c r="CN350" s="1211"/>
      <c r="CO350" s="1211"/>
      <c r="CP350" s="1211"/>
      <c r="CQ350" s="1211"/>
      <c r="CR350" s="1211"/>
      <c r="CS350" s="1211"/>
      <c r="CT350" s="1211"/>
      <c r="CU350" s="1211"/>
      <c r="CV350" s="1212"/>
      <c r="CW350" s="5"/>
    </row>
    <row r="351" spans="2:101" s="7" customFormat="1" ht="9.9" customHeight="1">
      <c r="D351" s="175"/>
      <c r="E351" s="175"/>
      <c r="F351" s="175"/>
      <c r="G351" s="175"/>
      <c r="H351" s="175"/>
      <c r="I351" s="175"/>
      <c r="J351" s="175"/>
      <c r="K351" s="175"/>
      <c r="L351" s="175"/>
      <c r="M351" s="175"/>
      <c r="N351" s="175"/>
      <c r="O351" s="175"/>
      <c r="P351" s="175"/>
      <c r="Q351" s="175"/>
      <c r="R351" s="175"/>
      <c r="S351" s="175"/>
      <c r="T351" s="175"/>
      <c r="U351" s="175"/>
      <c r="V351" s="175"/>
      <c r="W351" s="175"/>
      <c r="X351" s="175"/>
      <c r="Y351" s="175"/>
      <c r="Z351" s="175"/>
      <c r="AA351" s="175"/>
      <c r="AE351" s="21"/>
      <c r="AF351" s="1204"/>
      <c r="AG351" s="1205"/>
      <c r="AH351" s="1205"/>
      <c r="AI351" s="1205"/>
      <c r="AJ351" s="1205"/>
      <c r="AK351" s="1205"/>
      <c r="AL351" s="1205"/>
      <c r="AM351" s="1206"/>
      <c r="AN351" s="1207" t="s">
        <v>74</v>
      </c>
      <c r="AO351" s="1208"/>
      <c r="AP351" s="1208"/>
      <c r="AQ351" s="1208"/>
      <c r="AR351" s="1209"/>
      <c r="AS351" s="17"/>
      <c r="AT351" s="12"/>
      <c r="AU351" s="12"/>
      <c r="AV351" s="12"/>
      <c r="AW351" s="12"/>
      <c r="AX351" s="12"/>
      <c r="AY351" s="12"/>
      <c r="AZ351" s="12"/>
      <c r="BA351" s="12"/>
      <c r="BB351" s="12"/>
      <c r="BC351" s="12"/>
      <c r="BD351" s="12"/>
      <c r="BE351" s="12"/>
      <c r="BF351" s="12"/>
      <c r="BG351" s="12"/>
      <c r="BH351" s="12"/>
      <c r="BI351" s="12"/>
      <c r="BJ351" s="12"/>
      <c r="BK351" s="12"/>
      <c r="BL351" s="12"/>
      <c r="BM351" s="12"/>
      <c r="BN351" s="12"/>
      <c r="BO351" s="12"/>
      <c r="BP351" s="12"/>
      <c r="BQ351" s="12"/>
      <c r="BR351" s="12"/>
      <c r="BS351" s="12"/>
      <c r="BT351" s="12"/>
      <c r="BU351" s="12"/>
      <c r="BV351" s="12"/>
      <c r="BW351" s="12"/>
      <c r="BX351" s="12"/>
      <c r="BY351" s="12"/>
      <c r="BZ351" s="12"/>
      <c r="CA351" s="12"/>
      <c r="CB351" s="12"/>
      <c r="CC351" s="13"/>
      <c r="CD351" s="5"/>
      <c r="CE351" s="5"/>
      <c r="CF351" s="1213" t="s">
        <v>130</v>
      </c>
      <c r="CG351" s="1214"/>
      <c r="CH351" s="1214"/>
      <c r="CI351" s="1214"/>
      <c r="CJ351" s="1214"/>
      <c r="CK351" s="1214"/>
      <c r="CL351" s="1214"/>
      <c r="CM351" s="1214"/>
      <c r="CN351" s="1214"/>
      <c r="CO351" s="1214"/>
      <c r="CP351" s="1214"/>
      <c r="CQ351" s="1214"/>
      <c r="CR351" s="1214"/>
      <c r="CS351" s="1214"/>
      <c r="CT351" s="1214"/>
      <c r="CU351" s="1214"/>
      <c r="CV351" s="1215"/>
      <c r="CW351" s="5"/>
    </row>
    <row r="352" spans="2:101" s="7" customFormat="1" ht="6.75" customHeight="1">
      <c r="D352" s="175"/>
      <c r="E352" s="175"/>
      <c r="F352" s="175"/>
      <c r="G352" s="175"/>
      <c r="H352" s="175"/>
      <c r="I352" s="175"/>
      <c r="J352" s="175"/>
      <c r="K352" s="175"/>
      <c r="L352" s="175"/>
      <c r="M352" s="175"/>
      <c r="N352" s="175"/>
      <c r="O352" s="175"/>
      <c r="P352" s="175"/>
      <c r="Q352" s="175"/>
      <c r="R352" s="175"/>
      <c r="S352" s="175"/>
      <c r="T352" s="175"/>
      <c r="U352" s="175"/>
      <c r="V352" s="175"/>
      <c r="W352" s="175"/>
      <c r="X352" s="175"/>
      <c r="Y352" s="175"/>
      <c r="Z352" s="175"/>
      <c r="AA352" s="175"/>
      <c r="AE352" s="5"/>
      <c r="AF352" s="172"/>
      <c r="AG352" s="172"/>
      <c r="AH352" s="172"/>
      <c r="AI352" s="172"/>
      <c r="AJ352" s="172"/>
      <c r="AK352" s="172"/>
      <c r="AL352" s="172"/>
      <c r="AM352" s="172"/>
      <c r="AN352" s="264"/>
      <c r="AO352" s="264"/>
      <c r="AP352" s="264"/>
      <c r="AQ352" s="264"/>
      <c r="AR352" s="264"/>
      <c r="AS352" s="5"/>
      <c r="AT352" s="5"/>
      <c r="AU352" s="5"/>
      <c r="AV352" s="5"/>
      <c r="AW352" s="5"/>
      <c r="AX352" s="5"/>
      <c r="AY352" s="5"/>
      <c r="AZ352" s="5"/>
      <c r="BA352" s="5"/>
      <c r="BB352" s="5"/>
      <c r="BC352" s="5"/>
      <c r="BD352" s="5"/>
      <c r="BE352" s="5"/>
      <c r="BF352" s="5"/>
      <c r="BG352" s="5"/>
      <c r="BH352" s="5"/>
      <c r="BI352" s="5"/>
      <c r="BJ352" s="5"/>
      <c r="BK352" s="5"/>
      <c r="BL352" s="5"/>
      <c r="BM352" s="5"/>
      <c r="BN352" s="5"/>
      <c r="BO352" s="5"/>
      <c r="BP352" s="5"/>
      <c r="BQ352" s="5"/>
      <c r="BR352" s="5"/>
      <c r="BS352" s="5"/>
      <c r="BT352" s="5"/>
      <c r="BU352" s="5"/>
      <c r="BV352" s="5"/>
      <c r="BW352" s="5"/>
      <c r="BX352" s="5"/>
      <c r="BY352" s="5"/>
      <c r="BZ352" s="5"/>
      <c r="CA352" s="5"/>
      <c r="CB352" s="5"/>
      <c r="CC352" s="5"/>
      <c r="CD352" s="5"/>
      <c r="CE352" s="5"/>
      <c r="CF352" s="265"/>
      <c r="CG352" s="265"/>
      <c r="CH352" s="265"/>
      <c r="CI352" s="265"/>
      <c r="CJ352" s="265"/>
      <c r="CK352" s="265"/>
      <c r="CL352" s="265"/>
      <c r="CM352" s="265"/>
      <c r="CN352" s="265"/>
      <c r="CO352" s="265"/>
      <c r="CP352" s="265"/>
      <c r="CQ352" s="265"/>
      <c r="CR352" s="265"/>
      <c r="CS352" s="265"/>
      <c r="CT352" s="265"/>
      <c r="CU352" s="265"/>
      <c r="CV352" s="265"/>
      <c r="CW352" s="5"/>
    </row>
    <row r="353" spans="2:100" ht="9.6" customHeight="1">
      <c r="B353" s="1"/>
      <c r="C353" s="1"/>
      <c r="D353" s="1"/>
      <c r="E353" s="1"/>
      <c r="F353" s="1"/>
      <c r="G353" s="1"/>
      <c r="H353" s="2"/>
      <c r="I353" s="2"/>
      <c r="J353" s="2"/>
      <c r="K353" s="2"/>
      <c r="L353" s="2"/>
      <c r="M353" s="2"/>
      <c r="N353" s="2"/>
      <c r="O353" s="2"/>
      <c r="P353" s="2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S353" s="2"/>
      <c r="AT353" s="2"/>
      <c r="BT353" s="2"/>
      <c r="BU353" s="2"/>
      <c r="BV353" s="2"/>
      <c r="BW353" s="2"/>
      <c r="BX353" s="2"/>
      <c r="BY353" s="2"/>
      <c r="BZ353" s="2"/>
      <c r="CA353" s="2"/>
      <c r="CB353" s="1"/>
      <c r="CC353" s="1"/>
      <c r="CD353" s="1"/>
      <c r="CE353" s="1"/>
      <c r="CF353" s="1"/>
      <c r="CG353" s="1"/>
    </row>
    <row r="354" spans="2:100" ht="9.6" customHeight="1">
      <c r="B354" s="1"/>
      <c r="C354" s="1"/>
      <c r="D354" s="1"/>
      <c r="E354" s="1"/>
      <c r="F354" s="1"/>
      <c r="G354" s="1"/>
      <c r="H354" s="2"/>
      <c r="I354" s="2"/>
      <c r="J354" s="2"/>
      <c r="K354" s="2"/>
      <c r="L354" s="2"/>
      <c r="M354" s="2"/>
      <c r="N354" s="2"/>
      <c r="O354" s="2"/>
      <c r="P354" s="2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2"/>
      <c r="AS354" s="2"/>
      <c r="AT354" s="2"/>
      <c r="BT354" s="2"/>
      <c r="BU354" s="2"/>
      <c r="BV354" s="2"/>
      <c r="CA354" s="2"/>
      <c r="CB354" s="2"/>
      <c r="CC354" s="2"/>
      <c r="CD354" s="2"/>
      <c r="CE354" s="2"/>
      <c r="CF354" s="2"/>
      <c r="CG354" s="2"/>
      <c r="CH354" s="1610" t="s">
        <v>1255</v>
      </c>
      <c r="CI354" s="1611"/>
      <c r="CJ354" s="1611"/>
      <c r="CK354" s="1611"/>
      <c r="CL354" s="1611"/>
      <c r="CM354" s="1611"/>
      <c r="CN354" s="1611"/>
      <c r="CO354" s="1611"/>
      <c r="CP354" s="1611"/>
      <c r="CQ354" s="1611"/>
      <c r="CR354" s="1611"/>
      <c r="CS354" s="1611"/>
      <c r="CT354" s="1611"/>
      <c r="CU354" s="1611"/>
      <c r="CV354" s="1612"/>
    </row>
    <row r="355" spans="2:100" ht="9.6" customHeight="1">
      <c r="B355" s="1"/>
      <c r="C355" s="1"/>
      <c r="D355" s="1"/>
      <c r="E355" s="1"/>
      <c r="F355" s="1"/>
      <c r="G355" s="1"/>
      <c r="H355" s="2"/>
      <c r="I355" s="2"/>
      <c r="J355" s="2"/>
      <c r="K355" s="2"/>
      <c r="L355" s="2"/>
      <c r="M355" s="2"/>
      <c r="N355" s="2"/>
      <c r="W355" s="2"/>
      <c r="X355" s="2"/>
      <c r="Y355" s="2"/>
      <c r="Z355" s="2"/>
      <c r="AA355" s="2"/>
      <c r="AB355" s="2"/>
      <c r="AC355" s="1616" t="s">
        <v>86</v>
      </c>
      <c r="AD355" s="1616"/>
      <c r="AE355" s="1616"/>
      <c r="AF355" s="1616"/>
      <c r="AG355" s="1616"/>
      <c r="AH355" s="1616"/>
      <c r="AI355" s="1616"/>
      <c r="AJ355" s="1616"/>
      <c r="AK355" s="1616"/>
      <c r="AL355" s="1616"/>
      <c r="AM355" s="1616"/>
      <c r="AN355" s="1616"/>
      <c r="AO355" s="1616"/>
      <c r="AP355" s="1616"/>
      <c r="AQ355" s="1616"/>
      <c r="AR355" s="1616"/>
      <c r="AS355" s="1616"/>
      <c r="AT355" s="1616"/>
      <c r="AU355" s="1616"/>
      <c r="AV355" s="1600" t="str">
        <f>$AV$3</f>
        <v/>
      </c>
      <c r="AW355" s="1600"/>
      <c r="AX355" s="1600"/>
      <c r="AY355" s="1600"/>
      <c r="AZ355" s="1600"/>
      <c r="BA355" s="1600"/>
      <c r="BB355" s="1600"/>
      <c r="BC355" s="1600"/>
      <c r="BD355" s="1600"/>
      <c r="BE355" s="1600"/>
      <c r="BF355" s="1600"/>
      <c r="BG355" s="1617" t="s">
        <v>87</v>
      </c>
      <c r="BH355" s="1617"/>
      <c r="BI355" s="1617"/>
      <c r="BJ355" s="1617"/>
      <c r="BK355" s="1617"/>
      <c r="BL355" s="1617"/>
      <c r="BM355" s="1617"/>
      <c r="BN355" s="1617"/>
      <c r="BO355" s="1617"/>
      <c r="BP355" s="1617"/>
      <c r="BQ355" s="1617"/>
      <c r="BR355" s="1617"/>
      <c r="BS355" s="1617"/>
      <c r="BT355" s="1617"/>
      <c r="BU355" s="1617"/>
      <c r="BV355" s="1617"/>
      <c r="BW355" s="1617"/>
      <c r="BZ355" s="2"/>
      <c r="CA355" s="2"/>
      <c r="CB355" s="2"/>
      <c r="CC355" s="2"/>
      <c r="CD355" s="2"/>
      <c r="CE355" s="2"/>
      <c r="CF355" s="2"/>
      <c r="CG355" s="2"/>
      <c r="CH355" s="1613"/>
      <c r="CI355" s="1614"/>
      <c r="CJ355" s="1614"/>
      <c r="CK355" s="1614"/>
      <c r="CL355" s="1614"/>
      <c r="CM355" s="1614"/>
      <c r="CN355" s="1614"/>
      <c r="CO355" s="1614"/>
      <c r="CP355" s="1614"/>
      <c r="CQ355" s="1614"/>
      <c r="CR355" s="1614"/>
      <c r="CS355" s="1614"/>
      <c r="CT355" s="1614"/>
      <c r="CU355" s="1614"/>
      <c r="CV355" s="1615"/>
    </row>
    <row r="356" spans="2:100" ht="9.6" customHeight="1"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V356" s="2"/>
      <c r="W356" s="2"/>
      <c r="X356" s="2"/>
      <c r="Y356" s="2"/>
      <c r="Z356" s="2"/>
      <c r="AA356" s="2"/>
      <c r="AB356" s="2"/>
      <c r="AC356" s="1616"/>
      <c r="AD356" s="1616"/>
      <c r="AE356" s="1616"/>
      <c r="AF356" s="1616"/>
      <c r="AG356" s="1616"/>
      <c r="AH356" s="1616"/>
      <c r="AI356" s="1616"/>
      <c r="AJ356" s="1616"/>
      <c r="AK356" s="1616"/>
      <c r="AL356" s="1616"/>
      <c r="AM356" s="1616"/>
      <c r="AN356" s="1616"/>
      <c r="AO356" s="1616"/>
      <c r="AP356" s="1616"/>
      <c r="AQ356" s="1616"/>
      <c r="AR356" s="1616"/>
      <c r="AS356" s="1616"/>
      <c r="AT356" s="1616"/>
      <c r="AU356" s="1616"/>
      <c r="AV356" s="1600"/>
      <c r="AW356" s="1600"/>
      <c r="AX356" s="1600"/>
      <c r="AY356" s="1600"/>
      <c r="AZ356" s="1600"/>
      <c r="BA356" s="1600"/>
      <c r="BB356" s="1600"/>
      <c r="BC356" s="1600"/>
      <c r="BD356" s="1600"/>
      <c r="BE356" s="1600"/>
      <c r="BF356" s="1600"/>
      <c r="BG356" s="1617"/>
      <c r="BH356" s="1617"/>
      <c r="BI356" s="1617"/>
      <c r="BJ356" s="1617"/>
      <c r="BK356" s="1617"/>
      <c r="BL356" s="1617"/>
      <c r="BM356" s="1617"/>
      <c r="BN356" s="1617"/>
      <c r="BO356" s="1617"/>
      <c r="BP356" s="1617"/>
      <c r="BQ356" s="1617"/>
      <c r="BR356" s="1617"/>
      <c r="BS356" s="1617"/>
      <c r="BT356" s="1617"/>
      <c r="BU356" s="1617"/>
      <c r="BV356" s="1617"/>
      <c r="BW356" s="1617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</row>
    <row r="357" spans="2:100" ht="9.6" customHeight="1">
      <c r="B357" s="1594" t="s">
        <v>14</v>
      </c>
      <c r="C357" s="1595"/>
      <c r="D357" s="1595"/>
      <c r="E357" s="1595"/>
      <c r="F357" s="1595"/>
      <c r="G357" s="1595"/>
      <c r="H357" s="1595"/>
      <c r="I357" s="1595"/>
      <c r="J357" s="1595"/>
      <c r="K357" s="1595"/>
      <c r="L357" s="1595"/>
      <c r="M357" s="1596"/>
      <c r="N357" s="1"/>
      <c r="V357" s="2"/>
      <c r="W357" s="2"/>
      <c r="X357" s="2"/>
      <c r="Y357" s="2"/>
      <c r="Z357" s="2"/>
      <c r="AA357" s="2"/>
      <c r="AB357" s="2"/>
      <c r="AC357" s="1600" t="s">
        <v>1262</v>
      </c>
      <c r="AD357" s="1600"/>
      <c r="AE357" s="1600"/>
      <c r="AF357" s="1600"/>
      <c r="AG357" s="1600"/>
      <c r="AH357" s="1600"/>
      <c r="AI357" s="1600"/>
      <c r="AJ357" s="1600"/>
      <c r="AK357" s="1600"/>
      <c r="AL357" s="1600"/>
      <c r="AM357" s="1600"/>
      <c r="AN357" s="1600"/>
      <c r="AO357" s="1600"/>
      <c r="AP357" s="1600"/>
      <c r="AQ357" s="1600"/>
      <c r="AR357" s="1600"/>
      <c r="AS357" s="1600"/>
      <c r="AT357" s="1600"/>
      <c r="AU357" s="1600"/>
      <c r="AV357" s="1600"/>
      <c r="AW357" s="1600"/>
      <c r="AX357" s="1600"/>
      <c r="AY357" s="1600"/>
      <c r="AZ357" s="1600"/>
      <c r="BA357" s="1600"/>
      <c r="BB357" s="1600"/>
      <c r="BC357" s="1600"/>
      <c r="BD357" s="1600"/>
      <c r="BE357" s="1600"/>
      <c r="BF357" s="1600"/>
      <c r="BG357" s="1600"/>
      <c r="BH357" s="1600"/>
      <c r="BI357" s="1600"/>
      <c r="BJ357" s="1600"/>
      <c r="BK357" s="1600"/>
      <c r="BL357" s="1600"/>
      <c r="BM357" s="1600"/>
      <c r="BN357" s="1600"/>
      <c r="BO357" s="1600"/>
      <c r="BP357" s="1600"/>
      <c r="BQ357" s="1600"/>
      <c r="BR357" s="1600"/>
      <c r="BS357" s="1600"/>
      <c r="BT357" s="1600"/>
      <c r="BU357" s="1600"/>
      <c r="BV357" s="1600"/>
      <c r="BW357" s="1600"/>
      <c r="BX357" s="1"/>
      <c r="BY357" s="1"/>
      <c r="BZ357" s="1"/>
      <c r="CA357" s="1"/>
      <c r="CB357" s="1"/>
      <c r="CC357" s="1"/>
      <c r="CN357" s="1601" t="s">
        <v>12</v>
      </c>
      <c r="CO357" s="1602"/>
      <c r="CP357" s="1602"/>
      <c r="CQ357" s="1602"/>
      <c r="CR357" s="1602"/>
      <c r="CS357" s="1602"/>
      <c r="CT357" s="1602"/>
      <c r="CU357" s="1602"/>
      <c r="CV357" s="1603"/>
    </row>
    <row r="358" spans="2:100" ht="9.6" customHeight="1">
      <c r="B358" s="1597"/>
      <c r="C358" s="1598"/>
      <c r="D358" s="1598"/>
      <c r="E358" s="1598"/>
      <c r="F358" s="1598"/>
      <c r="G358" s="1598"/>
      <c r="H358" s="1598"/>
      <c r="I358" s="1598"/>
      <c r="J358" s="1598"/>
      <c r="K358" s="1598"/>
      <c r="L358" s="1598"/>
      <c r="M358" s="1599"/>
      <c r="N358" s="1"/>
      <c r="V358" s="2"/>
      <c r="W358" s="2"/>
      <c r="X358" s="2"/>
      <c r="Y358" s="2"/>
      <c r="Z358" s="2"/>
      <c r="AA358" s="2"/>
      <c r="AB358" s="2"/>
      <c r="AC358" s="1600"/>
      <c r="AD358" s="1600"/>
      <c r="AE358" s="1600"/>
      <c r="AF358" s="1600"/>
      <c r="AG358" s="1600"/>
      <c r="AH358" s="1600"/>
      <c r="AI358" s="1600"/>
      <c r="AJ358" s="1600"/>
      <c r="AK358" s="1600"/>
      <c r="AL358" s="1600"/>
      <c r="AM358" s="1600"/>
      <c r="AN358" s="1600"/>
      <c r="AO358" s="1600"/>
      <c r="AP358" s="1600"/>
      <c r="AQ358" s="1600"/>
      <c r="AR358" s="1600"/>
      <c r="AS358" s="1600"/>
      <c r="AT358" s="1600"/>
      <c r="AU358" s="1600"/>
      <c r="AV358" s="1600"/>
      <c r="AW358" s="1600"/>
      <c r="AX358" s="1600"/>
      <c r="AY358" s="1600"/>
      <c r="AZ358" s="1600"/>
      <c r="BA358" s="1600"/>
      <c r="BB358" s="1600"/>
      <c r="BC358" s="1600"/>
      <c r="BD358" s="1600"/>
      <c r="BE358" s="1600"/>
      <c r="BF358" s="1600"/>
      <c r="BG358" s="1600"/>
      <c r="BH358" s="1600"/>
      <c r="BI358" s="1600"/>
      <c r="BJ358" s="1600"/>
      <c r="BK358" s="1600"/>
      <c r="BL358" s="1600"/>
      <c r="BM358" s="1600"/>
      <c r="BN358" s="1600"/>
      <c r="BO358" s="1600"/>
      <c r="BP358" s="1600"/>
      <c r="BQ358" s="1600"/>
      <c r="BR358" s="1600"/>
      <c r="BS358" s="1600"/>
      <c r="BT358" s="1600"/>
      <c r="BU358" s="1600"/>
      <c r="BV358" s="1600"/>
      <c r="BW358" s="1600"/>
      <c r="BX358" s="1"/>
      <c r="BY358" s="1"/>
      <c r="BZ358" s="1"/>
      <c r="CA358" s="1"/>
      <c r="CB358" s="1"/>
      <c r="CC358" s="1"/>
      <c r="CN358" s="1604"/>
      <c r="CO358" s="1605"/>
      <c r="CP358" s="1605"/>
      <c r="CQ358" s="1605"/>
      <c r="CR358" s="1605"/>
      <c r="CS358" s="1605"/>
      <c r="CT358" s="1605"/>
      <c r="CU358" s="1605"/>
      <c r="CV358" s="1606"/>
    </row>
    <row r="359" spans="2:100" ht="4.5" customHeight="1">
      <c r="B359" s="1"/>
      <c r="C359" s="1"/>
      <c r="D359" s="2"/>
      <c r="E359" s="2"/>
      <c r="F359" s="2"/>
      <c r="G359" s="2"/>
      <c r="H359" s="2"/>
      <c r="I359" s="2"/>
      <c r="J359" s="2"/>
      <c r="K359" s="1"/>
      <c r="L359" s="1"/>
      <c r="M359" s="1"/>
      <c r="N359" s="1"/>
      <c r="O359" s="1"/>
      <c r="P359" s="1"/>
      <c r="Q359" s="1"/>
      <c r="R359" s="1"/>
      <c r="S359" s="1"/>
      <c r="V359" s="1"/>
      <c r="AF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</row>
    <row r="360" spans="2:100" s="7" customFormat="1" ht="9.9" customHeight="1">
      <c r="B360" s="1484" t="s">
        <v>7</v>
      </c>
      <c r="C360" s="1485"/>
      <c r="D360" s="1485"/>
      <c r="E360" s="1485"/>
      <c r="F360" s="1485"/>
      <c r="G360" s="1485"/>
      <c r="H360" s="1485"/>
      <c r="I360" s="1485"/>
      <c r="J360" s="1485"/>
      <c r="K360" s="1485"/>
      <c r="L360" s="1485"/>
      <c r="M360" s="1485"/>
      <c r="N360" s="1485"/>
      <c r="O360" s="1239" t="s">
        <v>82</v>
      </c>
      <c r="P360" s="1241"/>
      <c r="Q360" s="1218"/>
      <c r="R360" s="87"/>
      <c r="S360" s="87"/>
      <c r="T360" s="87"/>
      <c r="U360" s="1607" t="s">
        <v>83</v>
      </c>
      <c r="V360" s="1608"/>
      <c r="W360" s="1608"/>
      <c r="X360" s="88"/>
      <c r="Y360" s="87"/>
      <c r="Z360" s="87"/>
      <c r="AA360" s="1607" t="s">
        <v>84</v>
      </c>
      <c r="AB360" s="1608"/>
      <c r="AC360" s="1609"/>
      <c r="AD360" s="87"/>
      <c r="AE360" s="87"/>
      <c r="AF360" s="87"/>
      <c r="AG360" s="1607" t="s">
        <v>85</v>
      </c>
      <c r="AH360" s="1608"/>
      <c r="AI360" s="1609"/>
      <c r="AJ360" s="6"/>
      <c r="AK360" s="24"/>
      <c r="AL360" s="24"/>
      <c r="AM360" s="24"/>
      <c r="AN360" s="24"/>
      <c r="AO360" s="5"/>
      <c r="AR360" s="5"/>
      <c r="AS360" s="5"/>
      <c r="AT360" s="5"/>
      <c r="AU360" s="5"/>
      <c r="AV360" s="5"/>
      <c r="AW360" s="5"/>
      <c r="AX360" s="5"/>
      <c r="AY360" s="5"/>
      <c r="AZ360" s="5"/>
      <c r="BA360" s="5"/>
      <c r="BB360" s="5"/>
      <c r="BC360" s="5"/>
      <c r="BE360" s="5"/>
      <c r="BF360" s="5"/>
      <c r="BG360" s="5"/>
      <c r="BH360" s="5"/>
      <c r="BI360" s="5"/>
      <c r="BJ360" s="5"/>
      <c r="BK360" s="5"/>
      <c r="BL360" s="5"/>
      <c r="BM360" s="5"/>
      <c r="BN360" s="5"/>
      <c r="BO360" s="5"/>
      <c r="BP360" s="5"/>
      <c r="BQ360" s="5"/>
      <c r="BR360" s="5"/>
      <c r="BS360" s="5"/>
      <c r="BT360" s="5"/>
      <c r="BU360" s="5"/>
      <c r="BV360" s="5"/>
      <c r="BW360" s="5"/>
      <c r="BX360" s="5"/>
      <c r="BY360" s="5"/>
      <c r="BZ360" s="5"/>
      <c r="CA360" s="5"/>
      <c r="CB360" s="5"/>
      <c r="CC360" s="251"/>
      <c r="CD360" s="252"/>
      <c r="CE360" s="252"/>
      <c r="CF360" s="252"/>
      <c r="CG360" s="252"/>
      <c r="CH360" s="252"/>
      <c r="CI360" s="252"/>
      <c r="CJ360" s="252"/>
      <c r="CK360" s="252"/>
      <c r="CL360" s="252"/>
      <c r="CM360" s="252"/>
      <c r="CN360" s="252"/>
      <c r="CO360" s="252"/>
      <c r="CP360" s="252"/>
      <c r="CQ360" s="252"/>
      <c r="CR360" s="252"/>
      <c r="CS360" s="252"/>
      <c r="CT360" s="252"/>
      <c r="CU360" s="252"/>
      <c r="CV360" s="253"/>
    </row>
    <row r="361" spans="2:100" s="7" customFormat="1" ht="9.9" customHeight="1">
      <c r="B361" s="1487"/>
      <c r="C361" s="1488"/>
      <c r="D361" s="1488"/>
      <c r="E361" s="1488"/>
      <c r="F361" s="1488"/>
      <c r="G361" s="1488"/>
      <c r="H361" s="1488"/>
      <c r="I361" s="1488"/>
      <c r="J361" s="1488"/>
      <c r="K361" s="1488"/>
      <c r="L361" s="1488"/>
      <c r="M361" s="1488"/>
      <c r="N361" s="1488"/>
      <c r="O361" s="1454" t="str">
        <f>$O$9</f>
        <v>R</v>
      </c>
      <c r="P361" s="778"/>
      <c r="Q361" s="1498"/>
      <c r="R361" s="778" t="str">
        <f ca="1">$R$9</f>
        <v>0</v>
      </c>
      <c r="S361" s="778"/>
      <c r="T361" s="778"/>
      <c r="U361" s="1472" t="str">
        <f ca="1">$U$9</f>
        <v>7</v>
      </c>
      <c r="V361" s="778"/>
      <c r="W361" s="778"/>
      <c r="X361" s="1454" t="str">
        <f ca="1">$X$9</f>
        <v>0</v>
      </c>
      <c r="Y361" s="778"/>
      <c r="Z361" s="778"/>
      <c r="AA361" s="1472" t="str">
        <f ca="1">$AA$9</f>
        <v>5</v>
      </c>
      <c r="AB361" s="778"/>
      <c r="AC361" s="1498"/>
      <c r="AD361" s="778" t="str">
        <f ca="1">$AD$9</f>
        <v>2</v>
      </c>
      <c r="AE361" s="778"/>
      <c r="AF361" s="778"/>
      <c r="AG361" s="1472" t="str">
        <f ca="1">$AG$9</f>
        <v>9</v>
      </c>
      <c r="AH361" s="778"/>
      <c r="AI361" s="1498"/>
      <c r="AJ361" s="6"/>
      <c r="AK361" s="6"/>
      <c r="AL361" s="6"/>
      <c r="AM361" s="6"/>
      <c r="AN361" s="6"/>
      <c r="AO361" s="5"/>
      <c r="AP361" s="5"/>
      <c r="AQ361" s="5"/>
      <c r="AR361" s="5"/>
      <c r="AS361" s="5"/>
      <c r="AT361" s="5"/>
      <c r="AU361" s="5"/>
      <c r="AV361" s="5"/>
      <c r="AW361" s="5"/>
      <c r="AX361" s="5"/>
      <c r="AY361" s="5"/>
      <c r="AZ361" s="5"/>
      <c r="BA361" s="5"/>
      <c r="BB361" s="5"/>
      <c r="BC361" s="5"/>
      <c r="BE361" s="5"/>
      <c r="BF361" s="5"/>
      <c r="BG361" s="5"/>
      <c r="BH361" s="5"/>
      <c r="BI361" s="5"/>
      <c r="BJ361" s="5"/>
      <c r="BK361" s="5"/>
      <c r="BL361" s="5"/>
      <c r="BM361" s="5"/>
      <c r="BN361" s="5"/>
      <c r="BO361" s="5"/>
      <c r="BP361" s="5"/>
      <c r="BQ361" s="5"/>
      <c r="BR361" s="5"/>
      <c r="BS361" s="5"/>
      <c r="BT361" s="5"/>
      <c r="BU361" s="5"/>
      <c r="BV361" s="5"/>
      <c r="BW361" s="5"/>
      <c r="BX361" s="5"/>
      <c r="BY361" s="5"/>
      <c r="BZ361" s="5"/>
      <c r="CA361" s="5"/>
      <c r="CB361" s="5"/>
      <c r="CC361" s="254"/>
      <c r="CD361" s="255"/>
      <c r="CE361" s="255"/>
      <c r="CF361" s="255"/>
      <c r="CG361" s="255"/>
      <c r="CH361" s="255"/>
      <c r="CI361" s="255"/>
      <c r="CJ361" s="255"/>
      <c r="CK361" s="255"/>
      <c r="CL361" s="255"/>
      <c r="CM361" s="255"/>
      <c r="CN361" s="255"/>
      <c r="CO361" s="255"/>
      <c r="CP361" s="255"/>
      <c r="CQ361" s="255"/>
      <c r="CR361" s="255"/>
      <c r="CS361" s="255"/>
      <c r="CT361" s="255"/>
      <c r="CU361" s="255"/>
      <c r="CV361" s="256"/>
    </row>
    <row r="362" spans="2:100" s="5" customFormat="1" ht="9.9" customHeight="1">
      <c r="B362" s="1489"/>
      <c r="C362" s="1490"/>
      <c r="D362" s="1490"/>
      <c r="E362" s="1490"/>
      <c r="F362" s="1490"/>
      <c r="G362" s="1490"/>
      <c r="H362" s="1490"/>
      <c r="I362" s="1490"/>
      <c r="J362" s="1490"/>
      <c r="K362" s="1490"/>
      <c r="L362" s="1490"/>
      <c r="M362" s="1490"/>
      <c r="N362" s="1490"/>
      <c r="O362" s="1456"/>
      <c r="P362" s="1493"/>
      <c r="Q362" s="1499"/>
      <c r="R362" s="1493"/>
      <c r="S362" s="1493"/>
      <c r="T362" s="1493"/>
      <c r="U362" s="1473"/>
      <c r="V362" s="1493"/>
      <c r="W362" s="1493"/>
      <c r="X362" s="1456"/>
      <c r="Y362" s="1493"/>
      <c r="Z362" s="1493"/>
      <c r="AA362" s="1473"/>
      <c r="AB362" s="1493"/>
      <c r="AC362" s="1499"/>
      <c r="AD362" s="1493"/>
      <c r="AE362" s="1493"/>
      <c r="AF362" s="1493"/>
      <c r="AG362" s="1473"/>
      <c r="AH362" s="1493"/>
      <c r="AI362" s="1499"/>
      <c r="AJ362" s="6"/>
      <c r="AK362" s="6"/>
      <c r="AL362" s="6"/>
      <c r="AM362" s="6"/>
      <c r="AN362" s="6"/>
      <c r="CC362" s="254"/>
      <c r="CD362" s="255"/>
      <c r="CE362" s="255"/>
      <c r="CF362" s="255"/>
      <c r="CG362" s="255"/>
      <c r="CH362" s="255"/>
      <c r="CI362" s="255"/>
      <c r="CJ362" s="255"/>
      <c r="CK362" s="255"/>
      <c r="CL362" s="255"/>
      <c r="CM362" s="255"/>
      <c r="CN362" s="255"/>
      <c r="CO362" s="255"/>
      <c r="CP362" s="255"/>
      <c r="CQ362" s="255"/>
      <c r="CR362" s="255"/>
      <c r="CS362" s="255"/>
      <c r="CT362" s="255"/>
      <c r="CU362" s="255"/>
      <c r="CV362" s="256"/>
    </row>
    <row r="363" spans="2:100" s="7" customFormat="1" ht="4.5" customHeight="1">
      <c r="N363" s="5"/>
      <c r="AA363" s="5"/>
      <c r="AB363" s="5"/>
      <c r="AM363" s="5"/>
      <c r="AN363" s="5"/>
      <c r="AO363" s="5"/>
      <c r="AP363" s="5"/>
      <c r="AQ363" s="5"/>
      <c r="AR363" s="5"/>
      <c r="AS363" s="5"/>
      <c r="AT363" s="5"/>
      <c r="AU363" s="5"/>
      <c r="AV363" s="5"/>
      <c r="AW363" s="5"/>
      <c r="AX363" s="5"/>
      <c r="AY363" s="5"/>
      <c r="AZ363" s="5"/>
      <c r="BA363" s="5"/>
      <c r="BB363" s="5"/>
      <c r="BC363" s="5"/>
      <c r="BE363" s="5"/>
      <c r="BF363" s="5"/>
      <c r="BG363" s="5"/>
      <c r="BH363" s="5"/>
      <c r="BI363" s="5"/>
      <c r="BJ363" s="5"/>
      <c r="BK363" s="5"/>
      <c r="BL363" s="5"/>
      <c r="BM363" s="5"/>
      <c r="BN363" s="5"/>
      <c r="BO363" s="5"/>
      <c r="BP363" s="5"/>
      <c r="BQ363" s="5"/>
      <c r="BR363" s="5"/>
      <c r="BS363" s="5"/>
      <c r="BT363" s="5"/>
      <c r="BU363" s="5"/>
      <c r="BV363" s="5"/>
      <c r="BW363" s="5"/>
      <c r="BX363" s="5"/>
      <c r="BY363" s="5"/>
      <c r="BZ363" s="5"/>
      <c r="CA363" s="5"/>
      <c r="CB363" s="5"/>
      <c r="CC363" s="254"/>
      <c r="CD363" s="255"/>
      <c r="CE363" s="255"/>
      <c r="CF363" s="255"/>
      <c r="CG363" s="255"/>
      <c r="CH363" s="255"/>
      <c r="CI363" s="255"/>
      <c r="CJ363" s="255"/>
      <c r="CK363" s="255"/>
      <c r="CL363" s="255"/>
      <c r="CM363" s="255"/>
      <c r="CN363" s="255"/>
      <c r="CO363" s="255"/>
      <c r="CP363" s="255"/>
      <c r="CQ363" s="255"/>
      <c r="CR363" s="255"/>
      <c r="CS363" s="255"/>
      <c r="CT363" s="255"/>
      <c r="CU363" s="255"/>
      <c r="CV363" s="256"/>
    </row>
    <row r="364" spans="2:100" s="7" customFormat="1" ht="9.9" customHeight="1">
      <c r="B364" s="47"/>
      <c r="C364" s="47"/>
      <c r="D364" s="47"/>
      <c r="E364" s="47"/>
      <c r="F364" s="47"/>
      <c r="G364" s="47"/>
      <c r="H364" s="47"/>
      <c r="I364" s="47"/>
      <c r="J364" s="47"/>
      <c r="K364" s="47"/>
      <c r="L364" s="47"/>
      <c r="M364" s="47"/>
      <c r="N364" s="5"/>
      <c r="S364" s="26"/>
      <c r="T364" s="26"/>
      <c r="U364" s="26"/>
      <c r="V364" s="26"/>
      <c r="W364" s="26"/>
      <c r="X364" s="26"/>
      <c r="Y364" s="95"/>
      <c r="AA364" s="95"/>
      <c r="AB364" s="95"/>
      <c r="AC364" s="95"/>
      <c r="AD364" s="95"/>
      <c r="AE364" s="95"/>
      <c r="AF364" s="1592" t="s">
        <v>1377</v>
      </c>
      <c r="AG364" s="1592"/>
      <c r="AH364" s="1592"/>
      <c r="AI364" s="1592"/>
      <c r="AJ364" s="1592"/>
      <c r="AK364" s="1592"/>
      <c r="AL364" s="1592"/>
      <c r="AM364" s="1592"/>
      <c r="AN364" s="1592"/>
      <c r="AO364" s="1592"/>
      <c r="AP364" s="1592"/>
      <c r="AQ364" s="1592"/>
      <c r="AR364" s="1592"/>
      <c r="AS364" s="1592"/>
      <c r="AT364" s="1592"/>
      <c r="AU364" s="1592"/>
      <c r="AV364" s="1592"/>
      <c r="AW364" s="1592"/>
      <c r="AX364" s="1592"/>
      <c r="AY364" s="1592"/>
      <c r="AZ364" s="1592"/>
      <c r="BA364" s="1592"/>
      <c r="BB364" s="1592"/>
      <c r="BC364" s="1592"/>
      <c r="BD364" s="1592"/>
      <c r="BE364" s="1592"/>
      <c r="BF364" s="1592"/>
      <c r="BG364" s="1592"/>
      <c r="BH364" s="1592"/>
      <c r="BI364" s="1592"/>
      <c r="BJ364" s="1592"/>
      <c r="BK364" s="1592"/>
      <c r="BL364" s="1592"/>
      <c r="BM364" s="1592"/>
      <c r="BN364" s="1592"/>
      <c r="BO364" s="1592"/>
      <c r="BP364" s="1592"/>
      <c r="BQ364" s="1592"/>
      <c r="BR364" s="1592"/>
      <c r="BS364" s="1592"/>
      <c r="BT364" s="1592"/>
      <c r="BU364" s="1592"/>
      <c r="BV364" s="26"/>
      <c r="BW364" s="5"/>
      <c r="BX364" s="26"/>
      <c r="BY364" s="26"/>
      <c r="BZ364" s="5"/>
      <c r="CA364" s="26"/>
      <c r="CB364" s="26"/>
      <c r="CC364" s="254"/>
      <c r="CD364" s="255"/>
      <c r="CE364" s="255"/>
      <c r="CF364" s="255"/>
      <c r="CG364" s="255"/>
      <c r="CH364" s="255"/>
      <c r="CI364" s="255"/>
      <c r="CJ364" s="255"/>
      <c r="CK364" s="255"/>
      <c r="CL364" s="255"/>
      <c r="CM364" s="255"/>
      <c r="CN364" s="255"/>
      <c r="CO364" s="255"/>
      <c r="CP364" s="255"/>
      <c r="CQ364" s="255"/>
      <c r="CR364" s="255"/>
      <c r="CS364" s="255"/>
      <c r="CT364" s="255"/>
      <c r="CU364" s="255"/>
      <c r="CV364" s="256"/>
    </row>
    <row r="365" spans="2:100" s="7" customFormat="1" ht="9.9" customHeight="1">
      <c r="B365" s="47"/>
      <c r="C365" s="47"/>
      <c r="D365" s="47"/>
      <c r="E365" s="47"/>
      <c r="F365" s="47"/>
      <c r="G365" s="47"/>
      <c r="H365" s="47"/>
      <c r="I365" s="47"/>
      <c r="J365" s="47"/>
      <c r="K365" s="47"/>
      <c r="L365" s="47"/>
      <c r="M365" s="47"/>
      <c r="N365" s="5"/>
      <c r="O365" s="5"/>
      <c r="P365" s="5"/>
      <c r="Q365" s="5"/>
      <c r="R365" s="26"/>
      <c r="S365" s="26"/>
      <c r="T365" s="26"/>
      <c r="U365" s="26"/>
      <c r="V365" s="26"/>
      <c r="W365" s="26"/>
      <c r="X365" s="26"/>
      <c r="Y365" s="95"/>
      <c r="Z365" s="95"/>
      <c r="AA365" s="95"/>
      <c r="AB365" s="95"/>
      <c r="AC365" s="95"/>
      <c r="AD365" s="95"/>
      <c r="AE365" s="95"/>
      <c r="AF365" s="1592"/>
      <c r="AG365" s="1592"/>
      <c r="AH365" s="1592"/>
      <c r="AI365" s="1592"/>
      <c r="AJ365" s="1592"/>
      <c r="AK365" s="1592"/>
      <c r="AL365" s="1592"/>
      <c r="AM365" s="1592"/>
      <c r="AN365" s="1592"/>
      <c r="AO365" s="1592"/>
      <c r="AP365" s="1592"/>
      <c r="AQ365" s="1592"/>
      <c r="AR365" s="1592"/>
      <c r="AS365" s="1592"/>
      <c r="AT365" s="1592"/>
      <c r="AU365" s="1592"/>
      <c r="AV365" s="1592"/>
      <c r="AW365" s="1592"/>
      <c r="AX365" s="1592"/>
      <c r="AY365" s="1592"/>
      <c r="AZ365" s="1592"/>
      <c r="BA365" s="1592"/>
      <c r="BB365" s="1592"/>
      <c r="BC365" s="1592"/>
      <c r="BD365" s="1592"/>
      <c r="BE365" s="1592"/>
      <c r="BF365" s="1592"/>
      <c r="BG365" s="1592"/>
      <c r="BH365" s="1592"/>
      <c r="BI365" s="1592"/>
      <c r="BJ365" s="1592"/>
      <c r="BK365" s="1592"/>
      <c r="BL365" s="1592"/>
      <c r="BM365" s="1592"/>
      <c r="BN365" s="1592"/>
      <c r="BO365" s="1592"/>
      <c r="BP365" s="1592"/>
      <c r="BQ365" s="1592"/>
      <c r="BR365" s="1592"/>
      <c r="BS365" s="1592"/>
      <c r="BT365" s="1592"/>
      <c r="BU365" s="1592"/>
      <c r="BV365" s="26"/>
      <c r="BW365" s="5"/>
      <c r="BX365" s="26"/>
      <c r="BY365" s="26"/>
      <c r="BZ365" s="5"/>
      <c r="CA365" s="26"/>
      <c r="CB365" s="26"/>
      <c r="CC365" s="254"/>
      <c r="CD365" s="255"/>
      <c r="CE365" s="255"/>
      <c r="CF365" s="255"/>
      <c r="CG365" s="255"/>
      <c r="CH365" s="255"/>
      <c r="CI365" s="255"/>
      <c r="CJ365" s="255"/>
      <c r="CK365" s="255"/>
      <c r="CL365" s="255"/>
      <c r="CM365" s="255"/>
      <c r="CN365" s="255"/>
      <c r="CO365" s="255"/>
      <c r="CP365" s="255"/>
      <c r="CQ365" s="255"/>
      <c r="CR365" s="255"/>
      <c r="CS365" s="255"/>
      <c r="CT365" s="255"/>
      <c r="CU365" s="255"/>
      <c r="CV365" s="256"/>
    </row>
    <row r="366" spans="2:100" s="7" customFormat="1" ht="15.6" customHeight="1"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5"/>
      <c r="R366" s="26"/>
      <c r="S366" s="26"/>
      <c r="T366" s="26"/>
      <c r="U366" s="26"/>
      <c r="V366" s="26"/>
      <c r="W366" s="26"/>
      <c r="X366" s="26"/>
      <c r="Y366" s="95"/>
      <c r="Z366" s="95"/>
      <c r="AA366" s="95"/>
      <c r="AB366" s="95"/>
      <c r="AC366" s="95"/>
      <c r="AD366" s="95"/>
      <c r="AE366" s="95"/>
      <c r="AF366" s="1592"/>
      <c r="AG366" s="1592"/>
      <c r="AH366" s="1592"/>
      <c r="AI366" s="1592"/>
      <c r="AJ366" s="1592"/>
      <c r="AK366" s="1592"/>
      <c r="AL366" s="1592"/>
      <c r="AM366" s="1592"/>
      <c r="AN366" s="1592"/>
      <c r="AO366" s="1592"/>
      <c r="AP366" s="1592"/>
      <c r="AQ366" s="1592"/>
      <c r="AR366" s="1592"/>
      <c r="AS366" s="1592"/>
      <c r="AT366" s="1592"/>
      <c r="AU366" s="1592"/>
      <c r="AV366" s="1592"/>
      <c r="AW366" s="1592"/>
      <c r="AX366" s="1592"/>
      <c r="AY366" s="1592"/>
      <c r="AZ366" s="1592"/>
      <c r="BA366" s="1592"/>
      <c r="BB366" s="1592"/>
      <c r="BC366" s="1592"/>
      <c r="BD366" s="1592"/>
      <c r="BE366" s="1592"/>
      <c r="BF366" s="1592"/>
      <c r="BG366" s="1592"/>
      <c r="BH366" s="1592"/>
      <c r="BI366" s="1592"/>
      <c r="BJ366" s="1592"/>
      <c r="BK366" s="1592"/>
      <c r="BL366" s="1592"/>
      <c r="BM366" s="1592"/>
      <c r="BN366" s="1592"/>
      <c r="BO366" s="1592"/>
      <c r="BP366" s="1592"/>
      <c r="BQ366" s="1592"/>
      <c r="BR366" s="1592"/>
      <c r="BS366" s="1592"/>
      <c r="BT366" s="1592"/>
      <c r="BU366" s="1592"/>
      <c r="BV366" s="26"/>
      <c r="BW366" s="5"/>
      <c r="BX366" s="26"/>
      <c r="BY366" s="26"/>
      <c r="BZ366" s="5"/>
      <c r="CA366" s="26"/>
      <c r="CB366" s="26"/>
      <c r="CC366" s="254"/>
      <c r="CD366" s="255"/>
      <c r="CE366" s="255"/>
      <c r="CF366" s="255"/>
      <c r="CG366" s="255"/>
      <c r="CH366" s="255"/>
      <c r="CI366" s="255"/>
      <c r="CJ366" s="255"/>
      <c r="CK366" s="255"/>
      <c r="CL366" s="255"/>
      <c r="CM366" s="255"/>
      <c r="CN366" s="255"/>
      <c r="CO366" s="255"/>
      <c r="CP366" s="255"/>
      <c r="CQ366" s="255"/>
      <c r="CR366" s="255"/>
      <c r="CS366" s="255"/>
      <c r="CT366" s="255"/>
      <c r="CU366" s="255"/>
      <c r="CV366" s="256"/>
    </row>
    <row r="367" spans="2:100" s="7" customFormat="1" ht="9.9" customHeight="1"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5"/>
      <c r="Y367" s="95"/>
      <c r="Z367" s="95"/>
      <c r="AA367" s="95"/>
      <c r="AB367" s="95"/>
      <c r="AC367" s="95"/>
      <c r="AD367" s="95"/>
      <c r="AE367" s="95"/>
      <c r="AF367" s="95"/>
      <c r="AG367" s="95"/>
      <c r="AH367" s="95"/>
      <c r="AI367" s="95"/>
      <c r="AJ367" s="95"/>
      <c r="AK367" s="95"/>
      <c r="AL367" s="95"/>
      <c r="AM367" s="95"/>
      <c r="AN367" s="95"/>
      <c r="AO367" s="95"/>
      <c r="AP367" s="95"/>
      <c r="AQ367" s="95"/>
      <c r="AR367" s="95"/>
      <c r="AS367" s="95"/>
      <c r="AT367" s="95"/>
      <c r="AU367" s="95"/>
      <c r="AV367" s="95"/>
      <c r="AW367" s="95"/>
      <c r="AX367" s="95"/>
      <c r="AY367" s="95"/>
      <c r="AZ367" s="95"/>
      <c r="BA367" s="95"/>
      <c r="BB367" s="95"/>
      <c r="BC367" s="95"/>
      <c r="BD367" s="95"/>
      <c r="BE367" s="95"/>
      <c r="BF367" s="95"/>
      <c r="BG367" s="95"/>
      <c r="BH367" s="95"/>
      <c r="BI367" s="95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  <c r="BW367" s="6"/>
      <c r="BX367" s="6"/>
      <c r="BY367" s="6"/>
      <c r="BZ367" s="6"/>
      <c r="CA367" s="6"/>
      <c r="CB367" s="6"/>
      <c r="CC367" s="257"/>
      <c r="CD367" s="258"/>
      <c r="CE367" s="258"/>
      <c r="CF367" s="258"/>
      <c r="CG367" s="258"/>
      <c r="CH367" s="258"/>
      <c r="CI367" s="258"/>
      <c r="CJ367" s="258"/>
      <c r="CK367" s="258"/>
      <c r="CL367" s="258"/>
      <c r="CM367" s="258"/>
      <c r="CN367" s="258"/>
      <c r="CO367" s="258"/>
      <c r="CP367" s="258"/>
      <c r="CQ367" s="258"/>
      <c r="CR367" s="258"/>
      <c r="CS367" s="258"/>
      <c r="CT367" s="258"/>
      <c r="CU367" s="258"/>
      <c r="CV367" s="259"/>
    </row>
    <row r="368" spans="2:100" s="7" customFormat="1" ht="9.9" customHeight="1"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5"/>
      <c r="W368" s="7" t="s">
        <v>88</v>
      </c>
      <c r="AA368" s="5"/>
      <c r="AB368" s="5"/>
      <c r="AC368" s="5"/>
      <c r="AD368" s="5"/>
      <c r="AE368" s="26"/>
      <c r="AF368" s="26"/>
      <c r="AG368" s="26"/>
      <c r="AH368" s="26"/>
      <c r="AI368" s="26"/>
      <c r="AJ368" s="26"/>
      <c r="AK368" s="26"/>
      <c r="AL368" s="26"/>
      <c r="AM368" s="26"/>
      <c r="AN368" s="26"/>
      <c r="AO368" s="26"/>
      <c r="AP368" s="26"/>
      <c r="AQ368" s="26"/>
      <c r="AR368" s="26"/>
      <c r="AS368" s="26"/>
      <c r="AT368" s="26"/>
      <c r="AU368" s="26"/>
      <c r="AV368" s="5"/>
      <c r="AY368" s="5"/>
      <c r="BI368" s="5"/>
      <c r="BV368" s="5"/>
      <c r="BY368" s="5"/>
      <c r="CB368" s="5"/>
      <c r="CC368" s="1220" t="s">
        <v>81</v>
      </c>
      <c r="CD368" s="1220"/>
      <c r="CE368" s="1220"/>
      <c r="CF368" s="1220"/>
      <c r="CG368" s="1220"/>
      <c r="CH368" s="1220"/>
      <c r="CI368" s="1220"/>
      <c r="CJ368" s="1220"/>
      <c r="CK368" s="1220"/>
      <c r="CL368" s="1220"/>
      <c r="CM368" s="1220"/>
      <c r="CN368" s="1220"/>
      <c r="CO368" s="1220"/>
      <c r="CP368" s="1220"/>
      <c r="CQ368" s="1220"/>
      <c r="CR368" s="1220"/>
      <c r="CS368" s="1220"/>
      <c r="CT368" s="1220"/>
      <c r="CU368" s="1220"/>
      <c r="CV368" s="1220"/>
    </row>
    <row r="369" spans="2:102" s="7" customFormat="1" ht="4.5" customHeight="1">
      <c r="N369" s="5"/>
      <c r="O369" s="5"/>
      <c r="AA369" s="5"/>
      <c r="AB369" s="5"/>
      <c r="AC369" s="5"/>
      <c r="AD369" s="5"/>
      <c r="AE369" s="26"/>
      <c r="AF369" s="26"/>
      <c r="AG369" s="26"/>
      <c r="AH369" s="26"/>
      <c r="AI369" s="26"/>
      <c r="AJ369" s="26"/>
      <c r="AK369" s="26"/>
      <c r="AL369" s="26"/>
      <c r="AM369" s="26"/>
      <c r="AN369" s="26"/>
      <c r="AO369" s="26"/>
      <c r="AP369" s="26"/>
      <c r="AQ369" s="26"/>
      <c r="AR369" s="26"/>
      <c r="AS369" s="26"/>
      <c r="AT369" s="26"/>
      <c r="AU369" s="26"/>
      <c r="AV369" s="5"/>
      <c r="AY369" s="5"/>
      <c r="BI369" s="5"/>
      <c r="BL369" s="5"/>
      <c r="BO369" s="5"/>
      <c r="BR369" s="5"/>
    </row>
    <row r="370" spans="2:102" s="7" customFormat="1" ht="9.9" customHeight="1">
      <c r="B370" s="1424" t="s">
        <v>1273</v>
      </c>
      <c r="C370" s="1425"/>
      <c r="D370" s="1425"/>
      <c r="E370" s="1425"/>
      <c r="F370" s="1425"/>
      <c r="G370" s="1425"/>
      <c r="H370" s="1425"/>
      <c r="I370" s="1425"/>
      <c r="J370" s="1425"/>
      <c r="K370" s="1425"/>
      <c r="L370" s="1425"/>
      <c r="M370" s="1425"/>
      <c r="N370" s="1425"/>
      <c r="O370" s="1425"/>
      <c r="P370" s="1426"/>
      <c r="Q370" s="1424" t="s">
        <v>33</v>
      </c>
      <c r="R370" s="1425"/>
      <c r="S370" s="1425"/>
      <c r="T370" s="1425"/>
      <c r="U370" s="1425"/>
      <c r="V370" s="1425"/>
      <c r="W370" s="1425"/>
      <c r="X370" s="1425"/>
      <c r="Y370" s="1425"/>
      <c r="Z370" s="1425"/>
      <c r="AA370" s="1425"/>
      <c r="AB370" s="1425"/>
      <c r="AC370" s="1425"/>
      <c r="AD370" s="1425"/>
      <c r="AE370" s="1425"/>
      <c r="AF370" s="1425"/>
      <c r="AG370" s="1425"/>
      <c r="AH370" s="1425"/>
      <c r="AI370" s="1425"/>
      <c r="AJ370" s="1425"/>
      <c r="AK370" s="1425"/>
      <c r="AL370" s="1425"/>
      <c r="AM370" s="1425"/>
      <c r="AN370" s="1425"/>
      <c r="AO370" s="1425"/>
      <c r="AP370" s="1425"/>
      <c r="AQ370" s="1425"/>
      <c r="AR370" s="1425"/>
      <c r="AS370" s="1425"/>
      <c r="AT370" s="1425"/>
      <c r="AU370" s="1425"/>
      <c r="AV370" s="1425"/>
      <c r="AW370" s="1425"/>
      <c r="AX370" s="1425"/>
      <c r="AY370" s="1425"/>
      <c r="AZ370" s="1425"/>
      <c r="BA370" s="1425"/>
      <c r="BB370" s="1425"/>
      <c r="BC370" s="1425"/>
      <c r="BD370" s="1425"/>
      <c r="BE370" s="1425"/>
      <c r="BF370" s="1425"/>
      <c r="BG370" s="1425"/>
      <c r="BH370" s="1425"/>
      <c r="BI370" s="1425"/>
      <c r="BJ370" s="1425"/>
      <c r="BK370" s="1425"/>
      <c r="BL370" s="1425"/>
      <c r="BM370" s="1425"/>
      <c r="BN370" s="1425"/>
      <c r="BO370" s="1425"/>
      <c r="BP370" s="1425"/>
      <c r="BQ370" s="1425"/>
      <c r="BR370" s="1425"/>
      <c r="BS370" s="1425"/>
      <c r="BT370" s="1425"/>
      <c r="BU370" s="1425"/>
      <c r="BV370" s="1425"/>
      <c r="BW370" s="1425"/>
      <c r="BX370" s="1425"/>
      <c r="BY370" s="1425"/>
      <c r="BZ370" s="1425"/>
      <c r="CA370" s="1425"/>
      <c r="CB370" s="1425"/>
      <c r="CC370" s="1426"/>
      <c r="CD370" s="1424" t="s">
        <v>35</v>
      </c>
      <c r="CE370" s="1425"/>
      <c r="CF370" s="1425"/>
      <c r="CG370" s="1425"/>
      <c r="CH370" s="1425"/>
      <c r="CI370" s="1425"/>
      <c r="CJ370" s="1425"/>
      <c r="CK370" s="1425"/>
      <c r="CL370" s="1425"/>
      <c r="CM370" s="1425"/>
      <c r="CN370" s="1425"/>
      <c r="CO370" s="1425"/>
      <c r="CP370" s="1425"/>
      <c r="CQ370" s="1425"/>
      <c r="CR370" s="1425"/>
      <c r="CS370" s="1425"/>
      <c r="CT370" s="1425"/>
      <c r="CU370" s="1425"/>
      <c r="CV370" s="1426"/>
    </row>
    <row r="371" spans="2:102" s="5" customFormat="1" ht="9.9" customHeight="1">
      <c r="B371" s="675" t="str">
        <f>$B$19</f>
        <v/>
      </c>
      <c r="C371" s="676"/>
      <c r="D371" s="1574"/>
      <c r="E371" s="1573" t="str">
        <f>$E$19</f>
        <v/>
      </c>
      <c r="F371" s="676"/>
      <c r="G371" s="1574"/>
      <c r="H371" s="1573" t="str">
        <f>$H$19</f>
        <v/>
      </c>
      <c r="I371" s="676"/>
      <c r="J371" s="1574"/>
      <c r="K371" s="1573" t="str">
        <f>$K$19</f>
        <v/>
      </c>
      <c r="L371" s="676"/>
      <c r="M371" s="1574"/>
      <c r="N371" s="1573" t="str">
        <f>$N$19</f>
        <v/>
      </c>
      <c r="O371" s="676"/>
      <c r="P371" s="677"/>
      <c r="Q371" s="1593" t="str">
        <f>$Q$19</f>
        <v/>
      </c>
      <c r="R371" s="1584"/>
      <c r="S371" s="1584"/>
      <c r="T371" s="1584"/>
      <c r="U371" s="1584"/>
      <c r="V371" s="1584"/>
      <c r="W371" s="1584"/>
      <c r="X371" s="1584"/>
      <c r="Y371" s="1584"/>
      <c r="Z371" s="1584"/>
      <c r="AA371" s="1584"/>
      <c r="AB371" s="1584"/>
      <c r="AC371" s="1584"/>
      <c r="AD371" s="1584"/>
      <c r="AE371" s="1584"/>
      <c r="AF371" s="1584"/>
      <c r="AG371" s="1584"/>
      <c r="AH371" s="1584"/>
      <c r="AI371" s="1584"/>
      <c r="AJ371" s="1584"/>
      <c r="AK371" s="1584"/>
      <c r="AL371" s="1584"/>
      <c r="AM371" s="1584"/>
      <c r="AN371" s="1584"/>
      <c r="AO371" s="1584"/>
      <c r="AP371" s="1584"/>
      <c r="AQ371" s="1584"/>
      <c r="AR371" s="1584"/>
      <c r="AS371" s="1584"/>
      <c r="AT371" s="1584"/>
      <c r="AU371" s="1584"/>
      <c r="AV371" s="1584"/>
      <c r="AW371" s="1584"/>
      <c r="AX371" s="1584"/>
      <c r="AY371" s="1584"/>
      <c r="AZ371" s="1584"/>
      <c r="BA371" s="1584"/>
      <c r="BB371" s="1584"/>
      <c r="BC371" s="1584"/>
      <c r="BD371" s="1584"/>
      <c r="BE371" s="1584"/>
      <c r="BF371" s="1584"/>
      <c r="BG371" s="1584"/>
      <c r="BH371" s="1584"/>
      <c r="BI371" s="1584"/>
      <c r="BJ371" s="1584"/>
      <c r="BK371" s="1584"/>
      <c r="BL371" s="1584"/>
      <c r="BM371" s="1584"/>
      <c r="BN371" s="1584"/>
      <c r="BO371" s="1584"/>
      <c r="BP371" s="1584"/>
      <c r="BQ371" s="1584"/>
      <c r="BR371" s="1584"/>
      <c r="BS371" s="1584"/>
      <c r="BT371" s="1584"/>
      <c r="BU371" s="1584"/>
      <c r="BV371" s="1584"/>
      <c r="BW371" s="1584"/>
      <c r="BX371" s="1584"/>
      <c r="BY371" s="1584"/>
      <c r="BZ371" s="1584"/>
      <c r="CA371" s="1584"/>
      <c r="CB371" s="1584"/>
      <c r="CC371" s="1585"/>
      <c r="CD371" s="1583" t="str">
        <f>$CD$19</f>
        <v/>
      </c>
      <c r="CE371" s="1584"/>
      <c r="CF371" s="1584"/>
      <c r="CG371" s="1584"/>
      <c r="CH371" s="1584"/>
      <c r="CI371" s="1584"/>
      <c r="CJ371" s="1584"/>
      <c r="CK371" s="1584"/>
      <c r="CL371" s="1584"/>
      <c r="CM371" s="1584"/>
      <c r="CN371" s="1584"/>
      <c r="CO371" s="1584"/>
      <c r="CP371" s="1584"/>
      <c r="CQ371" s="1584"/>
      <c r="CR371" s="1584"/>
      <c r="CS371" s="1584"/>
      <c r="CT371" s="1584"/>
      <c r="CU371" s="1584"/>
      <c r="CV371" s="1585"/>
    </row>
    <row r="372" spans="2:102" s="7" customFormat="1" ht="9.9" customHeight="1">
      <c r="B372" s="1456"/>
      <c r="C372" s="1493"/>
      <c r="D372" s="1457"/>
      <c r="E372" s="1473"/>
      <c r="F372" s="1493"/>
      <c r="G372" s="1457"/>
      <c r="H372" s="1473"/>
      <c r="I372" s="1493"/>
      <c r="J372" s="1457"/>
      <c r="K372" s="1473"/>
      <c r="L372" s="1493"/>
      <c r="M372" s="1457"/>
      <c r="N372" s="1473"/>
      <c r="O372" s="1493"/>
      <c r="P372" s="1499"/>
      <c r="Q372" s="1589"/>
      <c r="R372" s="1590"/>
      <c r="S372" s="1590"/>
      <c r="T372" s="1590"/>
      <c r="U372" s="1590"/>
      <c r="V372" s="1590"/>
      <c r="W372" s="1590"/>
      <c r="X372" s="1590"/>
      <c r="Y372" s="1590"/>
      <c r="Z372" s="1590"/>
      <c r="AA372" s="1590"/>
      <c r="AB372" s="1590"/>
      <c r="AC372" s="1590"/>
      <c r="AD372" s="1590"/>
      <c r="AE372" s="1590"/>
      <c r="AF372" s="1590"/>
      <c r="AG372" s="1590"/>
      <c r="AH372" s="1590"/>
      <c r="AI372" s="1590"/>
      <c r="AJ372" s="1590"/>
      <c r="AK372" s="1590"/>
      <c r="AL372" s="1590"/>
      <c r="AM372" s="1590"/>
      <c r="AN372" s="1590"/>
      <c r="AO372" s="1590"/>
      <c r="AP372" s="1590"/>
      <c r="AQ372" s="1590"/>
      <c r="AR372" s="1590"/>
      <c r="AS372" s="1590"/>
      <c r="AT372" s="1590"/>
      <c r="AU372" s="1590"/>
      <c r="AV372" s="1590"/>
      <c r="AW372" s="1590"/>
      <c r="AX372" s="1590"/>
      <c r="AY372" s="1590"/>
      <c r="AZ372" s="1590"/>
      <c r="BA372" s="1590"/>
      <c r="BB372" s="1590"/>
      <c r="BC372" s="1590"/>
      <c r="BD372" s="1590"/>
      <c r="BE372" s="1590"/>
      <c r="BF372" s="1590"/>
      <c r="BG372" s="1590"/>
      <c r="BH372" s="1590"/>
      <c r="BI372" s="1590"/>
      <c r="BJ372" s="1590"/>
      <c r="BK372" s="1590"/>
      <c r="BL372" s="1590"/>
      <c r="BM372" s="1590"/>
      <c r="BN372" s="1590"/>
      <c r="BO372" s="1590"/>
      <c r="BP372" s="1590"/>
      <c r="BQ372" s="1590"/>
      <c r="BR372" s="1590"/>
      <c r="BS372" s="1590"/>
      <c r="BT372" s="1590"/>
      <c r="BU372" s="1590"/>
      <c r="BV372" s="1590"/>
      <c r="BW372" s="1590"/>
      <c r="BX372" s="1590"/>
      <c r="BY372" s="1590"/>
      <c r="BZ372" s="1590"/>
      <c r="CA372" s="1590"/>
      <c r="CB372" s="1590"/>
      <c r="CC372" s="1591"/>
      <c r="CD372" s="1589"/>
      <c r="CE372" s="1590"/>
      <c r="CF372" s="1590"/>
      <c r="CG372" s="1590"/>
      <c r="CH372" s="1590"/>
      <c r="CI372" s="1590"/>
      <c r="CJ372" s="1590"/>
      <c r="CK372" s="1590"/>
      <c r="CL372" s="1590"/>
      <c r="CM372" s="1590"/>
      <c r="CN372" s="1590"/>
      <c r="CO372" s="1590"/>
      <c r="CP372" s="1590"/>
      <c r="CQ372" s="1590"/>
      <c r="CR372" s="1590"/>
      <c r="CS372" s="1590"/>
      <c r="CT372" s="1590"/>
      <c r="CU372" s="1590"/>
      <c r="CV372" s="1591"/>
    </row>
    <row r="373" spans="2:102" s="7" customFormat="1" ht="9.9" customHeight="1">
      <c r="B373" s="1424" t="s">
        <v>27</v>
      </c>
      <c r="C373" s="1425"/>
      <c r="D373" s="1425"/>
      <c r="E373" s="1425"/>
      <c r="F373" s="1425"/>
      <c r="G373" s="1425"/>
      <c r="H373" s="1425"/>
      <c r="I373" s="1425"/>
      <c r="J373" s="1425"/>
      <c r="K373" s="1425"/>
      <c r="L373" s="1425"/>
      <c r="M373" s="1425"/>
      <c r="N373" s="1425"/>
      <c r="O373" s="1425"/>
      <c r="P373" s="1425"/>
      <c r="Q373" s="1425"/>
      <c r="R373" s="1425"/>
      <c r="S373" s="1426"/>
      <c r="T373" s="1424" t="s">
        <v>107</v>
      </c>
      <c r="U373" s="1425"/>
      <c r="V373" s="1425"/>
      <c r="W373" s="1425"/>
      <c r="X373" s="1425"/>
      <c r="Y373" s="1425"/>
      <c r="Z373" s="1425"/>
      <c r="AA373" s="1425"/>
      <c r="AB373" s="1425"/>
      <c r="AC373" s="1425"/>
      <c r="AD373" s="1425"/>
      <c r="AE373" s="1425"/>
      <c r="AF373" s="1425"/>
      <c r="AG373" s="1425"/>
      <c r="AH373" s="1425"/>
      <c r="AI373" s="1425"/>
      <c r="AJ373" s="1425"/>
      <c r="AK373" s="1425"/>
      <c r="AL373" s="1425"/>
      <c r="AM373" s="1425"/>
      <c r="AN373" s="1425"/>
      <c r="AO373" s="1425"/>
      <c r="AP373" s="1425"/>
      <c r="AQ373" s="1425"/>
      <c r="AR373" s="1425"/>
      <c r="AS373" s="1425"/>
      <c r="AT373" s="1425"/>
      <c r="AU373" s="1425"/>
      <c r="AV373" s="1425"/>
      <c r="AW373" s="1425"/>
      <c r="AX373" s="1425"/>
      <c r="AY373" s="1425"/>
      <c r="AZ373" s="1425"/>
      <c r="BA373" s="1425"/>
      <c r="BB373" s="1425"/>
      <c r="BC373" s="1425"/>
      <c r="BD373" s="1425"/>
      <c r="BE373" s="1425"/>
      <c r="BF373" s="1425"/>
      <c r="BG373" s="1425"/>
      <c r="BH373" s="1425"/>
      <c r="BI373" s="1425"/>
      <c r="BJ373" s="1425"/>
      <c r="BK373" s="1425"/>
      <c r="BL373" s="1425"/>
      <c r="BM373" s="1425"/>
      <c r="BN373" s="1425"/>
      <c r="BO373" s="1425"/>
      <c r="BP373" s="1425"/>
      <c r="BQ373" s="1425"/>
      <c r="BR373" s="1425"/>
      <c r="BS373" s="1425"/>
      <c r="BT373" s="1425"/>
      <c r="BU373" s="1425"/>
      <c r="BV373" s="1425"/>
      <c r="BW373" s="1425"/>
      <c r="BX373" s="1425"/>
      <c r="BY373" s="1425"/>
      <c r="BZ373" s="1425"/>
      <c r="CA373" s="1425"/>
      <c r="CB373" s="1425"/>
      <c r="CC373" s="1426"/>
      <c r="CD373" s="1424" t="s">
        <v>35</v>
      </c>
      <c r="CE373" s="1425"/>
      <c r="CF373" s="1425"/>
      <c r="CG373" s="1425"/>
      <c r="CH373" s="1425"/>
      <c r="CI373" s="1425"/>
      <c r="CJ373" s="1425"/>
      <c r="CK373" s="1425"/>
      <c r="CL373" s="1425"/>
      <c r="CM373" s="1425"/>
      <c r="CN373" s="1425"/>
      <c r="CO373" s="1425"/>
      <c r="CP373" s="1425"/>
      <c r="CQ373" s="1425"/>
      <c r="CR373" s="1425"/>
      <c r="CS373" s="1425"/>
      <c r="CT373" s="1425"/>
      <c r="CU373" s="1425"/>
      <c r="CV373" s="1426"/>
    </row>
    <row r="374" spans="2:102" s="7" customFormat="1" ht="9.9" customHeight="1">
      <c r="B374" s="675" t="str">
        <f>$B$22</f>
        <v/>
      </c>
      <c r="C374" s="676"/>
      <c r="D374" s="1491"/>
      <c r="E374" s="1495" t="str">
        <f>$E$22</f>
        <v/>
      </c>
      <c r="F374" s="676"/>
      <c r="G374" s="1491"/>
      <c r="H374" s="1495" t="str">
        <f>$H$22</f>
        <v/>
      </c>
      <c r="I374" s="676"/>
      <c r="J374" s="1491"/>
      <c r="K374" s="1495" t="str">
        <f>$K$22</f>
        <v/>
      </c>
      <c r="L374" s="676"/>
      <c r="M374" s="1491"/>
      <c r="N374" s="1495" t="str">
        <f>$N$22</f>
        <v/>
      </c>
      <c r="O374" s="676"/>
      <c r="P374" s="1491"/>
      <c r="Q374" s="1495" t="str">
        <f>$Q$22</f>
        <v/>
      </c>
      <c r="R374" s="676"/>
      <c r="S374" s="677"/>
      <c r="T374" s="1578" t="s">
        <v>89</v>
      </c>
      <c r="U374" s="1579"/>
      <c r="V374" s="1580" t="str">
        <f>$V$22</f>
        <v/>
      </c>
      <c r="W374" s="1581"/>
      <c r="X374" s="1581"/>
      <c r="Y374" s="1581"/>
      <c r="Z374" s="1581"/>
      <c r="AA374" s="1581" t="s">
        <v>90</v>
      </c>
      <c r="AB374" s="1581"/>
      <c r="AC374" s="1582" t="str">
        <f>$AC$22</f>
        <v/>
      </c>
      <c r="AD374" s="1579"/>
      <c r="AE374" s="1579"/>
      <c r="AF374" s="1579"/>
      <c r="AG374" s="1579"/>
      <c r="AH374" s="1579"/>
      <c r="AI374" s="1579"/>
      <c r="AJ374" s="242"/>
      <c r="AK374" s="242"/>
      <c r="AL374" s="242"/>
      <c r="AM374" s="242"/>
      <c r="AN374" s="242"/>
      <c r="AO374" s="242"/>
      <c r="AP374" s="242"/>
      <c r="AQ374" s="242"/>
      <c r="AR374" s="242"/>
      <c r="AS374" s="242"/>
      <c r="AT374" s="242"/>
      <c r="AU374" s="242"/>
      <c r="AV374" s="242"/>
      <c r="AW374" s="242"/>
      <c r="AX374" s="242"/>
      <c r="AY374" s="242"/>
      <c r="AZ374" s="242"/>
      <c r="BA374" s="242"/>
      <c r="BB374" s="242"/>
      <c r="BC374" s="242"/>
      <c r="BD374" s="242"/>
      <c r="BE374" s="242"/>
      <c r="BF374" s="242"/>
      <c r="BG374" s="242"/>
      <c r="BH374" s="242"/>
      <c r="BI374" s="242"/>
      <c r="BJ374" s="242"/>
      <c r="BK374" s="242"/>
      <c r="BL374" s="242"/>
      <c r="BM374" s="242"/>
      <c r="BN374" s="242"/>
      <c r="BO374" s="242"/>
      <c r="BP374" s="243"/>
      <c r="BQ374" s="243"/>
      <c r="BR374" s="243"/>
      <c r="BS374" s="243"/>
      <c r="BT374" s="243"/>
      <c r="BU374" s="243"/>
      <c r="BV374" s="243"/>
      <c r="BW374" s="243"/>
      <c r="BX374" s="243"/>
      <c r="BY374" s="243"/>
      <c r="BZ374" s="243"/>
      <c r="CA374" s="243"/>
      <c r="CB374" s="244"/>
      <c r="CC374" s="245"/>
      <c r="CD374" s="1583" t="str">
        <f>$CD$22</f>
        <v/>
      </c>
      <c r="CE374" s="1584"/>
      <c r="CF374" s="1584"/>
      <c r="CG374" s="1584"/>
      <c r="CH374" s="1584"/>
      <c r="CI374" s="1584"/>
      <c r="CJ374" s="1584"/>
      <c r="CK374" s="1584"/>
      <c r="CL374" s="1584"/>
      <c r="CM374" s="1584"/>
      <c r="CN374" s="1584"/>
      <c r="CO374" s="1584"/>
      <c r="CP374" s="1584"/>
      <c r="CQ374" s="1584"/>
      <c r="CR374" s="1584"/>
      <c r="CS374" s="1584"/>
      <c r="CT374" s="1584"/>
      <c r="CU374" s="1584"/>
      <c r="CV374" s="1585"/>
    </row>
    <row r="375" spans="2:102" s="7" customFormat="1" ht="9.9" customHeight="1">
      <c r="B375" s="1454"/>
      <c r="C375" s="778"/>
      <c r="D375" s="1492"/>
      <c r="E375" s="1496"/>
      <c r="F375" s="778"/>
      <c r="G375" s="1492"/>
      <c r="H375" s="1496"/>
      <c r="I375" s="778"/>
      <c r="J375" s="1492"/>
      <c r="K375" s="1496"/>
      <c r="L375" s="778"/>
      <c r="M375" s="1492"/>
      <c r="N375" s="1496"/>
      <c r="O375" s="778"/>
      <c r="P375" s="1492"/>
      <c r="Q375" s="1496"/>
      <c r="R375" s="778"/>
      <c r="S375" s="1498"/>
      <c r="T375" s="1586" t="str">
        <f>$T$23</f>
        <v/>
      </c>
      <c r="U375" s="1587"/>
      <c r="V375" s="1587"/>
      <c r="W375" s="1587"/>
      <c r="X375" s="1587"/>
      <c r="Y375" s="1587"/>
      <c r="Z375" s="1587"/>
      <c r="AA375" s="1587"/>
      <c r="AB375" s="1587"/>
      <c r="AC375" s="1587"/>
      <c r="AD375" s="1587"/>
      <c r="AE375" s="1587"/>
      <c r="AF375" s="1587"/>
      <c r="AG375" s="1587"/>
      <c r="AH375" s="1587"/>
      <c r="AI375" s="1587"/>
      <c r="AJ375" s="1587"/>
      <c r="AK375" s="1587"/>
      <c r="AL375" s="1587"/>
      <c r="AM375" s="1587"/>
      <c r="AN375" s="1587"/>
      <c r="AO375" s="1587"/>
      <c r="AP375" s="1587"/>
      <c r="AQ375" s="1587"/>
      <c r="AR375" s="1587"/>
      <c r="AS375" s="1587"/>
      <c r="AT375" s="1587"/>
      <c r="AU375" s="1587"/>
      <c r="AV375" s="1587"/>
      <c r="AW375" s="1587"/>
      <c r="AX375" s="1587"/>
      <c r="AY375" s="1587"/>
      <c r="AZ375" s="1587"/>
      <c r="BA375" s="1587"/>
      <c r="BB375" s="1587"/>
      <c r="BC375" s="1587"/>
      <c r="BD375" s="1587"/>
      <c r="BE375" s="1587"/>
      <c r="BF375" s="1587"/>
      <c r="BG375" s="1587"/>
      <c r="BH375" s="1587"/>
      <c r="BI375" s="1587"/>
      <c r="BJ375" s="1587"/>
      <c r="BK375" s="1587"/>
      <c r="BL375" s="1587"/>
      <c r="BM375" s="1587"/>
      <c r="BN375" s="1587"/>
      <c r="BO375" s="1587"/>
      <c r="BP375" s="1587"/>
      <c r="BQ375" s="1587"/>
      <c r="BR375" s="1587"/>
      <c r="BS375" s="1587"/>
      <c r="BT375" s="1587"/>
      <c r="BU375" s="1587"/>
      <c r="BV375" s="1587"/>
      <c r="BW375" s="1587"/>
      <c r="BX375" s="1587"/>
      <c r="BY375" s="1587"/>
      <c r="BZ375" s="1587"/>
      <c r="CA375" s="1587"/>
      <c r="CB375" s="1587"/>
      <c r="CC375" s="1588"/>
      <c r="CD375" s="1586"/>
      <c r="CE375" s="1587"/>
      <c r="CF375" s="1587"/>
      <c r="CG375" s="1587"/>
      <c r="CH375" s="1587"/>
      <c r="CI375" s="1587"/>
      <c r="CJ375" s="1587"/>
      <c r="CK375" s="1587"/>
      <c r="CL375" s="1587"/>
      <c r="CM375" s="1587"/>
      <c r="CN375" s="1587"/>
      <c r="CO375" s="1587"/>
      <c r="CP375" s="1587"/>
      <c r="CQ375" s="1587"/>
      <c r="CR375" s="1587"/>
      <c r="CS375" s="1587"/>
      <c r="CT375" s="1587"/>
      <c r="CU375" s="1587"/>
      <c r="CV375" s="1588"/>
    </row>
    <row r="376" spans="2:102" s="7" customFormat="1" ht="9.9" customHeight="1">
      <c r="B376" s="1456"/>
      <c r="C376" s="1493"/>
      <c r="D376" s="1494"/>
      <c r="E376" s="1497"/>
      <c r="F376" s="1493"/>
      <c r="G376" s="1494"/>
      <c r="H376" s="1497"/>
      <c r="I376" s="1493"/>
      <c r="J376" s="1494"/>
      <c r="K376" s="1497"/>
      <c r="L376" s="1493"/>
      <c r="M376" s="1494"/>
      <c r="N376" s="1497"/>
      <c r="O376" s="1493"/>
      <c r="P376" s="1494"/>
      <c r="Q376" s="1497"/>
      <c r="R376" s="1493"/>
      <c r="S376" s="1499"/>
      <c r="T376" s="1589"/>
      <c r="U376" s="1590"/>
      <c r="V376" s="1590"/>
      <c r="W376" s="1590"/>
      <c r="X376" s="1590"/>
      <c r="Y376" s="1590"/>
      <c r="Z376" s="1590"/>
      <c r="AA376" s="1590"/>
      <c r="AB376" s="1590"/>
      <c r="AC376" s="1590"/>
      <c r="AD376" s="1590"/>
      <c r="AE376" s="1590"/>
      <c r="AF376" s="1590"/>
      <c r="AG376" s="1590"/>
      <c r="AH376" s="1590"/>
      <c r="AI376" s="1590"/>
      <c r="AJ376" s="1590"/>
      <c r="AK376" s="1590"/>
      <c r="AL376" s="1590"/>
      <c r="AM376" s="1590"/>
      <c r="AN376" s="1590"/>
      <c r="AO376" s="1590"/>
      <c r="AP376" s="1590"/>
      <c r="AQ376" s="1590"/>
      <c r="AR376" s="1590"/>
      <c r="AS376" s="1590"/>
      <c r="AT376" s="1590"/>
      <c r="AU376" s="1590"/>
      <c r="AV376" s="1590"/>
      <c r="AW376" s="1590"/>
      <c r="AX376" s="1590"/>
      <c r="AY376" s="1590"/>
      <c r="AZ376" s="1590"/>
      <c r="BA376" s="1590"/>
      <c r="BB376" s="1590"/>
      <c r="BC376" s="1590"/>
      <c r="BD376" s="1590"/>
      <c r="BE376" s="1590"/>
      <c r="BF376" s="1590"/>
      <c r="BG376" s="1590"/>
      <c r="BH376" s="1590"/>
      <c r="BI376" s="1590"/>
      <c r="BJ376" s="1590"/>
      <c r="BK376" s="1590"/>
      <c r="BL376" s="1590"/>
      <c r="BM376" s="1590"/>
      <c r="BN376" s="1590"/>
      <c r="BO376" s="1590"/>
      <c r="BP376" s="1590"/>
      <c r="BQ376" s="1590"/>
      <c r="BR376" s="1590"/>
      <c r="BS376" s="1590"/>
      <c r="BT376" s="1590"/>
      <c r="BU376" s="1590"/>
      <c r="BV376" s="1590"/>
      <c r="BW376" s="1590"/>
      <c r="BX376" s="1590"/>
      <c r="BY376" s="1590"/>
      <c r="BZ376" s="1590"/>
      <c r="CA376" s="1590"/>
      <c r="CB376" s="1590"/>
      <c r="CC376" s="1591"/>
      <c r="CD376" s="1589"/>
      <c r="CE376" s="1590"/>
      <c r="CF376" s="1590"/>
      <c r="CG376" s="1590"/>
      <c r="CH376" s="1590"/>
      <c r="CI376" s="1590"/>
      <c r="CJ376" s="1590"/>
      <c r="CK376" s="1590"/>
      <c r="CL376" s="1590"/>
      <c r="CM376" s="1590"/>
      <c r="CN376" s="1590"/>
      <c r="CO376" s="1590"/>
      <c r="CP376" s="1590"/>
      <c r="CQ376" s="1590"/>
      <c r="CR376" s="1590"/>
      <c r="CS376" s="1590"/>
      <c r="CT376" s="1590"/>
      <c r="CU376" s="1590"/>
      <c r="CV376" s="1591"/>
    </row>
    <row r="377" spans="2:102" s="7" customFormat="1" ht="9.9" customHeight="1">
      <c r="B377" s="1564" t="s">
        <v>1274</v>
      </c>
      <c r="C377" s="1565"/>
      <c r="D377" s="1565"/>
      <c r="E377" s="1565"/>
      <c r="F377" s="1565"/>
      <c r="G377" s="1565"/>
      <c r="H377" s="1565"/>
      <c r="I377" s="1565"/>
      <c r="J377" s="1565"/>
      <c r="K377" s="1565"/>
      <c r="L377" s="1565"/>
      <c r="M377" s="1565"/>
      <c r="N377" s="1565"/>
      <c r="O377" s="1565"/>
      <c r="P377" s="1565"/>
      <c r="Q377" s="1565"/>
      <c r="R377" s="1565"/>
      <c r="S377" s="1565"/>
      <c r="T377" s="1565"/>
      <c r="U377" s="1565"/>
      <c r="V377" s="1565"/>
      <c r="W377" s="1565"/>
      <c r="X377" s="1565"/>
      <c r="Y377" s="1565"/>
      <c r="Z377" s="1565"/>
      <c r="AA377" s="1565"/>
      <c r="AB377" s="1565"/>
      <c r="AC377" s="1565"/>
      <c r="AD377" s="1565"/>
      <c r="AE377" s="1565"/>
      <c r="AF377" s="1565"/>
      <c r="AG377" s="1565"/>
      <c r="AH377" s="1565"/>
      <c r="AI377" s="1565"/>
      <c r="AJ377" s="1565"/>
      <c r="AK377" s="1565"/>
      <c r="AL377" s="1565"/>
      <c r="AM377" s="1565"/>
      <c r="AN377" s="1565"/>
      <c r="AO377" s="1565"/>
      <c r="AP377" s="1565"/>
      <c r="AQ377" s="1565"/>
      <c r="AR377" s="1565"/>
      <c r="AS377" s="1565"/>
      <c r="AT377" s="1566"/>
      <c r="AU377" s="1192" t="s">
        <v>26</v>
      </c>
      <c r="AV377" s="1193"/>
      <c r="AW377" s="1193"/>
      <c r="AX377" s="1193"/>
      <c r="AY377" s="1193"/>
      <c r="AZ377" s="1193"/>
      <c r="BA377" s="1193"/>
      <c r="BB377" s="1193"/>
      <c r="BC377" s="1193"/>
      <c r="BD377" s="1193"/>
      <c r="BE377" s="1193"/>
      <c r="BF377" s="1193"/>
      <c r="BG377" s="1193"/>
      <c r="BH377" s="1193"/>
      <c r="BI377" s="1193"/>
      <c r="BJ377" s="1193"/>
      <c r="BK377" s="1193"/>
      <c r="BL377" s="1193"/>
      <c r="BM377" s="1193"/>
      <c r="BN377" s="1193"/>
      <c r="BO377" s="1194"/>
      <c r="BP377" s="1567" t="s">
        <v>2</v>
      </c>
      <c r="BQ377" s="1568"/>
      <c r="BR377" s="1568"/>
      <c r="BS377" s="1568"/>
      <c r="BT377" s="1568"/>
      <c r="BU377" s="1568"/>
      <c r="BV377" s="1568"/>
      <c r="BW377" s="1568"/>
      <c r="BX377" s="1568"/>
      <c r="BY377" s="1568"/>
      <c r="BZ377" s="1568"/>
      <c r="CA377" s="1568"/>
      <c r="CB377" s="1568"/>
      <c r="CC377" s="1569"/>
      <c r="CD377" s="1537" t="s">
        <v>91</v>
      </c>
      <c r="CE377" s="1538"/>
      <c r="CF377" s="1538"/>
      <c r="CG377" s="1538"/>
      <c r="CH377" s="1538"/>
      <c r="CI377" s="1538"/>
      <c r="CJ377" s="1538"/>
      <c r="CK377" s="1538"/>
      <c r="CL377" s="1538"/>
      <c r="CM377" s="1538"/>
      <c r="CN377" s="1538"/>
      <c r="CO377" s="1538"/>
      <c r="CP377" s="1538"/>
      <c r="CQ377" s="1538"/>
      <c r="CR377" s="1538"/>
      <c r="CS377" s="1538"/>
      <c r="CT377" s="1538"/>
      <c r="CU377" s="1538"/>
      <c r="CV377" s="1539"/>
      <c r="CW377" s="72"/>
      <c r="CX377" s="72"/>
    </row>
    <row r="378" spans="2:102" s="7" customFormat="1" ht="9.9" customHeight="1">
      <c r="B378" s="1570" t="str">
        <f>$B$26</f>
        <v/>
      </c>
      <c r="C378" s="1571"/>
      <c r="D378" s="1572"/>
      <c r="E378" s="1573" t="str">
        <f>$E$26</f>
        <v/>
      </c>
      <c r="F378" s="676"/>
      <c r="G378" s="1574"/>
      <c r="H378" s="1573" t="str">
        <f>$H$26</f>
        <v/>
      </c>
      <c r="I378" s="676"/>
      <c r="J378" s="1574"/>
      <c r="K378" s="676" t="str">
        <f>$K$26</f>
        <v/>
      </c>
      <c r="L378" s="676"/>
      <c r="M378" s="1574"/>
      <c r="N378" s="1573" t="str">
        <f>$N$26</f>
        <v/>
      </c>
      <c r="O378" s="676"/>
      <c r="P378" s="1574"/>
      <c r="Q378" s="1573" t="str">
        <f>$Q$26</f>
        <v/>
      </c>
      <c r="R378" s="676"/>
      <c r="S378" s="1574"/>
      <c r="T378" s="1573" t="str">
        <f>$T$26</f>
        <v/>
      </c>
      <c r="U378" s="676"/>
      <c r="V378" s="1574"/>
      <c r="W378" s="1573" t="str">
        <f>$W$26</f>
        <v/>
      </c>
      <c r="X378" s="676"/>
      <c r="Y378" s="1574"/>
      <c r="Z378" s="1573" t="str">
        <f>$Z$26</f>
        <v/>
      </c>
      <c r="AA378" s="676"/>
      <c r="AB378" s="1574"/>
      <c r="AC378" s="1573" t="str">
        <f>$AC$26</f>
        <v/>
      </c>
      <c r="AD378" s="676"/>
      <c r="AE378" s="1574"/>
      <c r="AF378" s="1573" t="str">
        <f>$AF$26</f>
        <v/>
      </c>
      <c r="AG378" s="676"/>
      <c r="AH378" s="1574"/>
      <c r="AI378" s="1573" t="str">
        <f>$AI$26</f>
        <v/>
      </c>
      <c r="AJ378" s="676"/>
      <c r="AK378" s="1574"/>
      <c r="AL378" s="1573" t="str">
        <f>$AL$26</f>
        <v/>
      </c>
      <c r="AM378" s="676"/>
      <c r="AN378" s="1574"/>
      <c r="AO378" s="1573" t="str">
        <f>$AO$26</f>
        <v/>
      </c>
      <c r="AP378" s="676"/>
      <c r="AQ378" s="676"/>
      <c r="AR378" s="1495" t="str">
        <f>$AR$26</f>
        <v/>
      </c>
      <c r="AS378" s="676"/>
      <c r="AT378" s="677"/>
      <c r="AU378" s="1198"/>
      <c r="AV378" s="1199"/>
      <c r="AW378" s="1199"/>
      <c r="AX378" s="1199"/>
      <c r="AY378" s="1199"/>
      <c r="AZ378" s="1199"/>
      <c r="BA378" s="1199"/>
      <c r="BB378" s="1199"/>
      <c r="BC378" s="1199"/>
      <c r="BD378" s="1199"/>
      <c r="BE378" s="1199"/>
      <c r="BF378" s="1199"/>
      <c r="BG378" s="1199"/>
      <c r="BH378" s="1199"/>
      <c r="BI378" s="1199"/>
      <c r="BJ378" s="1199"/>
      <c r="BK378" s="1199"/>
      <c r="BL378" s="1199"/>
      <c r="BM378" s="1199"/>
      <c r="BN378" s="1199"/>
      <c r="BO378" s="1200"/>
      <c r="BP378" s="1575" t="s">
        <v>92</v>
      </c>
      <c r="BQ378" s="1576"/>
      <c r="BR378" s="1576"/>
      <c r="BS378" s="1576"/>
      <c r="BT378" s="1576"/>
      <c r="BU378" s="1576"/>
      <c r="BV378" s="1576"/>
      <c r="BW378" s="1576"/>
      <c r="BX378" s="1576"/>
      <c r="BY378" s="1576"/>
      <c r="BZ378" s="1576"/>
      <c r="CA378" s="1576"/>
      <c r="CB378" s="1576"/>
      <c r="CC378" s="1577"/>
      <c r="CD378" s="1543"/>
      <c r="CE378" s="1544"/>
      <c r="CF378" s="1544"/>
      <c r="CG378" s="1544"/>
      <c r="CH378" s="1544"/>
      <c r="CI378" s="1544"/>
      <c r="CJ378" s="1544"/>
      <c r="CK378" s="1544"/>
      <c r="CL378" s="1544"/>
      <c r="CM378" s="1544"/>
      <c r="CN378" s="1544"/>
      <c r="CO378" s="1544"/>
      <c r="CP378" s="1544"/>
      <c r="CQ378" s="1544"/>
      <c r="CR378" s="1544"/>
      <c r="CS378" s="1544"/>
      <c r="CT378" s="1544"/>
      <c r="CU378" s="1544"/>
      <c r="CV378" s="1545"/>
      <c r="CW378" s="32"/>
      <c r="CX378" s="32"/>
    </row>
    <row r="379" spans="2:102" s="7" customFormat="1" ht="9.9" customHeight="1">
      <c r="B379" s="1570"/>
      <c r="C379" s="1571"/>
      <c r="D379" s="1572"/>
      <c r="E379" s="1473"/>
      <c r="F379" s="1493"/>
      <c r="G379" s="1457"/>
      <c r="H379" s="1473"/>
      <c r="I379" s="1493"/>
      <c r="J379" s="1457"/>
      <c r="K379" s="1493"/>
      <c r="L379" s="1493"/>
      <c r="M379" s="1457"/>
      <c r="N379" s="1473"/>
      <c r="O379" s="1493"/>
      <c r="P379" s="1457"/>
      <c r="Q379" s="1473"/>
      <c r="R379" s="1493"/>
      <c r="S379" s="1457"/>
      <c r="T379" s="1473"/>
      <c r="U379" s="1493"/>
      <c r="V379" s="1457"/>
      <c r="W379" s="1473"/>
      <c r="X379" s="1493"/>
      <c r="Y379" s="1457"/>
      <c r="Z379" s="1473"/>
      <c r="AA379" s="1493"/>
      <c r="AB379" s="1457"/>
      <c r="AC379" s="1473"/>
      <c r="AD379" s="1493"/>
      <c r="AE379" s="1457"/>
      <c r="AF379" s="1473"/>
      <c r="AG379" s="1493"/>
      <c r="AH379" s="1457"/>
      <c r="AI379" s="1473"/>
      <c r="AJ379" s="1493"/>
      <c r="AK379" s="1457"/>
      <c r="AL379" s="1473"/>
      <c r="AM379" s="1493"/>
      <c r="AN379" s="1457"/>
      <c r="AO379" s="1473"/>
      <c r="AP379" s="1493"/>
      <c r="AQ379" s="1493"/>
      <c r="AR379" s="1497"/>
      <c r="AS379" s="1493"/>
      <c r="AT379" s="1499"/>
      <c r="AU379" s="1239" t="s">
        <v>82</v>
      </c>
      <c r="AV379" s="1241"/>
      <c r="AW379" s="1218"/>
      <c r="AX379" s="217"/>
      <c r="AY379" s="217"/>
      <c r="AZ379" s="217"/>
      <c r="BA379" s="1436" t="s">
        <v>83</v>
      </c>
      <c r="BB379" s="1366"/>
      <c r="BC379" s="1367"/>
      <c r="BD379" s="206"/>
      <c r="BE379" s="215"/>
      <c r="BF379" s="207"/>
      <c r="BG379" s="1436" t="s">
        <v>84</v>
      </c>
      <c r="BH379" s="1366"/>
      <c r="BI379" s="1367"/>
      <c r="BJ379" s="217"/>
      <c r="BK379" s="34"/>
      <c r="BL379" s="35"/>
      <c r="BM379" s="1436" t="s">
        <v>85</v>
      </c>
      <c r="BN379" s="1366"/>
      <c r="BO379" s="1438"/>
      <c r="BP379" s="337"/>
      <c r="BQ379" s="196"/>
      <c r="BR379" s="196"/>
      <c r="BS379" s="196"/>
      <c r="BT379" s="196"/>
      <c r="BU379" s="196"/>
      <c r="BV379" s="196"/>
      <c r="BW379" s="196"/>
      <c r="BX379" s="196"/>
      <c r="BY379" s="196"/>
      <c r="BZ379" s="196"/>
      <c r="CA379" s="196"/>
      <c r="CB379" s="196"/>
      <c r="CC379" s="338"/>
      <c r="CD379" s="1517" t="s">
        <v>80</v>
      </c>
      <c r="CE379" s="1518"/>
      <c r="CF379" s="1518"/>
      <c r="CG379" s="1518"/>
      <c r="CH379" s="1518"/>
      <c r="CI379" s="1518"/>
      <c r="CJ379" s="1518"/>
      <c r="CK379" s="1518"/>
      <c r="CL379" s="1518"/>
      <c r="CM379" s="1518"/>
      <c r="CN379" s="1518"/>
      <c r="CO379" s="1518"/>
      <c r="CP379" s="1518"/>
      <c r="CQ379" s="1518"/>
      <c r="CR379" s="1518"/>
      <c r="CS379" s="1518"/>
      <c r="CT379" s="1518"/>
      <c r="CU379" s="1518"/>
      <c r="CV379" s="1519"/>
      <c r="CW379" s="32"/>
      <c r="CX379" s="32"/>
    </row>
    <row r="380" spans="2:102" s="7" customFormat="1" ht="9.9" customHeight="1">
      <c r="B380" s="1523" t="str">
        <f>$B$221</f>
        <v/>
      </c>
      <c r="C380" s="1524"/>
      <c r="D380" s="1524"/>
      <c r="E380" s="1524"/>
      <c r="F380" s="1524"/>
      <c r="G380" s="1524"/>
      <c r="H380" s="1524"/>
      <c r="I380" s="1524"/>
      <c r="J380" s="1524"/>
      <c r="K380" s="1524"/>
      <c r="L380" s="1524"/>
      <c r="M380" s="1524"/>
      <c r="N380" s="1524"/>
      <c r="O380" s="1524"/>
      <c r="P380" s="1524"/>
      <c r="Q380" s="1524"/>
      <c r="R380" s="1524"/>
      <c r="S380" s="1524"/>
      <c r="T380" s="1524"/>
      <c r="U380" s="1524"/>
      <c r="V380" s="1524"/>
      <c r="W380" s="1524"/>
      <c r="X380" s="1524"/>
      <c r="Y380" s="1524"/>
      <c r="Z380" s="1524"/>
      <c r="AA380" s="1524"/>
      <c r="AB380" s="1524"/>
      <c r="AC380" s="1524"/>
      <c r="AD380" s="1524"/>
      <c r="AE380" s="1524"/>
      <c r="AF380" s="1524"/>
      <c r="AG380" s="1524"/>
      <c r="AH380" s="1524"/>
      <c r="AI380" s="1524"/>
      <c r="AJ380" s="1524"/>
      <c r="AK380" s="1524"/>
      <c r="AL380" s="1524"/>
      <c r="AM380" s="1524"/>
      <c r="AN380" s="1524"/>
      <c r="AO380" s="1524"/>
      <c r="AP380" s="1524"/>
      <c r="AQ380" s="1524"/>
      <c r="AR380" s="1524"/>
      <c r="AS380" s="1524"/>
      <c r="AT380" s="1525"/>
      <c r="AU380" s="1454" t="str">
        <f>$AU$28</f>
        <v/>
      </c>
      <c r="AV380" s="778"/>
      <c r="AW380" s="1498"/>
      <c r="AX380" s="1454" t="str">
        <f>$AX$28</f>
        <v/>
      </c>
      <c r="AY380" s="778"/>
      <c r="AZ380" s="1492"/>
      <c r="BA380" s="1496" t="str">
        <f>$BA$28</f>
        <v/>
      </c>
      <c r="BB380" s="778"/>
      <c r="BC380" s="1492"/>
      <c r="BD380" s="1496" t="str">
        <f>$BD$28</f>
        <v/>
      </c>
      <c r="BE380" s="778"/>
      <c r="BF380" s="1492"/>
      <c r="BG380" s="1496" t="str">
        <f>$BG$28</f>
        <v/>
      </c>
      <c r="BH380" s="778"/>
      <c r="BI380" s="1492"/>
      <c r="BJ380" s="1496" t="str">
        <f>$BJ$28</f>
        <v/>
      </c>
      <c r="BK380" s="778"/>
      <c r="BL380" s="1492"/>
      <c r="BM380" s="1496" t="str">
        <f>$BM$28</f>
        <v/>
      </c>
      <c r="BN380" s="778"/>
      <c r="BO380" s="1498"/>
      <c r="BP380" s="337"/>
      <c r="BQ380" s="196"/>
      <c r="BR380" s="196"/>
      <c r="BS380" s="196"/>
      <c r="BT380" s="196"/>
      <c r="BU380" s="196"/>
      <c r="BV380" s="196"/>
      <c r="BW380" s="196"/>
      <c r="BX380" s="196"/>
      <c r="BY380" s="196"/>
      <c r="BZ380" s="196"/>
      <c r="CA380" s="196"/>
      <c r="CB380" s="196"/>
      <c r="CC380" s="338"/>
      <c r="CD380" s="1517"/>
      <c r="CE380" s="1518"/>
      <c r="CF380" s="1518"/>
      <c r="CG380" s="1518"/>
      <c r="CH380" s="1518"/>
      <c r="CI380" s="1518"/>
      <c r="CJ380" s="1518"/>
      <c r="CK380" s="1518"/>
      <c r="CL380" s="1518"/>
      <c r="CM380" s="1518"/>
      <c r="CN380" s="1518"/>
      <c r="CO380" s="1518"/>
      <c r="CP380" s="1518"/>
      <c r="CQ380" s="1518"/>
      <c r="CR380" s="1518"/>
      <c r="CS380" s="1518"/>
      <c r="CT380" s="1518"/>
      <c r="CU380" s="1518"/>
      <c r="CV380" s="1519"/>
      <c r="CW380" s="32"/>
      <c r="CX380" s="32"/>
    </row>
    <row r="381" spans="2:102" s="7" customFormat="1" ht="9.9" customHeight="1">
      <c r="B381" s="1526"/>
      <c r="C381" s="1400"/>
      <c r="D381" s="1400"/>
      <c r="E381" s="1400"/>
      <c r="F381" s="1400"/>
      <c r="G381" s="1400"/>
      <c r="H381" s="1400"/>
      <c r="I381" s="1400"/>
      <c r="J381" s="1400"/>
      <c r="K381" s="1400"/>
      <c r="L381" s="1400"/>
      <c r="M381" s="1400"/>
      <c r="N381" s="1400"/>
      <c r="O381" s="1400"/>
      <c r="P381" s="1400"/>
      <c r="Q381" s="1400"/>
      <c r="R381" s="1400"/>
      <c r="S381" s="1400"/>
      <c r="T381" s="1400"/>
      <c r="U381" s="1400"/>
      <c r="V381" s="1400"/>
      <c r="W381" s="1400"/>
      <c r="X381" s="1400"/>
      <c r="Y381" s="1400"/>
      <c r="Z381" s="1400"/>
      <c r="AA381" s="1400"/>
      <c r="AB381" s="1400"/>
      <c r="AC381" s="1400"/>
      <c r="AD381" s="1400"/>
      <c r="AE381" s="1400"/>
      <c r="AF381" s="1400"/>
      <c r="AG381" s="1400"/>
      <c r="AH381" s="1400"/>
      <c r="AI381" s="1400"/>
      <c r="AJ381" s="1400"/>
      <c r="AK381" s="1400"/>
      <c r="AL381" s="1400"/>
      <c r="AM381" s="1400"/>
      <c r="AN381" s="1400"/>
      <c r="AO381" s="1400"/>
      <c r="AP381" s="1400"/>
      <c r="AQ381" s="1400"/>
      <c r="AR381" s="1400"/>
      <c r="AS381" s="1400"/>
      <c r="AT381" s="1401"/>
      <c r="AU381" s="1454"/>
      <c r="AV381" s="778"/>
      <c r="AW381" s="1498"/>
      <c r="AX381" s="1454"/>
      <c r="AY381" s="778"/>
      <c r="AZ381" s="1492"/>
      <c r="BA381" s="1496"/>
      <c r="BB381" s="778"/>
      <c r="BC381" s="1492"/>
      <c r="BD381" s="1496"/>
      <c r="BE381" s="778"/>
      <c r="BF381" s="1492"/>
      <c r="BG381" s="1496"/>
      <c r="BH381" s="778"/>
      <c r="BI381" s="1492"/>
      <c r="BJ381" s="1496"/>
      <c r="BK381" s="778"/>
      <c r="BL381" s="1492"/>
      <c r="BM381" s="1496"/>
      <c r="BN381" s="778"/>
      <c r="BO381" s="1498"/>
      <c r="BP381" s="337"/>
      <c r="BQ381" s="196"/>
      <c r="BR381" s="196"/>
      <c r="BS381" s="196"/>
      <c r="BT381" s="196"/>
      <c r="BU381" s="196"/>
      <c r="BV381" s="196"/>
      <c r="BW381" s="196"/>
      <c r="BX381" s="196"/>
      <c r="BY381" s="196"/>
      <c r="BZ381" s="196"/>
      <c r="CA381" s="196"/>
      <c r="CB381" s="196"/>
      <c r="CC381" s="338"/>
      <c r="CD381" s="1517"/>
      <c r="CE381" s="1518"/>
      <c r="CF381" s="1518"/>
      <c r="CG381" s="1518"/>
      <c r="CH381" s="1518"/>
      <c r="CI381" s="1518"/>
      <c r="CJ381" s="1518"/>
      <c r="CK381" s="1518"/>
      <c r="CL381" s="1518"/>
      <c r="CM381" s="1518"/>
      <c r="CN381" s="1518"/>
      <c r="CO381" s="1518"/>
      <c r="CP381" s="1518"/>
      <c r="CQ381" s="1518"/>
      <c r="CR381" s="1518"/>
      <c r="CS381" s="1518"/>
      <c r="CT381" s="1518"/>
      <c r="CU381" s="1518"/>
      <c r="CV381" s="1519"/>
      <c r="CW381" s="32"/>
      <c r="CX381" s="32"/>
    </row>
    <row r="382" spans="2:102" s="7" customFormat="1" ht="9.9" customHeight="1">
      <c r="B382" s="1448"/>
      <c r="C382" s="1400"/>
      <c r="D382" s="1400"/>
      <c r="E382" s="1400"/>
      <c r="F382" s="1400"/>
      <c r="G382" s="1400"/>
      <c r="H382" s="1400"/>
      <c r="I382" s="1400"/>
      <c r="J382" s="1400"/>
      <c r="K382" s="1400"/>
      <c r="L382" s="1400"/>
      <c r="M382" s="1400"/>
      <c r="N382" s="1400"/>
      <c r="O382" s="1400"/>
      <c r="P382" s="1400"/>
      <c r="Q382" s="1400"/>
      <c r="R382" s="1400"/>
      <c r="S382" s="1400"/>
      <c r="T382" s="1400"/>
      <c r="U382" s="1400"/>
      <c r="V382" s="1400"/>
      <c r="W382" s="1400"/>
      <c r="X382" s="1400"/>
      <c r="Y382" s="1400"/>
      <c r="Z382" s="1400"/>
      <c r="AA382" s="1400"/>
      <c r="AB382" s="1400"/>
      <c r="AC382" s="1400"/>
      <c r="AD382" s="1400"/>
      <c r="AE382" s="1400"/>
      <c r="AF382" s="1400"/>
      <c r="AG382" s="1400"/>
      <c r="AH382" s="1400"/>
      <c r="AI382" s="1400"/>
      <c r="AJ382" s="1400"/>
      <c r="AK382" s="1400"/>
      <c r="AL382" s="1400"/>
      <c r="AM382" s="1400"/>
      <c r="AN382" s="1400"/>
      <c r="AO382" s="1400"/>
      <c r="AP382" s="1400"/>
      <c r="AQ382" s="1400"/>
      <c r="AR382" s="1400"/>
      <c r="AS382" s="1400"/>
      <c r="AT382" s="1401"/>
      <c r="AU382" s="1454"/>
      <c r="AV382" s="778"/>
      <c r="AW382" s="1498"/>
      <c r="AX382" s="1454"/>
      <c r="AY382" s="778"/>
      <c r="AZ382" s="1492"/>
      <c r="BA382" s="1496"/>
      <c r="BB382" s="778"/>
      <c r="BC382" s="1492"/>
      <c r="BD382" s="1496"/>
      <c r="BE382" s="778"/>
      <c r="BF382" s="1492"/>
      <c r="BG382" s="1496"/>
      <c r="BH382" s="778"/>
      <c r="BI382" s="1492"/>
      <c r="BJ382" s="1496"/>
      <c r="BK382" s="778"/>
      <c r="BL382" s="1492"/>
      <c r="BM382" s="1496"/>
      <c r="BN382" s="778"/>
      <c r="BO382" s="1498"/>
      <c r="BP382" s="337"/>
      <c r="BQ382" s="196"/>
      <c r="BR382" s="196"/>
      <c r="BS382" s="196"/>
      <c r="BT382" s="196"/>
      <c r="BU382" s="196"/>
      <c r="BV382" s="196"/>
      <c r="BW382" s="196"/>
      <c r="BX382" s="196"/>
      <c r="BY382" s="196"/>
      <c r="BZ382" s="196"/>
      <c r="CA382" s="196"/>
      <c r="CB382" s="196"/>
      <c r="CC382" s="338"/>
      <c r="CD382" s="1517"/>
      <c r="CE382" s="1518"/>
      <c r="CF382" s="1518"/>
      <c r="CG382" s="1518"/>
      <c r="CH382" s="1518"/>
      <c r="CI382" s="1518"/>
      <c r="CJ382" s="1518"/>
      <c r="CK382" s="1518"/>
      <c r="CL382" s="1518"/>
      <c r="CM382" s="1518"/>
      <c r="CN382" s="1518"/>
      <c r="CO382" s="1518"/>
      <c r="CP382" s="1518"/>
      <c r="CQ382" s="1518"/>
      <c r="CR382" s="1518"/>
      <c r="CS382" s="1518"/>
      <c r="CT382" s="1518"/>
      <c r="CU382" s="1518"/>
      <c r="CV382" s="1519"/>
      <c r="CW382" s="32"/>
      <c r="CX382" s="32"/>
    </row>
    <row r="383" spans="2:102" s="7" customFormat="1" ht="9.9" customHeight="1">
      <c r="B383" s="1449"/>
      <c r="C383" s="1403"/>
      <c r="D383" s="1403"/>
      <c r="E383" s="1403"/>
      <c r="F383" s="1403"/>
      <c r="G383" s="1403"/>
      <c r="H383" s="1403"/>
      <c r="I383" s="1403"/>
      <c r="J383" s="1403"/>
      <c r="K383" s="1403"/>
      <c r="L383" s="1403"/>
      <c r="M383" s="1403"/>
      <c r="N383" s="1403"/>
      <c r="O383" s="1403"/>
      <c r="P383" s="1403"/>
      <c r="Q383" s="1403"/>
      <c r="R383" s="1403"/>
      <c r="S383" s="1403"/>
      <c r="T383" s="1403"/>
      <c r="U383" s="1403"/>
      <c r="V383" s="1403"/>
      <c r="W383" s="1403"/>
      <c r="X383" s="1403"/>
      <c r="Y383" s="1403"/>
      <c r="Z383" s="1403"/>
      <c r="AA383" s="1403"/>
      <c r="AB383" s="1403"/>
      <c r="AC383" s="1403"/>
      <c r="AD383" s="1403"/>
      <c r="AE383" s="1403"/>
      <c r="AF383" s="1403"/>
      <c r="AG383" s="1403"/>
      <c r="AH383" s="1403"/>
      <c r="AI383" s="1403"/>
      <c r="AJ383" s="1403"/>
      <c r="AK383" s="1403"/>
      <c r="AL383" s="1403"/>
      <c r="AM383" s="1403"/>
      <c r="AN383" s="1403"/>
      <c r="AO383" s="1403"/>
      <c r="AP383" s="1403"/>
      <c r="AQ383" s="1403"/>
      <c r="AR383" s="1403"/>
      <c r="AS383" s="1403"/>
      <c r="AT383" s="1404"/>
      <c r="AU383" s="1456"/>
      <c r="AV383" s="1493"/>
      <c r="AW383" s="1499"/>
      <c r="AX383" s="1456"/>
      <c r="AY383" s="1493"/>
      <c r="AZ383" s="1494"/>
      <c r="BA383" s="1497"/>
      <c r="BB383" s="1493"/>
      <c r="BC383" s="1494"/>
      <c r="BD383" s="1497"/>
      <c r="BE383" s="1493"/>
      <c r="BF383" s="1494"/>
      <c r="BG383" s="1497"/>
      <c r="BH383" s="1493"/>
      <c r="BI383" s="1494"/>
      <c r="BJ383" s="1497"/>
      <c r="BK383" s="1493"/>
      <c r="BL383" s="1494"/>
      <c r="BM383" s="1497"/>
      <c r="BN383" s="1493"/>
      <c r="BO383" s="1499"/>
      <c r="BP383" s="339"/>
      <c r="BQ383" s="340"/>
      <c r="BR383" s="340"/>
      <c r="BS383" s="340"/>
      <c r="BT383" s="340"/>
      <c r="BU383" s="340"/>
      <c r="BV383" s="340"/>
      <c r="BW383" s="340"/>
      <c r="BX383" s="340"/>
      <c r="BY383" s="340"/>
      <c r="BZ383" s="340"/>
      <c r="CA383" s="340"/>
      <c r="CB383" s="340"/>
      <c r="CC383" s="341"/>
      <c r="CD383" s="1520"/>
      <c r="CE383" s="1521"/>
      <c r="CF383" s="1521"/>
      <c r="CG383" s="1521"/>
      <c r="CH383" s="1521"/>
      <c r="CI383" s="1521"/>
      <c r="CJ383" s="1521"/>
      <c r="CK383" s="1521"/>
      <c r="CL383" s="1521"/>
      <c r="CM383" s="1521"/>
      <c r="CN383" s="1521"/>
      <c r="CO383" s="1521"/>
      <c r="CP383" s="1521"/>
      <c r="CQ383" s="1521"/>
      <c r="CR383" s="1521"/>
      <c r="CS383" s="1521"/>
      <c r="CT383" s="1521"/>
      <c r="CU383" s="1521"/>
      <c r="CV383" s="1522"/>
    </row>
    <row r="384" spans="2:102" s="7" customFormat="1" ht="4.5" customHeight="1">
      <c r="X384" s="5"/>
      <c r="Y384" s="5"/>
      <c r="Z384" s="5"/>
      <c r="AA384" s="5"/>
      <c r="AB384" s="5"/>
      <c r="AC384" s="5"/>
      <c r="AD384" s="5"/>
      <c r="AE384" s="5"/>
      <c r="AF384" s="5"/>
      <c r="AG384" s="5"/>
      <c r="AH384" s="5"/>
      <c r="AI384" s="5"/>
      <c r="AJ384" s="5"/>
      <c r="AK384" s="5"/>
      <c r="AL384" s="5"/>
      <c r="AM384" s="5"/>
      <c r="AN384" s="5"/>
      <c r="AO384" s="5"/>
      <c r="AP384" s="5"/>
      <c r="AQ384" s="5"/>
      <c r="AR384" s="5"/>
      <c r="AS384" s="5"/>
      <c r="AT384" s="5"/>
      <c r="AU384" s="5"/>
      <c r="AV384" s="5"/>
      <c r="AW384" s="20"/>
      <c r="AX384" s="5"/>
      <c r="AY384" s="5"/>
      <c r="AZ384" s="5"/>
      <c r="BA384" s="5"/>
      <c r="BB384" s="5"/>
      <c r="BC384" s="5"/>
      <c r="BD384" s="5"/>
      <c r="BE384" s="5"/>
      <c r="BF384" s="5"/>
      <c r="BG384" s="5"/>
      <c r="BH384" s="5"/>
      <c r="BI384" s="5"/>
      <c r="BJ384" s="5"/>
      <c r="BK384" s="5"/>
      <c r="BL384" s="5"/>
      <c r="BM384" s="5"/>
      <c r="BN384" s="5"/>
      <c r="BO384" s="5"/>
      <c r="BP384" s="5"/>
      <c r="BQ384" s="5"/>
      <c r="BR384" s="5"/>
      <c r="BS384" s="5"/>
      <c r="BT384" s="5"/>
      <c r="BU384" s="5"/>
      <c r="BV384" s="5"/>
    </row>
    <row r="385" spans="2:100" s="7" customFormat="1" ht="9.9" customHeight="1">
      <c r="B385" s="20" t="s">
        <v>94</v>
      </c>
      <c r="W385" s="5"/>
      <c r="X385" s="5"/>
      <c r="Y385" s="20"/>
      <c r="Z385" s="5"/>
      <c r="AC385" s="172"/>
      <c r="AD385" s="172"/>
      <c r="AE385" s="172"/>
      <c r="AF385" s="172"/>
      <c r="AG385" s="172"/>
      <c r="AH385" s="172"/>
      <c r="AI385" s="172"/>
      <c r="AJ385" s="172"/>
      <c r="AK385" s="172"/>
      <c r="AL385" s="172"/>
      <c r="AM385" s="172"/>
      <c r="AN385" s="172"/>
      <c r="AO385" s="172"/>
      <c r="AP385" s="172"/>
      <c r="AQ385" s="172"/>
      <c r="AR385" s="6"/>
      <c r="AS385" s="6"/>
      <c r="AT385" s="6"/>
      <c r="AU385" s="172"/>
      <c r="AV385" s="20"/>
      <c r="AW385" s="172"/>
      <c r="AX385" s="20"/>
      <c r="AY385" s="20"/>
      <c r="AZ385" s="172"/>
      <c r="BA385" s="172"/>
      <c r="BB385" s="20"/>
      <c r="BC385" s="172"/>
      <c r="BD385" s="172"/>
      <c r="BE385" s="20"/>
      <c r="BF385" s="172"/>
      <c r="BG385" s="172"/>
      <c r="BH385" s="20"/>
      <c r="BI385" s="20"/>
      <c r="BJ385" s="20"/>
      <c r="BL385" s="226"/>
      <c r="BM385" s="226"/>
      <c r="BN385" s="226"/>
      <c r="BO385" s="226"/>
      <c r="BQ385" s="226"/>
      <c r="BR385" s="226"/>
      <c r="BS385" s="23" t="s">
        <v>1257</v>
      </c>
      <c r="BT385" s="226"/>
      <c r="BU385" s="226"/>
      <c r="BV385" s="226"/>
      <c r="BW385" s="226"/>
    </row>
    <row r="386" spans="2:100" s="7" customFormat="1" ht="9.9" customHeight="1">
      <c r="B386" s="1207" t="s">
        <v>19</v>
      </c>
      <c r="C386" s="1208"/>
      <c r="D386" s="1208"/>
      <c r="E386" s="1208"/>
      <c r="F386" s="1208"/>
      <c r="G386" s="1208"/>
      <c r="H386" s="1208"/>
      <c r="I386" s="1208"/>
      <c r="J386" s="1208"/>
      <c r="K386" s="1208"/>
      <c r="L386" s="1208"/>
      <c r="M386" s="1208"/>
      <c r="N386" s="1208"/>
      <c r="O386" s="1208"/>
      <c r="P386" s="1208"/>
      <c r="Q386" s="1208"/>
      <c r="R386" s="1208"/>
      <c r="S386" s="1208"/>
      <c r="T386" s="1208"/>
      <c r="U386" s="1208"/>
      <c r="V386" s="1208"/>
      <c r="W386" s="1208"/>
      <c r="X386" s="1208"/>
      <c r="Y386" s="1208"/>
      <c r="Z386" s="1208"/>
      <c r="AA386" s="1208"/>
      <c r="AB386" s="1208"/>
      <c r="AC386" s="1208"/>
      <c r="AD386" s="1208"/>
      <c r="AE386" s="1208"/>
      <c r="AF386" s="1208"/>
      <c r="AG386" s="1208"/>
      <c r="AH386" s="1208"/>
      <c r="AI386" s="1208"/>
      <c r="AJ386" s="1208"/>
      <c r="AK386" s="1208"/>
      <c r="AL386" s="1208"/>
      <c r="AM386" s="1208"/>
      <c r="AN386" s="1208"/>
      <c r="AO386" s="1209"/>
      <c r="AP386" s="172"/>
      <c r="AQ386" s="172"/>
      <c r="AR386" s="172"/>
      <c r="AS386" s="172"/>
      <c r="AT386" s="172"/>
      <c r="AU386" s="172"/>
      <c r="AV386" s="172"/>
      <c r="AW386" s="172"/>
      <c r="AX386" s="172"/>
      <c r="AY386" s="218"/>
      <c r="AZ386" s="218"/>
      <c r="BA386" s="4"/>
      <c r="BB386" s="218"/>
      <c r="BC386" s="218"/>
      <c r="BD386" s="218"/>
      <c r="BE386" s="218"/>
      <c r="BF386" s="218"/>
      <c r="BG386" s="218"/>
      <c r="BH386" s="218"/>
      <c r="BI386" s="218"/>
      <c r="BJ386" s="172"/>
      <c r="BK386" s="20"/>
      <c r="BL386" s="172"/>
      <c r="BM386" s="172"/>
      <c r="BN386" s="20"/>
      <c r="BO386" s="172"/>
      <c r="BP386" s="172"/>
      <c r="BQ386" s="20"/>
      <c r="BR386" s="172"/>
      <c r="BS386" s="172"/>
      <c r="BT386" s="20"/>
      <c r="BU386" s="172"/>
      <c r="BV386" s="172"/>
      <c r="BW386" s="20"/>
      <c r="BX386" s="20"/>
      <c r="CA386" s="226"/>
      <c r="CB386" s="226"/>
      <c r="CC386" s="226"/>
      <c r="CD386" s="226"/>
      <c r="CE386" s="226"/>
      <c r="CF386" s="226"/>
      <c r="CG386" s="226"/>
      <c r="CH386" s="226"/>
      <c r="CI386" s="226"/>
      <c r="CJ386" s="226"/>
      <c r="CK386" s="226"/>
      <c r="CL386" s="226"/>
    </row>
    <row r="387" spans="2:100" s="7" customFormat="1" ht="9.9" customHeight="1">
      <c r="B387" s="1207">
        <v>1</v>
      </c>
      <c r="C387" s="1208"/>
      <c r="D387" s="1208"/>
      <c r="E387" s="1209"/>
      <c r="F387" s="1207">
        <v>2</v>
      </c>
      <c r="G387" s="1208"/>
      <c r="H387" s="1208"/>
      <c r="I387" s="1209"/>
      <c r="J387" s="1207">
        <v>3</v>
      </c>
      <c r="K387" s="1208"/>
      <c r="L387" s="1208"/>
      <c r="M387" s="1209"/>
      <c r="N387" s="1207">
        <v>4</v>
      </c>
      <c r="O387" s="1208"/>
      <c r="P387" s="1208"/>
      <c r="Q387" s="1209"/>
      <c r="R387" s="1207">
        <v>5</v>
      </c>
      <c r="S387" s="1208"/>
      <c r="T387" s="1208"/>
      <c r="U387" s="1209"/>
      <c r="V387" s="1207">
        <v>6</v>
      </c>
      <c r="W387" s="1208"/>
      <c r="X387" s="1208"/>
      <c r="Y387" s="1209"/>
      <c r="Z387" s="1207">
        <v>7</v>
      </c>
      <c r="AA387" s="1208"/>
      <c r="AB387" s="1208"/>
      <c r="AC387" s="1209"/>
      <c r="AD387" s="1207">
        <v>8</v>
      </c>
      <c r="AE387" s="1208"/>
      <c r="AF387" s="1208"/>
      <c r="AG387" s="1209"/>
      <c r="AH387" s="1207">
        <v>9</v>
      </c>
      <c r="AI387" s="1208"/>
      <c r="AJ387" s="1208"/>
      <c r="AK387" s="1209"/>
      <c r="AL387" s="1207">
        <v>10</v>
      </c>
      <c r="AM387" s="1208"/>
      <c r="AN387" s="1208"/>
      <c r="AO387" s="1209"/>
      <c r="AY387" s="1527" t="s">
        <v>1</v>
      </c>
      <c r="AZ387" s="1527"/>
      <c r="BA387" s="1527"/>
      <c r="BB387" s="1528" t="s">
        <v>0</v>
      </c>
      <c r="BC387" s="1529"/>
      <c r="BD387" s="1530"/>
      <c r="BE387" s="1537" t="s">
        <v>95</v>
      </c>
      <c r="BF387" s="1538"/>
      <c r="BG387" s="1538"/>
      <c r="BH387" s="1538"/>
      <c r="BI387" s="1538"/>
      <c r="BJ387" s="1538"/>
      <c r="BK387" s="1538"/>
      <c r="BL387" s="1538"/>
      <c r="BM387" s="1538"/>
      <c r="BN387" s="1538"/>
      <c r="BO387" s="1538"/>
      <c r="BP387" s="1539"/>
      <c r="BQ387" s="1546" t="s">
        <v>93</v>
      </c>
      <c r="BR387" s="1547"/>
      <c r="BS387" s="1547"/>
      <c r="BT387" s="1547"/>
      <c r="BU387" s="1547"/>
      <c r="BV387" s="1547"/>
      <c r="BW387" s="1547"/>
      <c r="BX387" s="1547"/>
      <c r="BY387" s="1547"/>
      <c r="BZ387" s="1547"/>
      <c r="CA387" s="1547"/>
      <c r="CB387" s="1547"/>
      <c r="CC387" s="1547"/>
      <c r="CD387" s="1547"/>
      <c r="CE387" s="1547"/>
      <c r="CF387" s="1547"/>
      <c r="CG387" s="1547"/>
      <c r="CH387" s="1547"/>
      <c r="CI387" s="1547"/>
      <c r="CJ387" s="1547"/>
      <c r="CK387" s="1547"/>
      <c r="CL387" s="1547"/>
      <c r="CM387" s="1547"/>
      <c r="CN387" s="1547"/>
      <c r="CO387" s="1547"/>
      <c r="CP387" s="1547"/>
      <c r="CQ387" s="1547"/>
      <c r="CR387" s="1547"/>
      <c r="CS387" s="1547"/>
      <c r="CT387" s="1547"/>
      <c r="CU387" s="1547"/>
      <c r="CV387" s="1548"/>
    </row>
    <row r="388" spans="2:100" s="7" customFormat="1" ht="9.9" customHeight="1">
      <c r="B388" s="1555"/>
      <c r="C388" s="1556"/>
      <c r="D388" s="1556"/>
      <c r="E388" s="1557"/>
      <c r="F388" s="1474" t="str">
        <f>$F$36</f>
        <v/>
      </c>
      <c r="G388" s="1475"/>
      <c r="H388" s="1475" t="str">
        <f>$H$36</f>
        <v/>
      </c>
      <c r="I388" s="1476"/>
      <c r="J388" s="1474" t="str">
        <f>$J$36</f>
        <v/>
      </c>
      <c r="K388" s="1475"/>
      <c r="L388" s="1475"/>
      <c r="M388" s="1476"/>
      <c r="N388" s="1555" t="str">
        <f>$N$36</f>
        <v/>
      </c>
      <c r="O388" s="1556"/>
      <c r="P388" s="1556"/>
      <c r="Q388" s="1557"/>
      <c r="R388" s="1555" t="str">
        <f>$R$36</f>
        <v/>
      </c>
      <c r="S388" s="1556"/>
      <c r="T388" s="1556"/>
      <c r="U388" s="1557"/>
      <c r="V388" s="1474" t="str">
        <f>$V$36</f>
        <v/>
      </c>
      <c r="W388" s="1475"/>
      <c r="X388" s="1475"/>
      <c r="Y388" s="1476"/>
      <c r="Z388" s="1474" t="str">
        <f>$Z$36</f>
        <v/>
      </c>
      <c r="AA388" s="1475"/>
      <c r="AB388" s="1475"/>
      <c r="AC388" s="1476"/>
      <c r="AD388" s="1474" t="str">
        <f>$AD$36</f>
        <v/>
      </c>
      <c r="AE388" s="1475"/>
      <c r="AF388" s="1475"/>
      <c r="AG388" s="1476"/>
      <c r="AH388" s="1474" t="str">
        <f>$AH$36</f>
        <v/>
      </c>
      <c r="AI388" s="1475"/>
      <c r="AJ388" s="1475"/>
      <c r="AK388" s="1476"/>
      <c r="AL388" s="1474" t="str">
        <f>$AL$36</f>
        <v/>
      </c>
      <c r="AM388" s="1475"/>
      <c r="AN388" s="1475" t="str">
        <f>$AN$36</f>
        <v/>
      </c>
      <c r="AO388" s="1476"/>
      <c r="AY388" s="1527"/>
      <c r="AZ388" s="1527"/>
      <c r="BA388" s="1527"/>
      <c r="BB388" s="1531"/>
      <c r="BC388" s="1532"/>
      <c r="BD388" s="1533"/>
      <c r="BE388" s="1540"/>
      <c r="BF388" s="1541"/>
      <c r="BG388" s="1541"/>
      <c r="BH388" s="1541"/>
      <c r="BI388" s="1541"/>
      <c r="BJ388" s="1541"/>
      <c r="BK388" s="1541"/>
      <c r="BL388" s="1541"/>
      <c r="BM388" s="1541"/>
      <c r="BN388" s="1541"/>
      <c r="BO388" s="1541"/>
      <c r="BP388" s="1542"/>
      <c r="BQ388" s="1549"/>
      <c r="BR388" s="1550"/>
      <c r="BS388" s="1550"/>
      <c r="BT388" s="1550"/>
      <c r="BU388" s="1550"/>
      <c r="BV388" s="1550"/>
      <c r="BW388" s="1550"/>
      <c r="BX388" s="1550"/>
      <c r="BY388" s="1550"/>
      <c r="BZ388" s="1550"/>
      <c r="CA388" s="1550"/>
      <c r="CB388" s="1550"/>
      <c r="CC388" s="1550"/>
      <c r="CD388" s="1550"/>
      <c r="CE388" s="1550"/>
      <c r="CF388" s="1550"/>
      <c r="CG388" s="1550"/>
      <c r="CH388" s="1550"/>
      <c r="CI388" s="1550"/>
      <c r="CJ388" s="1550"/>
      <c r="CK388" s="1550"/>
      <c r="CL388" s="1550"/>
      <c r="CM388" s="1550"/>
      <c r="CN388" s="1550"/>
      <c r="CO388" s="1550"/>
      <c r="CP388" s="1550"/>
      <c r="CQ388" s="1550"/>
      <c r="CR388" s="1550"/>
      <c r="CS388" s="1550"/>
      <c r="CT388" s="1550"/>
      <c r="CU388" s="1550"/>
      <c r="CV388" s="1551"/>
    </row>
    <row r="389" spans="2:100" s="7" customFormat="1" ht="9.9" customHeight="1">
      <c r="B389" s="1558"/>
      <c r="C389" s="1559"/>
      <c r="D389" s="1559"/>
      <c r="E389" s="1560"/>
      <c r="F389" s="1477"/>
      <c r="G389" s="1478"/>
      <c r="H389" s="1478"/>
      <c r="I389" s="1479"/>
      <c r="J389" s="1477"/>
      <c r="K389" s="1478"/>
      <c r="L389" s="1478"/>
      <c r="M389" s="1479"/>
      <c r="N389" s="1558"/>
      <c r="O389" s="1559"/>
      <c r="P389" s="1559"/>
      <c r="Q389" s="1560"/>
      <c r="R389" s="1558"/>
      <c r="S389" s="1559"/>
      <c r="T389" s="1559"/>
      <c r="U389" s="1560"/>
      <c r="V389" s="1477"/>
      <c r="W389" s="1478"/>
      <c r="X389" s="1478"/>
      <c r="Y389" s="1479"/>
      <c r="Z389" s="1477"/>
      <c r="AA389" s="1478"/>
      <c r="AB389" s="1478"/>
      <c r="AC389" s="1479"/>
      <c r="AD389" s="1477"/>
      <c r="AE389" s="1478"/>
      <c r="AF389" s="1478"/>
      <c r="AG389" s="1479"/>
      <c r="AH389" s="1477"/>
      <c r="AI389" s="1478"/>
      <c r="AJ389" s="1478"/>
      <c r="AK389" s="1479"/>
      <c r="AL389" s="1477"/>
      <c r="AM389" s="1478"/>
      <c r="AN389" s="1478"/>
      <c r="AO389" s="1479"/>
      <c r="AY389" s="1527"/>
      <c r="AZ389" s="1527"/>
      <c r="BA389" s="1527"/>
      <c r="BB389" s="1534"/>
      <c r="BC389" s="1535"/>
      <c r="BD389" s="1536"/>
      <c r="BE389" s="1543"/>
      <c r="BF389" s="1544"/>
      <c r="BG389" s="1544"/>
      <c r="BH389" s="1544"/>
      <c r="BI389" s="1544"/>
      <c r="BJ389" s="1544"/>
      <c r="BK389" s="1544"/>
      <c r="BL389" s="1544"/>
      <c r="BM389" s="1544"/>
      <c r="BN389" s="1544"/>
      <c r="BO389" s="1544"/>
      <c r="BP389" s="1545"/>
      <c r="BQ389" s="1552"/>
      <c r="BR389" s="1553"/>
      <c r="BS389" s="1553"/>
      <c r="BT389" s="1553"/>
      <c r="BU389" s="1553"/>
      <c r="BV389" s="1553"/>
      <c r="BW389" s="1553"/>
      <c r="BX389" s="1553"/>
      <c r="BY389" s="1553"/>
      <c r="BZ389" s="1553"/>
      <c r="CA389" s="1553"/>
      <c r="CB389" s="1553"/>
      <c r="CC389" s="1553"/>
      <c r="CD389" s="1553"/>
      <c r="CE389" s="1553"/>
      <c r="CF389" s="1553"/>
      <c r="CG389" s="1553"/>
      <c r="CH389" s="1553"/>
      <c r="CI389" s="1553"/>
      <c r="CJ389" s="1553"/>
      <c r="CK389" s="1553"/>
      <c r="CL389" s="1553"/>
      <c r="CM389" s="1553"/>
      <c r="CN389" s="1553"/>
      <c r="CO389" s="1553"/>
      <c r="CP389" s="1553"/>
      <c r="CQ389" s="1553"/>
      <c r="CR389" s="1553"/>
      <c r="CS389" s="1553"/>
      <c r="CT389" s="1553"/>
      <c r="CU389" s="1553"/>
      <c r="CV389" s="1554"/>
    </row>
    <row r="390" spans="2:100" s="7" customFormat="1" ht="9.9" customHeight="1">
      <c r="B390" s="1558"/>
      <c r="C390" s="1559"/>
      <c r="D390" s="1559"/>
      <c r="E390" s="1560"/>
      <c r="F390" s="1477"/>
      <c r="G390" s="1478"/>
      <c r="H390" s="1478"/>
      <c r="I390" s="1479"/>
      <c r="J390" s="1477"/>
      <c r="K390" s="1478"/>
      <c r="L390" s="1478"/>
      <c r="M390" s="1479"/>
      <c r="N390" s="1558"/>
      <c r="O390" s="1559"/>
      <c r="P390" s="1559"/>
      <c r="Q390" s="1560"/>
      <c r="R390" s="1558"/>
      <c r="S390" s="1559"/>
      <c r="T390" s="1559"/>
      <c r="U390" s="1560"/>
      <c r="V390" s="1477"/>
      <c r="W390" s="1478"/>
      <c r="X390" s="1478"/>
      <c r="Y390" s="1479"/>
      <c r="Z390" s="1477"/>
      <c r="AA390" s="1478"/>
      <c r="AB390" s="1478"/>
      <c r="AC390" s="1479"/>
      <c r="AD390" s="1477"/>
      <c r="AE390" s="1478"/>
      <c r="AF390" s="1478"/>
      <c r="AG390" s="1479"/>
      <c r="AH390" s="1477"/>
      <c r="AI390" s="1478"/>
      <c r="AJ390" s="1478"/>
      <c r="AK390" s="1479"/>
      <c r="AL390" s="1477"/>
      <c r="AM390" s="1478"/>
      <c r="AN390" s="1478"/>
      <c r="AO390" s="1479"/>
      <c r="AY390" s="1483" t="str">
        <f>$AY$38</f>
        <v/>
      </c>
      <c r="AZ390" s="1483"/>
      <c r="BA390" s="1483"/>
      <c r="BB390" s="1484">
        <v>3</v>
      </c>
      <c r="BC390" s="1485"/>
      <c r="BD390" s="1486"/>
      <c r="BE390" s="675" t="str">
        <f>$BE$38</f>
        <v/>
      </c>
      <c r="BF390" s="676"/>
      <c r="BG390" s="1491"/>
      <c r="BH390" s="1495" t="str">
        <f>$BH$38</f>
        <v/>
      </c>
      <c r="BI390" s="676"/>
      <c r="BJ390" s="1491"/>
      <c r="BK390" s="1495" t="str">
        <f>$BK$38</f>
        <v/>
      </c>
      <c r="BL390" s="676"/>
      <c r="BM390" s="1491"/>
      <c r="BN390" s="1495" t="str">
        <f>$BN$38</f>
        <v/>
      </c>
      <c r="BO390" s="676"/>
      <c r="BP390" s="677"/>
      <c r="BQ390" s="1500" t="str">
        <f>$BQ$38</f>
        <v/>
      </c>
      <c r="BR390" s="1501"/>
      <c r="BS390" s="1501"/>
      <c r="BT390" s="1501"/>
      <c r="BU390" s="1501"/>
      <c r="BV390" s="1501"/>
      <c r="BW390" s="1501"/>
      <c r="BX390" s="1501"/>
      <c r="BY390" s="1501"/>
      <c r="BZ390" s="1501"/>
      <c r="CA390" s="1501"/>
      <c r="CB390" s="1501"/>
      <c r="CC390" s="1501"/>
      <c r="CD390" s="1501"/>
      <c r="CE390" s="1501"/>
      <c r="CF390" s="1501"/>
      <c r="CG390" s="1501"/>
      <c r="CH390" s="1501"/>
      <c r="CI390" s="1501"/>
      <c r="CJ390" s="1501"/>
      <c r="CK390" s="1501"/>
      <c r="CL390" s="1501"/>
      <c r="CM390" s="1501"/>
      <c r="CN390" s="1501"/>
      <c r="CO390" s="1501"/>
      <c r="CP390" s="1501"/>
      <c r="CQ390" s="1501"/>
      <c r="CR390" s="1501"/>
      <c r="CS390" s="1501"/>
      <c r="CT390" s="1501"/>
      <c r="CU390" s="1501"/>
      <c r="CV390" s="1502"/>
    </row>
    <row r="391" spans="2:100" s="5" customFormat="1" ht="9.9" customHeight="1">
      <c r="B391" s="1558"/>
      <c r="C391" s="1559"/>
      <c r="D391" s="1559"/>
      <c r="E391" s="1560"/>
      <c r="F391" s="1477"/>
      <c r="G391" s="1478"/>
      <c r="H391" s="1478"/>
      <c r="I391" s="1479"/>
      <c r="J391" s="1477"/>
      <c r="K391" s="1478"/>
      <c r="L391" s="1478"/>
      <c r="M391" s="1479"/>
      <c r="N391" s="1558"/>
      <c r="O391" s="1559"/>
      <c r="P391" s="1559"/>
      <c r="Q391" s="1560"/>
      <c r="R391" s="1558"/>
      <c r="S391" s="1559"/>
      <c r="T391" s="1559"/>
      <c r="U391" s="1560"/>
      <c r="V391" s="1477"/>
      <c r="W391" s="1478"/>
      <c r="X391" s="1478"/>
      <c r="Y391" s="1479"/>
      <c r="Z391" s="1477"/>
      <c r="AA391" s="1478"/>
      <c r="AB391" s="1478"/>
      <c r="AC391" s="1479"/>
      <c r="AD391" s="1477"/>
      <c r="AE391" s="1478"/>
      <c r="AF391" s="1478"/>
      <c r="AG391" s="1479"/>
      <c r="AH391" s="1477"/>
      <c r="AI391" s="1478"/>
      <c r="AJ391" s="1478"/>
      <c r="AK391" s="1479"/>
      <c r="AL391" s="1477"/>
      <c r="AM391" s="1478"/>
      <c r="AN391" s="1478"/>
      <c r="AO391" s="1479"/>
      <c r="AY391" s="1483"/>
      <c r="AZ391" s="1483"/>
      <c r="BA391" s="1483"/>
      <c r="BB391" s="1487"/>
      <c r="BC391" s="1488"/>
      <c r="BD391" s="1446"/>
      <c r="BE391" s="1454"/>
      <c r="BF391" s="778"/>
      <c r="BG391" s="1492"/>
      <c r="BH391" s="1496"/>
      <c r="BI391" s="778"/>
      <c r="BJ391" s="1492"/>
      <c r="BK391" s="1496"/>
      <c r="BL391" s="778"/>
      <c r="BM391" s="1492"/>
      <c r="BN391" s="1496"/>
      <c r="BO391" s="778"/>
      <c r="BP391" s="1498"/>
      <c r="BQ391" s="1466"/>
      <c r="BR391" s="1503"/>
      <c r="BS391" s="1503"/>
      <c r="BT391" s="1503"/>
      <c r="BU391" s="1503"/>
      <c r="BV391" s="1503"/>
      <c r="BW391" s="1503"/>
      <c r="BX391" s="1503"/>
      <c r="BY391" s="1503"/>
      <c r="BZ391" s="1503"/>
      <c r="CA391" s="1503"/>
      <c r="CB391" s="1503"/>
      <c r="CC391" s="1503"/>
      <c r="CD391" s="1503"/>
      <c r="CE391" s="1503"/>
      <c r="CF391" s="1503"/>
      <c r="CG391" s="1503"/>
      <c r="CH391" s="1503"/>
      <c r="CI391" s="1503"/>
      <c r="CJ391" s="1503"/>
      <c r="CK391" s="1503"/>
      <c r="CL391" s="1503"/>
      <c r="CM391" s="1503"/>
      <c r="CN391" s="1503"/>
      <c r="CO391" s="1503"/>
      <c r="CP391" s="1503"/>
      <c r="CQ391" s="1503"/>
      <c r="CR391" s="1503"/>
      <c r="CS391" s="1503"/>
      <c r="CT391" s="1503"/>
      <c r="CU391" s="1503"/>
      <c r="CV391" s="1504"/>
    </row>
    <row r="392" spans="2:100" s="7" customFormat="1" ht="4.5" customHeight="1">
      <c r="B392" s="1561"/>
      <c r="C392" s="1562"/>
      <c r="D392" s="1562"/>
      <c r="E392" s="1563"/>
      <c r="F392" s="1480"/>
      <c r="G392" s="1481"/>
      <c r="H392" s="1481"/>
      <c r="I392" s="1482"/>
      <c r="J392" s="1480"/>
      <c r="K392" s="1481"/>
      <c r="L392" s="1481"/>
      <c r="M392" s="1482"/>
      <c r="N392" s="1561"/>
      <c r="O392" s="1562"/>
      <c r="P392" s="1562"/>
      <c r="Q392" s="1563"/>
      <c r="R392" s="1561"/>
      <c r="S392" s="1562"/>
      <c r="T392" s="1562"/>
      <c r="U392" s="1563"/>
      <c r="V392" s="1480"/>
      <c r="W392" s="1481"/>
      <c r="X392" s="1481"/>
      <c r="Y392" s="1482"/>
      <c r="Z392" s="1480"/>
      <c r="AA392" s="1481"/>
      <c r="AB392" s="1481"/>
      <c r="AC392" s="1482"/>
      <c r="AD392" s="1480"/>
      <c r="AE392" s="1481"/>
      <c r="AF392" s="1481"/>
      <c r="AG392" s="1482"/>
      <c r="AH392" s="1480"/>
      <c r="AI392" s="1481"/>
      <c r="AJ392" s="1481"/>
      <c r="AK392" s="1482"/>
      <c r="AL392" s="1480"/>
      <c r="AM392" s="1481"/>
      <c r="AN392" s="1481"/>
      <c r="AO392" s="1482"/>
      <c r="AY392" s="1483"/>
      <c r="AZ392" s="1483"/>
      <c r="BA392" s="1483"/>
      <c r="BB392" s="1489"/>
      <c r="BC392" s="1490"/>
      <c r="BD392" s="1447"/>
      <c r="BE392" s="1456"/>
      <c r="BF392" s="1493"/>
      <c r="BG392" s="1494"/>
      <c r="BH392" s="1497"/>
      <c r="BI392" s="1493"/>
      <c r="BJ392" s="1494"/>
      <c r="BK392" s="1497"/>
      <c r="BL392" s="1493"/>
      <c r="BM392" s="1494"/>
      <c r="BN392" s="1497"/>
      <c r="BO392" s="1493"/>
      <c r="BP392" s="1499"/>
      <c r="BQ392" s="1468"/>
      <c r="BR392" s="1505"/>
      <c r="BS392" s="1505"/>
      <c r="BT392" s="1505"/>
      <c r="BU392" s="1505"/>
      <c r="BV392" s="1505"/>
      <c r="BW392" s="1505"/>
      <c r="BX392" s="1505"/>
      <c r="BY392" s="1505"/>
      <c r="BZ392" s="1505"/>
      <c r="CA392" s="1505"/>
      <c r="CB392" s="1505"/>
      <c r="CC392" s="1505"/>
      <c r="CD392" s="1505"/>
      <c r="CE392" s="1505"/>
      <c r="CF392" s="1505"/>
      <c r="CG392" s="1505"/>
      <c r="CH392" s="1505"/>
      <c r="CI392" s="1505"/>
      <c r="CJ392" s="1505"/>
      <c r="CK392" s="1505"/>
      <c r="CL392" s="1505"/>
      <c r="CM392" s="1505"/>
      <c r="CN392" s="1505"/>
      <c r="CO392" s="1505"/>
      <c r="CP392" s="1505"/>
      <c r="CQ392" s="1505"/>
      <c r="CR392" s="1505"/>
      <c r="CS392" s="1505"/>
      <c r="CT392" s="1505"/>
      <c r="CU392" s="1505"/>
      <c r="CV392" s="1506"/>
    </row>
    <row r="393" spans="2:100" s="7" customFormat="1" ht="4.5" customHeight="1">
      <c r="BH393" s="8"/>
      <c r="BI393" s="39"/>
    </row>
    <row r="394" spans="2:100" s="7" customFormat="1" ht="9.9" customHeight="1">
      <c r="B394" s="1254" t="s">
        <v>103</v>
      </c>
      <c r="C394" s="1244"/>
      <c r="D394" s="1245"/>
      <c r="E394" s="1207" t="s">
        <v>28</v>
      </c>
      <c r="F394" s="1208"/>
      <c r="G394" s="1208"/>
      <c r="H394" s="1208"/>
      <c r="I394" s="1208"/>
      <c r="J394" s="1208"/>
      <c r="K394" s="1208"/>
      <c r="L394" s="1208"/>
      <c r="M394" s="1208"/>
      <c r="N394" s="1208"/>
      <c r="O394" s="1208"/>
      <c r="P394" s="1208"/>
      <c r="Q394" s="1208"/>
      <c r="R394" s="1208"/>
      <c r="S394" s="1208"/>
      <c r="T394" s="1208"/>
      <c r="U394" s="1208"/>
      <c r="V394" s="1208"/>
      <c r="W394" s="1208"/>
      <c r="X394" s="1208"/>
      <c r="Y394" s="1208"/>
      <c r="Z394" s="1208"/>
      <c r="AA394" s="1208"/>
      <c r="AB394" s="1208"/>
      <c r="AC394" s="1208"/>
      <c r="AD394" s="1208"/>
      <c r="AE394" s="1208"/>
      <c r="AF394" s="1208"/>
      <c r="AG394" s="1208"/>
      <c r="AH394" s="1208"/>
      <c r="AI394" s="1208"/>
      <c r="AJ394" s="1208"/>
      <c r="AK394" s="1208"/>
      <c r="AL394" s="1208"/>
      <c r="AM394" s="1208"/>
      <c r="AN394" s="1209"/>
      <c r="AO394" s="1207" t="s">
        <v>29</v>
      </c>
      <c r="AP394" s="1208"/>
      <c r="AQ394" s="1208"/>
      <c r="AR394" s="1208"/>
      <c r="AS394" s="1208"/>
      <c r="AT394" s="1208"/>
      <c r="AU394" s="1208"/>
      <c r="AV394" s="1208"/>
      <c r="AW394" s="1208"/>
      <c r="AX394" s="1208"/>
      <c r="AY394" s="1208"/>
      <c r="AZ394" s="1208"/>
      <c r="BA394" s="1208"/>
      <c r="BB394" s="1208"/>
      <c r="BC394" s="1208"/>
      <c r="BD394" s="1208"/>
      <c r="BE394" s="1208"/>
      <c r="BF394" s="1208"/>
      <c r="BG394" s="1208"/>
      <c r="BH394" s="1208"/>
      <c r="BI394" s="1208"/>
      <c r="BJ394" s="1208"/>
      <c r="BK394" s="1208"/>
      <c r="BL394" s="1208"/>
      <c r="BM394" s="1208"/>
      <c r="BN394" s="1208"/>
      <c r="BO394" s="1208"/>
      <c r="BP394" s="1208"/>
      <c r="BQ394" s="1208"/>
      <c r="BR394" s="1208"/>
      <c r="BS394" s="1208"/>
      <c r="BT394" s="1208"/>
      <c r="BU394" s="1208"/>
      <c r="BV394" s="1208"/>
      <c r="BW394" s="1208"/>
      <c r="BX394" s="1209"/>
      <c r="BY394" s="1507">
        <v>2</v>
      </c>
      <c r="BZ394" s="1508"/>
      <c r="CA394" s="1508"/>
      <c r="CB394" s="1376" t="s">
        <v>20</v>
      </c>
      <c r="CC394" s="1376"/>
      <c r="CD394" s="1376"/>
      <c r="CE394" s="1376"/>
      <c r="CF394" s="1376"/>
      <c r="CG394" s="1376"/>
      <c r="CH394" s="1376"/>
      <c r="CI394" s="1376"/>
      <c r="CJ394" s="1376"/>
      <c r="CK394" s="1376"/>
      <c r="CL394" s="1376"/>
      <c r="CM394" s="1376"/>
      <c r="CN394" s="1376"/>
      <c r="CO394" s="1376"/>
      <c r="CP394" s="1376"/>
      <c r="CQ394" s="1376"/>
      <c r="CR394" s="1376"/>
      <c r="CS394" s="1511"/>
    </row>
    <row r="395" spans="2:100" s="7" customFormat="1" ht="9.9" customHeight="1">
      <c r="B395" s="1246"/>
      <c r="C395" s="1247"/>
      <c r="D395" s="1248"/>
      <c r="E395" s="1512" t="s">
        <v>23</v>
      </c>
      <c r="F395" s="1513"/>
      <c r="G395" s="1513"/>
      <c r="H395" s="1513"/>
      <c r="I395" s="1513"/>
      <c r="J395" s="1513"/>
      <c r="K395" s="1513"/>
      <c r="L395" s="1513"/>
      <c r="M395" s="1513"/>
      <c r="N395" s="1513"/>
      <c r="O395" s="1513"/>
      <c r="P395" s="1514"/>
      <c r="Q395" s="1512" t="s">
        <v>98</v>
      </c>
      <c r="R395" s="1513"/>
      <c r="S395" s="1513"/>
      <c r="T395" s="1513"/>
      <c r="U395" s="1513"/>
      <c r="V395" s="1513"/>
      <c r="W395" s="1513"/>
      <c r="X395" s="1513"/>
      <c r="Y395" s="1513"/>
      <c r="Z395" s="1513"/>
      <c r="AA395" s="1513"/>
      <c r="AB395" s="1514"/>
      <c r="AC395" s="1512" t="s">
        <v>99</v>
      </c>
      <c r="AD395" s="1513"/>
      <c r="AE395" s="1513"/>
      <c r="AF395" s="1513"/>
      <c r="AG395" s="1513"/>
      <c r="AH395" s="1513"/>
      <c r="AI395" s="1513"/>
      <c r="AJ395" s="1513"/>
      <c r="AK395" s="1513"/>
      <c r="AL395" s="1513"/>
      <c r="AM395" s="1513"/>
      <c r="AN395" s="1514"/>
      <c r="AO395" s="1512" t="s">
        <v>23</v>
      </c>
      <c r="AP395" s="1513"/>
      <c r="AQ395" s="1513"/>
      <c r="AR395" s="1513"/>
      <c r="AS395" s="1513"/>
      <c r="AT395" s="1513"/>
      <c r="AU395" s="1513"/>
      <c r="AV395" s="1513"/>
      <c r="AW395" s="1513"/>
      <c r="AX395" s="1513"/>
      <c r="AY395" s="1513"/>
      <c r="AZ395" s="1514"/>
      <c r="BA395" s="1512" t="s">
        <v>98</v>
      </c>
      <c r="BB395" s="1513"/>
      <c r="BC395" s="1513"/>
      <c r="BD395" s="1513"/>
      <c r="BE395" s="1513"/>
      <c r="BF395" s="1513"/>
      <c r="BG395" s="1513"/>
      <c r="BH395" s="1513"/>
      <c r="BI395" s="1513"/>
      <c r="BJ395" s="1513"/>
      <c r="BK395" s="1513"/>
      <c r="BL395" s="1514"/>
      <c r="BM395" s="1512" t="s">
        <v>99</v>
      </c>
      <c r="BN395" s="1513"/>
      <c r="BO395" s="1513"/>
      <c r="BP395" s="1513"/>
      <c r="BQ395" s="1513"/>
      <c r="BR395" s="1513"/>
      <c r="BS395" s="1513"/>
      <c r="BT395" s="1513"/>
      <c r="BU395" s="1513"/>
      <c r="BV395" s="1513"/>
      <c r="BW395" s="1513"/>
      <c r="BX395" s="1514"/>
      <c r="BY395" s="1509"/>
      <c r="BZ395" s="1510"/>
      <c r="CA395" s="1510"/>
      <c r="CB395" s="1515" t="s">
        <v>96</v>
      </c>
      <c r="CC395" s="1515"/>
      <c r="CD395" s="1515"/>
      <c r="CE395" s="1515"/>
      <c r="CF395" s="1515"/>
      <c r="CG395" s="1515"/>
      <c r="CH395" s="1515"/>
      <c r="CI395" s="1515"/>
      <c r="CJ395" s="1515"/>
      <c r="CK395" s="1515"/>
      <c r="CL395" s="1515"/>
      <c r="CM395" s="1515"/>
      <c r="CN395" s="1515"/>
      <c r="CO395" s="1515"/>
      <c r="CP395" s="1515"/>
      <c r="CQ395" s="1515"/>
      <c r="CR395" s="1515"/>
      <c r="CS395" s="1516"/>
    </row>
    <row r="396" spans="2:100" s="7" customFormat="1" ht="9.9" customHeight="1">
      <c r="B396" s="1246"/>
      <c r="C396" s="1247"/>
      <c r="D396" s="1248"/>
      <c r="E396" s="30"/>
      <c r="F396" s="40"/>
      <c r="G396" s="41"/>
      <c r="H396" s="40"/>
      <c r="I396" s="1436" t="s">
        <v>10</v>
      </c>
      <c r="J396" s="1367"/>
      <c r="K396" s="28"/>
      <c r="L396" s="42"/>
      <c r="M396" s="28"/>
      <c r="N396" s="42"/>
      <c r="O396" s="1436" t="s">
        <v>11</v>
      </c>
      <c r="P396" s="1438"/>
      <c r="Q396" s="216"/>
      <c r="R396" s="42"/>
      <c r="S396" s="28"/>
      <c r="T396" s="42"/>
      <c r="U396" s="1436" t="s">
        <v>10</v>
      </c>
      <c r="V396" s="1367"/>
      <c r="W396" s="28"/>
      <c r="X396" s="42"/>
      <c r="Y396" s="28"/>
      <c r="Z396" s="42"/>
      <c r="AA396" s="1436" t="s">
        <v>11</v>
      </c>
      <c r="AB396" s="1438"/>
      <c r="AC396" s="216"/>
      <c r="AD396" s="42"/>
      <c r="AE396" s="28"/>
      <c r="AF396" s="42"/>
      <c r="AG396" s="1436" t="s">
        <v>10</v>
      </c>
      <c r="AH396" s="1367"/>
      <c r="AI396" s="28"/>
      <c r="AJ396" s="42"/>
      <c r="AK396" s="28"/>
      <c r="AL396" s="42"/>
      <c r="AM396" s="1436" t="s">
        <v>11</v>
      </c>
      <c r="AN396" s="1438"/>
      <c r="AO396" s="30"/>
      <c r="AP396" s="40"/>
      <c r="AQ396" s="41"/>
      <c r="AR396" s="40"/>
      <c r="AS396" s="1436" t="s">
        <v>10</v>
      </c>
      <c r="AT396" s="1367"/>
      <c r="AU396" s="28"/>
      <c r="AV396" s="42"/>
      <c r="AW396" s="28"/>
      <c r="AX396" s="42"/>
      <c r="AY396" s="1436" t="s">
        <v>11</v>
      </c>
      <c r="AZ396" s="1438"/>
      <c r="BA396" s="216"/>
      <c r="BB396" s="42"/>
      <c r="BC396" s="28"/>
      <c r="BD396" s="42"/>
      <c r="BE396" s="1436" t="s">
        <v>10</v>
      </c>
      <c r="BF396" s="1367"/>
      <c r="BG396" s="28"/>
      <c r="BH396" s="42"/>
      <c r="BI396" s="28"/>
      <c r="BJ396" s="42"/>
      <c r="BK396" s="1436" t="s">
        <v>11</v>
      </c>
      <c r="BL396" s="1438"/>
      <c r="BM396" s="216"/>
      <c r="BN396" s="42"/>
      <c r="BO396" s="28"/>
      <c r="BP396" s="42"/>
      <c r="BQ396" s="1436" t="s">
        <v>10</v>
      </c>
      <c r="BR396" s="1367"/>
      <c r="BS396" s="28"/>
      <c r="BT396" s="42"/>
      <c r="BU396" s="28"/>
      <c r="BV396" s="42"/>
      <c r="BW396" s="1436" t="s">
        <v>11</v>
      </c>
      <c r="BX396" s="1438"/>
      <c r="BY396" s="1239" t="s">
        <v>82</v>
      </c>
      <c r="BZ396" s="1241"/>
      <c r="CA396" s="1218"/>
      <c r="CB396" s="216"/>
      <c r="CC396" s="217"/>
      <c r="CD396" s="217"/>
      <c r="CE396" s="1436" t="s">
        <v>15</v>
      </c>
      <c r="CF396" s="1366"/>
      <c r="CG396" s="1367"/>
      <c r="CH396" s="43"/>
      <c r="CI396" s="34"/>
      <c r="CJ396" s="35"/>
      <c r="CK396" s="1436" t="s">
        <v>16</v>
      </c>
      <c r="CL396" s="1366"/>
      <c r="CM396" s="1367"/>
      <c r="CN396" s="217"/>
      <c r="CO396" s="34"/>
      <c r="CP396" s="35"/>
      <c r="CQ396" s="1436" t="s">
        <v>17</v>
      </c>
      <c r="CR396" s="1366"/>
      <c r="CS396" s="1438"/>
    </row>
    <row r="397" spans="2:100" s="7" customFormat="1" ht="9.9" customHeight="1">
      <c r="B397" s="1246"/>
      <c r="C397" s="1247"/>
      <c r="D397" s="1248"/>
      <c r="E397" s="1466"/>
      <c r="F397" s="1467"/>
      <c r="G397" s="1470"/>
      <c r="H397" s="1467"/>
      <c r="I397" s="1450"/>
      <c r="J397" s="1451"/>
      <c r="K397" s="1442">
        <v>0</v>
      </c>
      <c r="L397" s="1443"/>
      <c r="M397" s="1442">
        <v>0</v>
      </c>
      <c r="N397" s="1443"/>
      <c r="O397" s="1442">
        <v>0</v>
      </c>
      <c r="P397" s="1446"/>
      <c r="Q397" s="1454"/>
      <c r="R397" s="1455"/>
      <c r="S397" s="1472"/>
      <c r="T397" s="1455"/>
      <c r="U397" s="1472"/>
      <c r="V397" s="1455"/>
      <c r="W397" s="1442">
        <v>0</v>
      </c>
      <c r="X397" s="1443"/>
      <c r="Y397" s="1442">
        <v>0</v>
      </c>
      <c r="Z397" s="1443"/>
      <c r="AA397" s="1442">
        <v>0</v>
      </c>
      <c r="AB397" s="1446"/>
      <c r="AC397" s="1454"/>
      <c r="AD397" s="1455"/>
      <c r="AE397" s="1472"/>
      <c r="AF397" s="1455"/>
      <c r="AG397" s="1472"/>
      <c r="AH397" s="1455"/>
      <c r="AI397" s="1442">
        <v>0</v>
      </c>
      <c r="AJ397" s="1443"/>
      <c r="AK397" s="1442">
        <v>0</v>
      </c>
      <c r="AL397" s="1443"/>
      <c r="AM397" s="1442">
        <v>0</v>
      </c>
      <c r="AN397" s="1446"/>
      <c r="AO397" s="1466"/>
      <c r="AP397" s="1467"/>
      <c r="AQ397" s="1470"/>
      <c r="AR397" s="1467"/>
      <c r="AS397" s="1450"/>
      <c r="AT397" s="1451"/>
      <c r="AU397" s="1442">
        <v>0</v>
      </c>
      <c r="AV397" s="1443"/>
      <c r="AW397" s="1442">
        <v>0</v>
      </c>
      <c r="AX397" s="1443"/>
      <c r="AY397" s="1442">
        <v>0</v>
      </c>
      <c r="AZ397" s="1446"/>
      <c r="BA397" s="1454"/>
      <c r="BB397" s="1455"/>
      <c r="BC397" s="1472"/>
      <c r="BD397" s="1455"/>
      <c r="BE397" s="1472"/>
      <c r="BF397" s="1455"/>
      <c r="BG397" s="1442">
        <v>0</v>
      </c>
      <c r="BH397" s="1443"/>
      <c r="BI397" s="1442">
        <v>0</v>
      </c>
      <c r="BJ397" s="1443"/>
      <c r="BK397" s="1442">
        <v>0</v>
      </c>
      <c r="BL397" s="1446"/>
      <c r="BM397" s="1454"/>
      <c r="BN397" s="1455"/>
      <c r="BO397" s="1472"/>
      <c r="BP397" s="1455"/>
      <c r="BQ397" s="1472"/>
      <c r="BR397" s="1455"/>
      <c r="BS397" s="1442">
        <v>0</v>
      </c>
      <c r="BT397" s="1443"/>
      <c r="BU397" s="1442">
        <v>0</v>
      </c>
      <c r="BV397" s="1443"/>
      <c r="BW397" s="1442">
        <v>0</v>
      </c>
      <c r="BX397" s="1446"/>
      <c r="BY397" s="1448" t="str">
        <f>$BY$45</f>
        <v/>
      </c>
      <c r="BZ397" s="1400"/>
      <c r="CA397" s="1401"/>
      <c r="CB397" s="1448" t="str">
        <f>$CB$45</f>
        <v/>
      </c>
      <c r="CC397" s="1400"/>
      <c r="CD397" s="1358"/>
      <c r="CE397" s="1357" t="str">
        <f>$CE$45</f>
        <v/>
      </c>
      <c r="CF397" s="1400"/>
      <c r="CG397" s="1464"/>
      <c r="CH397" s="1399" t="str">
        <f>$CH$45</f>
        <v/>
      </c>
      <c r="CI397" s="1400"/>
      <c r="CJ397" s="1464"/>
      <c r="CK397" s="1399" t="str">
        <f>$CK$45</f>
        <v/>
      </c>
      <c r="CL397" s="1400"/>
      <c r="CM397" s="1464"/>
      <c r="CN397" s="1399" t="str">
        <f>$CN$45</f>
        <v/>
      </c>
      <c r="CO397" s="1400"/>
      <c r="CP397" s="1464"/>
      <c r="CQ397" s="1399" t="str">
        <f>$CQ$45</f>
        <v/>
      </c>
      <c r="CR397" s="1400"/>
      <c r="CS397" s="1401"/>
    </row>
    <row r="398" spans="2:100" s="7" customFormat="1" ht="9.9" customHeight="1">
      <c r="B398" s="1249"/>
      <c r="C398" s="1250"/>
      <c r="D398" s="1251"/>
      <c r="E398" s="1468"/>
      <c r="F398" s="1469"/>
      <c r="G398" s="1471"/>
      <c r="H398" s="1469"/>
      <c r="I398" s="1452"/>
      <c r="J398" s="1453"/>
      <c r="K398" s="1444"/>
      <c r="L398" s="1445"/>
      <c r="M398" s="1444"/>
      <c r="N398" s="1445"/>
      <c r="O398" s="1444"/>
      <c r="P398" s="1447"/>
      <c r="Q398" s="1456"/>
      <c r="R398" s="1457"/>
      <c r="S398" s="1473"/>
      <c r="T398" s="1457"/>
      <c r="U398" s="1473"/>
      <c r="V398" s="1457"/>
      <c r="W398" s="1444"/>
      <c r="X398" s="1445"/>
      <c r="Y398" s="1444"/>
      <c r="Z398" s="1445"/>
      <c r="AA398" s="1444"/>
      <c r="AB398" s="1447"/>
      <c r="AC398" s="1456"/>
      <c r="AD398" s="1457"/>
      <c r="AE398" s="1473"/>
      <c r="AF398" s="1457"/>
      <c r="AG398" s="1473"/>
      <c r="AH398" s="1457"/>
      <c r="AI398" s="1444"/>
      <c r="AJ398" s="1445"/>
      <c r="AK398" s="1444"/>
      <c r="AL398" s="1445"/>
      <c r="AM398" s="1444"/>
      <c r="AN398" s="1447"/>
      <c r="AO398" s="1468"/>
      <c r="AP398" s="1469"/>
      <c r="AQ398" s="1471"/>
      <c r="AR398" s="1469"/>
      <c r="AS398" s="1452"/>
      <c r="AT398" s="1453"/>
      <c r="AU398" s="1444"/>
      <c r="AV398" s="1445"/>
      <c r="AW398" s="1444"/>
      <c r="AX398" s="1445"/>
      <c r="AY398" s="1444"/>
      <c r="AZ398" s="1447"/>
      <c r="BA398" s="1456"/>
      <c r="BB398" s="1457"/>
      <c r="BC398" s="1473"/>
      <c r="BD398" s="1457"/>
      <c r="BE398" s="1473"/>
      <c r="BF398" s="1457"/>
      <c r="BG398" s="1444"/>
      <c r="BH398" s="1445"/>
      <c r="BI398" s="1444"/>
      <c r="BJ398" s="1445"/>
      <c r="BK398" s="1444"/>
      <c r="BL398" s="1447"/>
      <c r="BM398" s="1456"/>
      <c r="BN398" s="1457"/>
      <c r="BO398" s="1473"/>
      <c r="BP398" s="1457"/>
      <c r="BQ398" s="1473"/>
      <c r="BR398" s="1457"/>
      <c r="BS398" s="1444"/>
      <c r="BT398" s="1445"/>
      <c r="BU398" s="1444"/>
      <c r="BV398" s="1445"/>
      <c r="BW398" s="1444"/>
      <c r="BX398" s="1447"/>
      <c r="BY398" s="1449"/>
      <c r="BZ398" s="1403"/>
      <c r="CA398" s="1404"/>
      <c r="CB398" s="1449"/>
      <c r="CC398" s="1403"/>
      <c r="CD398" s="1360"/>
      <c r="CE398" s="1359"/>
      <c r="CF398" s="1403"/>
      <c r="CG398" s="1465"/>
      <c r="CH398" s="1402"/>
      <c r="CI398" s="1403"/>
      <c r="CJ398" s="1465"/>
      <c r="CK398" s="1402"/>
      <c r="CL398" s="1403"/>
      <c r="CM398" s="1465"/>
      <c r="CN398" s="1402"/>
      <c r="CO398" s="1403"/>
      <c r="CP398" s="1465"/>
      <c r="CQ398" s="1402"/>
      <c r="CR398" s="1403"/>
      <c r="CS398" s="1404"/>
    </row>
    <row r="399" spans="2:100" s="7" customFormat="1" ht="9.9" customHeight="1">
      <c r="B399" s="1207" t="s">
        <v>100</v>
      </c>
      <c r="C399" s="1208"/>
      <c r="D399" s="1208"/>
      <c r="E399" s="1208"/>
      <c r="F399" s="1208"/>
      <c r="G399" s="1208"/>
      <c r="H399" s="1208"/>
      <c r="I399" s="1208"/>
      <c r="J399" s="1208"/>
      <c r="K399" s="1208"/>
      <c r="L399" s="1208"/>
      <c r="M399" s="1208"/>
      <c r="N399" s="1208"/>
      <c r="O399" s="1208"/>
      <c r="P399" s="1208"/>
      <c r="Q399" s="1208"/>
      <c r="R399" s="1208"/>
      <c r="S399" s="1208"/>
      <c r="T399" s="1208"/>
      <c r="U399" s="1208"/>
      <c r="V399" s="1208"/>
      <c r="W399" s="1208"/>
      <c r="X399" s="1208"/>
      <c r="Y399" s="1208"/>
      <c r="Z399" s="1208"/>
      <c r="AA399" s="1208"/>
      <c r="AB399" s="1208"/>
      <c r="AC399" s="1208"/>
      <c r="AD399" s="1208"/>
      <c r="AE399" s="1208"/>
      <c r="AF399" s="1208"/>
      <c r="AG399" s="1209"/>
      <c r="AH399" s="1405" t="s">
        <v>101</v>
      </c>
      <c r="AI399" s="1406"/>
      <c r="AJ399" s="1406"/>
      <c r="AK399" s="1406"/>
      <c r="AL399" s="1406"/>
      <c r="AM399" s="1406"/>
      <c r="AN399" s="1406"/>
      <c r="AO399" s="1406"/>
      <c r="AP399" s="1406"/>
      <c r="AQ399" s="1407"/>
      <c r="AR399" s="1411" t="str">
        <f>$AR$47</f>
        <v/>
      </c>
      <c r="AS399" s="1412"/>
      <c r="AT399" s="1412"/>
      <c r="AU399" s="1412"/>
      <c r="AV399" s="1412"/>
      <c r="AW399" s="1412"/>
      <c r="AX399" s="1412"/>
      <c r="AY399" s="1412"/>
      <c r="AZ399" s="1412"/>
      <c r="BA399" s="1412"/>
      <c r="BB399" s="1413"/>
      <c r="BC399" s="1381">
        <v>6</v>
      </c>
      <c r="BD399" s="1387"/>
      <c r="BE399" s="1417" t="s">
        <v>21</v>
      </c>
      <c r="BF399" s="1418"/>
      <c r="BG399" s="1421" t="s">
        <v>36</v>
      </c>
      <c r="BH399" s="1422"/>
      <c r="BI399" s="1422"/>
      <c r="BJ399" s="1422"/>
      <c r="BK399" s="1422"/>
      <c r="BL399" s="1422"/>
      <c r="BM399" s="1422"/>
      <c r="BN399" s="1422"/>
      <c r="BO399" s="1422"/>
      <c r="BP399" s="1422"/>
      <c r="BQ399" s="1423"/>
      <c r="BR399" s="1424" t="s">
        <v>37</v>
      </c>
      <c r="BS399" s="1425"/>
      <c r="BT399" s="1425"/>
      <c r="BU399" s="1425"/>
      <c r="BV399" s="1425"/>
      <c r="BW399" s="1425"/>
      <c r="BX399" s="1425"/>
      <c r="BY399" s="1426"/>
      <c r="BZ399" s="1424" t="s">
        <v>38</v>
      </c>
      <c r="CA399" s="1425"/>
      <c r="CB399" s="1425"/>
      <c r="CC399" s="1425"/>
      <c r="CD399" s="1425"/>
      <c r="CE399" s="1425"/>
      <c r="CF399" s="1425"/>
      <c r="CG399" s="1426"/>
      <c r="CH399" s="1381">
        <v>7</v>
      </c>
      <c r="CI399" s="1387"/>
      <c r="CJ399" s="1308" t="s">
        <v>39</v>
      </c>
      <c r="CK399" s="1309"/>
      <c r="CL399" s="1309"/>
      <c r="CM399" s="1309"/>
      <c r="CN399" s="1309"/>
      <c r="CO399" s="1309"/>
      <c r="CP399" s="1309"/>
      <c r="CQ399" s="1309"/>
      <c r="CR399" s="1309"/>
      <c r="CS399" s="1309"/>
      <c r="CT399" s="1309"/>
      <c r="CU399" s="1310"/>
    </row>
    <row r="400" spans="2:100" s="7" customFormat="1" ht="9.9" customHeight="1">
      <c r="B400" s="1207" t="s">
        <v>31</v>
      </c>
      <c r="C400" s="1208"/>
      <c r="D400" s="1208"/>
      <c r="E400" s="1208"/>
      <c r="F400" s="1208"/>
      <c r="G400" s="1208"/>
      <c r="H400" s="1208"/>
      <c r="I400" s="1208"/>
      <c r="J400" s="1208"/>
      <c r="K400" s="1208"/>
      <c r="L400" s="1208"/>
      <c r="M400" s="1208"/>
      <c r="N400" s="1208"/>
      <c r="O400" s="1208"/>
      <c r="P400" s="1208"/>
      <c r="Q400" s="1209"/>
      <c r="R400" s="1207" t="s">
        <v>32</v>
      </c>
      <c r="S400" s="1208"/>
      <c r="T400" s="1208"/>
      <c r="U400" s="1208"/>
      <c r="V400" s="1208"/>
      <c r="W400" s="1208"/>
      <c r="X400" s="1208"/>
      <c r="Y400" s="1208"/>
      <c r="Z400" s="1208"/>
      <c r="AA400" s="1208"/>
      <c r="AB400" s="1208"/>
      <c r="AC400" s="1208"/>
      <c r="AD400" s="1208"/>
      <c r="AE400" s="1208"/>
      <c r="AF400" s="1208"/>
      <c r="AG400" s="1209"/>
      <c r="AH400" s="1408"/>
      <c r="AI400" s="1409"/>
      <c r="AJ400" s="1409"/>
      <c r="AK400" s="1409"/>
      <c r="AL400" s="1409"/>
      <c r="AM400" s="1409"/>
      <c r="AN400" s="1409"/>
      <c r="AO400" s="1409"/>
      <c r="AP400" s="1409"/>
      <c r="AQ400" s="1410"/>
      <c r="AR400" s="1414"/>
      <c r="AS400" s="1415"/>
      <c r="AT400" s="1415"/>
      <c r="AU400" s="1415"/>
      <c r="AV400" s="1415"/>
      <c r="AW400" s="1415"/>
      <c r="AX400" s="1415"/>
      <c r="AY400" s="1415"/>
      <c r="AZ400" s="1415"/>
      <c r="BA400" s="1415"/>
      <c r="BB400" s="1416"/>
      <c r="BC400" s="1383"/>
      <c r="BD400" s="1388"/>
      <c r="BE400" s="1419"/>
      <c r="BF400" s="1420"/>
      <c r="BG400" s="1427" t="str">
        <f>$BG$48</f>
        <v/>
      </c>
      <c r="BH400" s="1428"/>
      <c r="BI400" s="1428"/>
      <c r="BJ400" s="1428"/>
      <c r="BK400" s="1428"/>
      <c r="BL400" s="1428"/>
      <c r="BM400" s="1428"/>
      <c r="BN400" s="1428"/>
      <c r="BO400" s="1428"/>
      <c r="BP400" s="1428"/>
      <c r="BQ400" s="1429"/>
      <c r="BR400" s="1192"/>
      <c r="BS400" s="1193"/>
      <c r="BT400" s="1193"/>
      <c r="BU400" s="1193"/>
      <c r="BV400" s="1193"/>
      <c r="BW400" s="1193"/>
      <c r="BX400" s="1193"/>
      <c r="BY400" s="1194"/>
      <c r="BZ400" s="1192"/>
      <c r="CA400" s="1193"/>
      <c r="CB400" s="1193"/>
      <c r="CC400" s="1193"/>
      <c r="CD400" s="1193"/>
      <c r="CE400" s="1193"/>
      <c r="CF400" s="1193"/>
      <c r="CG400" s="1194"/>
      <c r="CH400" s="1383"/>
      <c r="CI400" s="1388"/>
      <c r="CJ400" s="1302" t="s">
        <v>104</v>
      </c>
      <c r="CK400" s="1303"/>
      <c r="CL400" s="1303"/>
      <c r="CM400" s="1303"/>
      <c r="CN400" s="1303"/>
      <c r="CO400" s="1303"/>
      <c r="CP400" s="1303"/>
      <c r="CQ400" s="1303"/>
      <c r="CR400" s="1303"/>
      <c r="CS400" s="1303"/>
      <c r="CT400" s="1303"/>
      <c r="CU400" s="1433"/>
    </row>
    <row r="401" spans="1:115" s="7" customFormat="1" ht="9.9" customHeight="1">
      <c r="B401" s="30"/>
      <c r="C401" s="40"/>
      <c r="D401" s="1434" t="s">
        <v>30</v>
      </c>
      <c r="E401" s="1435"/>
      <c r="F401" s="1436"/>
      <c r="G401" s="1367"/>
      <c r="H401" s="28"/>
      <c r="I401" s="42"/>
      <c r="J401" s="1436" t="s">
        <v>10</v>
      </c>
      <c r="K401" s="1367"/>
      <c r="L401" s="28"/>
      <c r="M401" s="42"/>
      <c r="N401" s="28"/>
      <c r="O401" s="42"/>
      <c r="P401" s="1437" t="s">
        <v>11</v>
      </c>
      <c r="Q401" s="1438"/>
      <c r="R401" s="30"/>
      <c r="S401" s="40"/>
      <c r="T401" s="1434" t="s">
        <v>30</v>
      </c>
      <c r="U401" s="1435"/>
      <c r="V401" s="1436"/>
      <c r="W401" s="1367"/>
      <c r="X401" s="28"/>
      <c r="Y401" s="42"/>
      <c r="Z401" s="1436" t="s">
        <v>10</v>
      </c>
      <c r="AA401" s="1367"/>
      <c r="AB401" s="28"/>
      <c r="AC401" s="42"/>
      <c r="AD401" s="28"/>
      <c r="AE401" s="42"/>
      <c r="AF401" s="1437" t="s">
        <v>11</v>
      </c>
      <c r="AG401" s="1438"/>
      <c r="AH401" s="46"/>
      <c r="AI401" s="20"/>
      <c r="AJ401" s="20"/>
      <c r="AK401" s="20"/>
      <c r="AL401" s="20"/>
      <c r="AM401" s="20"/>
      <c r="AN401" s="20"/>
      <c r="AO401" s="20"/>
      <c r="AP401" s="20"/>
      <c r="AQ401" s="20"/>
      <c r="AR401" s="246"/>
      <c r="AS401" s="247"/>
      <c r="AT401" s="247"/>
      <c r="AU401" s="247"/>
      <c r="AV401" s="247"/>
      <c r="AW401" s="247"/>
      <c r="AX401" s="247"/>
      <c r="AY401" s="247"/>
      <c r="AZ401" s="247"/>
      <c r="BA401" s="248"/>
      <c r="BB401" s="248"/>
      <c r="BC401" s="1383"/>
      <c r="BD401" s="1388"/>
      <c r="BE401" s="1419"/>
      <c r="BF401" s="1420"/>
      <c r="BG401" s="1427"/>
      <c r="BH401" s="1428"/>
      <c r="BI401" s="1428"/>
      <c r="BJ401" s="1428"/>
      <c r="BK401" s="1428"/>
      <c r="BL401" s="1428"/>
      <c r="BM401" s="1428"/>
      <c r="BN401" s="1428"/>
      <c r="BO401" s="1428"/>
      <c r="BP401" s="1428"/>
      <c r="BQ401" s="1429"/>
      <c r="BR401" s="1195"/>
      <c r="BS401" s="1196"/>
      <c r="BT401" s="1196"/>
      <c r="BU401" s="1196"/>
      <c r="BV401" s="1196"/>
      <c r="BW401" s="1196"/>
      <c r="BX401" s="1196"/>
      <c r="BY401" s="1197"/>
      <c r="BZ401" s="1195"/>
      <c r="CA401" s="1196"/>
      <c r="CB401" s="1196"/>
      <c r="CC401" s="1196"/>
      <c r="CD401" s="1196"/>
      <c r="CE401" s="1196"/>
      <c r="CF401" s="1196"/>
      <c r="CG401" s="1197"/>
      <c r="CH401" s="1383"/>
      <c r="CI401" s="1388"/>
      <c r="CJ401" s="1207" t="s">
        <v>31</v>
      </c>
      <c r="CK401" s="1208"/>
      <c r="CL401" s="1208"/>
      <c r="CM401" s="1208"/>
      <c r="CN401" s="1208"/>
      <c r="CO401" s="1209"/>
      <c r="CP401" s="1207" t="s">
        <v>32</v>
      </c>
      <c r="CQ401" s="1208"/>
      <c r="CR401" s="1208"/>
      <c r="CS401" s="1208"/>
      <c r="CT401" s="1208"/>
      <c r="CU401" s="1209"/>
    </row>
    <row r="402" spans="1:115" s="7" customFormat="1" ht="9.9" customHeight="1">
      <c r="B402" s="1349"/>
      <c r="C402" s="1350"/>
      <c r="D402" s="1353" t="str">
        <f>$D$50</f>
        <v/>
      </c>
      <c r="E402" s="1354"/>
      <c r="F402" s="1286" t="str">
        <f>$F$50</f>
        <v/>
      </c>
      <c r="G402" s="1291"/>
      <c r="H402" s="1357" t="str">
        <f>$H$50</f>
        <v/>
      </c>
      <c r="I402" s="1358"/>
      <c r="J402" s="1271">
        <v>0</v>
      </c>
      <c r="K402" s="1268"/>
      <c r="L402" s="1271">
        <v>0</v>
      </c>
      <c r="M402" s="1268"/>
      <c r="N402" s="1271">
        <v>0</v>
      </c>
      <c r="O402" s="1268"/>
      <c r="P402" s="1271">
        <v>0</v>
      </c>
      <c r="Q402" s="1361"/>
      <c r="R402" s="1362"/>
      <c r="S402" s="1363"/>
      <c r="T402" s="1286" t="str">
        <f>$T$50</f>
        <v/>
      </c>
      <c r="U402" s="1291"/>
      <c r="V402" s="1286" t="str">
        <f>$V$50</f>
        <v/>
      </c>
      <c r="W402" s="1291"/>
      <c r="X402" s="1286" t="str">
        <f>$X$50</f>
        <v/>
      </c>
      <c r="Y402" s="1291"/>
      <c r="Z402" s="1271">
        <v>0</v>
      </c>
      <c r="AA402" s="1268"/>
      <c r="AB402" s="1271">
        <v>0</v>
      </c>
      <c r="AC402" s="1268"/>
      <c r="AD402" s="1271">
        <v>0</v>
      </c>
      <c r="AE402" s="1268"/>
      <c r="AF402" s="1271">
        <v>0</v>
      </c>
      <c r="AG402" s="1361"/>
      <c r="AH402" s="1458" t="s">
        <v>102</v>
      </c>
      <c r="AI402" s="1459"/>
      <c r="AJ402" s="1459"/>
      <c r="AK402" s="1459"/>
      <c r="AL402" s="1459"/>
      <c r="AM402" s="1459"/>
      <c r="AN402" s="1459"/>
      <c r="AO402" s="1459"/>
      <c r="AP402" s="1459"/>
      <c r="AQ402" s="1460"/>
      <c r="AR402" s="1461" t="str">
        <f>$AR$50</f>
        <v/>
      </c>
      <c r="AS402" s="1462"/>
      <c r="AT402" s="1462"/>
      <c r="AU402" s="1462"/>
      <c r="AV402" s="1462"/>
      <c r="AW402" s="1462"/>
      <c r="AX402" s="1462"/>
      <c r="AY402" s="1462"/>
      <c r="AZ402" s="1462"/>
      <c r="BA402" s="1462"/>
      <c r="BB402" s="1463"/>
      <c r="BC402" s="1383"/>
      <c r="BD402" s="1388"/>
      <c r="BE402" s="1419"/>
      <c r="BF402" s="1420"/>
      <c r="BG402" s="1427"/>
      <c r="BH402" s="1428"/>
      <c r="BI402" s="1428"/>
      <c r="BJ402" s="1428"/>
      <c r="BK402" s="1428"/>
      <c r="BL402" s="1428"/>
      <c r="BM402" s="1428"/>
      <c r="BN402" s="1428"/>
      <c r="BO402" s="1428"/>
      <c r="BP402" s="1428"/>
      <c r="BQ402" s="1429"/>
      <c r="BR402" s="1195"/>
      <c r="BS402" s="1196"/>
      <c r="BT402" s="1196"/>
      <c r="BU402" s="1196"/>
      <c r="BV402" s="1196"/>
      <c r="BW402" s="1196"/>
      <c r="BX402" s="1196"/>
      <c r="BY402" s="1197"/>
      <c r="BZ402" s="1195"/>
      <c r="CA402" s="1196"/>
      <c r="CB402" s="1196"/>
      <c r="CC402" s="1196"/>
      <c r="CD402" s="1196"/>
      <c r="CE402" s="1196"/>
      <c r="CF402" s="1196"/>
      <c r="CG402" s="1197"/>
      <c r="CH402" s="1383"/>
      <c r="CI402" s="1388"/>
      <c r="CJ402" s="48"/>
      <c r="CK402" s="34"/>
      <c r="CL402" s="34"/>
      <c r="CM402" s="1366" t="s">
        <v>83</v>
      </c>
      <c r="CN402" s="1366"/>
      <c r="CO402" s="1367"/>
      <c r="CP402" s="43"/>
      <c r="CQ402" s="34"/>
      <c r="CR402" s="34"/>
      <c r="CS402" s="1366" t="s">
        <v>83</v>
      </c>
      <c r="CT402" s="1366"/>
      <c r="CU402" s="1438"/>
    </row>
    <row r="403" spans="1:115" s="5" customFormat="1" ht="9.9" customHeight="1">
      <c r="B403" s="1351"/>
      <c r="C403" s="1352"/>
      <c r="D403" s="1355"/>
      <c r="E403" s="1356"/>
      <c r="F403" s="1287"/>
      <c r="G403" s="1292"/>
      <c r="H403" s="1359"/>
      <c r="I403" s="1360"/>
      <c r="J403" s="1272"/>
      <c r="K403" s="1270"/>
      <c r="L403" s="1272"/>
      <c r="M403" s="1270"/>
      <c r="N403" s="1272"/>
      <c r="O403" s="1270"/>
      <c r="P403" s="1272"/>
      <c r="Q403" s="1276"/>
      <c r="R403" s="1364"/>
      <c r="S403" s="1365"/>
      <c r="T403" s="1287"/>
      <c r="U403" s="1292"/>
      <c r="V403" s="1287"/>
      <c r="W403" s="1292"/>
      <c r="X403" s="1287"/>
      <c r="Y403" s="1292"/>
      <c r="Z403" s="1272"/>
      <c r="AA403" s="1270"/>
      <c r="AB403" s="1272"/>
      <c r="AC403" s="1270"/>
      <c r="AD403" s="1272"/>
      <c r="AE403" s="1270"/>
      <c r="AF403" s="1272"/>
      <c r="AG403" s="1276"/>
      <c r="AH403" s="1458"/>
      <c r="AI403" s="1459"/>
      <c r="AJ403" s="1459"/>
      <c r="AK403" s="1459"/>
      <c r="AL403" s="1459"/>
      <c r="AM403" s="1459"/>
      <c r="AN403" s="1459"/>
      <c r="AO403" s="1459"/>
      <c r="AP403" s="1459"/>
      <c r="AQ403" s="1460"/>
      <c r="AR403" s="1461"/>
      <c r="AS403" s="1462"/>
      <c r="AT403" s="1462"/>
      <c r="AU403" s="1462"/>
      <c r="AV403" s="1462"/>
      <c r="AW403" s="1462"/>
      <c r="AX403" s="1462"/>
      <c r="AY403" s="1462"/>
      <c r="AZ403" s="1462"/>
      <c r="BA403" s="1462"/>
      <c r="BB403" s="1463"/>
      <c r="BC403" s="1383"/>
      <c r="BD403" s="1388"/>
      <c r="BE403" s="1419"/>
      <c r="BF403" s="1420"/>
      <c r="BG403" s="1430"/>
      <c r="BH403" s="1431"/>
      <c r="BI403" s="1431"/>
      <c r="BJ403" s="1431"/>
      <c r="BK403" s="1431"/>
      <c r="BL403" s="1431"/>
      <c r="BM403" s="1431"/>
      <c r="BN403" s="1431"/>
      <c r="BO403" s="1431"/>
      <c r="BP403" s="1431"/>
      <c r="BQ403" s="1432"/>
      <c r="BR403" s="1198"/>
      <c r="BS403" s="1199"/>
      <c r="BT403" s="1199"/>
      <c r="BU403" s="1199"/>
      <c r="BV403" s="1199"/>
      <c r="BW403" s="1199"/>
      <c r="BX403" s="1199"/>
      <c r="BY403" s="1200"/>
      <c r="BZ403" s="1198"/>
      <c r="CA403" s="1199"/>
      <c r="CB403" s="1199"/>
      <c r="CC403" s="1199"/>
      <c r="CD403" s="1199"/>
      <c r="CE403" s="1199"/>
      <c r="CF403" s="1199"/>
      <c r="CG403" s="1200"/>
      <c r="CH403" s="1383"/>
      <c r="CI403" s="1388"/>
      <c r="CJ403" s="1439" t="str">
        <f>$CJ$51</f>
        <v/>
      </c>
      <c r="CK403" s="1440"/>
      <c r="CL403" s="1440"/>
      <c r="CM403" s="1440"/>
      <c r="CN403" s="1440"/>
      <c r="CO403" s="152"/>
      <c r="CP403" s="1441" t="str">
        <f>$CP$51</f>
        <v/>
      </c>
      <c r="CQ403" s="1440"/>
      <c r="CR403" s="1440"/>
      <c r="CS403" s="1440"/>
      <c r="CT403" s="1440"/>
      <c r="CU403" s="54"/>
    </row>
    <row r="404" spans="1:115" s="7" customFormat="1" ht="9.9" customHeight="1">
      <c r="B404" s="1381">
        <v>8</v>
      </c>
      <c r="C404" s="1382"/>
      <c r="D404" s="49"/>
      <c r="E404" s="50"/>
      <c r="F404" s="50"/>
      <c r="G404" s="50"/>
      <c r="H404" s="1207" t="s">
        <v>105</v>
      </c>
      <c r="I404" s="1208"/>
      <c r="J404" s="1208"/>
      <c r="K404" s="1208"/>
      <c r="L404" s="1208"/>
      <c r="M404" s="1208"/>
      <c r="N404" s="1208"/>
      <c r="O404" s="1208"/>
      <c r="P404" s="1208"/>
      <c r="Q404" s="1208"/>
      <c r="R404" s="1208"/>
      <c r="S404" s="1208"/>
      <c r="T404" s="1208"/>
      <c r="U404" s="1208"/>
      <c r="V404" s="1208"/>
      <c r="W404" s="1208"/>
      <c r="X404" s="1208"/>
      <c r="Y404" s="1208"/>
      <c r="Z404" s="1208"/>
      <c r="AA404" s="1208"/>
      <c r="AB404" s="1208"/>
      <c r="AC404" s="1208"/>
      <c r="AD404" s="1208"/>
      <c r="AE404" s="1208"/>
      <c r="AF404" s="1208"/>
      <c r="AG404" s="1208"/>
      <c r="AH404" s="1208"/>
      <c r="AI404" s="1208"/>
      <c r="AJ404" s="1208"/>
      <c r="AK404" s="1208"/>
      <c r="AL404" s="1208"/>
      <c r="AM404" s="1208"/>
      <c r="AN404" s="1208"/>
      <c r="AO404" s="1209"/>
      <c r="AP404" s="1381">
        <v>9</v>
      </c>
      <c r="AQ404" s="1387"/>
      <c r="AR404" s="50"/>
      <c r="AS404" s="50"/>
      <c r="AT404" s="50"/>
      <c r="AU404" s="50"/>
      <c r="AV404" s="1207" t="s">
        <v>106</v>
      </c>
      <c r="AW404" s="1208"/>
      <c r="AX404" s="1208"/>
      <c r="AY404" s="1208"/>
      <c r="AZ404" s="1208"/>
      <c r="BA404" s="1208"/>
      <c r="BB404" s="1208"/>
      <c r="BC404" s="1208"/>
      <c r="BD404" s="1208"/>
      <c r="BE404" s="1208"/>
      <c r="BF404" s="1208"/>
      <c r="BG404" s="1208"/>
      <c r="BH404" s="1208"/>
      <c r="BI404" s="1208"/>
      <c r="BJ404" s="1208"/>
      <c r="BK404" s="1208"/>
      <c r="BL404" s="1208"/>
      <c r="BM404" s="1208"/>
      <c r="BN404" s="1208"/>
      <c r="BO404" s="1208"/>
      <c r="BP404" s="1208"/>
      <c r="BQ404" s="1208"/>
      <c r="BR404" s="1208"/>
      <c r="BS404" s="1208"/>
      <c r="BT404" s="1208"/>
      <c r="BU404" s="1208"/>
      <c r="BV404" s="1208"/>
      <c r="BW404" s="1208"/>
      <c r="BX404" s="1208"/>
      <c r="BY404" s="1208"/>
      <c r="BZ404" s="1208"/>
      <c r="CA404" s="1208"/>
      <c r="CB404" s="1208"/>
      <c r="CC404" s="1208"/>
      <c r="CD404" s="1208"/>
      <c r="CE404" s="1208"/>
      <c r="CF404" s="1208"/>
      <c r="CG404" s="1208"/>
      <c r="CH404" s="1208"/>
      <c r="CI404" s="1208"/>
      <c r="CJ404" s="1208"/>
      <c r="CK404" s="1208"/>
      <c r="CL404" s="1208"/>
      <c r="CM404" s="1208"/>
      <c r="CN404" s="1208"/>
      <c r="CO404" s="1208"/>
      <c r="CP404" s="1208"/>
      <c r="CQ404" s="1208"/>
      <c r="CR404" s="1208"/>
      <c r="CS404" s="1208"/>
      <c r="CT404" s="1208"/>
      <c r="CU404" s="1209"/>
    </row>
    <row r="405" spans="1:115" s="7" customFormat="1" ht="9.9" customHeight="1">
      <c r="B405" s="1383"/>
      <c r="C405" s="1384"/>
      <c r="D405" s="1390" t="s">
        <v>40</v>
      </c>
      <c r="E405" s="1391"/>
      <c r="F405" s="1391"/>
      <c r="G405" s="1392"/>
      <c r="H405" s="1393" t="str">
        <f>$H$53</f>
        <v/>
      </c>
      <c r="I405" s="1394"/>
      <c r="J405" s="1394"/>
      <c r="K405" s="1394"/>
      <c r="L405" s="1394"/>
      <c r="M405" s="1394"/>
      <c r="N405" s="1394"/>
      <c r="O405" s="1394"/>
      <c r="P405" s="1394"/>
      <c r="Q405" s="1394"/>
      <c r="R405" s="1394"/>
      <c r="S405" s="1394"/>
      <c r="T405" s="1394"/>
      <c r="U405" s="1394"/>
      <c r="V405" s="1394"/>
      <c r="W405" s="1394"/>
      <c r="X405" s="1394"/>
      <c r="Y405" s="1394"/>
      <c r="Z405" s="1394"/>
      <c r="AA405" s="1394"/>
      <c r="AB405" s="1394"/>
      <c r="AC405" s="1394"/>
      <c r="AD405" s="1394"/>
      <c r="AE405" s="1394"/>
      <c r="AF405" s="1394"/>
      <c r="AG405" s="1394"/>
      <c r="AH405" s="1394"/>
      <c r="AI405" s="1394"/>
      <c r="AJ405" s="1394"/>
      <c r="AK405" s="1394"/>
      <c r="AL405" s="1394"/>
      <c r="AM405" s="1394"/>
      <c r="AN405" s="1394"/>
      <c r="AO405" s="1395"/>
      <c r="AP405" s="1383"/>
      <c r="AQ405" s="1388"/>
      <c r="AR405" s="1391" t="s">
        <v>40</v>
      </c>
      <c r="AS405" s="1391"/>
      <c r="AT405" s="1391"/>
      <c r="AU405" s="1392"/>
      <c r="AV405" s="1393" t="str">
        <f>$AV$53</f>
        <v/>
      </c>
      <c r="AW405" s="1394"/>
      <c r="AX405" s="1394"/>
      <c r="AY405" s="1394"/>
      <c r="AZ405" s="1394"/>
      <c r="BA405" s="1394"/>
      <c r="BB405" s="1394"/>
      <c r="BC405" s="1394"/>
      <c r="BD405" s="1394"/>
      <c r="BE405" s="1394"/>
      <c r="BF405" s="1394"/>
      <c r="BG405" s="1394"/>
      <c r="BH405" s="1394"/>
      <c r="BI405" s="1394"/>
      <c r="BJ405" s="1394"/>
      <c r="BK405" s="1394"/>
      <c r="BL405" s="1394"/>
      <c r="BM405" s="1394"/>
      <c r="BN405" s="1394"/>
      <c r="BO405" s="1394"/>
      <c r="BP405" s="1394"/>
      <c r="BQ405" s="1394"/>
      <c r="BR405" s="1394"/>
      <c r="BS405" s="1394"/>
      <c r="BT405" s="1394"/>
      <c r="BU405" s="1394"/>
      <c r="BV405" s="1394"/>
      <c r="BW405" s="1394"/>
      <c r="BX405" s="1394"/>
      <c r="BY405" s="1394"/>
      <c r="BZ405" s="1394"/>
      <c r="CA405" s="1394"/>
      <c r="CB405" s="1394"/>
      <c r="CC405" s="1394"/>
      <c r="CD405" s="1394"/>
      <c r="CE405" s="1394"/>
      <c r="CF405" s="1394"/>
      <c r="CG405" s="1394"/>
      <c r="CH405" s="1394"/>
      <c r="CI405" s="1394"/>
      <c r="CJ405" s="1394"/>
      <c r="CK405" s="1394"/>
      <c r="CL405" s="1394"/>
      <c r="CM405" s="1394"/>
      <c r="CN405" s="1394"/>
      <c r="CO405" s="1394"/>
      <c r="CP405" s="1394"/>
      <c r="CQ405" s="1394"/>
      <c r="CR405" s="1394"/>
      <c r="CS405" s="1394"/>
      <c r="CT405" s="1394"/>
      <c r="CU405" s="1395"/>
    </row>
    <row r="406" spans="1:115" s="7" customFormat="1" ht="9.9" customHeight="1">
      <c r="B406" s="1383"/>
      <c r="C406" s="1384"/>
      <c r="D406" s="1266" t="s">
        <v>52</v>
      </c>
      <c r="E406" s="1220"/>
      <c r="F406" s="1220"/>
      <c r="G406" s="1221"/>
      <c r="H406" s="1396" t="str">
        <f>$H$54</f>
        <v/>
      </c>
      <c r="I406" s="1397"/>
      <c r="J406" s="1397"/>
      <c r="K406" s="1397"/>
      <c r="L406" s="1397"/>
      <c r="M406" s="1397"/>
      <c r="N406" s="1397"/>
      <c r="O406" s="1397"/>
      <c r="P406" s="1397"/>
      <c r="Q406" s="1397"/>
      <c r="R406" s="1397"/>
      <c r="S406" s="1397"/>
      <c r="T406" s="1397"/>
      <c r="U406" s="1397"/>
      <c r="V406" s="1397"/>
      <c r="W406" s="1397"/>
      <c r="X406" s="1397"/>
      <c r="Y406" s="1397"/>
      <c r="Z406" s="1397"/>
      <c r="AA406" s="1397"/>
      <c r="AB406" s="1397"/>
      <c r="AC406" s="1397"/>
      <c r="AD406" s="1397"/>
      <c r="AE406" s="1397"/>
      <c r="AF406" s="1397"/>
      <c r="AG406" s="1397"/>
      <c r="AH406" s="1397"/>
      <c r="AI406" s="1397"/>
      <c r="AJ406" s="1397"/>
      <c r="AK406" s="1397"/>
      <c r="AL406" s="1397"/>
      <c r="AM406" s="1397"/>
      <c r="AN406" s="1397"/>
      <c r="AO406" s="1398"/>
      <c r="AP406" s="1383"/>
      <c r="AQ406" s="1388"/>
      <c r="AR406" s="1266" t="s">
        <v>53</v>
      </c>
      <c r="AS406" s="1220"/>
      <c r="AT406" s="1220"/>
      <c r="AU406" s="1221"/>
      <c r="AV406" s="45"/>
      <c r="AW406" s="45"/>
      <c r="AX406" s="45"/>
      <c r="AY406" s="45"/>
      <c r="AZ406" s="45"/>
      <c r="BA406" s="45"/>
      <c r="BB406" s="45"/>
      <c r="BC406" s="45"/>
      <c r="BD406" s="45"/>
      <c r="BE406" s="45"/>
      <c r="BF406" s="45"/>
      <c r="BG406" s="45"/>
      <c r="BH406" s="45"/>
      <c r="BI406" s="45"/>
      <c r="BJ406" s="45"/>
      <c r="BK406" s="45"/>
      <c r="BL406" s="45"/>
      <c r="BM406" s="45"/>
      <c r="BN406" s="45"/>
      <c r="BO406" s="45"/>
      <c r="BP406" s="45"/>
      <c r="BR406" s="45"/>
      <c r="BS406" s="45"/>
      <c r="BT406" s="45"/>
      <c r="BU406" s="45"/>
      <c r="BV406" s="93"/>
      <c r="BW406" s="45"/>
      <c r="BX406" s="45"/>
      <c r="BY406" s="45"/>
      <c r="BZ406" s="45"/>
      <c r="CA406" s="45"/>
      <c r="CB406" s="45"/>
      <c r="CC406" s="45"/>
      <c r="CD406" s="45"/>
      <c r="CE406" s="94" t="s">
        <v>110</v>
      </c>
      <c r="CF406" s="1327" t="str">
        <f>$CF$54</f>
        <v/>
      </c>
      <c r="CG406" s="1327"/>
      <c r="CH406" s="1327"/>
      <c r="CI406" s="1327"/>
      <c r="CJ406" s="1327"/>
      <c r="CK406" s="1327"/>
      <c r="CL406" s="1327"/>
      <c r="CM406" s="1327"/>
      <c r="CN406" s="1327"/>
      <c r="CO406" s="1327"/>
      <c r="CP406" s="1327"/>
      <c r="CQ406" s="1327"/>
      <c r="CR406" s="1327"/>
      <c r="CS406" s="1327"/>
      <c r="CT406" s="1327"/>
      <c r="CU406" s="1328"/>
    </row>
    <row r="407" spans="1:115" s="7" customFormat="1" ht="9.9" customHeight="1">
      <c r="B407" s="1383"/>
      <c r="C407" s="1384"/>
      <c r="D407" s="1266"/>
      <c r="E407" s="1220"/>
      <c r="F407" s="1220"/>
      <c r="G407" s="1221"/>
      <c r="H407" s="1297"/>
      <c r="I407" s="1298"/>
      <c r="J407" s="1298"/>
      <c r="K407" s="1298"/>
      <c r="L407" s="1298"/>
      <c r="M407" s="1298"/>
      <c r="N407" s="1298"/>
      <c r="O407" s="1298"/>
      <c r="P407" s="1298"/>
      <c r="Q407" s="1298"/>
      <c r="R407" s="1298"/>
      <c r="S407" s="1298"/>
      <c r="T407" s="1298"/>
      <c r="U407" s="1298"/>
      <c r="V407" s="1298"/>
      <c r="W407" s="1298"/>
      <c r="X407" s="1298"/>
      <c r="Y407" s="1298"/>
      <c r="Z407" s="1298"/>
      <c r="AA407" s="1298"/>
      <c r="AB407" s="1298"/>
      <c r="AC407" s="1298"/>
      <c r="AD407" s="1298"/>
      <c r="AE407" s="1298"/>
      <c r="AF407" s="1298"/>
      <c r="AG407" s="1298"/>
      <c r="AH407" s="1298"/>
      <c r="AI407" s="1298"/>
      <c r="AJ407" s="1298"/>
      <c r="AK407" s="1298"/>
      <c r="AL407" s="1298"/>
      <c r="AM407" s="1298"/>
      <c r="AN407" s="1298"/>
      <c r="AO407" s="1299"/>
      <c r="AP407" s="1383"/>
      <c r="AQ407" s="1388"/>
      <c r="AR407" s="1266"/>
      <c r="AS407" s="1220"/>
      <c r="AT407" s="1220"/>
      <c r="AU407" s="1221"/>
      <c r="AV407" s="1329" t="str">
        <f>$AV$55</f>
        <v/>
      </c>
      <c r="AW407" s="1298"/>
      <c r="AX407" s="1298"/>
      <c r="AY407" s="1298"/>
      <c r="AZ407" s="1298"/>
      <c r="BA407" s="1298"/>
      <c r="BB407" s="1298"/>
      <c r="BC407" s="1298"/>
      <c r="BD407" s="1298"/>
      <c r="BE407" s="1298"/>
      <c r="BF407" s="1298"/>
      <c r="BG407" s="1298"/>
      <c r="BH407" s="1298"/>
      <c r="BI407" s="1298"/>
      <c r="BJ407" s="1298"/>
      <c r="BK407" s="1298"/>
      <c r="BL407" s="1298"/>
      <c r="BM407" s="1298"/>
      <c r="BN407" s="1298"/>
      <c r="BO407" s="1298"/>
      <c r="BP407" s="1298"/>
      <c r="BQ407" s="1298"/>
      <c r="BR407" s="1298"/>
      <c r="BS407" s="1298"/>
      <c r="BT407" s="1298"/>
      <c r="BU407" s="1298"/>
      <c r="BV407" s="1298"/>
      <c r="BW407" s="1298"/>
      <c r="BX407" s="1298"/>
      <c r="BY407" s="1298"/>
      <c r="BZ407" s="1298"/>
      <c r="CA407" s="1298"/>
      <c r="CB407" s="1298"/>
      <c r="CC407" s="1298"/>
      <c r="CD407" s="1298"/>
      <c r="CE407" s="1298"/>
      <c r="CF407" s="1298"/>
      <c r="CG407" s="1298"/>
      <c r="CH407" s="1298"/>
      <c r="CI407" s="1298"/>
      <c r="CJ407" s="1298"/>
      <c r="CK407" s="1298"/>
      <c r="CL407" s="1298"/>
      <c r="CM407" s="1298"/>
      <c r="CN407" s="1298"/>
      <c r="CO407" s="1298"/>
      <c r="CP407" s="1298"/>
      <c r="CQ407" s="1298"/>
      <c r="CR407" s="1298"/>
      <c r="CS407" s="1298"/>
      <c r="CT407" s="1298"/>
      <c r="CU407" s="1299"/>
    </row>
    <row r="408" spans="1:115" s="7" customFormat="1" ht="9.9" customHeight="1">
      <c r="B408" s="1385"/>
      <c r="C408" s="1386"/>
      <c r="D408" s="1237"/>
      <c r="E408" s="1222"/>
      <c r="F408" s="1222"/>
      <c r="G408" s="1223"/>
      <c r="H408" s="1259"/>
      <c r="I408" s="1260"/>
      <c r="J408" s="1260"/>
      <c r="K408" s="1260"/>
      <c r="L408" s="1260"/>
      <c r="M408" s="1260"/>
      <c r="N408" s="1260"/>
      <c r="O408" s="1260"/>
      <c r="P408" s="1260"/>
      <c r="Q408" s="1260"/>
      <c r="R408" s="1260"/>
      <c r="S408" s="1260"/>
      <c r="T408" s="1260"/>
      <c r="U408" s="1260"/>
      <c r="V408" s="1260"/>
      <c r="W408" s="1260"/>
      <c r="X408" s="1260"/>
      <c r="Y408" s="1260"/>
      <c r="Z408" s="1260"/>
      <c r="AA408" s="1260"/>
      <c r="AB408" s="1260"/>
      <c r="AC408" s="1260"/>
      <c r="AD408" s="1260"/>
      <c r="AE408" s="1260"/>
      <c r="AF408" s="1260"/>
      <c r="AG408" s="1260"/>
      <c r="AH408" s="1260"/>
      <c r="AI408" s="1260"/>
      <c r="AJ408" s="1260"/>
      <c r="AK408" s="1260"/>
      <c r="AL408" s="1260"/>
      <c r="AM408" s="1260"/>
      <c r="AN408" s="1260"/>
      <c r="AO408" s="1261"/>
      <c r="AP408" s="1385"/>
      <c r="AQ408" s="1389"/>
      <c r="AR408" s="1237"/>
      <c r="AS408" s="1222"/>
      <c r="AT408" s="1222"/>
      <c r="AU408" s="1223"/>
      <c r="AV408" s="1259"/>
      <c r="AW408" s="1260"/>
      <c r="AX408" s="1260"/>
      <c r="AY408" s="1260"/>
      <c r="AZ408" s="1260"/>
      <c r="BA408" s="1260"/>
      <c r="BB408" s="1260"/>
      <c r="BC408" s="1260"/>
      <c r="BD408" s="1260"/>
      <c r="BE408" s="1260"/>
      <c r="BF408" s="1260"/>
      <c r="BG408" s="1260"/>
      <c r="BH408" s="1260"/>
      <c r="BI408" s="1260"/>
      <c r="BJ408" s="1260"/>
      <c r="BK408" s="1260"/>
      <c r="BL408" s="1260"/>
      <c r="BM408" s="1260"/>
      <c r="BN408" s="1260"/>
      <c r="BO408" s="1260"/>
      <c r="BP408" s="1260"/>
      <c r="BQ408" s="1260"/>
      <c r="BR408" s="1260"/>
      <c r="BS408" s="1260"/>
      <c r="BT408" s="1260"/>
      <c r="BU408" s="1260"/>
      <c r="BV408" s="1260"/>
      <c r="BW408" s="1260"/>
      <c r="BX408" s="1260"/>
      <c r="BY408" s="1260"/>
      <c r="BZ408" s="1260"/>
      <c r="CA408" s="1260"/>
      <c r="CB408" s="1260"/>
      <c r="CC408" s="1260"/>
      <c r="CD408" s="1260"/>
      <c r="CE408" s="1260"/>
      <c r="CF408" s="1260"/>
      <c r="CG408" s="1260"/>
      <c r="CH408" s="1260"/>
      <c r="CI408" s="1260"/>
      <c r="CJ408" s="1260"/>
      <c r="CK408" s="1260"/>
      <c r="CL408" s="1260"/>
      <c r="CM408" s="1260"/>
      <c r="CN408" s="1260"/>
      <c r="CO408" s="1260"/>
      <c r="CP408" s="1260"/>
      <c r="CQ408" s="1260"/>
      <c r="CR408" s="1260"/>
      <c r="CS408" s="1260"/>
      <c r="CT408" s="1260"/>
      <c r="CU408" s="1261"/>
    </row>
    <row r="409" spans="1:115" s="7" customFormat="1" ht="9.9" customHeight="1">
      <c r="B409" s="1343" t="s">
        <v>111</v>
      </c>
      <c r="C409" s="1344"/>
      <c r="D409" s="1344"/>
      <c r="E409" s="1344"/>
      <c r="F409" s="1344"/>
      <c r="G409" s="1344"/>
      <c r="H409" s="1344"/>
      <c r="I409" s="1344"/>
      <c r="J409" s="1344"/>
      <c r="K409" s="1344"/>
      <c r="L409" s="1344"/>
      <c r="M409" s="1344"/>
      <c r="N409" s="1344"/>
      <c r="O409" s="1344"/>
      <c r="P409" s="1344"/>
      <c r="Q409" s="1344"/>
      <c r="R409" s="1344"/>
      <c r="S409" s="1344"/>
      <c r="T409" s="1344"/>
      <c r="U409" s="1344"/>
      <c r="V409" s="1344"/>
      <c r="W409" s="1344"/>
      <c r="X409" s="1344"/>
      <c r="Y409" s="1344"/>
      <c r="Z409" s="1344"/>
      <c r="AA409" s="1344"/>
      <c r="AB409" s="1344"/>
      <c r="AC409" s="1344"/>
      <c r="AD409" s="1344"/>
      <c r="AE409" s="1344"/>
      <c r="AF409" s="1344"/>
      <c r="AG409" s="1344"/>
      <c r="AH409" s="1344"/>
      <c r="AI409" s="1344"/>
      <c r="AJ409" s="1344"/>
      <c r="AK409" s="1344"/>
      <c r="AL409" s="1344"/>
      <c r="AM409" s="1344"/>
      <c r="AN409" s="1344"/>
      <c r="AO409" s="1344"/>
      <c r="AP409" s="1344"/>
      <c r="AQ409" s="1344"/>
      <c r="AR409" s="1344"/>
      <c r="AS409" s="1344"/>
      <c r="AT409" s="1344"/>
      <c r="AU409" s="1344"/>
      <c r="AV409" s="1344"/>
      <c r="AW409" s="1344"/>
      <c r="AX409" s="1344"/>
      <c r="AY409" s="1344"/>
      <c r="AZ409" s="1344"/>
      <c r="BA409" s="1344"/>
      <c r="BB409" s="1344"/>
      <c r="BC409" s="1344"/>
      <c r="BD409" s="1344"/>
      <c r="BE409" s="1344"/>
      <c r="BF409" s="1344"/>
      <c r="BG409" s="1344"/>
      <c r="BH409" s="1344"/>
      <c r="BI409" s="1344"/>
      <c r="BJ409" s="1344"/>
      <c r="BK409" s="1344"/>
      <c r="BL409" s="1344"/>
      <c r="BM409" s="1344"/>
      <c r="BN409" s="1344"/>
      <c r="BO409" s="1344"/>
      <c r="BP409" s="1344"/>
      <c r="BQ409" s="1344"/>
      <c r="BR409" s="1344"/>
      <c r="BS409" s="1344"/>
      <c r="BT409" s="1344"/>
      <c r="BU409" s="1344"/>
      <c r="BV409" s="1344"/>
      <c r="BW409" s="1344"/>
      <c r="BX409" s="1344"/>
      <c r="BY409" s="1344"/>
      <c r="BZ409" s="1344"/>
      <c r="CA409" s="1344"/>
      <c r="CB409" s="1344"/>
      <c r="CC409" s="1344"/>
      <c r="CD409" s="1344"/>
      <c r="CE409" s="1344"/>
      <c r="CF409" s="1344"/>
      <c r="CG409" s="1344"/>
      <c r="CH409" s="1344"/>
      <c r="CI409" s="1344"/>
      <c r="CJ409" s="1344"/>
      <c r="CK409" s="1344"/>
      <c r="CL409" s="1344"/>
      <c r="CM409" s="1344"/>
      <c r="CN409" s="1344"/>
      <c r="CO409" s="1344"/>
      <c r="CP409" s="1344"/>
      <c r="CQ409" s="1344"/>
      <c r="CR409" s="1344"/>
      <c r="CS409" s="1344"/>
      <c r="CT409" s="1344"/>
      <c r="CU409" s="1345"/>
      <c r="CX409" s="175"/>
      <c r="CY409" s="175"/>
      <c r="CZ409" s="175"/>
      <c r="DA409" s="175"/>
      <c r="DB409" s="175"/>
      <c r="DC409" s="175"/>
      <c r="DD409" s="175"/>
      <c r="DE409" s="175"/>
      <c r="DF409" s="175"/>
      <c r="DG409" s="175"/>
      <c r="DH409" s="175"/>
      <c r="DI409" s="175"/>
      <c r="DJ409" s="175"/>
    </row>
    <row r="410" spans="1:115" s="7" customFormat="1" ht="9.9" customHeight="1">
      <c r="B410" s="1346" t="s">
        <v>112</v>
      </c>
      <c r="C410" s="1347"/>
      <c r="D410" s="1347"/>
      <c r="E410" s="1347"/>
      <c r="F410" s="1347"/>
      <c r="G410" s="1347"/>
      <c r="H410" s="1347"/>
      <c r="I410" s="1347"/>
      <c r="J410" s="1348"/>
      <c r="K410" s="1333" t="str">
        <f>$K$58</f>
        <v/>
      </c>
      <c r="L410" s="1334"/>
      <c r="M410" s="1334"/>
      <c r="N410" s="1334"/>
      <c r="O410" s="1334"/>
      <c r="P410" s="1334"/>
      <c r="Q410" s="1334"/>
      <c r="R410" s="1334"/>
      <c r="S410" s="1334"/>
      <c r="T410" s="1334"/>
      <c r="U410" s="1334"/>
      <c r="V410" s="1334"/>
      <c r="W410" s="1334"/>
      <c r="X410" s="1334"/>
      <c r="Y410" s="1334"/>
      <c r="Z410" s="1334"/>
      <c r="AA410" s="1334"/>
      <c r="AB410" s="1334"/>
      <c r="AC410" s="1334"/>
      <c r="AD410" s="1334"/>
      <c r="AE410" s="1334"/>
      <c r="AF410" s="1334"/>
      <c r="AG410" s="1334"/>
      <c r="AH410" s="1334"/>
      <c r="AI410" s="1334"/>
      <c r="AJ410" s="1334"/>
      <c r="AK410" s="1334"/>
      <c r="AL410" s="1334"/>
      <c r="AM410" s="1334"/>
      <c r="AN410" s="1334"/>
      <c r="AO410" s="1334"/>
      <c r="AP410" s="1334"/>
      <c r="AQ410" s="1334"/>
      <c r="AR410" s="1334"/>
      <c r="AS410" s="1334"/>
      <c r="AT410" s="1334"/>
      <c r="AU410" s="1334"/>
      <c r="AV410" s="1334"/>
      <c r="AW410" s="1334"/>
      <c r="AX410" s="1335"/>
      <c r="AY410" s="1336" t="s">
        <v>115</v>
      </c>
      <c r="AZ410" s="1337"/>
      <c r="BA410" s="1337"/>
      <c r="BB410" s="1337"/>
      <c r="BC410" s="1337"/>
      <c r="BD410" s="1337"/>
      <c r="BE410" s="1337"/>
      <c r="BF410" s="1337"/>
      <c r="BG410" s="1338"/>
      <c r="BH410" s="1333" t="str">
        <f>$BH$58</f>
        <v/>
      </c>
      <c r="BI410" s="1334"/>
      <c r="BJ410" s="1334"/>
      <c r="BK410" s="1334"/>
      <c r="BL410" s="1334"/>
      <c r="BM410" s="1334"/>
      <c r="BN410" s="1334"/>
      <c r="BO410" s="1334"/>
      <c r="BP410" s="1334"/>
      <c r="BQ410" s="1334"/>
      <c r="BR410" s="1334"/>
      <c r="BS410" s="1334"/>
      <c r="BT410" s="1334"/>
      <c r="BU410" s="1334"/>
      <c r="BV410" s="1334"/>
      <c r="BW410" s="1334"/>
      <c r="BX410" s="1334"/>
      <c r="BY410" s="1334"/>
      <c r="BZ410" s="1334"/>
      <c r="CA410" s="1334"/>
      <c r="CB410" s="1334"/>
      <c r="CC410" s="1334"/>
      <c r="CD410" s="1334"/>
      <c r="CE410" s="1334"/>
      <c r="CF410" s="1334"/>
      <c r="CG410" s="1334"/>
      <c r="CH410" s="1334"/>
      <c r="CI410" s="1334"/>
      <c r="CJ410" s="1334"/>
      <c r="CK410" s="1334"/>
      <c r="CL410" s="1334"/>
      <c r="CM410" s="1334"/>
      <c r="CN410" s="1334"/>
      <c r="CO410" s="1334"/>
      <c r="CP410" s="1334"/>
      <c r="CQ410" s="1334"/>
      <c r="CR410" s="1334"/>
      <c r="CS410" s="1334"/>
      <c r="CT410" s="1334"/>
      <c r="CU410" s="1335"/>
      <c r="CV410" s="5"/>
      <c r="CW410" s="175"/>
      <c r="CX410" s="175"/>
      <c r="CY410" s="175"/>
      <c r="CZ410" s="175"/>
      <c r="DA410" s="175"/>
      <c r="DB410" s="175"/>
      <c r="DC410" s="175"/>
      <c r="DD410" s="175"/>
      <c r="DE410" s="175"/>
      <c r="DF410" s="175"/>
      <c r="DG410" s="175"/>
      <c r="DH410" s="175"/>
      <c r="DI410" s="175"/>
      <c r="DJ410" s="175"/>
    </row>
    <row r="411" spans="1:115" s="7" customFormat="1" ht="9.9" customHeight="1">
      <c r="B411" s="1330" t="s">
        <v>113</v>
      </c>
      <c r="C411" s="1331"/>
      <c r="D411" s="1331"/>
      <c r="E411" s="1331"/>
      <c r="F411" s="1331"/>
      <c r="G411" s="1331"/>
      <c r="H411" s="1331"/>
      <c r="I411" s="1331"/>
      <c r="J411" s="1332"/>
      <c r="K411" s="1333" t="str">
        <f>$K$59</f>
        <v/>
      </c>
      <c r="L411" s="1334"/>
      <c r="M411" s="1334"/>
      <c r="N411" s="1334"/>
      <c r="O411" s="1334"/>
      <c r="P411" s="1334"/>
      <c r="Q411" s="1334"/>
      <c r="R411" s="1334"/>
      <c r="S411" s="1334"/>
      <c r="T411" s="1334"/>
      <c r="U411" s="1334"/>
      <c r="V411" s="1334"/>
      <c r="W411" s="1334"/>
      <c r="X411" s="1334"/>
      <c r="Y411" s="1334"/>
      <c r="Z411" s="1334"/>
      <c r="AA411" s="1334"/>
      <c r="AB411" s="1334"/>
      <c r="AC411" s="1334"/>
      <c r="AD411" s="1334"/>
      <c r="AE411" s="1334"/>
      <c r="AF411" s="1334"/>
      <c r="AG411" s="1334"/>
      <c r="AH411" s="1334"/>
      <c r="AI411" s="1334"/>
      <c r="AJ411" s="1334"/>
      <c r="AK411" s="1334"/>
      <c r="AL411" s="1334"/>
      <c r="AM411" s="1334"/>
      <c r="AN411" s="1334"/>
      <c r="AO411" s="1334"/>
      <c r="AP411" s="1334"/>
      <c r="AQ411" s="1334"/>
      <c r="AR411" s="1334"/>
      <c r="AS411" s="1334"/>
      <c r="AT411" s="1334"/>
      <c r="AU411" s="1334"/>
      <c r="AV411" s="1334"/>
      <c r="AW411" s="1334"/>
      <c r="AX411" s="1335"/>
      <c r="AY411" s="1336" t="s">
        <v>116</v>
      </c>
      <c r="AZ411" s="1337"/>
      <c r="BA411" s="1337"/>
      <c r="BB411" s="1337"/>
      <c r="BC411" s="1337"/>
      <c r="BD411" s="1337"/>
      <c r="BE411" s="1337"/>
      <c r="BF411" s="1337"/>
      <c r="BG411" s="1338"/>
      <c r="BH411" s="1333" t="str">
        <f>$BH$59</f>
        <v/>
      </c>
      <c r="BI411" s="1334"/>
      <c r="BJ411" s="1334"/>
      <c r="BK411" s="1334"/>
      <c r="BL411" s="1334"/>
      <c r="BM411" s="1334"/>
      <c r="BN411" s="1334"/>
      <c r="BO411" s="1334"/>
      <c r="BP411" s="1334"/>
      <c r="BQ411" s="1334"/>
      <c r="BR411" s="1334"/>
      <c r="BS411" s="1334"/>
      <c r="BT411" s="1334"/>
      <c r="BU411" s="1334"/>
      <c r="BV411" s="1334"/>
      <c r="BW411" s="1334"/>
      <c r="BX411" s="1334"/>
      <c r="BY411" s="1334"/>
      <c r="BZ411" s="1334"/>
      <c r="CA411" s="1334"/>
      <c r="CB411" s="1334"/>
      <c r="CC411" s="1334"/>
      <c r="CD411" s="1334"/>
      <c r="CE411" s="1334"/>
      <c r="CF411" s="1334"/>
      <c r="CG411" s="1334"/>
      <c r="CH411" s="1334"/>
      <c r="CI411" s="1334"/>
      <c r="CJ411" s="1334"/>
      <c r="CK411" s="1334"/>
      <c r="CL411" s="1334"/>
      <c r="CM411" s="1334"/>
      <c r="CN411" s="1334"/>
      <c r="CO411" s="1334"/>
      <c r="CP411" s="1334"/>
      <c r="CQ411" s="1334"/>
      <c r="CR411" s="1334"/>
      <c r="CS411" s="1334"/>
      <c r="CT411" s="1334"/>
      <c r="CU411" s="1335"/>
      <c r="CV411" s="5"/>
      <c r="CW411" s="175"/>
      <c r="CX411" s="175"/>
      <c r="CY411" s="175"/>
      <c r="CZ411" s="175"/>
      <c r="DA411" s="175"/>
      <c r="DB411" s="175"/>
      <c r="DC411" s="175"/>
      <c r="DD411" s="175"/>
      <c r="DE411" s="175"/>
      <c r="DF411" s="175"/>
      <c r="DG411" s="175"/>
      <c r="DH411" s="175"/>
      <c r="DI411" s="175"/>
      <c r="DJ411" s="175"/>
    </row>
    <row r="412" spans="1:115" s="7" customFormat="1" ht="9.9" customHeight="1">
      <c r="B412" s="1330" t="s">
        <v>114</v>
      </c>
      <c r="C412" s="1331"/>
      <c r="D412" s="1331"/>
      <c r="E412" s="1331"/>
      <c r="F412" s="1331"/>
      <c r="G412" s="1331"/>
      <c r="H412" s="1331"/>
      <c r="I412" s="1331"/>
      <c r="J412" s="1332"/>
      <c r="K412" s="1333" t="str">
        <f>$K$60</f>
        <v/>
      </c>
      <c r="L412" s="1334"/>
      <c r="M412" s="1334"/>
      <c r="N412" s="1334"/>
      <c r="O412" s="1334"/>
      <c r="P412" s="1334"/>
      <c r="Q412" s="1334"/>
      <c r="R412" s="1334"/>
      <c r="S412" s="1334"/>
      <c r="T412" s="1334"/>
      <c r="U412" s="1334"/>
      <c r="V412" s="1334"/>
      <c r="W412" s="1334"/>
      <c r="X412" s="1334"/>
      <c r="Y412" s="1334"/>
      <c r="Z412" s="1334"/>
      <c r="AA412" s="1334"/>
      <c r="AB412" s="1334"/>
      <c r="AC412" s="1334"/>
      <c r="AD412" s="1334"/>
      <c r="AE412" s="1334"/>
      <c r="AF412" s="1334"/>
      <c r="AG412" s="1334"/>
      <c r="AH412" s="1334"/>
      <c r="AI412" s="1334"/>
      <c r="AJ412" s="1334"/>
      <c r="AK412" s="1334"/>
      <c r="AL412" s="1334"/>
      <c r="AM412" s="1334"/>
      <c r="AN412" s="1334"/>
      <c r="AO412" s="1334"/>
      <c r="AP412" s="1334"/>
      <c r="AQ412" s="1334"/>
      <c r="AR412" s="1334"/>
      <c r="AS412" s="1334"/>
      <c r="AT412" s="1334"/>
      <c r="AU412" s="1334"/>
      <c r="AV412" s="1334"/>
      <c r="AW412" s="1334"/>
      <c r="AX412" s="1335"/>
      <c r="AY412" s="1336" t="s">
        <v>117</v>
      </c>
      <c r="AZ412" s="1337"/>
      <c r="BA412" s="1337"/>
      <c r="BB412" s="1337"/>
      <c r="BC412" s="1337"/>
      <c r="BD412" s="1337"/>
      <c r="BE412" s="1337"/>
      <c r="BF412" s="1337"/>
      <c r="BG412" s="1338"/>
      <c r="BH412" s="1333" t="str">
        <f>$BH$60</f>
        <v/>
      </c>
      <c r="BI412" s="1334"/>
      <c r="BJ412" s="1334"/>
      <c r="BK412" s="1334"/>
      <c r="BL412" s="1334"/>
      <c r="BM412" s="1334"/>
      <c r="BN412" s="1334"/>
      <c r="BO412" s="1334"/>
      <c r="BP412" s="1334"/>
      <c r="BQ412" s="1334"/>
      <c r="BR412" s="1334"/>
      <c r="BS412" s="1334"/>
      <c r="BT412" s="1334"/>
      <c r="BU412" s="1334"/>
      <c r="BV412" s="1334"/>
      <c r="BW412" s="1334"/>
      <c r="BX412" s="1334"/>
      <c r="BY412" s="1334"/>
      <c r="BZ412" s="1334"/>
      <c r="CA412" s="1334"/>
      <c r="CB412" s="1334"/>
      <c r="CC412" s="1334"/>
      <c r="CD412" s="1334"/>
      <c r="CE412" s="1334"/>
      <c r="CF412" s="1334"/>
      <c r="CG412" s="1334"/>
      <c r="CH412" s="1334"/>
      <c r="CI412" s="1334"/>
      <c r="CJ412" s="1334"/>
      <c r="CK412" s="1334"/>
      <c r="CL412" s="1334"/>
      <c r="CM412" s="1334"/>
      <c r="CN412" s="1334"/>
      <c r="CO412" s="1334"/>
      <c r="CP412" s="1334"/>
      <c r="CQ412" s="1334"/>
      <c r="CR412" s="1334"/>
      <c r="CS412" s="1334"/>
      <c r="CT412" s="1334"/>
      <c r="CU412" s="1335"/>
      <c r="CV412" s="5"/>
      <c r="CW412" s="175"/>
      <c r="CX412" s="175"/>
      <c r="CY412" s="175"/>
      <c r="CZ412" s="175"/>
      <c r="DA412" s="175"/>
      <c r="DB412" s="175"/>
      <c r="DC412" s="175"/>
      <c r="DD412" s="175"/>
      <c r="DE412" s="175"/>
      <c r="DF412" s="175"/>
      <c r="DG412" s="175"/>
      <c r="DH412" s="175"/>
      <c r="DI412" s="175"/>
      <c r="DJ412" s="175"/>
    </row>
    <row r="413" spans="1:115" s="7" customFormat="1" ht="4.5" customHeight="1">
      <c r="A413" s="5"/>
      <c r="B413" s="97"/>
      <c r="C413" s="97"/>
      <c r="D413" s="61"/>
      <c r="E413" s="61"/>
      <c r="F413" s="61"/>
      <c r="G413" s="61"/>
      <c r="H413" s="20"/>
      <c r="I413" s="20"/>
      <c r="J413" s="20"/>
      <c r="K413" s="20"/>
      <c r="L413" s="20"/>
      <c r="M413" s="20"/>
      <c r="N413" s="20"/>
      <c r="O413" s="20"/>
      <c r="P413" s="20"/>
      <c r="Q413" s="20"/>
      <c r="R413" s="20"/>
      <c r="S413" s="20"/>
      <c r="T413" s="20"/>
      <c r="U413" s="20"/>
      <c r="V413" s="20"/>
      <c r="W413" s="20"/>
      <c r="X413" s="20"/>
      <c r="Y413" s="20"/>
      <c r="Z413" s="20"/>
      <c r="AA413" s="20"/>
      <c r="AB413" s="20"/>
      <c r="AC413" s="213"/>
      <c r="AE413" s="5"/>
      <c r="AF413" s="5"/>
      <c r="AG413" s="5"/>
      <c r="AH413" s="5"/>
      <c r="AI413" s="5"/>
      <c r="AJ413" s="5"/>
      <c r="AK413" s="5"/>
      <c r="AL413" s="5"/>
      <c r="AM413" s="5"/>
      <c r="AN413" s="5"/>
      <c r="AO413" s="5"/>
      <c r="AP413" s="5"/>
      <c r="AQ413" s="5"/>
      <c r="AR413" s="5"/>
      <c r="AS413" s="5"/>
      <c r="AT413" s="5"/>
      <c r="AU413" s="5"/>
      <c r="AV413" s="5"/>
      <c r="AW413" s="45"/>
      <c r="AX413" s="45"/>
      <c r="AY413" s="45"/>
      <c r="AZ413" s="45"/>
      <c r="BA413" s="45"/>
      <c r="BB413" s="45"/>
      <c r="BC413" s="5"/>
      <c r="BD413" s="47"/>
      <c r="BE413" s="47"/>
      <c r="BF413" s="47"/>
      <c r="BG413" s="72"/>
      <c r="BH413" s="72"/>
      <c r="BI413" s="72"/>
      <c r="BJ413" s="72"/>
      <c r="BK413" s="72"/>
      <c r="BL413" s="72"/>
      <c r="CI413" s="52"/>
      <c r="CJ413" s="52"/>
      <c r="CK413" s="52"/>
      <c r="CL413" s="52"/>
      <c r="CM413" s="52"/>
      <c r="CN413" s="5"/>
      <c r="CO413" s="5"/>
      <c r="CP413" s="27"/>
      <c r="CQ413" s="27"/>
      <c r="CR413" s="27"/>
      <c r="CS413" s="27"/>
      <c r="CT413" s="27"/>
      <c r="CU413" s="27"/>
      <c r="CV413" s="27"/>
      <c r="CW413" s="27"/>
      <c r="CX413" s="175"/>
      <c r="CY413" s="175"/>
      <c r="CZ413" s="175"/>
      <c r="DA413" s="175"/>
      <c r="DB413" s="175"/>
      <c r="DC413" s="175"/>
      <c r="DD413" s="175"/>
      <c r="DE413" s="175"/>
      <c r="DF413" s="175"/>
      <c r="DG413" s="175"/>
      <c r="DH413" s="175"/>
      <c r="DI413" s="175"/>
      <c r="DJ413" s="175"/>
      <c r="DK413" s="175"/>
    </row>
    <row r="414" spans="1:115" s="7" customFormat="1" ht="4.5" customHeight="1">
      <c r="A414" s="5"/>
      <c r="B414" s="1339" t="s">
        <v>131</v>
      </c>
      <c r="C414" s="1339"/>
      <c r="D414" s="1339"/>
      <c r="E414" s="1339"/>
      <c r="F414" s="1339"/>
      <c r="G414" s="1339"/>
      <c r="H414" s="1339"/>
      <c r="I414" s="1339"/>
      <c r="J414" s="1339"/>
      <c r="K414" s="1339"/>
      <c r="L414" s="20"/>
      <c r="M414" s="20"/>
      <c r="N414" s="20"/>
      <c r="O414" s="20"/>
      <c r="P414" s="20"/>
      <c r="Q414" s="20"/>
      <c r="R414" s="20"/>
      <c r="S414" s="20"/>
      <c r="T414" s="20"/>
      <c r="U414" s="20"/>
      <c r="V414" s="20"/>
      <c r="W414" s="20"/>
      <c r="X414" s="20"/>
      <c r="Y414" s="20"/>
      <c r="Z414" s="20"/>
      <c r="AA414" s="20"/>
      <c r="AB414" s="20"/>
      <c r="AC414" s="213"/>
      <c r="AE414" s="25"/>
      <c r="AF414" s="22"/>
      <c r="AG414" s="22"/>
      <c r="AH414" s="22"/>
      <c r="AI414" s="22"/>
      <c r="AJ414" s="22"/>
      <c r="AK414" s="22"/>
      <c r="AL414" s="22"/>
      <c r="AM414" s="22"/>
      <c r="AN414" s="22"/>
      <c r="AO414" s="22"/>
      <c r="AP414" s="22"/>
      <c r="AQ414" s="22"/>
      <c r="AR414" s="22"/>
      <c r="AS414" s="22"/>
      <c r="AT414" s="22"/>
      <c r="AU414" s="22"/>
      <c r="AV414" s="22"/>
      <c r="AW414" s="93"/>
      <c r="AX414" s="93"/>
      <c r="AY414" s="93"/>
      <c r="AZ414" s="93"/>
      <c r="BA414" s="93"/>
      <c r="BB414" s="93"/>
      <c r="BC414" s="22"/>
      <c r="BD414" s="98"/>
      <c r="BE414" s="98"/>
      <c r="BF414" s="98"/>
      <c r="BG414" s="99"/>
      <c r="BH414" s="99"/>
      <c r="BI414" s="99"/>
      <c r="BJ414" s="99"/>
      <c r="BK414" s="99"/>
      <c r="BL414" s="99"/>
      <c r="BM414" s="22"/>
      <c r="BN414" s="22"/>
      <c r="BO414" s="22"/>
      <c r="BP414" s="22"/>
      <c r="BQ414" s="22"/>
      <c r="BR414" s="22"/>
      <c r="BS414" s="22"/>
      <c r="BT414" s="22"/>
      <c r="BU414" s="22"/>
      <c r="BV414" s="22"/>
      <c r="BW414" s="22"/>
      <c r="BX414" s="22"/>
      <c r="BY414" s="22"/>
      <c r="BZ414" s="22"/>
      <c r="CA414" s="22"/>
      <c r="CB414" s="22"/>
      <c r="CC414" s="22"/>
      <c r="CD414" s="22"/>
      <c r="CE414" s="22"/>
      <c r="CF414" s="22"/>
      <c r="CG414" s="22"/>
      <c r="CH414" s="22"/>
      <c r="CI414" s="100"/>
      <c r="CJ414" s="100"/>
      <c r="CK414" s="100"/>
      <c r="CL414" s="100"/>
      <c r="CM414" s="100"/>
      <c r="CN414" s="22"/>
      <c r="CO414" s="22"/>
      <c r="CP414" s="5"/>
      <c r="CQ414" s="5"/>
      <c r="CR414" s="5"/>
      <c r="CS414" s="5"/>
      <c r="CT414" s="5"/>
      <c r="CU414" s="5"/>
      <c r="CV414" s="5"/>
      <c r="CW414" s="5"/>
      <c r="CX414" s="175"/>
      <c r="CY414" s="175"/>
      <c r="CZ414" s="175"/>
      <c r="DA414" s="175"/>
      <c r="DB414" s="175"/>
      <c r="DC414" s="175"/>
      <c r="DD414" s="175"/>
      <c r="DE414" s="175"/>
      <c r="DF414" s="175"/>
      <c r="DG414" s="175"/>
      <c r="DH414" s="175"/>
      <c r="DI414" s="175"/>
      <c r="DJ414" s="175"/>
      <c r="DK414" s="175"/>
    </row>
    <row r="415" spans="1:115" s="7" customFormat="1" ht="9.9" customHeight="1">
      <c r="A415" s="5"/>
      <c r="B415" s="1339"/>
      <c r="C415" s="1339"/>
      <c r="D415" s="1339"/>
      <c r="E415" s="1339"/>
      <c r="F415" s="1339"/>
      <c r="G415" s="1339"/>
      <c r="H415" s="1339"/>
      <c r="I415" s="1339"/>
      <c r="J415" s="1339"/>
      <c r="K415" s="1339"/>
      <c r="L415" s="172"/>
      <c r="M415" s="172"/>
      <c r="N415" s="172"/>
      <c r="O415" s="172"/>
      <c r="P415" s="172"/>
      <c r="Q415" s="172"/>
      <c r="R415" s="172"/>
      <c r="S415" s="172"/>
      <c r="T415" s="172"/>
      <c r="U415" s="172"/>
      <c r="V415" s="172"/>
      <c r="W415" s="172"/>
      <c r="X415" s="172"/>
      <c r="Y415" s="172"/>
      <c r="Z415" s="172"/>
      <c r="AA415" s="172"/>
      <c r="AB415" s="172"/>
      <c r="AC415" s="172"/>
      <c r="AE415" s="21"/>
      <c r="AF415" s="1340" t="s">
        <v>1223</v>
      </c>
      <c r="AG415" s="1340"/>
      <c r="AH415" s="1340"/>
      <c r="AI415" s="1340"/>
      <c r="AJ415" s="1340"/>
      <c r="AK415" s="1340"/>
      <c r="AL415" s="1340"/>
      <c r="AM415" s="1340"/>
      <c r="AN415" s="1340"/>
      <c r="AO415" s="1340"/>
      <c r="AP415" s="1340"/>
      <c r="AQ415" s="1340"/>
      <c r="AR415" s="1340"/>
      <c r="AS415" s="1340"/>
      <c r="AT415" s="1340"/>
      <c r="AU415" s="1340"/>
      <c r="AV415" s="1340"/>
      <c r="AW415" s="1340"/>
      <c r="AX415" s="1340"/>
      <c r="AY415" s="1340"/>
      <c r="AZ415" s="1340"/>
      <c r="BA415" s="1341" t="s">
        <v>56</v>
      </c>
      <c r="BB415" s="1341"/>
      <c r="BC415" s="1341"/>
      <c r="BD415" s="1341"/>
      <c r="BE415" s="1341"/>
      <c r="BF415" s="1341"/>
      <c r="BG415" s="1341"/>
      <c r="BH415" s="1341"/>
      <c r="BI415" s="1341"/>
      <c r="BJ415" s="1341"/>
      <c r="BK415" s="1341"/>
      <c r="BL415" s="1341"/>
      <c r="BM415" s="1341"/>
      <c r="BN415" s="1341"/>
      <c r="BO415" s="1341"/>
      <c r="BP415" s="1341"/>
      <c r="BQ415" s="1342" t="s">
        <v>57</v>
      </c>
      <c r="BR415" s="1342"/>
      <c r="BS415" s="1342"/>
      <c r="BT415" s="1342"/>
      <c r="BU415" s="1342"/>
      <c r="BV415" s="1342"/>
      <c r="BW415" s="5"/>
      <c r="BX415" s="5"/>
      <c r="BY415" s="5"/>
      <c r="CU415" s="225"/>
      <c r="CV415" s="225"/>
      <c r="CW415" s="225"/>
      <c r="CX415" s="225"/>
    </row>
    <row r="416" spans="1:115" s="5" customFormat="1" ht="9.9" customHeight="1">
      <c r="B416" s="55" t="s">
        <v>13</v>
      </c>
      <c r="C416" s="7"/>
      <c r="D416" s="1255" t="s">
        <v>41</v>
      </c>
      <c r="E416" s="1255"/>
      <c r="F416" s="1255"/>
      <c r="G416" s="1255"/>
      <c r="H416" s="1255"/>
      <c r="I416" s="1255"/>
      <c r="J416" s="1255"/>
      <c r="K416" s="1255"/>
      <c r="L416" s="1255"/>
      <c r="M416" s="1255"/>
      <c r="N416" s="1255"/>
      <c r="O416" s="1255"/>
      <c r="P416" s="1255"/>
      <c r="Q416" s="1255"/>
      <c r="R416" s="1255"/>
      <c r="S416" s="1255"/>
      <c r="T416" s="1255"/>
      <c r="U416" s="1255"/>
      <c r="V416" s="1255"/>
      <c r="W416" s="1255"/>
      <c r="X416" s="1255"/>
      <c r="Y416" s="1255"/>
      <c r="Z416" s="1255"/>
      <c r="AA416" s="1255"/>
      <c r="AB416" s="1255"/>
      <c r="AC416" s="1255"/>
      <c r="AE416" s="21"/>
      <c r="AF416" s="1340" t="s">
        <v>1224</v>
      </c>
      <c r="AG416" s="1340"/>
      <c r="AH416" s="1340"/>
      <c r="AI416" s="1340"/>
      <c r="AJ416" s="1340"/>
      <c r="AK416" s="1340"/>
      <c r="AL416" s="1340"/>
      <c r="AM416" s="1340"/>
      <c r="AN416" s="1340"/>
      <c r="AO416" s="1340"/>
      <c r="AP416" s="1340"/>
      <c r="AQ416" s="1340"/>
      <c r="AR416" s="1340"/>
      <c r="AS416" s="1340"/>
      <c r="AT416" s="1340"/>
      <c r="AU416" s="1340"/>
      <c r="AV416" s="1340"/>
      <c r="AW416" s="1340"/>
      <c r="AX416" s="1340"/>
      <c r="AY416" s="1340"/>
      <c r="AZ416" s="1340"/>
      <c r="BA416" s="1341" t="s">
        <v>1225</v>
      </c>
      <c r="BB416" s="1341"/>
      <c r="BC416" s="1341"/>
      <c r="BD416" s="1341"/>
      <c r="BE416" s="1341"/>
      <c r="BF416" s="1341"/>
      <c r="BG416" s="1341"/>
      <c r="BH416" s="1341"/>
      <c r="BI416" s="1341"/>
      <c r="BJ416" s="1341"/>
      <c r="BK416" s="1341"/>
      <c r="BL416" s="1341"/>
      <c r="BM416" s="1341"/>
      <c r="BN416" s="1341"/>
      <c r="BO416" s="1341"/>
      <c r="BP416" s="1341"/>
      <c r="BQ416" s="1342"/>
      <c r="BR416" s="1342"/>
      <c r="BS416" s="1342"/>
      <c r="BT416" s="1342"/>
      <c r="BU416" s="1342"/>
      <c r="BV416" s="1342"/>
      <c r="BY416" s="1234" t="s">
        <v>118</v>
      </c>
      <c r="BZ416" s="1235"/>
      <c r="CA416" s="1235"/>
      <c r="CB416" s="1236"/>
      <c r="CC416" s="219"/>
      <c r="CD416" s="220"/>
      <c r="CE416" s="220"/>
      <c r="CF416" s="220"/>
      <c r="CG416" s="220"/>
      <c r="CH416" s="220"/>
      <c r="CI416" s="220"/>
      <c r="CJ416" s="220"/>
      <c r="CK416" s="220"/>
      <c r="CL416" s="220"/>
      <c r="CM416" s="220"/>
      <c r="CN416" s="220"/>
      <c r="CO416" s="220"/>
      <c r="CP416" s="220"/>
      <c r="CQ416" s="220"/>
      <c r="CR416" s="220"/>
      <c r="CS416" s="220"/>
      <c r="CT416" s="220"/>
      <c r="CU416" s="220"/>
      <c r="CV416" s="221"/>
      <c r="CW416" s="225"/>
      <c r="CX416" s="225"/>
      <c r="CY416" s="225"/>
    </row>
    <row r="417" spans="1:114" s="5" customFormat="1" ht="8.25" customHeight="1">
      <c r="B417" s="55"/>
      <c r="C417" s="7"/>
      <c r="D417" s="1255"/>
      <c r="E417" s="1255"/>
      <c r="F417" s="1255"/>
      <c r="G417" s="1255"/>
      <c r="H417" s="1255"/>
      <c r="I417" s="1255"/>
      <c r="J417" s="1255"/>
      <c r="K417" s="1255"/>
      <c r="L417" s="1255"/>
      <c r="M417" s="1255"/>
      <c r="N417" s="1255"/>
      <c r="O417" s="1255"/>
      <c r="P417" s="1255"/>
      <c r="Q417" s="1255"/>
      <c r="R417" s="1255"/>
      <c r="S417" s="1255"/>
      <c r="T417" s="1255"/>
      <c r="U417" s="1255"/>
      <c r="V417" s="1255"/>
      <c r="W417" s="1255"/>
      <c r="X417" s="1255"/>
      <c r="Y417" s="1255"/>
      <c r="Z417" s="1255"/>
      <c r="AA417" s="1255"/>
      <c r="AB417" s="1255"/>
      <c r="AC417" s="1255"/>
      <c r="AE417" s="21"/>
      <c r="AF417" s="212"/>
      <c r="AG417" s="212"/>
      <c r="AH417" s="212"/>
      <c r="AI417" s="212"/>
      <c r="AJ417" s="212"/>
      <c r="AK417" s="212"/>
      <c r="AL417" s="212"/>
      <c r="AM417" s="212"/>
      <c r="AN417" s="212"/>
      <c r="AO417" s="212"/>
      <c r="AP417" s="212"/>
      <c r="AQ417" s="212"/>
      <c r="AR417" s="212"/>
      <c r="AS417" s="212"/>
      <c r="AT417" s="212"/>
      <c r="AU417" s="212"/>
      <c r="AV417" s="212"/>
      <c r="AW417" s="212"/>
      <c r="AX417" s="212"/>
      <c r="AY417" s="212"/>
      <c r="AZ417" s="212"/>
      <c r="BA417" s="212"/>
      <c r="BB417" s="212"/>
      <c r="BC417" s="212"/>
      <c r="BD417" s="180"/>
      <c r="BE417" s="180"/>
      <c r="BF417" s="180"/>
      <c r="BG417" s="180"/>
      <c r="BH417" s="180"/>
      <c r="BI417" s="180"/>
      <c r="BJ417" s="180"/>
      <c r="BK417" s="180"/>
      <c r="BL417" s="180"/>
      <c r="BM417" s="180"/>
      <c r="BN417" s="180"/>
      <c r="BO417" s="180"/>
      <c r="BP417" s="180"/>
      <c r="BQ417" s="214"/>
      <c r="BR417" s="214"/>
      <c r="BS417" s="214"/>
      <c r="BT417" s="214"/>
      <c r="BU417" s="214"/>
      <c r="BV417" s="214"/>
      <c r="BY417" s="1237" t="s">
        <v>119</v>
      </c>
      <c r="BZ417" s="1222"/>
      <c r="CA417" s="1222"/>
      <c r="CB417" s="1223"/>
      <c r="CC417" s="222"/>
      <c r="CD417" s="223"/>
      <c r="CE417" s="223"/>
      <c r="CF417" s="223"/>
      <c r="CG417" s="223"/>
      <c r="CH417" s="223"/>
      <c r="CI417" s="223"/>
      <c r="CJ417" s="223"/>
      <c r="CK417" s="223"/>
      <c r="CL417" s="223"/>
      <c r="CM417" s="223"/>
      <c r="CN417" s="223"/>
      <c r="CO417" s="223"/>
      <c r="CP417" s="223"/>
      <c r="CQ417" s="223"/>
      <c r="CR417" s="223"/>
      <c r="CS417" s="223"/>
      <c r="CT417" s="223"/>
      <c r="CU417" s="223"/>
      <c r="CV417" s="224"/>
      <c r="CW417" s="225"/>
      <c r="CX417" s="225"/>
      <c r="CY417" s="225"/>
    </row>
    <row r="418" spans="1:114" s="7" customFormat="1" ht="9.9" customHeight="1">
      <c r="A418" s="5"/>
      <c r="C418" s="57" t="s">
        <v>42</v>
      </c>
      <c r="D418" s="1368" t="s">
        <v>43</v>
      </c>
      <c r="E418" s="1368"/>
      <c r="F418" s="1368"/>
      <c r="G418" s="1368"/>
      <c r="H418" s="1368"/>
      <c r="I418" s="1368"/>
      <c r="J418" s="1368"/>
      <c r="K418" s="1368"/>
      <c r="L418" s="1368"/>
      <c r="M418" s="1368"/>
      <c r="N418" s="1368"/>
      <c r="O418" s="1368"/>
      <c r="P418" s="1368"/>
      <c r="Q418" s="1368"/>
      <c r="R418" s="1368"/>
      <c r="S418" s="1368"/>
      <c r="T418" s="1368"/>
      <c r="U418" s="1368"/>
      <c r="V418" s="1368"/>
      <c r="W418" s="1368"/>
      <c r="X418" s="1368"/>
      <c r="Y418" s="1368"/>
      <c r="Z418" s="1368"/>
      <c r="AA418" s="1368"/>
      <c r="AB418" s="1368"/>
      <c r="AC418" s="1368"/>
      <c r="AE418" s="21"/>
      <c r="AF418" s="5"/>
      <c r="AG418" s="45" t="s">
        <v>1134</v>
      </c>
      <c r="AH418" s="5"/>
      <c r="AI418" s="5"/>
      <c r="AJ418" s="5"/>
      <c r="AK418" s="5"/>
      <c r="AL418" s="5"/>
      <c r="AM418" s="5"/>
      <c r="AN418" s="5"/>
      <c r="AO418" s="5"/>
      <c r="AP418" s="5"/>
      <c r="AQ418" s="5"/>
      <c r="AR418" s="5"/>
      <c r="AS418" s="5"/>
      <c r="BA418" s="223"/>
      <c r="BB418" s="223"/>
      <c r="BC418" s="1307" t="str">
        <f>$BC$66</f>
        <v/>
      </c>
      <c r="BD418" s="1307"/>
      <c r="BE418" s="1307" t="str">
        <f>$BE$66</f>
        <v/>
      </c>
      <c r="BF418" s="1307"/>
      <c r="BG418" s="1307"/>
      <c r="BH418" s="1222" t="s">
        <v>83</v>
      </c>
      <c r="BI418" s="1222"/>
      <c r="BJ418" s="1307" t="str">
        <f>$BJ$66</f>
        <v/>
      </c>
      <c r="BK418" s="1307"/>
      <c r="BL418" s="1307"/>
      <c r="BM418" s="1222" t="s">
        <v>84</v>
      </c>
      <c r="BN418" s="1222"/>
      <c r="BO418" s="1307" t="str">
        <f>$BO$66</f>
        <v/>
      </c>
      <c r="BP418" s="1307"/>
      <c r="BQ418" s="1307"/>
      <c r="BR418" s="1222" t="s">
        <v>85</v>
      </c>
      <c r="BS418" s="1222"/>
      <c r="BT418" s="55"/>
      <c r="BU418" s="55"/>
      <c r="BV418" s="55"/>
      <c r="CK418" s="5"/>
      <c r="CL418" s="5"/>
      <c r="CM418" s="5"/>
      <c r="CN418" s="5"/>
      <c r="CO418" s="5"/>
      <c r="CP418" s="5"/>
      <c r="CQ418" s="5"/>
      <c r="CR418" s="5"/>
      <c r="CS418" s="5"/>
      <c r="CT418" s="5"/>
      <c r="CU418" s="5"/>
      <c r="CV418" s="5"/>
      <c r="CX418" s="225"/>
      <c r="CY418" s="225"/>
      <c r="CZ418" s="225"/>
      <c r="DA418" s="225"/>
      <c r="DB418" s="225"/>
      <c r="DC418" s="225"/>
      <c r="DD418" s="225"/>
      <c r="DE418" s="225"/>
      <c r="DF418" s="225"/>
      <c r="DG418" s="225"/>
      <c r="DH418" s="225"/>
      <c r="DI418" s="225"/>
      <c r="DJ418" s="225"/>
    </row>
    <row r="419" spans="1:114" s="7" customFormat="1" ht="9.9" customHeight="1">
      <c r="A419" s="5"/>
      <c r="D419" s="1368"/>
      <c r="E419" s="1368"/>
      <c r="F419" s="1368"/>
      <c r="G419" s="1368"/>
      <c r="H419" s="1368"/>
      <c r="I419" s="1368"/>
      <c r="J419" s="1368"/>
      <c r="K419" s="1368"/>
      <c r="L419" s="1368"/>
      <c r="M419" s="1368"/>
      <c r="N419" s="1368"/>
      <c r="O419" s="1368"/>
      <c r="P419" s="1368"/>
      <c r="Q419" s="1368"/>
      <c r="R419" s="1368"/>
      <c r="S419" s="1368"/>
      <c r="T419" s="1368"/>
      <c r="U419" s="1368"/>
      <c r="V419" s="1368"/>
      <c r="W419" s="1368"/>
      <c r="X419" s="1368"/>
      <c r="Y419" s="1368"/>
      <c r="Z419" s="1368"/>
      <c r="AA419" s="1368"/>
      <c r="AB419" s="1368"/>
      <c r="AC419" s="1368"/>
      <c r="AE419" s="21"/>
      <c r="AF419" s="1308" t="s">
        <v>40</v>
      </c>
      <c r="AG419" s="1309"/>
      <c r="AH419" s="1309"/>
      <c r="AI419" s="1309"/>
      <c r="AJ419" s="1309"/>
      <c r="AK419" s="1309"/>
      <c r="AL419" s="1309"/>
      <c r="AM419" s="1310"/>
      <c r="AN419" s="1311" t="str">
        <f>$AN$67</f>
        <v/>
      </c>
      <c r="AO419" s="1312"/>
      <c r="AP419" s="1312"/>
      <c r="AQ419" s="1312"/>
      <c r="AR419" s="1312"/>
      <c r="AS419" s="1312"/>
      <c r="AT419" s="1312"/>
      <c r="AU419" s="1312"/>
      <c r="AV419" s="1312"/>
      <c r="AW419" s="1312"/>
      <c r="AX419" s="1312"/>
      <c r="AY419" s="1312"/>
      <c r="AZ419" s="1312"/>
      <c r="BA419" s="1312"/>
      <c r="BB419" s="1312"/>
      <c r="BC419" s="1312"/>
      <c r="BD419" s="1312"/>
      <c r="BE419" s="1312"/>
      <c r="BF419" s="1312"/>
      <c r="BG419" s="1312"/>
      <c r="BH419" s="1312"/>
      <c r="BI419" s="1312"/>
      <c r="BJ419" s="1312"/>
      <c r="BK419" s="1312"/>
      <c r="BL419" s="1312"/>
      <c r="BM419" s="1312"/>
      <c r="BN419" s="1312"/>
      <c r="BO419" s="1312"/>
      <c r="BP419" s="1312"/>
      <c r="BQ419" s="1312"/>
      <c r="BR419" s="1312"/>
      <c r="BS419" s="1313" t="s">
        <v>61</v>
      </c>
      <c r="BT419" s="1314"/>
      <c r="BU419" s="1314"/>
      <c r="BV419" s="1314"/>
      <c r="BW419" s="1315"/>
      <c r="BY419" s="1234" t="s">
        <v>62</v>
      </c>
      <c r="BZ419" s="1235"/>
      <c r="CA419" s="1235"/>
      <c r="CB419" s="1235"/>
      <c r="CC419" s="1369" t="s">
        <v>120</v>
      </c>
      <c r="CD419" s="1370"/>
      <c r="CE419" s="1370"/>
      <c r="CF419" s="1370"/>
      <c r="CG419" s="1370"/>
      <c r="CH419" s="1370"/>
      <c r="CI419" s="1370"/>
      <c r="CJ419" s="1370"/>
      <c r="CK419" s="1370"/>
      <c r="CL419" s="1370"/>
      <c r="CM419" s="1370"/>
      <c r="CN419" s="1370"/>
      <c r="CO419" s="1370"/>
      <c r="CP419" s="1370"/>
      <c r="CQ419" s="1370"/>
      <c r="CR419" s="1370"/>
      <c r="CS419" s="1370"/>
      <c r="CT419" s="1370"/>
      <c r="CU419" s="1370"/>
      <c r="CV419" s="1371"/>
      <c r="CX419" s="225"/>
      <c r="CY419" s="225"/>
    </row>
    <row r="420" spans="1:114" s="7" customFormat="1" ht="9.9" customHeight="1">
      <c r="A420" s="5"/>
      <c r="C420" s="57" t="s">
        <v>42</v>
      </c>
      <c r="D420" s="1368" t="s">
        <v>44</v>
      </c>
      <c r="E420" s="1368"/>
      <c r="F420" s="1368"/>
      <c r="G420" s="1368"/>
      <c r="H420" s="1368"/>
      <c r="I420" s="1368"/>
      <c r="J420" s="1368"/>
      <c r="K420" s="1368"/>
      <c r="L420" s="1368"/>
      <c r="M420" s="1368"/>
      <c r="N420" s="1368"/>
      <c r="O420" s="1368"/>
      <c r="P420" s="1368"/>
      <c r="Q420" s="1368"/>
      <c r="R420" s="1368"/>
      <c r="S420" s="1368"/>
      <c r="T420" s="1368"/>
      <c r="U420" s="1368"/>
      <c r="V420" s="1368"/>
      <c r="W420" s="1368"/>
      <c r="X420" s="1368"/>
      <c r="Y420" s="1368"/>
      <c r="Z420" s="1368"/>
      <c r="AA420" s="1368"/>
      <c r="AB420" s="1368"/>
      <c r="AC420" s="1368"/>
      <c r="AE420" s="21"/>
      <c r="AF420" s="1266" t="s">
        <v>60</v>
      </c>
      <c r="AG420" s="1220"/>
      <c r="AH420" s="1220"/>
      <c r="AI420" s="1220"/>
      <c r="AJ420" s="1220"/>
      <c r="AK420" s="1220"/>
      <c r="AL420" s="1220"/>
      <c r="AM420" s="1221"/>
      <c r="AN420" s="1329" t="str">
        <f>$AN$323</f>
        <v/>
      </c>
      <c r="AO420" s="1298"/>
      <c r="AP420" s="1298"/>
      <c r="AQ420" s="1298"/>
      <c r="AR420" s="1298"/>
      <c r="AS420" s="1298"/>
      <c r="AT420" s="1298"/>
      <c r="AU420" s="1298"/>
      <c r="AV420" s="1298"/>
      <c r="AW420" s="1298"/>
      <c r="AX420" s="1298"/>
      <c r="AY420" s="1298"/>
      <c r="AZ420" s="1298"/>
      <c r="BA420" s="1298"/>
      <c r="BB420" s="1298"/>
      <c r="BC420" s="1298"/>
      <c r="BD420" s="1298"/>
      <c r="BE420" s="1298"/>
      <c r="BF420" s="1298"/>
      <c r="BG420" s="1298"/>
      <c r="BH420" s="1298"/>
      <c r="BI420" s="1298"/>
      <c r="BJ420" s="1298"/>
      <c r="BK420" s="1298"/>
      <c r="BL420" s="1298"/>
      <c r="BM420" s="1298"/>
      <c r="BN420" s="1298"/>
      <c r="BO420" s="1298"/>
      <c r="BP420" s="1298"/>
      <c r="BQ420" s="1298"/>
      <c r="BR420" s="1298"/>
      <c r="BS420" s="1316"/>
      <c r="BT420" s="1317"/>
      <c r="BU420" s="1317"/>
      <c r="BV420" s="1317"/>
      <c r="BW420" s="1318"/>
      <c r="BY420" s="1237"/>
      <c r="BZ420" s="1222"/>
      <c r="CA420" s="1222"/>
      <c r="CB420" s="1222"/>
      <c r="CC420" s="1372" t="s">
        <v>121</v>
      </c>
      <c r="CD420" s="1373"/>
      <c r="CE420" s="1373"/>
      <c r="CF420" s="1373"/>
      <c r="CG420" s="1373"/>
      <c r="CH420" s="1373"/>
      <c r="CI420" s="1373"/>
      <c r="CJ420" s="1373"/>
      <c r="CK420" s="1373"/>
      <c r="CL420" s="1373"/>
      <c r="CM420" s="1373"/>
      <c r="CN420" s="1373"/>
      <c r="CO420" s="1373"/>
      <c r="CP420" s="1373"/>
      <c r="CQ420" s="1373"/>
      <c r="CR420" s="1373"/>
      <c r="CS420" s="1373"/>
      <c r="CT420" s="1373"/>
      <c r="CU420" s="1373"/>
      <c r="CV420" s="1374"/>
      <c r="CX420" s="225"/>
      <c r="CY420" s="225"/>
    </row>
    <row r="421" spans="1:114" s="7" customFormat="1" ht="9.9" customHeight="1">
      <c r="A421" s="5"/>
      <c r="D421" s="1368"/>
      <c r="E421" s="1368"/>
      <c r="F421" s="1368"/>
      <c r="G421" s="1368"/>
      <c r="H421" s="1368"/>
      <c r="I421" s="1368"/>
      <c r="J421" s="1368"/>
      <c r="K421" s="1368"/>
      <c r="L421" s="1368"/>
      <c r="M421" s="1368"/>
      <c r="N421" s="1368"/>
      <c r="O421" s="1368"/>
      <c r="P421" s="1368"/>
      <c r="Q421" s="1368"/>
      <c r="R421" s="1368"/>
      <c r="S421" s="1368"/>
      <c r="T421" s="1368"/>
      <c r="U421" s="1368"/>
      <c r="V421" s="1368"/>
      <c r="W421" s="1368"/>
      <c r="X421" s="1368"/>
      <c r="Y421" s="1368"/>
      <c r="Z421" s="1368"/>
      <c r="AA421" s="1368"/>
      <c r="AB421" s="1368"/>
      <c r="AC421" s="1368"/>
      <c r="AE421" s="21"/>
      <c r="AF421" s="1237"/>
      <c r="AG421" s="1222"/>
      <c r="AH421" s="1222"/>
      <c r="AI421" s="1222"/>
      <c r="AJ421" s="1222"/>
      <c r="AK421" s="1222"/>
      <c r="AL421" s="1222"/>
      <c r="AM421" s="1223"/>
      <c r="AN421" s="1259"/>
      <c r="AO421" s="1260"/>
      <c r="AP421" s="1260"/>
      <c r="AQ421" s="1260"/>
      <c r="AR421" s="1260"/>
      <c r="AS421" s="1260"/>
      <c r="AT421" s="1260"/>
      <c r="AU421" s="1260"/>
      <c r="AV421" s="1260"/>
      <c r="AW421" s="1260"/>
      <c r="AX421" s="1260"/>
      <c r="AY421" s="1260"/>
      <c r="AZ421" s="1260"/>
      <c r="BA421" s="1260"/>
      <c r="BB421" s="1260"/>
      <c r="BC421" s="1260"/>
      <c r="BD421" s="1260"/>
      <c r="BE421" s="1260"/>
      <c r="BF421" s="1260"/>
      <c r="BG421" s="1260"/>
      <c r="BH421" s="1260"/>
      <c r="BI421" s="1260"/>
      <c r="BJ421" s="1260"/>
      <c r="BK421" s="1260"/>
      <c r="BL421" s="1260"/>
      <c r="BM421" s="1260"/>
      <c r="BN421" s="1260"/>
      <c r="BO421" s="1260"/>
      <c r="BP421" s="1260"/>
      <c r="BQ421" s="1260"/>
      <c r="BR421" s="1260"/>
      <c r="BS421" s="1319"/>
      <c r="BT421" s="1320"/>
      <c r="BU421" s="1320"/>
      <c r="BV421" s="1320"/>
      <c r="BW421" s="1321"/>
      <c r="BY421" s="1375" t="s">
        <v>65</v>
      </c>
      <c r="BZ421" s="1376"/>
      <c r="CA421" s="1376"/>
      <c r="CB421" s="1376"/>
      <c r="CC421" s="1377"/>
      <c r="CD421" s="1377"/>
      <c r="CE421" s="1377"/>
      <c r="CF421" s="1377"/>
      <c r="CG421" s="1377"/>
      <c r="CH421" s="1377"/>
      <c r="CI421" s="1377"/>
      <c r="CJ421" s="1377"/>
      <c r="CK421" s="1377"/>
      <c r="CL421" s="1377"/>
      <c r="CM421" s="1377"/>
      <c r="CN421" s="1377"/>
      <c r="CO421" s="1379" t="s">
        <v>122</v>
      </c>
      <c r="CP421" s="1379"/>
      <c r="CQ421" s="1379"/>
      <c r="CR421" s="1379"/>
      <c r="CS421" s="1379"/>
      <c r="CT421" s="1379"/>
      <c r="CU421" s="1379"/>
      <c r="CV421" s="16"/>
      <c r="CX421" s="225"/>
      <c r="CY421" s="225"/>
    </row>
    <row r="422" spans="1:114" s="7" customFormat="1" ht="9.9" customHeight="1">
      <c r="A422" s="5"/>
      <c r="C422" s="56"/>
      <c r="D422" s="1368"/>
      <c r="E422" s="1368"/>
      <c r="F422" s="1368"/>
      <c r="G422" s="1368"/>
      <c r="H422" s="1368"/>
      <c r="I422" s="1368"/>
      <c r="J422" s="1368"/>
      <c r="K422" s="1368"/>
      <c r="L422" s="1368"/>
      <c r="M422" s="1368"/>
      <c r="N422" s="1368"/>
      <c r="O422" s="1368"/>
      <c r="P422" s="1368"/>
      <c r="Q422" s="1368"/>
      <c r="R422" s="1368"/>
      <c r="S422" s="1368"/>
      <c r="T422" s="1368"/>
      <c r="U422" s="1368"/>
      <c r="V422" s="1368"/>
      <c r="W422" s="1368"/>
      <c r="X422" s="1368"/>
      <c r="Y422" s="1368"/>
      <c r="Z422" s="1368"/>
      <c r="AA422" s="1368"/>
      <c r="AB422" s="1368"/>
      <c r="AC422" s="1368"/>
      <c r="AE422" s="21"/>
      <c r="AF422" s="1234" t="s">
        <v>63</v>
      </c>
      <c r="AG422" s="1235"/>
      <c r="AH422" s="1235"/>
      <c r="AI422" s="1235"/>
      <c r="AJ422" s="1235"/>
      <c r="AK422" s="1235"/>
      <c r="AL422" s="1235"/>
      <c r="AM422" s="1236"/>
      <c r="AN422" s="1256" t="str">
        <f>$AN$70</f>
        <v/>
      </c>
      <c r="AO422" s="1257"/>
      <c r="AP422" s="1257"/>
      <c r="AQ422" s="1257"/>
      <c r="AR422" s="1257"/>
      <c r="AS422" s="1257"/>
      <c r="AT422" s="1257"/>
      <c r="AU422" s="1257"/>
      <c r="AV422" s="1257"/>
      <c r="AW422" s="1257"/>
      <c r="AX422" s="1257"/>
      <c r="AY422" s="1257"/>
      <c r="AZ422" s="1257"/>
      <c r="BA422" s="1257"/>
      <c r="BB422" s="1257"/>
      <c r="BC422" s="1257"/>
      <c r="BD422" s="1257"/>
      <c r="BE422" s="1257"/>
      <c r="BF422" s="1257"/>
      <c r="BG422" s="1257"/>
      <c r="BH422" s="1257"/>
      <c r="BI422" s="1257"/>
      <c r="BJ422" s="1257"/>
      <c r="BK422" s="1257"/>
      <c r="BL422" s="1257"/>
      <c r="BM422" s="1257"/>
      <c r="BN422" s="1257"/>
      <c r="BO422" s="1257"/>
      <c r="BP422" s="1257"/>
      <c r="BQ422" s="1257"/>
      <c r="BR422" s="1257"/>
      <c r="BS422" s="1257"/>
      <c r="BT422" s="1257"/>
      <c r="BU422" s="1257"/>
      <c r="BV422" s="1257"/>
      <c r="BW422" s="1258"/>
      <c r="BY422" s="1378"/>
      <c r="BZ422" s="1377"/>
      <c r="CA422" s="1377"/>
      <c r="CB422" s="1377"/>
      <c r="CC422" s="1377"/>
      <c r="CD422" s="1377"/>
      <c r="CE422" s="1377"/>
      <c r="CF422" s="1377"/>
      <c r="CG422" s="1377"/>
      <c r="CH422" s="1377"/>
      <c r="CI422" s="1377"/>
      <c r="CJ422" s="1377"/>
      <c r="CK422" s="1377"/>
      <c r="CL422" s="1377"/>
      <c r="CM422" s="1377"/>
      <c r="CN422" s="1377"/>
      <c r="CO422" s="1380"/>
      <c r="CP422" s="1380"/>
      <c r="CQ422" s="1380"/>
      <c r="CR422" s="1380"/>
      <c r="CS422" s="1380"/>
      <c r="CT422" s="1380"/>
      <c r="CU422" s="1380"/>
      <c r="CV422" s="10"/>
      <c r="CX422" s="225"/>
      <c r="CY422" s="225"/>
      <c r="CZ422" s="225"/>
      <c r="DA422" s="225"/>
      <c r="DB422" s="225"/>
      <c r="DC422" s="225"/>
      <c r="DD422" s="225"/>
      <c r="DE422" s="225"/>
      <c r="DF422" s="225"/>
      <c r="DG422" s="225"/>
      <c r="DH422" s="225"/>
      <c r="DI422" s="225"/>
    </row>
    <row r="423" spans="1:114" s="7" customFormat="1" ht="9.9" customHeight="1">
      <c r="A423" s="5"/>
      <c r="C423" s="56"/>
      <c r="D423" s="1368"/>
      <c r="E423" s="1368"/>
      <c r="F423" s="1368"/>
      <c r="G423" s="1368"/>
      <c r="H423" s="1368"/>
      <c r="I423" s="1368"/>
      <c r="J423" s="1368"/>
      <c r="K423" s="1368"/>
      <c r="L423" s="1368"/>
      <c r="M423" s="1368"/>
      <c r="N423" s="1368"/>
      <c r="O423" s="1368"/>
      <c r="P423" s="1368"/>
      <c r="Q423" s="1368"/>
      <c r="R423" s="1368"/>
      <c r="S423" s="1368"/>
      <c r="T423" s="1368"/>
      <c r="U423" s="1368"/>
      <c r="V423" s="1368"/>
      <c r="W423" s="1368"/>
      <c r="X423" s="1368"/>
      <c r="Y423" s="1368"/>
      <c r="Z423" s="1368"/>
      <c r="AA423" s="1368"/>
      <c r="AB423" s="1368"/>
      <c r="AC423" s="1368"/>
      <c r="AE423" s="21"/>
      <c r="AF423" s="1266"/>
      <c r="AG423" s="1220"/>
      <c r="AH423" s="1220"/>
      <c r="AI423" s="1220"/>
      <c r="AJ423" s="1220"/>
      <c r="AK423" s="1220"/>
      <c r="AL423" s="1220"/>
      <c r="AM423" s="1221"/>
      <c r="AN423" s="1297"/>
      <c r="AO423" s="1298"/>
      <c r="AP423" s="1298"/>
      <c r="AQ423" s="1298"/>
      <c r="AR423" s="1298"/>
      <c r="AS423" s="1298"/>
      <c r="AT423" s="1298"/>
      <c r="AU423" s="1298"/>
      <c r="AV423" s="1298"/>
      <c r="AW423" s="1298"/>
      <c r="AX423" s="1298"/>
      <c r="AY423" s="1298"/>
      <c r="AZ423" s="1298"/>
      <c r="BA423" s="1298"/>
      <c r="BB423" s="1298"/>
      <c r="BC423" s="1298"/>
      <c r="BD423" s="1298"/>
      <c r="BE423" s="1298"/>
      <c r="BF423" s="1298"/>
      <c r="BG423" s="1298"/>
      <c r="BH423" s="1298"/>
      <c r="BI423" s="1298"/>
      <c r="BJ423" s="1298"/>
      <c r="BK423" s="1298"/>
      <c r="BL423" s="1298"/>
      <c r="BM423" s="1298"/>
      <c r="BN423" s="1298"/>
      <c r="BO423" s="1298"/>
      <c r="BP423" s="1298"/>
      <c r="BQ423" s="1298"/>
      <c r="BR423" s="1298"/>
      <c r="BS423" s="1298"/>
      <c r="BT423" s="1298"/>
      <c r="BU423" s="1298"/>
      <c r="BV423" s="1298"/>
      <c r="BW423" s="1299"/>
      <c r="BX423" s="5"/>
      <c r="BY423" s="1378"/>
      <c r="BZ423" s="1377"/>
      <c r="CA423" s="1377"/>
      <c r="CB423" s="1377"/>
      <c r="CC423" s="1377"/>
      <c r="CD423" s="1377"/>
      <c r="CE423" s="1377"/>
      <c r="CF423" s="1377"/>
      <c r="CG423" s="1377"/>
      <c r="CH423" s="1377"/>
      <c r="CI423" s="1377"/>
      <c r="CJ423" s="1377"/>
      <c r="CK423" s="1377"/>
      <c r="CL423" s="1377"/>
      <c r="CM423" s="1377"/>
      <c r="CN423" s="1377"/>
      <c r="CO423" s="1380"/>
      <c r="CP423" s="1380"/>
      <c r="CQ423" s="1380"/>
      <c r="CR423" s="1380"/>
      <c r="CS423" s="1380"/>
      <c r="CT423" s="1380"/>
      <c r="CU423" s="1380"/>
      <c r="CV423" s="10"/>
      <c r="CX423" s="225"/>
      <c r="CY423" s="225"/>
      <c r="CZ423" s="225"/>
      <c r="DA423" s="225"/>
      <c r="DB423" s="225"/>
      <c r="DC423" s="225"/>
      <c r="DD423" s="225"/>
      <c r="DE423" s="225"/>
      <c r="DF423" s="225"/>
      <c r="DG423" s="225"/>
      <c r="DH423" s="225"/>
      <c r="DI423" s="225"/>
    </row>
    <row r="424" spans="1:114" s="7" customFormat="1" ht="9.9" customHeight="1">
      <c r="A424" s="5"/>
      <c r="C424" s="56"/>
      <c r="D424" s="229"/>
      <c r="E424" s="229"/>
      <c r="F424" s="229"/>
      <c r="G424" s="229"/>
      <c r="H424" s="229"/>
      <c r="I424" s="229"/>
      <c r="J424" s="229"/>
      <c r="K424" s="229"/>
      <c r="L424" s="229"/>
      <c r="M424" s="229"/>
      <c r="N424" s="229"/>
      <c r="O424" s="229"/>
      <c r="P424" s="229"/>
      <c r="Q424" s="229"/>
      <c r="R424" s="229"/>
      <c r="S424" s="229"/>
      <c r="T424" s="229"/>
      <c r="U424" s="229"/>
      <c r="V424" s="229"/>
      <c r="W424" s="229"/>
      <c r="X424" s="229"/>
      <c r="Y424" s="229"/>
      <c r="Z424" s="229"/>
      <c r="AA424" s="229"/>
      <c r="AB424" s="229"/>
      <c r="AC424" s="229"/>
      <c r="AE424" s="21"/>
      <c r="AF424" s="1237"/>
      <c r="AG424" s="1222"/>
      <c r="AH424" s="1222"/>
      <c r="AI424" s="1222"/>
      <c r="AJ424" s="1222"/>
      <c r="AK424" s="1222"/>
      <c r="AL424" s="1222"/>
      <c r="AM424" s="1223"/>
      <c r="AN424" s="1259"/>
      <c r="AO424" s="1260"/>
      <c r="AP424" s="1260"/>
      <c r="AQ424" s="1260"/>
      <c r="AR424" s="1260"/>
      <c r="AS424" s="1260"/>
      <c r="AT424" s="1260"/>
      <c r="AU424" s="1260"/>
      <c r="AV424" s="1260"/>
      <c r="AW424" s="1260"/>
      <c r="AX424" s="1260"/>
      <c r="AY424" s="1260"/>
      <c r="AZ424" s="1260"/>
      <c r="BA424" s="1260"/>
      <c r="BB424" s="1260"/>
      <c r="BC424" s="1260"/>
      <c r="BD424" s="1260"/>
      <c r="BE424" s="1260"/>
      <c r="BF424" s="1260"/>
      <c r="BG424" s="1260"/>
      <c r="BH424" s="1260"/>
      <c r="BI424" s="1260"/>
      <c r="BJ424" s="1260"/>
      <c r="BK424" s="1260"/>
      <c r="BL424" s="1260"/>
      <c r="BM424" s="1260"/>
      <c r="BN424" s="1260"/>
      <c r="BO424" s="1260"/>
      <c r="BP424" s="1260"/>
      <c r="BQ424" s="1260"/>
      <c r="BR424" s="1260"/>
      <c r="BS424" s="1260"/>
      <c r="BT424" s="1260"/>
      <c r="BU424" s="1260"/>
      <c r="BV424" s="1260"/>
      <c r="BW424" s="1261"/>
      <c r="BX424" s="5"/>
      <c r="BY424" s="1300" t="s">
        <v>124</v>
      </c>
      <c r="BZ424" s="1301"/>
      <c r="CA424" s="1301"/>
      <c r="CB424" s="1301"/>
      <c r="CC424" s="1301"/>
      <c r="CD424" s="1301"/>
      <c r="CE424" s="1301"/>
      <c r="CF424" s="1301"/>
      <c r="CG424" s="1301"/>
      <c r="CH424" s="1301"/>
      <c r="CI424" s="1301"/>
      <c r="CJ424" s="1301"/>
      <c r="CK424" s="1301"/>
      <c r="CL424" s="1301"/>
      <c r="CM424" s="1301"/>
      <c r="CN424" s="1301"/>
      <c r="CO424" s="5"/>
      <c r="CP424" s="1304" t="s">
        <v>123</v>
      </c>
      <c r="CQ424" s="1305"/>
      <c r="CR424" s="1305"/>
      <c r="CS424" s="1305"/>
      <c r="CT424" s="1306"/>
      <c r="CU424" s="5"/>
      <c r="CV424" s="10"/>
      <c r="CX424" s="225"/>
      <c r="CY424" s="225"/>
      <c r="CZ424" s="225"/>
      <c r="DA424" s="225"/>
      <c r="DB424" s="225"/>
      <c r="DC424" s="225"/>
      <c r="DD424" s="225"/>
      <c r="DE424" s="225"/>
      <c r="DF424" s="225"/>
      <c r="DG424" s="225"/>
      <c r="DH424" s="225"/>
      <c r="DI424" s="225"/>
    </row>
    <row r="425" spans="1:114" s="7" customFormat="1" ht="4.5" customHeight="1">
      <c r="A425" s="5"/>
      <c r="AE425" s="21"/>
      <c r="AF425" s="55"/>
      <c r="AI425" s="5"/>
      <c r="AJ425" s="5"/>
      <c r="AK425" s="5"/>
      <c r="AL425" s="5"/>
      <c r="AM425" s="5"/>
      <c r="AN425" s="5"/>
      <c r="AO425" s="5"/>
      <c r="AP425" s="5"/>
      <c r="AQ425" s="5"/>
      <c r="AR425" s="5"/>
      <c r="AS425" s="5"/>
      <c r="AT425" s="5"/>
      <c r="AU425" s="5"/>
      <c r="AV425" s="5"/>
      <c r="AW425" s="5"/>
      <c r="AX425" s="5"/>
      <c r="AY425" s="5"/>
      <c r="AZ425" s="5"/>
      <c r="BA425" s="5"/>
      <c r="BB425" s="5"/>
      <c r="BC425" s="5"/>
      <c r="BD425" s="5"/>
      <c r="BE425" s="5"/>
      <c r="BF425" s="5"/>
      <c r="BG425" s="5"/>
      <c r="BH425" s="5"/>
      <c r="BI425" s="5"/>
      <c r="BJ425" s="5"/>
      <c r="BK425" s="5"/>
      <c r="BL425" s="5"/>
      <c r="BM425" s="5"/>
      <c r="BN425" s="5"/>
      <c r="BO425" s="5"/>
      <c r="BP425" s="5"/>
      <c r="BQ425" s="5"/>
      <c r="BR425" s="5"/>
      <c r="BS425" s="5"/>
      <c r="BT425" s="5"/>
      <c r="BU425" s="5"/>
      <c r="BV425" s="5"/>
      <c r="BW425" s="5"/>
      <c r="BX425" s="5"/>
      <c r="BY425" s="1302"/>
      <c r="BZ425" s="1303"/>
      <c r="CA425" s="1303"/>
      <c r="CB425" s="1303"/>
      <c r="CC425" s="1303"/>
      <c r="CD425" s="1303"/>
      <c r="CE425" s="1303"/>
      <c r="CF425" s="1303"/>
      <c r="CG425" s="1303"/>
      <c r="CH425" s="1303"/>
      <c r="CI425" s="1303"/>
      <c r="CJ425" s="1303"/>
      <c r="CK425" s="1303"/>
      <c r="CL425" s="1303"/>
      <c r="CM425" s="1303"/>
      <c r="CN425" s="1303"/>
      <c r="CO425" s="12"/>
      <c r="CP425" s="12"/>
      <c r="CQ425" s="12"/>
      <c r="CR425" s="12"/>
      <c r="CS425" s="12"/>
      <c r="CT425" s="12"/>
      <c r="CU425" s="12"/>
      <c r="CV425" s="13"/>
      <c r="CX425" s="225"/>
      <c r="CY425" s="225"/>
      <c r="CZ425" s="225"/>
      <c r="DA425" s="225"/>
      <c r="DB425" s="225"/>
      <c r="DC425" s="225"/>
      <c r="DD425" s="225"/>
      <c r="DE425" s="225"/>
      <c r="DF425" s="225"/>
      <c r="DG425" s="225"/>
      <c r="DH425" s="225"/>
      <c r="DI425" s="225"/>
    </row>
    <row r="426" spans="1:114" s="7" customFormat="1" ht="9.9" customHeight="1">
      <c r="A426" s="5"/>
      <c r="B426" s="55" t="s">
        <v>13</v>
      </c>
      <c r="D426" s="1255" t="s">
        <v>132</v>
      </c>
      <c r="E426" s="1255"/>
      <c r="F426" s="1255"/>
      <c r="G426" s="1255"/>
      <c r="H426" s="1255"/>
      <c r="I426" s="1255"/>
      <c r="J426" s="1255"/>
      <c r="K426" s="1255"/>
      <c r="L426" s="1255"/>
      <c r="M426" s="1255"/>
      <c r="N426" s="1255"/>
      <c r="O426" s="1255"/>
      <c r="P426" s="1255"/>
      <c r="Q426" s="1255"/>
      <c r="R426" s="1255"/>
      <c r="S426" s="1255"/>
      <c r="T426" s="1255"/>
      <c r="U426" s="1255"/>
      <c r="V426" s="1255"/>
      <c r="W426" s="1255"/>
      <c r="X426" s="1255"/>
      <c r="Y426" s="1255"/>
      <c r="Z426" s="1255"/>
      <c r="AA426" s="1255"/>
      <c r="AB426" s="1255"/>
      <c r="AC426" s="1255"/>
      <c r="AE426" s="21"/>
      <c r="AF426" s="55" t="s">
        <v>64</v>
      </c>
      <c r="AG426" s="223"/>
      <c r="AH426" s="223"/>
      <c r="AI426" s="223"/>
      <c r="AJ426" s="223"/>
      <c r="AK426" s="223"/>
      <c r="AL426" s="223"/>
      <c r="AM426" s="223"/>
      <c r="AN426" s="223"/>
      <c r="AO426" s="223"/>
      <c r="AP426" s="223"/>
      <c r="AQ426" s="223"/>
      <c r="AR426" s="223"/>
      <c r="AS426" s="223"/>
      <c r="AT426" s="223"/>
      <c r="AU426" s="223"/>
      <c r="AV426" s="223"/>
      <c r="AW426" s="223"/>
      <c r="AX426" s="223"/>
      <c r="AY426" s="223"/>
      <c r="AZ426" s="223"/>
      <c r="BA426" s="223"/>
      <c r="BB426" s="223"/>
      <c r="BC426" s="223"/>
      <c r="BD426" s="223"/>
      <c r="BE426" s="223"/>
      <c r="BF426" s="223"/>
      <c r="BG426" s="223"/>
      <c r="BH426" s="223"/>
      <c r="BI426" s="223"/>
      <c r="BJ426" s="223"/>
      <c r="BK426" s="223"/>
      <c r="BL426" s="5"/>
      <c r="BM426" s="5"/>
      <c r="BN426" s="5"/>
      <c r="BO426" s="5"/>
      <c r="BP426" s="5"/>
      <c r="BQ426" s="5"/>
      <c r="BR426" s="5"/>
      <c r="BS426" s="5"/>
      <c r="BT426" s="5"/>
      <c r="BU426" s="5"/>
      <c r="BV426" s="5"/>
      <c r="BW426" s="5"/>
      <c r="BX426" s="5"/>
      <c r="BY426" s="5"/>
      <c r="BZ426" s="5"/>
      <c r="CA426" s="5"/>
      <c r="CB426" s="5"/>
      <c r="CC426" s="5"/>
      <c r="CD426" s="5"/>
      <c r="CE426" s="5"/>
      <c r="CF426" s="5"/>
      <c r="CG426" s="5"/>
      <c r="CH426" s="5"/>
      <c r="CI426" s="5"/>
      <c r="CJ426" s="5"/>
      <c r="CK426" s="5"/>
      <c r="CL426" s="5"/>
      <c r="CM426" s="5"/>
      <c r="CN426" s="5"/>
      <c r="CO426" s="5"/>
      <c r="CP426" s="5"/>
      <c r="CQ426" s="5"/>
      <c r="CR426" s="5"/>
      <c r="CS426" s="5"/>
      <c r="CT426" s="5"/>
      <c r="CU426" s="5"/>
      <c r="CV426" s="5"/>
      <c r="CX426" s="225"/>
      <c r="CY426" s="225"/>
      <c r="CZ426" s="225"/>
      <c r="DA426" s="225"/>
      <c r="DB426" s="225"/>
      <c r="DC426" s="225"/>
      <c r="DD426" s="225"/>
      <c r="DE426" s="225"/>
      <c r="DF426" s="225"/>
      <c r="DG426" s="225"/>
      <c r="DH426" s="225"/>
      <c r="DI426" s="225"/>
      <c r="DJ426" s="225"/>
    </row>
    <row r="427" spans="1:114" s="7" customFormat="1" ht="9.9" customHeight="1">
      <c r="A427" s="5"/>
      <c r="C427" s="8"/>
      <c r="D427" s="1255"/>
      <c r="E427" s="1255"/>
      <c r="F427" s="1255"/>
      <c r="G427" s="1255"/>
      <c r="H427" s="1255"/>
      <c r="I427" s="1255"/>
      <c r="J427" s="1255"/>
      <c r="K427" s="1255"/>
      <c r="L427" s="1255"/>
      <c r="M427" s="1255"/>
      <c r="N427" s="1255"/>
      <c r="O427" s="1255"/>
      <c r="P427" s="1255"/>
      <c r="Q427" s="1255"/>
      <c r="R427" s="1255"/>
      <c r="S427" s="1255"/>
      <c r="T427" s="1255"/>
      <c r="U427" s="1255"/>
      <c r="V427" s="1255"/>
      <c r="W427" s="1255"/>
      <c r="X427" s="1255"/>
      <c r="Y427" s="1255"/>
      <c r="Z427" s="1255"/>
      <c r="AA427" s="1255"/>
      <c r="AB427" s="1255"/>
      <c r="AC427" s="1255"/>
      <c r="AE427" s="21"/>
      <c r="AF427" s="1207" t="s">
        <v>66</v>
      </c>
      <c r="AG427" s="1208"/>
      <c r="AH427" s="1208"/>
      <c r="AI427" s="1208"/>
      <c r="AJ427" s="1208"/>
      <c r="AK427" s="1208"/>
      <c r="AL427" s="1208"/>
      <c r="AM427" s="1208"/>
      <c r="AN427" s="1207" t="s">
        <v>55</v>
      </c>
      <c r="AO427" s="1208"/>
      <c r="AP427" s="1208"/>
      <c r="AQ427" s="1208"/>
      <c r="AR427" s="1208"/>
      <c r="AS427" s="1208"/>
      <c r="AT427" s="1208"/>
      <c r="AU427" s="1208"/>
      <c r="AV427" s="1208"/>
      <c r="AW427" s="1208"/>
      <c r="AX427" s="1208"/>
      <c r="AY427" s="1208"/>
      <c r="AZ427" s="1208"/>
      <c r="BA427" s="1208"/>
      <c r="BB427" s="1208"/>
      <c r="BC427" s="1208"/>
      <c r="BD427" s="1208"/>
      <c r="BE427" s="1208"/>
      <c r="BF427" s="1208"/>
      <c r="BG427" s="1208"/>
      <c r="BH427" s="1208"/>
      <c r="BI427" s="1208"/>
      <c r="BJ427" s="1208"/>
      <c r="BK427" s="1209"/>
      <c r="BL427" s="1207" t="s">
        <v>54</v>
      </c>
      <c r="BM427" s="1208"/>
      <c r="BN427" s="1208"/>
      <c r="BO427" s="1208"/>
      <c r="BP427" s="1208"/>
      <c r="BQ427" s="1208"/>
      <c r="BR427" s="1208"/>
      <c r="BS427" s="1208"/>
      <c r="BT427" s="1208"/>
      <c r="BU427" s="1208"/>
      <c r="BV427" s="1208"/>
      <c r="BW427" s="1208"/>
      <c r="BX427" s="1208"/>
      <c r="BY427" s="1208"/>
      <c r="BZ427" s="1208"/>
      <c r="CA427" s="1208"/>
      <c r="CB427" s="1208"/>
      <c r="CC427" s="1208"/>
      <c r="CD427" s="1208"/>
      <c r="CE427" s="1208"/>
      <c r="CF427" s="1208"/>
      <c r="CG427" s="1208"/>
      <c r="CH427" s="1208"/>
      <c r="CI427" s="1209"/>
      <c r="CJ427" s="1234" t="s">
        <v>128</v>
      </c>
      <c r="CK427" s="1235"/>
      <c r="CL427" s="1235"/>
      <c r="CM427" s="1235"/>
      <c r="CN427" s="1235"/>
      <c r="CO427" s="1235"/>
      <c r="CP427" s="1235"/>
      <c r="CQ427" s="1235"/>
      <c r="CR427" s="1235"/>
      <c r="CS427" s="1235"/>
      <c r="CT427" s="1235"/>
      <c r="CU427" s="1235"/>
      <c r="CV427" s="1236"/>
      <c r="CW427" s="5"/>
    </row>
    <row r="428" spans="1:114" s="7" customFormat="1" ht="9.9" customHeight="1">
      <c r="A428" s="5"/>
      <c r="C428" s="8"/>
      <c r="D428" s="1255"/>
      <c r="E428" s="1255"/>
      <c r="F428" s="1255"/>
      <c r="G428" s="1255"/>
      <c r="H428" s="1255"/>
      <c r="I428" s="1255"/>
      <c r="J428" s="1255"/>
      <c r="K428" s="1255"/>
      <c r="L428" s="1255"/>
      <c r="M428" s="1255"/>
      <c r="N428" s="1255"/>
      <c r="O428" s="1255"/>
      <c r="P428" s="1255"/>
      <c r="Q428" s="1255"/>
      <c r="R428" s="1255"/>
      <c r="S428" s="1255"/>
      <c r="T428" s="1255"/>
      <c r="U428" s="1255"/>
      <c r="V428" s="1255"/>
      <c r="W428" s="1255"/>
      <c r="X428" s="1255"/>
      <c r="Y428" s="1255"/>
      <c r="Z428" s="1255"/>
      <c r="AA428" s="1255"/>
      <c r="AB428" s="1255"/>
      <c r="AC428" s="1255"/>
      <c r="AE428" s="21"/>
      <c r="AF428" s="208"/>
      <c r="AG428" s="209"/>
      <c r="AH428" s="209"/>
      <c r="AI428" s="209"/>
      <c r="AJ428" s="209"/>
      <c r="AK428" s="209"/>
      <c r="AL428" s="209"/>
      <c r="AM428" s="209"/>
      <c r="AN428" s="1322"/>
      <c r="AO428" s="1323"/>
      <c r="AP428" s="1324"/>
      <c r="AQ428" s="1325" t="str">
        <f>$AQ$76</f>
        <v/>
      </c>
      <c r="AR428" s="1326"/>
      <c r="AS428" s="875"/>
      <c r="AT428" s="827" t="str">
        <f>$AT$76</f>
        <v/>
      </c>
      <c r="AU428" s="1290"/>
      <c r="AV428" s="1291"/>
      <c r="AW428" s="1286" t="str">
        <f>$AW$76</f>
        <v/>
      </c>
      <c r="AX428" s="1290"/>
      <c r="AY428" s="1291"/>
      <c r="AZ428" s="1273">
        <v>0</v>
      </c>
      <c r="BA428" s="1274"/>
      <c r="BB428" s="1275"/>
      <c r="BC428" s="1267">
        <v>0</v>
      </c>
      <c r="BD428" s="1267"/>
      <c r="BE428" s="1268"/>
      <c r="BF428" s="1271">
        <v>0</v>
      </c>
      <c r="BG428" s="1267"/>
      <c r="BH428" s="1268"/>
      <c r="BI428" s="1273">
        <v>0</v>
      </c>
      <c r="BJ428" s="1274"/>
      <c r="BK428" s="1275"/>
      <c r="BL428" s="1322"/>
      <c r="BM428" s="1323"/>
      <c r="BN428" s="1324"/>
      <c r="BO428" s="1325" t="str">
        <f>$BO$76</f>
        <v/>
      </c>
      <c r="BP428" s="1326"/>
      <c r="BQ428" s="875"/>
      <c r="BR428" s="827" t="str">
        <f>$BR$76</f>
        <v/>
      </c>
      <c r="BS428" s="1290"/>
      <c r="BT428" s="1291"/>
      <c r="BU428" s="1286" t="str">
        <f>$BU$76</f>
        <v/>
      </c>
      <c r="BV428" s="1290"/>
      <c r="BW428" s="1291"/>
      <c r="BX428" s="1273">
        <v>0</v>
      </c>
      <c r="BY428" s="1274"/>
      <c r="BZ428" s="1275"/>
      <c r="CA428" s="1267">
        <v>0</v>
      </c>
      <c r="CB428" s="1267"/>
      <c r="CC428" s="1268"/>
      <c r="CD428" s="1271">
        <v>0</v>
      </c>
      <c r="CE428" s="1267"/>
      <c r="CF428" s="1268"/>
      <c r="CG428" s="1273">
        <v>0</v>
      </c>
      <c r="CH428" s="1274"/>
      <c r="CI428" s="1275"/>
      <c r="CJ428" s="1266"/>
      <c r="CK428" s="1220"/>
      <c r="CL428" s="1220"/>
      <c r="CM428" s="1220"/>
      <c r="CN428" s="1220"/>
      <c r="CO428" s="1220"/>
      <c r="CP428" s="1220"/>
      <c r="CQ428" s="1220"/>
      <c r="CR428" s="1220"/>
      <c r="CS428" s="1220"/>
      <c r="CT428" s="1220"/>
      <c r="CU428" s="1220"/>
      <c r="CV428" s="1221"/>
      <c r="CW428" s="5"/>
    </row>
    <row r="429" spans="1:114" s="7" customFormat="1" ht="9.9" customHeight="1">
      <c r="A429" s="5"/>
      <c r="AE429" s="21"/>
      <c r="AF429" s="1266" t="s">
        <v>127</v>
      </c>
      <c r="AG429" s="1220"/>
      <c r="AH429" s="1220"/>
      <c r="AI429" s="1220"/>
      <c r="AJ429" s="1220"/>
      <c r="AK429" s="1220"/>
      <c r="AL429" s="1220"/>
      <c r="AM429" s="1221"/>
      <c r="AN429" s="1283"/>
      <c r="AO429" s="1284"/>
      <c r="AP429" s="1285"/>
      <c r="AQ429" s="1287"/>
      <c r="AR429" s="1288"/>
      <c r="AS429" s="1289"/>
      <c r="AT429" s="1288"/>
      <c r="AU429" s="1288"/>
      <c r="AV429" s="1292"/>
      <c r="AW429" s="1287"/>
      <c r="AX429" s="1288"/>
      <c r="AY429" s="1292"/>
      <c r="AZ429" s="1272"/>
      <c r="BA429" s="1269"/>
      <c r="BB429" s="1276"/>
      <c r="BC429" s="1269"/>
      <c r="BD429" s="1269"/>
      <c r="BE429" s="1270"/>
      <c r="BF429" s="1272"/>
      <c r="BG429" s="1269"/>
      <c r="BH429" s="1270"/>
      <c r="BI429" s="1272"/>
      <c r="BJ429" s="1269"/>
      <c r="BK429" s="1276"/>
      <c r="BL429" s="1283"/>
      <c r="BM429" s="1284"/>
      <c r="BN429" s="1285"/>
      <c r="BO429" s="1287"/>
      <c r="BP429" s="1288"/>
      <c r="BQ429" s="1289"/>
      <c r="BR429" s="1288"/>
      <c r="BS429" s="1288"/>
      <c r="BT429" s="1292"/>
      <c r="BU429" s="1287"/>
      <c r="BV429" s="1288"/>
      <c r="BW429" s="1292"/>
      <c r="BX429" s="1272"/>
      <c r="BY429" s="1269"/>
      <c r="BZ429" s="1276"/>
      <c r="CA429" s="1269"/>
      <c r="CB429" s="1269"/>
      <c r="CC429" s="1270"/>
      <c r="CD429" s="1272"/>
      <c r="CE429" s="1269"/>
      <c r="CF429" s="1270"/>
      <c r="CG429" s="1272"/>
      <c r="CH429" s="1269"/>
      <c r="CI429" s="1276"/>
      <c r="CJ429" s="1266"/>
      <c r="CK429" s="1220"/>
      <c r="CL429" s="1220"/>
      <c r="CM429" s="1220"/>
      <c r="CN429" s="1220"/>
      <c r="CO429" s="1220"/>
      <c r="CP429" s="1220"/>
      <c r="CQ429" s="1220"/>
      <c r="CR429" s="1220"/>
      <c r="CS429" s="1220"/>
      <c r="CT429" s="1220"/>
      <c r="CU429" s="1220"/>
      <c r="CV429" s="1221"/>
      <c r="CW429" s="5"/>
    </row>
    <row r="430" spans="1:114" s="7" customFormat="1" ht="9.9" customHeight="1">
      <c r="A430" s="5"/>
      <c r="B430" s="55" t="s">
        <v>13</v>
      </c>
      <c r="D430" s="1255" t="s">
        <v>133</v>
      </c>
      <c r="E430" s="1255"/>
      <c r="F430" s="1255"/>
      <c r="G430" s="1255"/>
      <c r="H430" s="1255"/>
      <c r="I430" s="1255"/>
      <c r="J430" s="1255"/>
      <c r="K430" s="1255"/>
      <c r="L430" s="1255"/>
      <c r="M430" s="1255"/>
      <c r="N430" s="1255"/>
      <c r="O430" s="1255"/>
      <c r="P430" s="1255"/>
      <c r="Q430" s="1255"/>
      <c r="R430" s="1255"/>
      <c r="S430" s="1255"/>
      <c r="T430" s="1255"/>
      <c r="U430" s="1255"/>
      <c r="V430" s="1255"/>
      <c r="W430" s="1255"/>
      <c r="X430" s="1255"/>
      <c r="Y430" s="1255"/>
      <c r="Z430" s="1255"/>
      <c r="AA430" s="1255"/>
      <c r="AB430" s="1255"/>
      <c r="AC430" s="1255"/>
      <c r="AE430" s="21"/>
      <c r="AF430" s="1266"/>
      <c r="AG430" s="1220"/>
      <c r="AH430" s="1220"/>
      <c r="AI430" s="1220"/>
      <c r="AJ430" s="1220"/>
      <c r="AK430" s="1220"/>
      <c r="AL430" s="1220"/>
      <c r="AM430" s="1221"/>
      <c r="AN430" s="1277" t="s">
        <v>125</v>
      </c>
      <c r="AO430" s="1278"/>
      <c r="AP430" s="1278"/>
      <c r="AQ430" s="1278"/>
      <c r="AR430" s="1278"/>
      <c r="AS430" s="1278"/>
      <c r="AT430" s="1278"/>
      <c r="AU430" s="1278"/>
      <c r="AV430" s="1278"/>
      <c r="AW430" s="1278"/>
      <c r="AX430" s="1278"/>
      <c r="AY430" s="1278"/>
      <c r="AZ430" s="1278"/>
      <c r="BA430" s="1278"/>
      <c r="BB430" s="1278"/>
      <c r="BC430" s="1278"/>
      <c r="BD430" s="1278"/>
      <c r="BE430" s="1278"/>
      <c r="BF430" s="1278"/>
      <c r="BG430" s="1278"/>
      <c r="BH430" s="1278"/>
      <c r="BI430" s="1278"/>
      <c r="BJ430" s="1278"/>
      <c r="BK430" s="1279"/>
      <c r="BL430" s="1280"/>
      <c r="BM430" s="1281"/>
      <c r="BN430" s="1282"/>
      <c r="BO430" s="1286" t="str">
        <f>$BO$78</f>
        <v/>
      </c>
      <c r="BP430" s="827"/>
      <c r="BQ430" s="923"/>
      <c r="BR430" s="827" t="str">
        <f>$BR$78</f>
        <v/>
      </c>
      <c r="BS430" s="1290"/>
      <c r="BT430" s="1291"/>
      <c r="BU430" s="1286" t="str">
        <f>$BU$78</f>
        <v/>
      </c>
      <c r="BV430" s="1290"/>
      <c r="BW430" s="1291"/>
      <c r="BX430" s="1273" t="str">
        <f>$BX$78</f>
        <v/>
      </c>
      <c r="BY430" s="1274"/>
      <c r="BZ430" s="1275"/>
      <c r="CA430" s="1274" t="str">
        <f>$CA$78</f>
        <v/>
      </c>
      <c r="CB430" s="1274"/>
      <c r="CC430" s="1293"/>
      <c r="CD430" s="1273" t="str">
        <f>$CD$78</f>
        <v/>
      </c>
      <c r="CE430" s="1274"/>
      <c r="CF430" s="1293"/>
      <c r="CG430" s="1273" t="str">
        <f>$CG$78</f>
        <v/>
      </c>
      <c r="CH430" s="1274"/>
      <c r="CI430" s="1275"/>
      <c r="CJ430" s="1266"/>
      <c r="CK430" s="1220"/>
      <c r="CL430" s="1220"/>
      <c r="CM430" s="1220"/>
      <c r="CN430" s="1220"/>
      <c r="CO430" s="1220"/>
      <c r="CP430" s="1220"/>
      <c r="CQ430" s="1220"/>
      <c r="CR430" s="1220"/>
      <c r="CS430" s="1220"/>
      <c r="CT430" s="1220"/>
      <c r="CU430" s="1220"/>
      <c r="CV430" s="1221"/>
    </row>
    <row r="431" spans="1:114" s="7" customFormat="1" ht="9.9" customHeight="1">
      <c r="A431" s="5"/>
      <c r="D431" s="1255"/>
      <c r="E431" s="1255"/>
      <c r="F431" s="1255"/>
      <c r="G431" s="1255"/>
      <c r="H431" s="1255"/>
      <c r="I431" s="1255"/>
      <c r="J431" s="1255"/>
      <c r="K431" s="1255"/>
      <c r="L431" s="1255"/>
      <c r="M431" s="1255"/>
      <c r="N431" s="1255"/>
      <c r="O431" s="1255"/>
      <c r="P431" s="1255"/>
      <c r="Q431" s="1255"/>
      <c r="R431" s="1255"/>
      <c r="S431" s="1255"/>
      <c r="T431" s="1255"/>
      <c r="U431" s="1255"/>
      <c r="V431" s="1255"/>
      <c r="W431" s="1255"/>
      <c r="X431" s="1255"/>
      <c r="Y431" s="1255"/>
      <c r="Z431" s="1255"/>
      <c r="AA431" s="1255"/>
      <c r="AB431" s="1255"/>
      <c r="AC431" s="1255"/>
      <c r="AE431" s="21"/>
      <c r="AF431" s="210"/>
      <c r="AG431" s="211"/>
      <c r="AH431" s="211"/>
      <c r="AI431" s="211"/>
      <c r="AJ431" s="211"/>
      <c r="AK431" s="211"/>
      <c r="AL431" s="211"/>
      <c r="AM431" s="211"/>
      <c r="AN431" s="1294" t="s">
        <v>126</v>
      </c>
      <c r="AO431" s="1295"/>
      <c r="AP431" s="1295"/>
      <c r="AQ431" s="1295"/>
      <c r="AR431" s="1295"/>
      <c r="AS431" s="1295"/>
      <c r="AT431" s="1295"/>
      <c r="AU431" s="1295"/>
      <c r="AV431" s="1295"/>
      <c r="AW431" s="1295"/>
      <c r="AX431" s="1295"/>
      <c r="AY431" s="1295"/>
      <c r="AZ431" s="1295"/>
      <c r="BA431" s="1295"/>
      <c r="BB431" s="1295"/>
      <c r="BC431" s="1295"/>
      <c r="BD431" s="1295"/>
      <c r="BE431" s="1295"/>
      <c r="BF431" s="1295"/>
      <c r="BG431" s="1295"/>
      <c r="BH431" s="1295"/>
      <c r="BI431" s="1295"/>
      <c r="BJ431" s="1295"/>
      <c r="BK431" s="1296"/>
      <c r="BL431" s="1283"/>
      <c r="BM431" s="1284"/>
      <c r="BN431" s="1285"/>
      <c r="BO431" s="1287"/>
      <c r="BP431" s="1288"/>
      <c r="BQ431" s="1289"/>
      <c r="BR431" s="1288"/>
      <c r="BS431" s="1288"/>
      <c r="BT431" s="1292"/>
      <c r="BU431" s="1287"/>
      <c r="BV431" s="1288"/>
      <c r="BW431" s="1292"/>
      <c r="BX431" s="1272"/>
      <c r="BY431" s="1269"/>
      <c r="BZ431" s="1276"/>
      <c r="CA431" s="1269"/>
      <c r="CB431" s="1269"/>
      <c r="CC431" s="1270"/>
      <c r="CD431" s="1272"/>
      <c r="CE431" s="1269"/>
      <c r="CF431" s="1270"/>
      <c r="CG431" s="1272"/>
      <c r="CH431" s="1269"/>
      <c r="CI431" s="1276"/>
      <c r="CJ431" s="1237"/>
      <c r="CK431" s="1222"/>
      <c r="CL431" s="1222"/>
      <c r="CM431" s="1222"/>
      <c r="CN431" s="1222"/>
      <c r="CO431" s="1222"/>
      <c r="CP431" s="1222"/>
      <c r="CQ431" s="1222"/>
      <c r="CR431" s="1222"/>
      <c r="CS431" s="1222"/>
      <c r="CT431" s="1222"/>
      <c r="CU431" s="1222"/>
      <c r="CV431" s="1223"/>
    </row>
    <row r="432" spans="1:114" s="5" customFormat="1" ht="9.9" customHeight="1">
      <c r="A432" s="7"/>
      <c r="B432" s="7"/>
      <c r="C432" s="97"/>
      <c r="D432" s="9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  <c r="AA432" s="7"/>
      <c r="AB432" s="7"/>
      <c r="AC432" s="7"/>
      <c r="AD432" s="7"/>
      <c r="AE432" s="21"/>
      <c r="AF432" s="1234" t="s">
        <v>67</v>
      </c>
      <c r="AG432" s="1235"/>
      <c r="AH432" s="1235"/>
      <c r="AI432" s="1235"/>
      <c r="AJ432" s="1235"/>
      <c r="AK432" s="1235"/>
      <c r="AL432" s="1235"/>
      <c r="AM432" s="1236"/>
      <c r="AN432" s="1256" t="str">
        <f>$AN$80</f>
        <v/>
      </c>
      <c r="AO432" s="1257"/>
      <c r="AP432" s="1257"/>
      <c r="AQ432" s="1257"/>
      <c r="AR432" s="1257"/>
      <c r="AS432" s="1257"/>
      <c r="AT432" s="1257"/>
      <c r="AU432" s="1257"/>
      <c r="AV432" s="1257"/>
      <c r="AW432" s="1257"/>
      <c r="AX432" s="1257"/>
      <c r="AY432" s="1257"/>
      <c r="AZ432" s="1257"/>
      <c r="BA432" s="1257"/>
      <c r="BB432" s="1257"/>
      <c r="BC432" s="1257"/>
      <c r="BD432" s="1257"/>
      <c r="BE432" s="1257"/>
      <c r="BF432" s="1257"/>
      <c r="BG432" s="1257"/>
      <c r="BH432" s="1257"/>
      <c r="BI432" s="1257"/>
      <c r="BJ432" s="1257"/>
      <c r="BK432" s="1258"/>
      <c r="BL432" s="1256" t="str">
        <f>$BL$80</f>
        <v/>
      </c>
      <c r="BM432" s="1257"/>
      <c r="BN432" s="1257"/>
      <c r="BO432" s="1257"/>
      <c r="BP432" s="1257"/>
      <c r="BQ432" s="1257"/>
      <c r="BR432" s="1257"/>
      <c r="BS432" s="1257"/>
      <c r="BT432" s="1257"/>
      <c r="BU432" s="1257"/>
      <c r="BV432" s="1257"/>
      <c r="BW432" s="1257"/>
      <c r="BX432" s="1257"/>
      <c r="BY432" s="1257"/>
      <c r="BZ432" s="1257"/>
      <c r="CA432" s="1257"/>
      <c r="CB432" s="1257"/>
      <c r="CC432" s="1257"/>
      <c r="CD432" s="1257"/>
      <c r="CE432" s="1257"/>
      <c r="CF432" s="1257"/>
      <c r="CG432" s="1257"/>
      <c r="CH432" s="1257"/>
      <c r="CI432" s="1258"/>
      <c r="CJ432" s="1262" t="str">
        <f>$CJ$80</f>
        <v/>
      </c>
      <c r="CK432" s="1264" t="str">
        <f>$CK$80</f>
        <v/>
      </c>
      <c r="CL432" s="1264"/>
      <c r="CM432" s="1264"/>
      <c r="CN432" s="1241" t="s">
        <v>83</v>
      </c>
      <c r="CO432" s="1264" t="str">
        <f>$CO$80</f>
        <v/>
      </c>
      <c r="CP432" s="1264"/>
      <c r="CQ432" s="1264"/>
      <c r="CR432" s="1241" t="s">
        <v>84</v>
      </c>
      <c r="CS432" s="1264" t="str">
        <f>$CS$80</f>
        <v/>
      </c>
      <c r="CT432" s="1264"/>
      <c r="CU432" s="1264"/>
      <c r="CV432" s="1218" t="s">
        <v>85</v>
      </c>
    </row>
    <row r="433" spans="1:101" s="7" customFormat="1" ht="9.9" customHeight="1">
      <c r="A433" s="5"/>
      <c r="B433" s="55" t="s">
        <v>13</v>
      </c>
      <c r="D433" s="1255" t="s">
        <v>134</v>
      </c>
      <c r="E433" s="1255"/>
      <c r="F433" s="1255"/>
      <c r="G433" s="1255"/>
      <c r="H433" s="1255"/>
      <c r="I433" s="1255"/>
      <c r="J433" s="1255"/>
      <c r="K433" s="1255"/>
      <c r="L433" s="1255"/>
      <c r="M433" s="1255"/>
      <c r="N433" s="1255"/>
      <c r="O433" s="1255"/>
      <c r="P433" s="1255"/>
      <c r="Q433" s="1255"/>
      <c r="R433" s="1255"/>
      <c r="S433" s="1255"/>
      <c r="T433" s="1255"/>
      <c r="U433" s="1255"/>
      <c r="V433" s="1255"/>
      <c r="W433" s="1255"/>
      <c r="X433" s="1255"/>
      <c r="Y433" s="1255"/>
      <c r="Z433" s="1255"/>
      <c r="AA433" s="1255"/>
      <c r="AB433" s="1255"/>
      <c r="AC433" s="1255"/>
      <c r="AD433" s="5"/>
      <c r="AE433" s="21"/>
      <c r="AF433" s="1266"/>
      <c r="AG433" s="1220"/>
      <c r="AH433" s="1220"/>
      <c r="AI433" s="1220"/>
      <c r="AJ433" s="1220"/>
      <c r="AK433" s="1220"/>
      <c r="AL433" s="1220"/>
      <c r="AM433" s="1221"/>
      <c r="AN433" s="1259"/>
      <c r="AO433" s="1260"/>
      <c r="AP433" s="1260"/>
      <c r="AQ433" s="1260"/>
      <c r="AR433" s="1260"/>
      <c r="AS433" s="1260"/>
      <c r="AT433" s="1260"/>
      <c r="AU433" s="1260"/>
      <c r="AV433" s="1260"/>
      <c r="AW433" s="1260"/>
      <c r="AX433" s="1260"/>
      <c r="AY433" s="1260"/>
      <c r="AZ433" s="1260"/>
      <c r="BA433" s="1260"/>
      <c r="BB433" s="1260"/>
      <c r="BC433" s="1260"/>
      <c r="BD433" s="1260"/>
      <c r="BE433" s="1260"/>
      <c r="BF433" s="1260"/>
      <c r="BG433" s="1260"/>
      <c r="BH433" s="1260"/>
      <c r="BI433" s="1260"/>
      <c r="BJ433" s="1260"/>
      <c r="BK433" s="1261"/>
      <c r="BL433" s="1259"/>
      <c r="BM433" s="1260"/>
      <c r="BN433" s="1260"/>
      <c r="BO433" s="1260"/>
      <c r="BP433" s="1260"/>
      <c r="BQ433" s="1260"/>
      <c r="BR433" s="1260"/>
      <c r="BS433" s="1260"/>
      <c r="BT433" s="1260"/>
      <c r="BU433" s="1260"/>
      <c r="BV433" s="1260"/>
      <c r="BW433" s="1260"/>
      <c r="BX433" s="1260"/>
      <c r="BY433" s="1260"/>
      <c r="BZ433" s="1260"/>
      <c r="CA433" s="1260"/>
      <c r="CB433" s="1260"/>
      <c r="CC433" s="1260"/>
      <c r="CD433" s="1260"/>
      <c r="CE433" s="1260"/>
      <c r="CF433" s="1260"/>
      <c r="CG433" s="1260"/>
      <c r="CH433" s="1260"/>
      <c r="CI433" s="1261"/>
      <c r="CJ433" s="1263"/>
      <c r="CK433" s="1265"/>
      <c r="CL433" s="1265"/>
      <c r="CM433" s="1265"/>
      <c r="CN433" s="1242"/>
      <c r="CO433" s="1265"/>
      <c r="CP433" s="1265"/>
      <c r="CQ433" s="1265"/>
      <c r="CR433" s="1242"/>
      <c r="CS433" s="1265"/>
      <c r="CT433" s="1265"/>
      <c r="CU433" s="1265"/>
      <c r="CV433" s="1219"/>
      <c r="CW433" s="5"/>
    </row>
    <row r="434" spans="1:101" s="7" customFormat="1" ht="9.9" customHeight="1">
      <c r="D434" s="1255"/>
      <c r="E434" s="1255"/>
      <c r="F434" s="1255"/>
      <c r="G434" s="1255"/>
      <c r="H434" s="1255"/>
      <c r="I434" s="1255"/>
      <c r="J434" s="1255"/>
      <c r="K434" s="1255"/>
      <c r="L434" s="1255"/>
      <c r="M434" s="1255"/>
      <c r="N434" s="1255"/>
      <c r="O434" s="1255"/>
      <c r="P434" s="1255"/>
      <c r="Q434" s="1255"/>
      <c r="R434" s="1255"/>
      <c r="S434" s="1255"/>
      <c r="T434" s="1255"/>
      <c r="U434" s="1255"/>
      <c r="V434" s="1255"/>
      <c r="W434" s="1255"/>
      <c r="X434" s="1255"/>
      <c r="Y434" s="1255"/>
      <c r="Z434" s="1255"/>
      <c r="AA434" s="1255"/>
      <c r="AB434" s="1255"/>
      <c r="AC434" s="1255"/>
      <c r="AE434" s="21"/>
      <c r="AF434" s="1234" t="s">
        <v>68</v>
      </c>
      <c r="AG434" s="1235"/>
      <c r="AH434" s="1235"/>
      <c r="AI434" s="1235"/>
      <c r="AJ434" s="1235"/>
      <c r="AK434" s="1235"/>
      <c r="AL434" s="1235"/>
      <c r="AM434" s="1236"/>
      <c r="AN434" s="1256" t="str">
        <f>$AN$82</f>
        <v/>
      </c>
      <c r="AO434" s="1257"/>
      <c r="AP434" s="1257"/>
      <c r="AQ434" s="1257"/>
      <c r="AR434" s="1257"/>
      <c r="AS434" s="1257"/>
      <c r="AT434" s="1257"/>
      <c r="AU434" s="1257"/>
      <c r="AV434" s="1257"/>
      <c r="AW434" s="1257"/>
      <c r="AX434" s="1257"/>
      <c r="AY434" s="1257"/>
      <c r="AZ434" s="1257"/>
      <c r="BA434" s="1257"/>
      <c r="BB434" s="1257"/>
      <c r="BC434" s="1257"/>
      <c r="BD434" s="1257"/>
      <c r="BE434" s="1257"/>
      <c r="BF434" s="1257"/>
      <c r="BG434" s="1257"/>
      <c r="BH434" s="1257"/>
      <c r="BI434" s="1257"/>
      <c r="BJ434" s="1257"/>
      <c r="BK434" s="1258"/>
      <c r="BL434" s="1256" t="str">
        <f>$BL$82</f>
        <v/>
      </c>
      <c r="BM434" s="1257"/>
      <c r="BN434" s="1257"/>
      <c r="BO434" s="1257"/>
      <c r="BP434" s="1257"/>
      <c r="BQ434" s="1257"/>
      <c r="BR434" s="1257"/>
      <c r="BS434" s="1257"/>
      <c r="BT434" s="1257"/>
      <c r="BU434" s="1257"/>
      <c r="BV434" s="1257"/>
      <c r="BW434" s="1257"/>
      <c r="BX434" s="1257"/>
      <c r="BY434" s="1257"/>
      <c r="BZ434" s="1257"/>
      <c r="CA434" s="1257"/>
      <c r="CB434" s="1257"/>
      <c r="CC434" s="1257"/>
      <c r="CD434" s="1257"/>
      <c r="CE434" s="1257"/>
      <c r="CF434" s="1257"/>
      <c r="CG434" s="1257"/>
      <c r="CH434" s="1257"/>
      <c r="CI434" s="1258"/>
      <c r="CJ434" s="1262" t="str">
        <f>$CJ$82</f>
        <v/>
      </c>
      <c r="CK434" s="1264" t="str">
        <f>$CK$82</f>
        <v/>
      </c>
      <c r="CL434" s="1264"/>
      <c r="CM434" s="1264"/>
      <c r="CN434" s="1241" t="s">
        <v>83</v>
      </c>
      <c r="CO434" s="1264" t="str">
        <f>$CO$82</f>
        <v/>
      </c>
      <c r="CP434" s="1264"/>
      <c r="CQ434" s="1264"/>
      <c r="CR434" s="1241" t="s">
        <v>84</v>
      </c>
      <c r="CS434" s="1264" t="str">
        <f>$CS$82</f>
        <v/>
      </c>
      <c r="CT434" s="1264"/>
      <c r="CU434" s="1264"/>
      <c r="CV434" s="1218" t="s">
        <v>85</v>
      </c>
      <c r="CW434" s="5"/>
    </row>
    <row r="435" spans="1:101" s="7" customFormat="1" ht="9.9" customHeight="1">
      <c r="C435" s="57"/>
      <c r="D435" s="225"/>
      <c r="E435" s="225"/>
      <c r="F435" s="225"/>
      <c r="G435" s="225"/>
      <c r="H435" s="225"/>
      <c r="I435" s="225"/>
      <c r="J435" s="225"/>
      <c r="K435" s="225"/>
      <c r="L435" s="225"/>
      <c r="M435" s="225"/>
      <c r="N435" s="225"/>
      <c r="O435" s="225"/>
      <c r="P435" s="225"/>
      <c r="Q435" s="225"/>
      <c r="R435" s="225"/>
      <c r="S435" s="225"/>
      <c r="T435" s="225"/>
      <c r="U435" s="225"/>
      <c r="V435" s="225"/>
      <c r="W435" s="225"/>
      <c r="X435" s="225"/>
      <c r="Y435" s="225"/>
      <c r="Z435" s="225"/>
      <c r="AA435" s="225"/>
      <c r="AB435" s="225"/>
      <c r="AC435" s="225"/>
      <c r="AE435" s="21"/>
      <c r="AF435" s="1237"/>
      <c r="AG435" s="1222"/>
      <c r="AH435" s="1222"/>
      <c r="AI435" s="1222"/>
      <c r="AJ435" s="1222"/>
      <c r="AK435" s="1222"/>
      <c r="AL435" s="1222"/>
      <c r="AM435" s="1223"/>
      <c r="AN435" s="1259"/>
      <c r="AO435" s="1260"/>
      <c r="AP435" s="1260"/>
      <c r="AQ435" s="1260"/>
      <c r="AR435" s="1260"/>
      <c r="AS435" s="1260"/>
      <c r="AT435" s="1260"/>
      <c r="AU435" s="1260"/>
      <c r="AV435" s="1260"/>
      <c r="AW435" s="1260"/>
      <c r="AX435" s="1260"/>
      <c r="AY435" s="1260"/>
      <c r="AZ435" s="1260"/>
      <c r="BA435" s="1260"/>
      <c r="BB435" s="1260"/>
      <c r="BC435" s="1260"/>
      <c r="BD435" s="1260"/>
      <c r="BE435" s="1260"/>
      <c r="BF435" s="1260"/>
      <c r="BG435" s="1260"/>
      <c r="BH435" s="1260"/>
      <c r="BI435" s="1260"/>
      <c r="BJ435" s="1260"/>
      <c r="BK435" s="1261"/>
      <c r="BL435" s="1259"/>
      <c r="BM435" s="1260"/>
      <c r="BN435" s="1260"/>
      <c r="BO435" s="1260"/>
      <c r="BP435" s="1260"/>
      <c r="BQ435" s="1260"/>
      <c r="BR435" s="1260"/>
      <c r="BS435" s="1260"/>
      <c r="BT435" s="1260"/>
      <c r="BU435" s="1260"/>
      <c r="BV435" s="1260"/>
      <c r="BW435" s="1260"/>
      <c r="BX435" s="1260"/>
      <c r="BY435" s="1260"/>
      <c r="BZ435" s="1260"/>
      <c r="CA435" s="1260"/>
      <c r="CB435" s="1260"/>
      <c r="CC435" s="1260"/>
      <c r="CD435" s="1260"/>
      <c r="CE435" s="1260"/>
      <c r="CF435" s="1260"/>
      <c r="CG435" s="1260"/>
      <c r="CH435" s="1260"/>
      <c r="CI435" s="1261"/>
      <c r="CJ435" s="1263"/>
      <c r="CK435" s="1265"/>
      <c r="CL435" s="1265"/>
      <c r="CM435" s="1265"/>
      <c r="CN435" s="1242"/>
      <c r="CO435" s="1265"/>
      <c r="CP435" s="1265"/>
      <c r="CQ435" s="1265"/>
      <c r="CR435" s="1242"/>
      <c r="CS435" s="1265"/>
      <c r="CT435" s="1265"/>
      <c r="CU435" s="1265"/>
      <c r="CV435" s="1219"/>
      <c r="CW435" s="5"/>
    </row>
    <row r="436" spans="1:101" s="7" customFormat="1" ht="9.9" customHeight="1">
      <c r="B436" s="55" t="s">
        <v>13</v>
      </c>
      <c r="D436" s="1255" t="s">
        <v>135</v>
      </c>
      <c r="E436" s="1255"/>
      <c r="F436" s="1255"/>
      <c r="G436" s="1255"/>
      <c r="H436" s="1255"/>
      <c r="I436" s="1255"/>
      <c r="J436" s="1255"/>
      <c r="K436" s="1255"/>
      <c r="L436" s="1255"/>
      <c r="M436" s="1255"/>
      <c r="N436" s="1255"/>
      <c r="O436" s="1255"/>
      <c r="P436" s="1255"/>
      <c r="Q436" s="1255"/>
      <c r="R436" s="1255"/>
      <c r="S436" s="1255"/>
      <c r="T436" s="1255"/>
      <c r="U436" s="1255"/>
      <c r="V436" s="1255"/>
      <c r="W436" s="1255"/>
      <c r="X436" s="1255"/>
      <c r="Y436" s="1255"/>
      <c r="Z436" s="1255"/>
      <c r="AA436" s="1255"/>
      <c r="AB436" s="1255"/>
      <c r="AC436" s="225"/>
      <c r="AE436" s="21"/>
      <c r="AF436" s="1234" t="s">
        <v>129</v>
      </c>
      <c r="AG436" s="1235"/>
      <c r="AH436" s="1235"/>
      <c r="AI436" s="1235"/>
      <c r="AJ436" s="1235"/>
      <c r="AK436" s="1235"/>
      <c r="AL436" s="1235"/>
      <c r="AM436" s="1236"/>
      <c r="AN436" s="1224"/>
      <c r="AO436" s="1225"/>
      <c r="AP436" s="1225"/>
      <c r="AQ436" s="1225"/>
      <c r="AR436" s="1225"/>
      <c r="AS436" s="1225"/>
      <c r="AT436" s="1225"/>
      <c r="AU436" s="1225"/>
      <c r="AV436" s="1225"/>
      <c r="AW436" s="1225"/>
      <c r="AX436" s="1225"/>
      <c r="AY436" s="1225"/>
      <c r="AZ436" s="1225"/>
      <c r="BA436" s="1225"/>
      <c r="BB436" s="1225"/>
      <c r="BC436" s="1225"/>
      <c r="BD436" s="1225"/>
      <c r="BE436" s="1225"/>
      <c r="BF436" s="1225"/>
      <c r="BG436" s="1225"/>
      <c r="BH436" s="1225"/>
      <c r="BI436" s="1225"/>
      <c r="BJ436" s="1225"/>
      <c r="BK436" s="1226"/>
      <c r="BL436" s="1224"/>
      <c r="BM436" s="1225"/>
      <c r="BN436" s="1225"/>
      <c r="BO436" s="1225"/>
      <c r="BP436" s="1225"/>
      <c r="BQ436" s="1225"/>
      <c r="BR436" s="1225"/>
      <c r="BS436" s="1225"/>
      <c r="BT436" s="1225"/>
      <c r="BU436" s="1225"/>
      <c r="BV436" s="1225"/>
      <c r="BW436" s="1225"/>
      <c r="BX436" s="1225"/>
      <c r="BY436" s="1225"/>
      <c r="BZ436" s="1225"/>
      <c r="CA436" s="1225"/>
      <c r="CB436" s="1225"/>
      <c r="CC436" s="1225"/>
      <c r="CD436" s="1225"/>
      <c r="CE436" s="1225"/>
      <c r="CF436" s="1225"/>
      <c r="CG436" s="1225"/>
      <c r="CH436" s="1225"/>
      <c r="CI436" s="1226"/>
      <c r="CJ436" s="1239"/>
      <c r="CK436" s="1216"/>
      <c r="CL436" s="1216"/>
      <c r="CM436" s="1216"/>
      <c r="CN436" s="1241" t="s">
        <v>83</v>
      </c>
      <c r="CO436" s="1216"/>
      <c r="CP436" s="1216"/>
      <c r="CQ436" s="1216"/>
      <c r="CR436" s="1241" t="s">
        <v>84</v>
      </c>
      <c r="CS436" s="1216"/>
      <c r="CT436" s="1216"/>
      <c r="CU436" s="1216"/>
      <c r="CV436" s="1218" t="s">
        <v>85</v>
      </c>
      <c r="CW436" s="5"/>
    </row>
    <row r="437" spans="1:101" s="7" customFormat="1" ht="9.9" customHeight="1">
      <c r="D437" s="175"/>
      <c r="E437" s="175"/>
      <c r="F437" s="175"/>
      <c r="G437" s="175"/>
      <c r="H437" s="175"/>
      <c r="I437" s="175"/>
      <c r="J437" s="175"/>
      <c r="K437" s="175"/>
      <c r="L437" s="175"/>
      <c r="M437" s="175"/>
      <c r="N437" s="175"/>
      <c r="O437" s="175"/>
      <c r="P437" s="175"/>
      <c r="Q437" s="175"/>
      <c r="R437" s="175"/>
      <c r="S437" s="175"/>
      <c r="T437" s="175"/>
      <c r="U437" s="175"/>
      <c r="V437" s="175"/>
      <c r="W437" s="175"/>
      <c r="X437" s="175"/>
      <c r="Y437" s="175"/>
      <c r="Z437" s="175"/>
      <c r="AA437" s="175"/>
      <c r="AB437" s="225"/>
      <c r="AC437" s="225"/>
      <c r="AE437" s="21"/>
      <c r="AF437" s="1237"/>
      <c r="AG437" s="1222"/>
      <c r="AH437" s="1222"/>
      <c r="AI437" s="1222"/>
      <c r="AJ437" s="1222"/>
      <c r="AK437" s="1222"/>
      <c r="AL437" s="1222"/>
      <c r="AM437" s="1223"/>
      <c r="AN437" s="1227"/>
      <c r="AO437" s="1228"/>
      <c r="AP437" s="1228"/>
      <c r="AQ437" s="1228"/>
      <c r="AR437" s="1228"/>
      <c r="AS437" s="1228"/>
      <c r="AT437" s="1228"/>
      <c r="AU437" s="1228"/>
      <c r="AV437" s="1228"/>
      <c r="AW437" s="1228"/>
      <c r="AX437" s="1228"/>
      <c r="AY437" s="1228"/>
      <c r="AZ437" s="1228"/>
      <c r="BA437" s="1228"/>
      <c r="BB437" s="1228"/>
      <c r="BC437" s="1228"/>
      <c r="BD437" s="1228"/>
      <c r="BE437" s="1228"/>
      <c r="BF437" s="1228"/>
      <c r="BG437" s="1228"/>
      <c r="BH437" s="1228"/>
      <c r="BI437" s="1228"/>
      <c r="BJ437" s="1228"/>
      <c r="BK437" s="1229"/>
      <c r="BL437" s="1227"/>
      <c r="BM437" s="1228"/>
      <c r="BN437" s="1228"/>
      <c r="BO437" s="1228"/>
      <c r="BP437" s="1228"/>
      <c r="BQ437" s="1228"/>
      <c r="BR437" s="1228"/>
      <c r="BS437" s="1228"/>
      <c r="BT437" s="1228"/>
      <c r="BU437" s="1228"/>
      <c r="BV437" s="1228"/>
      <c r="BW437" s="1228"/>
      <c r="BX437" s="1228"/>
      <c r="BY437" s="1228"/>
      <c r="BZ437" s="1228"/>
      <c r="CA437" s="1228"/>
      <c r="CB437" s="1228"/>
      <c r="CC437" s="1228"/>
      <c r="CD437" s="1228"/>
      <c r="CE437" s="1228"/>
      <c r="CF437" s="1228"/>
      <c r="CG437" s="1228"/>
      <c r="CH437" s="1228"/>
      <c r="CI437" s="1229"/>
      <c r="CJ437" s="1240"/>
      <c r="CK437" s="1217"/>
      <c r="CL437" s="1217"/>
      <c r="CM437" s="1217"/>
      <c r="CN437" s="1242"/>
      <c r="CO437" s="1217"/>
      <c r="CP437" s="1217"/>
      <c r="CQ437" s="1217"/>
      <c r="CR437" s="1242"/>
      <c r="CS437" s="1217"/>
      <c r="CT437" s="1217"/>
      <c r="CU437" s="1217"/>
      <c r="CV437" s="1219"/>
      <c r="CW437" s="5"/>
    </row>
    <row r="438" spans="1:101" s="7" customFormat="1" ht="9.9" customHeight="1">
      <c r="C438" s="56"/>
      <c r="D438" s="225"/>
      <c r="E438" s="225"/>
      <c r="F438" s="225"/>
      <c r="G438" s="225"/>
      <c r="H438" s="225"/>
      <c r="I438" s="225"/>
      <c r="J438" s="225"/>
      <c r="K438" s="225"/>
      <c r="L438" s="225"/>
      <c r="M438" s="225"/>
      <c r="N438" s="225"/>
      <c r="O438" s="225"/>
      <c r="P438" s="225"/>
      <c r="Q438" s="225"/>
      <c r="R438" s="225"/>
      <c r="S438" s="225"/>
      <c r="T438" s="225"/>
      <c r="U438" s="225"/>
      <c r="V438" s="225"/>
      <c r="W438" s="225"/>
      <c r="X438" s="225"/>
      <c r="Y438" s="225"/>
      <c r="Z438" s="225"/>
      <c r="AA438" s="225"/>
      <c r="AB438" s="225"/>
      <c r="AC438" s="225"/>
      <c r="AE438" s="21"/>
      <c r="AF438" s="1254" t="s">
        <v>69</v>
      </c>
      <c r="AG438" s="1244"/>
      <c r="AH438" s="1245"/>
      <c r="AI438" s="1235" t="s">
        <v>70</v>
      </c>
      <c r="AJ438" s="1235"/>
      <c r="AK438" s="1235"/>
      <c r="AL438" s="1235"/>
      <c r="AM438" s="1236"/>
      <c r="AN438" s="1224"/>
      <c r="AO438" s="1225"/>
      <c r="AP438" s="1225"/>
      <c r="AQ438" s="1225"/>
      <c r="AR438" s="1225"/>
      <c r="AS438" s="1225"/>
      <c r="AT438" s="1225"/>
      <c r="AU438" s="1225"/>
      <c r="AV438" s="1225"/>
      <c r="AW438" s="1225"/>
      <c r="AX438" s="1225"/>
      <c r="AY438" s="1225"/>
      <c r="AZ438" s="1225"/>
      <c r="BA438" s="1225"/>
      <c r="BB438" s="1225"/>
      <c r="BC438" s="1225"/>
      <c r="BD438" s="1225"/>
      <c r="BE438" s="1225"/>
      <c r="BF438" s="1225"/>
      <c r="BG438" s="1225"/>
      <c r="BH438" s="1225"/>
      <c r="BI438" s="1225"/>
      <c r="BJ438" s="1225"/>
      <c r="BK438" s="1226"/>
      <c r="BL438" s="1230" t="s">
        <v>73</v>
      </c>
      <c r="BM438" s="1231"/>
      <c r="BN438" s="1231"/>
      <c r="BO438" s="1231"/>
      <c r="BP438" s="1231"/>
      <c r="BQ438" s="1231"/>
      <c r="BR438" s="1231"/>
      <c r="BS438" s="1231"/>
      <c r="BT438" s="1231"/>
      <c r="BU438" s="1231"/>
      <c r="BV438" s="1231"/>
      <c r="BW438" s="1231"/>
      <c r="BX438" s="1231"/>
      <c r="BY438" s="1231"/>
      <c r="BZ438" s="1231"/>
      <c r="CA438" s="1231"/>
      <c r="CB438" s="1231"/>
      <c r="CC438" s="1231"/>
      <c r="CD438" s="1231"/>
      <c r="CE438" s="1231"/>
      <c r="CF438" s="1231"/>
      <c r="CG438" s="1231"/>
      <c r="CH438" s="1231"/>
      <c r="CI438" s="1252"/>
      <c r="CJ438" s="1239"/>
      <c r="CK438" s="1216"/>
      <c r="CL438" s="1216"/>
      <c r="CM438" s="1216"/>
      <c r="CN438" s="1241" t="s">
        <v>83</v>
      </c>
      <c r="CO438" s="1216"/>
      <c r="CP438" s="1216"/>
      <c r="CQ438" s="1216"/>
      <c r="CR438" s="1241" t="s">
        <v>84</v>
      </c>
      <c r="CS438" s="1216"/>
      <c r="CT438" s="1216"/>
      <c r="CU438" s="1216"/>
      <c r="CV438" s="1218" t="s">
        <v>85</v>
      </c>
      <c r="CW438" s="5"/>
    </row>
    <row r="439" spans="1:101" s="7" customFormat="1" ht="9.9" customHeight="1">
      <c r="C439" s="57"/>
      <c r="D439" s="225"/>
      <c r="E439" s="225"/>
      <c r="F439" s="225"/>
      <c r="G439" s="225"/>
      <c r="H439" s="225"/>
      <c r="I439" s="225"/>
      <c r="J439" s="225"/>
      <c r="K439" s="225"/>
      <c r="L439" s="225"/>
      <c r="M439" s="225"/>
      <c r="N439" s="225"/>
      <c r="O439" s="225"/>
      <c r="P439" s="225"/>
      <c r="Q439" s="225"/>
      <c r="R439" s="225"/>
      <c r="S439" s="225"/>
      <c r="T439" s="225"/>
      <c r="U439" s="225"/>
      <c r="V439" s="225"/>
      <c r="W439" s="225"/>
      <c r="X439" s="225"/>
      <c r="Y439" s="225"/>
      <c r="Z439" s="225"/>
      <c r="AA439" s="225"/>
      <c r="AB439" s="225"/>
      <c r="AC439" s="225"/>
      <c r="AE439" s="21"/>
      <c r="AF439" s="1246"/>
      <c r="AG439" s="1247"/>
      <c r="AH439" s="1248"/>
      <c r="AI439" s="1222"/>
      <c r="AJ439" s="1222"/>
      <c r="AK439" s="1222"/>
      <c r="AL439" s="1222"/>
      <c r="AM439" s="1223"/>
      <c r="AN439" s="1227"/>
      <c r="AO439" s="1228"/>
      <c r="AP439" s="1228"/>
      <c r="AQ439" s="1228"/>
      <c r="AR439" s="1228"/>
      <c r="AS439" s="1228"/>
      <c r="AT439" s="1228"/>
      <c r="AU439" s="1228"/>
      <c r="AV439" s="1228"/>
      <c r="AW439" s="1228"/>
      <c r="AX439" s="1228"/>
      <c r="AY439" s="1228"/>
      <c r="AZ439" s="1228"/>
      <c r="BA439" s="1228"/>
      <c r="BB439" s="1228"/>
      <c r="BC439" s="1228"/>
      <c r="BD439" s="1228"/>
      <c r="BE439" s="1228"/>
      <c r="BF439" s="1228"/>
      <c r="BG439" s="1228"/>
      <c r="BH439" s="1228"/>
      <c r="BI439" s="1228"/>
      <c r="BJ439" s="1228"/>
      <c r="BK439" s="1229"/>
      <c r="BL439" s="1232"/>
      <c r="BM439" s="1233"/>
      <c r="BN439" s="1233"/>
      <c r="BO439" s="1233"/>
      <c r="BP439" s="1233"/>
      <c r="BQ439" s="1233"/>
      <c r="BR439" s="1233"/>
      <c r="BS439" s="1233"/>
      <c r="BT439" s="1233"/>
      <c r="BU439" s="1233"/>
      <c r="BV439" s="1233"/>
      <c r="BW439" s="1233"/>
      <c r="BX439" s="1233"/>
      <c r="BY439" s="1233"/>
      <c r="BZ439" s="1233"/>
      <c r="CA439" s="1233"/>
      <c r="CB439" s="1233"/>
      <c r="CC439" s="1233"/>
      <c r="CD439" s="1233"/>
      <c r="CE439" s="1233"/>
      <c r="CF439" s="1233"/>
      <c r="CG439" s="1233"/>
      <c r="CH439" s="1233"/>
      <c r="CI439" s="1253"/>
      <c r="CJ439" s="1240"/>
      <c r="CK439" s="1217"/>
      <c r="CL439" s="1217"/>
      <c r="CM439" s="1217"/>
      <c r="CN439" s="1242"/>
      <c r="CO439" s="1217"/>
      <c r="CP439" s="1217"/>
      <c r="CQ439" s="1217"/>
      <c r="CR439" s="1242"/>
      <c r="CS439" s="1217"/>
      <c r="CT439" s="1217"/>
      <c r="CU439" s="1217"/>
      <c r="CV439" s="1219"/>
      <c r="CW439" s="5"/>
    </row>
    <row r="440" spans="1:101" s="7" customFormat="1" ht="9.9" customHeight="1">
      <c r="C440" s="56"/>
      <c r="D440" s="225"/>
      <c r="E440" s="225"/>
      <c r="F440" s="225"/>
      <c r="G440" s="225"/>
      <c r="H440" s="225"/>
      <c r="I440" s="225"/>
      <c r="J440" s="225"/>
      <c r="K440" s="225"/>
      <c r="L440" s="225"/>
      <c r="M440" s="225"/>
      <c r="N440" s="225"/>
      <c r="O440" s="225"/>
      <c r="P440" s="225"/>
      <c r="Q440" s="225"/>
      <c r="R440" s="225"/>
      <c r="S440" s="225"/>
      <c r="T440" s="225"/>
      <c r="U440" s="225"/>
      <c r="V440" s="225"/>
      <c r="W440" s="225"/>
      <c r="X440" s="225"/>
      <c r="Y440" s="225"/>
      <c r="Z440" s="225"/>
      <c r="AA440" s="225"/>
      <c r="AB440" s="225"/>
      <c r="AC440" s="225"/>
      <c r="AE440" s="21"/>
      <c r="AF440" s="1246"/>
      <c r="AG440" s="1247"/>
      <c r="AH440" s="1248"/>
      <c r="AI440" s="1220" t="s">
        <v>71</v>
      </c>
      <c r="AJ440" s="1220"/>
      <c r="AK440" s="1220"/>
      <c r="AL440" s="1220"/>
      <c r="AM440" s="1221"/>
      <c r="AN440" s="1224"/>
      <c r="AO440" s="1225"/>
      <c r="AP440" s="1225"/>
      <c r="AQ440" s="1225"/>
      <c r="AR440" s="1225"/>
      <c r="AS440" s="1225"/>
      <c r="AT440" s="1225"/>
      <c r="AU440" s="1225"/>
      <c r="AV440" s="1225"/>
      <c r="AW440" s="1225"/>
      <c r="AX440" s="1225"/>
      <c r="AY440" s="1225"/>
      <c r="AZ440" s="1225"/>
      <c r="BA440" s="1225"/>
      <c r="BB440" s="1225"/>
      <c r="BC440" s="1225"/>
      <c r="BD440" s="1225"/>
      <c r="BE440" s="1225"/>
      <c r="BF440" s="1225"/>
      <c r="BG440" s="1225"/>
      <c r="BH440" s="1225"/>
      <c r="BI440" s="1225"/>
      <c r="BJ440" s="1225"/>
      <c r="BK440" s="1226"/>
      <c r="BL440" s="1230" t="s">
        <v>1233</v>
      </c>
      <c r="BM440" s="1231"/>
      <c r="BN440" s="1231"/>
      <c r="BO440" s="1231"/>
      <c r="BP440" s="1231"/>
      <c r="BQ440" s="1231"/>
      <c r="BR440" s="1231"/>
      <c r="BS440" s="1231"/>
      <c r="BT440" s="1231"/>
      <c r="BU440" s="1231"/>
      <c r="BV440" s="1231"/>
      <c r="BW440" s="1231"/>
      <c r="BX440" s="1231"/>
      <c r="BY440" s="1231"/>
      <c r="BZ440" s="1231"/>
      <c r="CA440" s="1231"/>
      <c r="CB440" s="1231"/>
      <c r="CC440" s="1231"/>
      <c r="CD440" s="1231"/>
      <c r="CE440" s="1231"/>
      <c r="CF440" s="1231"/>
      <c r="CG440" s="1231"/>
      <c r="CH440" s="1231"/>
      <c r="CI440" s="1252"/>
      <c r="CJ440" s="1239"/>
      <c r="CK440" s="1216"/>
      <c r="CL440" s="1216"/>
      <c r="CM440" s="1216"/>
      <c r="CN440" s="1241" t="s">
        <v>83</v>
      </c>
      <c r="CO440" s="1216"/>
      <c r="CP440" s="1216"/>
      <c r="CQ440" s="1216"/>
      <c r="CR440" s="1241" t="s">
        <v>84</v>
      </c>
      <c r="CS440" s="1216"/>
      <c r="CT440" s="1216"/>
      <c r="CU440" s="1216"/>
      <c r="CV440" s="1218" t="s">
        <v>85</v>
      </c>
      <c r="CW440" s="5"/>
    </row>
    <row r="441" spans="1:101" s="7" customFormat="1" ht="9.9" customHeight="1">
      <c r="C441" s="56"/>
      <c r="D441" s="225"/>
      <c r="E441" s="225"/>
      <c r="F441" s="225"/>
      <c r="G441" s="225"/>
      <c r="H441" s="225"/>
      <c r="I441" s="225"/>
      <c r="J441" s="225"/>
      <c r="K441" s="225"/>
      <c r="L441" s="225"/>
      <c r="M441" s="225"/>
      <c r="N441" s="225"/>
      <c r="O441" s="225"/>
      <c r="P441" s="225"/>
      <c r="Q441" s="225"/>
      <c r="R441" s="225"/>
      <c r="S441" s="225"/>
      <c r="T441" s="225"/>
      <c r="U441" s="225"/>
      <c r="V441" s="225"/>
      <c r="W441" s="225"/>
      <c r="X441" s="225"/>
      <c r="Y441" s="225"/>
      <c r="Z441" s="225"/>
      <c r="AA441" s="225"/>
      <c r="AB441" s="225"/>
      <c r="AC441" s="225"/>
      <c r="AE441" s="21"/>
      <c r="AF441" s="1249"/>
      <c r="AG441" s="1250"/>
      <c r="AH441" s="1251"/>
      <c r="AI441" s="1222"/>
      <c r="AJ441" s="1222"/>
      <c r="AK441" s="1222"/>
      <c r="AL441" s="1222"/>
      <c r="AM441" s="1223"/>
      <c r="AN441" s="1227"/>
      <c r="AO441" s="1228"/>
      <c r="AP441" s="1228"/>
      <c r="AQ441" s="1228"/>
      <c r="AR441" s="1228"/>
      <c r="AS441" s="1228"/>
      <c r="AT441" s="1228"/>
      <c r="AU441" s="1228"/>
      <c r="AV441" s="1228"/>
      <c r="AW441" s="1228"/>
      <c r="AX441" s="1228"/>
      <c r="AY441" s="1228"/>
      <c r="AZ441" s="1228"/>
      <c r="BA441" s="1228"/>
      <c r="BB441" s="1228"/>
      <c r="BC441" s="1228"/>
      <c r="BD441" s="1228"/>
      <c r="BE441" s="1228"/>
      <c r="BF441" s="1228"/>
      <c r="BG441" s="1228"/>
      <c r="BH441" s="1228"/>
      <c r="BI441" s="1228"/>
      <c r="BJ441" s="1228"/>
      <c r="BK441" s="1229"/>
      <c r="BL441" s="1232"/>
      <c r="BM441" s="1233"/>
      <c r="BN441" s="1233"/>
      <c r="BO441" s="1233"/>
      <c r="BP441" s="1233"/>
      <c r="BQ441" s="1233"/>
      <c r="BR441" s="1233"/>
      <c r="BS441" s="1233"/>
      <c r="BT441" s="1233"/>
      <c r="BU441" s="1233"/>
      <c r="BV441" s="1233"/>
      <c r="BW441" s="1233"/>
      <c r="BX441" s="1233"/>
      <c r="BY441" s="1233"/>
      <c r="BZ441" s="1233"/>
      <c r="CA441" s="1233"/>
      <c r="CB441" s="1233"/>
      <c r="CC441" s="1233"/>
      <c r="CD441" s="1233"/>
      <c r="CE441" s="1233"/>
      <c r="CF441" s="1233"/>
      <c r="CG441" s="1233"/>
      <c r="CH441" s="1233"/>
      <c r="CI441" s="1253"/>
      <c r="CJ441" s="1240"/>
      <c r="CK441" s="1217"/>
      <c r="CL441" s="1217"/>
      <c r="CM441" s="1217"/>
      <c r="CN441" s="1242"/>
      <c r="CO441" s="1217"/>
      <c r="CP441" s="1217"/>
      <c r="CQ441" s="1217"/>
      <c r="CR441" s="1242"/>
      <c r="CS441" s="1217"/>
      <c r="CT441" s="1217"/>
      <c r="CU441" s="1217"/>
      <c r="CV441" s="1219"/>
      <c r="CW441" s="5"/>
    </row>
    <row r="442" spans="1:101" s="7" customFormat="1" ht="9.9" customHeight="1">
      <c r="AE442" s="21"/>
      <c r="AF442" s="1243" t="s">
        <v>72</v>
      </c>
      <c r="AG442" s="1244"/>
      <c r="AH442" s="1245"/>
      <c r="AI442" s="1235" t="s">
        <v>70</v>
      </c>
      <c r="AJ442" s="1235"/>
      <c r="AK442" s="1235"/>
      <c r="AL442" s="1235"/>
      <c r="AM442" s="1236"/>
      <c r="AN442" s="1224"/>
      <c r="AO442" s="1225"/>
      <c r="AP442" s="1225"/>
      <c r="AQ442" s="1225"/>
      <c r="AR442" s="1225"/>
      <c r="AS442" s="1225"/>
      <c r="AT442" s="1225"/>
      <c r="AU442" s="1225"/>
      <c r="AV442" s="1225"/>
      <c r="AW442" s="1225"/>
      <c r="AX442" s="1225"/>
      <c r="AY442" s="1225"/>
      <c r="AZ442" s="1225"/>
      <c r="BA442" s="1225"/>
      <c r="BB442" s="1225"/>
      <c r="BC442" s="1225"/>
      <c r="BD442" s="1225"/>
      <c r="BE442" s="1225"/>
      <c r="BF442" s="1225"/>
      <c r="BG442" s="1225"/>
      <c r="BH442" s="1225"/>
      <c r="BI442" s="1225"/>
      <c r="BJ442" s="1225"/>
      <c r="BK442" s="1226"/>
      <c r="BL442" s="1230" t="s">
        <v>73</v>
      </c>
      <c r="BM442" s="1231"/>
      <c r="BN442" s="1231"/>
      <c r="BO442" s="1231"/>
      <c r="BP442" s="1231"/>
      <c r="BQ442" s="1231"/>
      <c r="BR442" s="1231"/>
      <c r="BS442" s="1231"/>
      <c r="BT442" s="1231"/>
      <c r="BU442" s="1231"/>
      <c r="BV442" s="1231"/>
      <c r="BW442" s="1231"/>
      <c r="BX442" s="1231"/>
      <c r="BY442" s="1231"/>
      <c r="BZ442" s="1231"/>
      <c r="CA442" s="1231"/>
      <c r="CB442" s="1231"/>
      <c r="CC442" s="1231"/>
      <c r="CD442" s="1231"/>
      <c r="CE442" s="1231"/>
      <c r="CF442" s="1231"/>
      <c r="CG442" s="1231"/>
      <c r="CH442" s="1231"/>
      <c r="CI442" s="1252"/>
      <c r="CJ442" s="1239"/>
      <c r="CK442" s="1216"/>
      <c r="CL442" s="1216"/>
      <c r="CM442" s="1216"/>
      <c r="CN442" s="1241" t="s">
        <v>83</v>
      </c>
      <c r="CO442" s="1216"/>
      <c r="CP442" s="1216"/>
      <c r="CQ442" s="1216"/>
      <c r="CR442" s="1241" t="s">
        <v>84</v>
      </c>
      <c r="CS442" s="1216"/>
      <c r="CT442" s="1216"/>
      <c r="CU442" s="1216"/>
      <c r="CV442" s="1218" t="s">
        <v>85</v>
      </c>
      <c r="CW442" s="5"/>
    </row>
    <row r="443" spans="1:101" s="7" customFormat="1" ht="9.9" customHeight="1">
      <c r="B443" s="55"/>
      <c r="D443" s="175"/>
      <c r="E443" s="175"/>
      <c r="F443" s="175"/>
      <c r="G443" s="175"/>
      <c r="H443" s="175"/>
      <c r="I443" s="175"/>
      <c r="J443" s="175"/>
      <c r="K443" s="175"/>
      <c r="L443" s="175"/>
      <c r="M443" s="175"/>
      <c r="N443" s="175"/>
      <c r="O443" s="175"/>
      <c r="P443" s="175"/>
      <c r="Q443" s="175"/>
      <c r="R443" s="175"/>
      <c r="S443" s="175"/>
      <c r="T443" s="175"/>
      <c r="U443" s="175"/>
      <c r="V443" s="175"/>
      <c r="W443" s="175"/>
      <c r="X443" s="175"/>
      <c r="Y443" s="175"/>
      <c r="Z443" s="175"/>
      <c r="AA443" s="175"/>
      <c r="AB443" s="175"/>
      <c r="AC443" s="175"/>
      <c r="AE443" s="21"/>
      <c r="AF443" s="1246"/>
      <c r="AG443" s="1247"/>
      <c r="AH443" s="1248"/>
      <c r="AI443" s="1222"/>
      <c r="AJ443" s="1222"/>
      <c r="AK443" s="1222"/>
      <c r="AL443" s="1222"/>
      <c r="AM443" s="1223"/>
      <c r="AN443" s="1227"/>
      <c r="AO443" s="1228"/>
      <c r="AP443" s="1228"/>
      <c r="AQ443" s="1228"/>
      <c r="AR443" s="1228"/>
      <c r="AS443" s="1228"/>
      <c r="AT443" s="1228"/>
      <c r="AU443" s="1228"/>
      <c r="AV443" s="1228"/>
      <c r="AW443" s="1228"/>
      <c r="AX443" s="1228"/>
      <c r="AY443" s="1228"/>
      <c r="AZ443" s="1228"/>
      <c r="BA443" s="1228"/>
      <c r="BB443" s="1228"/>
      <c r="BC443" s="1228"/>
      <c r="BD443" s="1228"/>
      <c r="BE443" s="1228"/>
      <c r="BF443" s="1228"/>
      <c r="BG443" s="1228"/>
      <c r="BH443" s="1228"/>
      <c r="BI443" s="1228"/>
      <c r="BJ443" s="1228"/>
      <c r="BK443" s="1229"/>
      <c r="BL443" s="1232"/>
      <c r="BM443" s="1233"/>
      <c r="BN443" s="1233"/>
      <c r="BO443" s="1233"/>
      <c r="BP443" s="1233"/>
      <c r="BQ443" s="1233"/>
      <c r="BR443" s="1233"/>
      <c r="BS443" s="1233"/>
      <c r="BT443" s="1233"/>
      <c r="BU443" s="1233"/>
      <c r="BV443" s="1233"/>
      <c r="BW443" s="1233"/>
      <c r="BX443" s="1233"/>
      <c r="BY443" s="1233"/>
      <c r="BZ443" s="1233"/>
      <c r="CA443" s="1233"/>
      <c r="CB443" s="1233"/>
      <c r="CC443" s="1233"/>
      <c r="CD443" s="1233"/>
      <c r="CE443" s="1233"/>
      <c r="CF443" s="1233"/>
      <c r="CG443" s="1233"/>
      <c r="CH443" s="1233"/>
      <c r="CI443" s="1253"/>
      <c r="CJ443" s="1240"/>
      <c r="CK443" s="1217"/>
      <c r="CL443" s="1217"/>
      <c r="CM443" s="1217"/>
      <c r="CN443" s="1242"/>
      <c r="CO443" s="1217"/>
      <c r="CP443" s="1217"/>
      <c r="CQ443" s="1217"/>
      <c r="CR443" s="1242"/>
      <c r="CS443" s="1217"/>
      <c r="CT443" s="1217"/>
      <c r="CU443" s="1217"/>
      <c r="CV443" s="1219"/>
      <c r="CW443" s="5"/>
    </row>
    <row r="444" spans="1:101" s="7" customFormat="1" ht="9.9" customHeight="1">
      <c r="C444" s="8"/>
      <c r="D444" s="175"/>
      <c r="E444" s="175"/>
      <c r="F444" s="175"/>
      <c r="G444" s="175"/>
      <c r="H444" s="175"/>
      <c r="I444" s="175"/>
      <c r="J444" s="175"/>
      <c r="K444" s="175"/>
      <c r="L444" s="175"/>
      <c r="M444" s="175"/>
      <c r="N444" s="175"/>
      <c r="O444" s="175"/>
      <c r="P444" s="175"/>
      <c r="Q444" s="175"/>
      <c r="R444" s="175"/>
      <c r="S444" s="175"/>
      <c r="T444" s="175"/>
      <c r="U444" s="175"/>
      <c r="V444" s="175"/>
      <c r="W444" s="175"/>
      <c r="X444" s="175"/>
      <c r="Y444" s="175"/>
      <c r="Z444" s="175"/>
      <c r="AA444" s="175"/>
      <c r="AB444" s="175"/>
      <c r="AC444" s="175"/>
      <c r="AE444" s="21"/>
      <c r="AF444" s="1246"/>
      <c r="AG444" s="1247"/>
      <c r="AH444" s="1248"/>
      <c r="AI444" s="1220" t="s">
        <v>71</v>
      </c>
      <c r="AJ444" s="1220"/>
      <c r="AK444" s="1220"/>
      <c r="AL444" s="1220"/>
      <c r="AM444" s="1221"/>
      <c r="AN444" s="1224"/>
      <c r="AO444" s="1225"/>
      <c r="AP444" s="1225"/>
      <c r="AQ444" s="1225"/>
      <c r="AR444" s="1225"/>
      <c r="AS444" s="1225"/>
      <c r="AT444" s="1225"/>
      <c r="AU444" s="1225"/>
      <c r="AV444" s="1225"/>
      <c r="AW444" s="1225"/>
      <c r="AX444" s="1225"/>
      <c r="AY444" s="1225"/>
      <c r="AZ444" s="1225"/>
      <c r="BA444" s="1225"/>
      <c r="BB444" s="1225"/>
      <c r="BC444" s="1225"/>
      <c r="BD444" s="1225"/>
      <c r="BE444" s="1225"/>
      <c r="BF444" s="1225"/>
      <c r="BG444" s="1225"/>
      <c r="BH444" s="1225"/>
      <c r="BI444" s="1225"/>
      <c r="BJ444" s="1225"/>
      <c r="BK444" s="1226"/>
      <c r="BL444" s="1230" t="s">
        <v>1233</v>
      </c>
      <c r="BM444" s="1231"/>
      <c r="BN444" s="1231"/>
      <c r="BO444" s="1231"/>
      <c r="BP444" s="1231"/>
      <c r="BQ444" s="1231"/>
      <c r="BR444" s="1231"/>
      <c r="BS444" s="1234" t="s">
        <v>79</v>
      </c>
      <c r="BT444" s="1235"/>
      <c r="BU444" s="1235"/>
      <c r="BV444" s="1235"/>
      <c r="BW444" s="1235"/>
      <c r="BX444" s="1236"/>
      <c r="BY444" s="1238" t="s">
        <v>80</v>
      </c>
      <c r="BZ444" s="1235"/>
      <c r="CA444" s="1235"/>
      <c r="CB444" s="1235"/>
      <c r="CC444" s="1235"/>
      <c r="CD444" s="1235"/>
      <c r="CE444" s="1235"/>
      <c r="CF444" s="1235"/>
      <c r="CG444" s="1235"/>
      <c r="CH444" s="1235"/>
      <c r="CI444" s="1236"/>
      <c r="CJ444" s="1239"/>
      <c r="CK444" s="153"/>
      <c r="CL444" s="153"/>
      <c r="CM444" s="153"/>
      <c r="CN444" s="1241" t="s">
        <v>83</v>
      </c>
      <c r="CO444" s="153"/>
      <c r="CP444" s="153"/>
      <c r="CQ444" s="153"/>
      <c r="CR444" s="1241" t="s">
        <v>84</v>
      </c>
      <c r="CS444" s="153"/>
      <c r="CT444" s="153"/>
      <c r="CU444" s="153"/>
      <c r="CV444" s="1218" t="s">
        <v>85</v>
      </c>
      <c r="CW444" s="5"/>
    </row>
    <row r="445" spans="1:101" s="7" customFormat="1" ht="9.9" customHeight="1">
      <c r="AE445" s="21"/>
      <c r="AF445" s="1249"/>
      <c r="AG445" s="1250"/>
      <c r="AH445" s="1251"/>
      <c r="AI445" s="1222"/>
      <c r="AJ445" s="1222"/>
      <c r="AK445" s="1222"/>
      <c r="AL445" s="1222"/>
      <c r="AM445" s="1223"/>
      <c r="AN445" s="1227"/>
      <c r="AO445" s="1228"/>
      <c r="AP445" s="1228"/>
      <c r="AQ445" s="1228"/>
      <c r="AR445" s="1228"/>
      <c r="AS445" s="1228"/>
      <c r="AT445" s="1228"/>
      <c r="AU445" s="1228"/>
      <c r="AV445" s="1228"/>
      <c r="AW445" s="1228"/>
      <c r="AX445" s="1228"/>
      <c r="AY445" s="1228"/>
      <c r="AZ445" s="1228"/>
      <c r="BA445" s="1228"/>
      <c r="BB445" s="1228"/>
      <c r="BC445" s="1228"/>
      <c r="BD445" s="1228"/>
      <c r="BE445" s="1228"/>
      <c r="BF445" s="1228"/>
      <c r="BG445" s="1228"/>
      <c r="BH445" s="1228"/>
      <c r="BI445" s="1228"/>
      <c r="BJ445" s="1228"/>
      <c r="BK445" s="1229"/>
      <c r="BL445" s="1232"/>
      <c r="BM445" s="1233"/>
      <c r="BN445" s="1233"/>
      <c r="BO445" s="1233"/>
      <c r="BP445" s="1233"/>
      <c r="BQ445" s="1233"/>
      <c r="BR445" s="1233"/>
      <c r="BS445" s="1237"/>
      <c r="BT445" s="1222"/>
      <c r="BU445" s="1222"/>
      <c r="BV445" s="1222"/>
      <c r="BW445" s="1222"/>
      <c r="BX445" s="1223"/>
      <c r="BY445" s="1237"/>
      <c r="BZ445" s="1222"/>
      <c r="CA445" s="1222"/>
      <c r="CB445" s="1222"/>
      <c r="CC445" s="1222"/>
      <c r="CD445" s="1222"/>
      <c r="CE445" s="1222"/>
      <c r="CF445" s="1222"/>
      <c r="CG445" s="1222"/>
      <c r="CH445" s="1222"/>
      <c r="CI445" s="1223"/>
      <c r="CJ445" s="1240"/>
      <c r="CK445" s="154"/>
      <c r="CL445" s="154"/>
      <c r="CM445" s="154"/>
      <c r="CN445" s="1242"/>
      <c r="CO445" s="154"/>
      <c r="CP445" s="154"/>
      <c r="CQ445" s="154"/>
      <c r="CR445" s="1242"/>
      <c r="CS445" s="154"/>
      <c r="CT445" s="154"/>
      <c r="CU445" s="154"/>
      <c r="CV445" s="1219"/>
      <c r="CW445" s="5"/>
    </row>
    <row r="446" spans="1:101" s="7" customFormat="1" ht="4.5" customHeight="1">
      <c r="AE446" s="21"/>
      <c r="BG446" s="8"/>
      <c r="BH446" s="39"/>
    </row>
    <row r="447" spans="1:101" s="7" customFormat="1" ht="9.9" customHeight="1">
      <c r="B447" s="55"/>
      <c r="D447" s="175"/>
      <c r="E447" s="175"/>
      <c r="F447" s="175"/>
      <c r="G447" s="175"/>
      <c r="H447" s="175"/>
      <c r="I447" s="175"/>
      <c r="J447" s="175"/>
      <c r="K447" s="175"/>
      <c r="L447" s="175"/>
      <c r="M447" s="175"/>
      <c r="N447" s="175"/>
      <c r="O447" s="175"/>
      <c r="P447" s="175"/>
      <c r="Q447" s="175"/>
      <c r="R447" s="175"/>
      <c r="S447" s="175"/>
      <c r="T447" s="175"/>
      <c r="U447" s="175"/>
      <c r="V447" s="175"/>
      <c r="W447" s="175"/>
      <c r="X447" s="175"/>
      <c r="Y447" s="175"/>
      <c r="Z447" s="175"/>
      <c r="AA447" s="175"/>
      <c r="AB447" s="175"/>
      <c r="AE447" s="21"/>
      <c r="AF447" s="1201" t="s">
        <v>1589</v>
      </c>
      <c r="AG447" s="1202"/>
      <c r="AH447" s="1202"/>
      <c r="AI447" s="1202"/>
      <c r="AJ447" s="1202"/>
      <c r="AK447" s="1202"/>
      <c r="AL447" s="1202"/>
      <c r="AM447" s="1203"/>
      <c r="AN447" s="1207" t="s">
        <v>70</v>
      </c>
      <c r="AO447" s="1208"/>
      <c r="AP447" s="1208"/>
      <c r="AQ447" s="1208"/>
      <c r="AR447" s="1209"/>
      <c r="AS447" s="58"/>
      <c r="AT447" s="59"/>
      <c r="AU447" s="59"/>
      <c r="AV447" s="59"/>
      <c r="AW447" s="59"/>
      <c r="AX447" s="59"/>
      <c r="AY447" s="59"/>
      <c r="AZ447" s="59"/>
      <c r="BA447" s="59"/>
      <c r="BB447" s="59"/>
      <c r="BC447" s="59"/>
      <c r="BD447" s="59"/>
      <c r="BE447" s="59"/>
      <c r="BF447" s="59"/>
      <c r="BG447" s="59"/>
      <c r="BH447" s="59"/>
      <c r="BI447" s="59"/>
      <c r="BJ447" s="59"/>
      <c r="BK447" s="59"/>
      <c r="BL447" s="59"/>
      <c r="BM447" s="59"/>
      <c r="BN447" s="59"/>
      <c r="BO447" s="59"/>
      <c r="BP447" s="59"/>
      <c r="BQ447" s="59"/>
      <c r="BR447" s="59"/>
      <c r="BS447" s="59"/>
      <c r="BT447" s="59"/>
      <c r="BU447" s="59"/>
      <c r="BV447" s="59"/>
      <c r="BW447" s="59"/>
      <c r="BX447" s="59"/>
      <c r="BY447" s="59"/>
      <c r="BZ447" s="59"/>
      <c r="CA447" s="59"/>
      <c r="CB447" s="59"/>
      <c r="CC447" s="60"/>
      <c r="CD447" s="5"/>
      <c r="CE447" s="5"/>
      <c r="CF447" s="1210" t="s">
        <v>75</v>
      </c>
      <c r="CG447" s="1211"/>
      <c r="CH447" s="1211"/>
      <c r="CI447" s="1211"/>
      <c r="CJ447" s="1211"/>
      <c r="CK447" s="1211"/>
      <c r="CL447" s="1211"/>
      <c r="CM447" s="1211"/>
      <c r="CN447" s="1211"/>
      <c r="CO447" s="1211"/>
      <c r="CP447" s="1211"/>
      <c r="CQ447" s="1211"/>
      <c r="CR447" s="1211"/>
      <c r="CS447" s="1211"/>
      <c r="CT447" s="1211"/>
      <c r="CU447" s="1211"/>
      <c r="CV447" s="1212"/>
      <c r="CW447" s="5"/>
    </row>
    <row r="448" spans="1:101" s="7" customFormat="1" ht="9.9" customHeight="1">
      <c r="D448" s="175"/>
      <c r="E448" s="175"/>
      <c r="F448" s="175"/>
      <c r="G448" s="175"/>
      <c r="H448" s="175"/>
      <c r="I448" s="175"/>
      <c r="J448" s="175"/>
      <c r="K448" s="175"/>
      <c r="L448" s="175"/>
      <c r="M448" s="175"/>
      <c r="N448" s="175"/>
      <c r="O448" s="175"/>
      <c r="P448" s="175"/>
      <c r="Q448" s="175"/>
      <c r="R448" s="175"/>
      <c r="S448" s="175"/>
      <c r="T448" s="175"/>
      <c r="U448" s="175"/>
      <c r="V448" s="175"/>
      <c r="W448" s="175"/>
      <c r="X448" s="175"/>
      <c r="Y448" s="175"/>
      <c r="Z448" s="175"/>
      <c r="AA448" s="175"/>
      <c r="AE448" s="21"/>
      <c r="AF448" s="1204"/>
      <c r="AG448" s="1205"/>
      <c r="AH448" s="1205"/>
      <c r="AI448" s="1205"/>
      <c r="AJ448" s="1205"/>
      <c r="AK448" s="1205"/>
      <c r="AL448" s="1205"/>
      <c r="AM448" s="1206"/>
      <c r="AN448" s="1207" t="s">
        <v>74</v>
      </c>
      <c r="AO448" s="1208"/>
      <c r="AP448" s="1208"/>
      <c r="AQ448" s="1208"/>
      <c r="AR448" s="1209"/>
      <c r="AS448" s="17"/>
      <c r="AT448" s="12"/>
      <c r="AU448" s="12"/>
      <c r="AV448" s="12"/>
      <c r="AW448" s="12"/>
      <c r="AX448" s="12"/>
      <c r="AY448" s="12"/>
      <c r="AZ448" s="12"/>
      <c r="BA448" s="12"/>
      <c r="BB448" s="12"/>
      <c r="BC448" s="12"/>
      <c r="BD448" s="12"/>
      <c r="BE448" s="12"/>
      <c r="BF448" s="12"/>
      <c r="BG448" s="12"/>
      <c r="BH448" s="12"/>
      <c r="BI448" s="12"/>
      <c r="BJ448" s="12"/>
      <c r="BK448" s="12"/>
      <c r="BL448" s="12"/>
      <c r="BM448" s="12"/>
      <c r="BN448" s="12"/>
      <c r="BO448" s="12"/>
      <c r="BP448" s="12"/>
      <c r="BQ448" s="12"/>
      <c r="BR448" s="12"/>
      <c r="BS448" s="12"/>
      <c r="BT448" s="12"/>
      <c r="BU448" s="12"/>
      <c r="BV448" s="12"/>
      <c r="BW448" s="12"/>
      <c r="BX448" s="12"/>
      <c r="BY448" s="12"/>
      <c r="BZ448" s="12"/>
      <c r="CA448" s="12"/>
      <c r="CB448" s="12"/>
      <c r="CC448" s="13"/>
      <c r="CD448" s="5"/>
      <c r="CE448" s="5"/>
      <c r="CF448" s="1213" t="s">
        <v>130</v>
      </c>
      <c r="CG448" s="1214"/>
      <c r="CH448" s="1214"/>
      <c r="CI448" s="1214"/>
      <c r="CJ448" s="1214"/>
      <c r="CK448" s="1214"/>
      <c r="CL448" s="1214"/>
      <c r="CM448" s="1214"/>
      <c r="CN448" s="1214"/>
      <c r="CO448" s="1214"/>
      <c r="CP448" s="1214"/>
      <c r="CQ448" s="1214"/>
      <c r="CR448" s="1214"/>
      <c r="CS448" s="1214"/>
      <c r="CT448" s="1214"/>
      <c r="CU448" s="1214"/>
      <c r="CV448" s="1215"/>
      <c r="CW448" s="5"/>
    </row>
    <row r="449" spans="1:101" s="7" customFormat="1" ht="6" customHeight="1">
      <c r="D449" s="175"/>
      <c r="E449" s="175"/>
      <c r="F449" s="175"/>
      <c r="G449" s="175"/>
      <c r="H449" s="175"/>
      <c r="I449" s="175"/>
      <c r="J449" s="175"/>
      <c r="K449" s="175"/>
      <c r="L449" s="175"/>
      <c r="M449" s="175"/>
      <c r="N449" s="175"/>
      <c r="O449" s="175"/>
      <c r="P449" s="175"/>
      <c r="Q449" s="175"/>
      <c r="R449" s="175"/>
      <c r="S449" s="175"/>
      <c r="T449" s="175"/>
      <c r="U449" s="175"/>
      <c r="V449" s="175"/>
      <c r="W449" s="175"/>
      <c r="X449" s="175"/>
      <c r="Y449" s="175"/>
      <c r="Z449" s="175"/>
      <c r="AA449" s="175"/>
      <c r="AE449" s="5"/>
      <c r="AF449" s="172"/>
      <c r="AG449" s="172"/>
      <c r="AH449" s="172"/>
      <c r="AI449" s="172"/>
      <c r="AJ449" s="172"/>
      <c r="AK449" s="172"/>
      <c r="AL449" s="172"/>
      <c r="AM449" s="172"/>
      <c r="AN449" s="264"/>
      <c r="AO449" s="264"/>
      <c r="AP449" s="264"/>
      <c r="AQ449" s="264"/>
      <c r="AR449" s="264"/>
      <c r="AS449" s="5"/>
      <c r="AT449" s="5"/>
      <c r="AU449" s="5"/>
      <c r="AV449" s="5"/>
      <c r="AW449" s="5"/>
      <c r="AX449" s="5"/>
      <c r="AY449" s="5"/>
      <c r="AZ449" s="5"/>
      <c r="BA449" s="5"/>
      <c r="BB449" s="5"/>
      <c r="BC449" s="5"/>
      <c r="BD449" s="5"/>
      <c r="BE449" s="5"/>
      <c r="BF449" s="5"/>
      <c r="BG449" s="5"/>
      <c r="BH449" s="5"/>
      <c r="BI449" s="5"/>
      <c r="BJ449" s="5"/>
      <c r="BK449" s="5"/>
      <c r="BL449" s="5"/>
      <c r="BM449" s="5"/>
      <c r="BN449" s="5"/>
      <c r="BO449" s="5"/>
      <c r="BP449" s="5"/>
      <c r="BQ449" s="5"/>
      <c r="BR449" s="5"/>
      <c r="BS449" s="5"/>
      <c r="BT449" s="5"/>
      <c r="BU449" s="5"/>
      <c r="BV449" s="5"/>
      <c r="BW449" s="5"/>
      <c r="BX449" s="5"/>
      <c r="BY449" s="5"/>
      <c r="BZ449" s="5"/>
      <c r="CA449" s="5"/>
      <c r="CB449" s="5"/>
      <c r="CC449" s="5"/>
      <c r="CD449" s="5"/>
      <c r="CE449" s="5"/>
      <c r="CF449" s="265"/>
      <c r="CG449" s="265"/>
      <c r="CH449" s="265"/>
      <c r="CI449" s="265"/>
      <c r="CJ449" s="265"/>
      <c r="CK449" s="265"/>
      <c r="CL449" s="265"/>
      <c r="CM449" s="265"/>
      <c r="CN449" s="265"/>
      <c r="CO449" s="265"/>
      <c r="CP449" s="265"/>
      <c r="CQ449" s="265"/>
      <c r="CR449" s="265"/>
      <c r="CS449" s="265"/>
      <c r="CT449" s="265"/>
      <c r="CU449" s="265"/>
      <c r="CV449" s="265"/>
      <c r="CW449" s="5"/>
    </row>
    <row r="450" spans="1:101" ht="6.9" customHeight="1">
      <c r="A450" s="1"/>
      <c r="B450" s="1"/>
      <c r="C450" s="1"/>
      <c r="D450" s="1"/>
      <c r="E450" s="1"/>
      <c r="F450" s="1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1"/>
    </row>
    <row r="451" spans="1:101" ht="6.9" customHeight="1">
      <c r="A451" s="1"/>
      <c r="B451" s="1"/>
      <c r="C451" s="1"/>
      <c r="D451" s="1"/>
      <c r="E451" s="1"/>
      <c r="F451" s="1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1"/>
    </row>
    <row r="452" spans="1:101" ht="6.6" customHeight="1">
      <c r="A452" s="1"/>
      <c r="B452" s="1"/>
      <c r="C452" s="1"/>
      <c r="D452" s="1"/>
      <c r="E452" s="1"/>
      <c r="F452" s="1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1"/>
    </row>
    <row r="453" spans="1:101" ht="6.6" customHeight="1">
      <c r="A453" s="1"/>
      <c r="B453" s="1"/>
      <c r="C453" s="1"/>
      <c r="D453" s="1"/>
      <c r="E453" s="1"/>
      <c r="F453" s="1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1"/>
      <c r="S453" s="1"/>
      <c r="T453" s="1"/>
      <c r="U453" s="1"/>
      <c r="W453" s="1"/>
      <c r="X453" s="1"/>
      <c r="Y453" s="1"/>
      <c r="Z453" s="1"/>
      <c r="AA453" s="1"/>
      <c r="AB453" s="1"/>
      <c r="AC453" s="1"/>
      <c r="AD453" s="1"/>
      <c r="AE453" s="1"/>
      <c r="AF453" s="298"/>
      <c r="AG453" s="298"/>
      <c r="AH453" s="298"/>
      <c r="AI453" s="298"/>
      <c r="AJ453" s="298"/>
      <c r="AK453" s="298"/>
      <c r="AL453" s="298"/>
      <c r="AM453" s="298"/>
      <c r="AN453" s="298"/>
      <c r="AO453" s="298"/>
      <c r="AP453" s="298"/>
      <c r="AQ453" s="298"/>
      <c r="AR453" s="298"/>
      <c r="AS453" s="298"/>
      <c r="AT453" s="298"/>
      <c r="AU453" s="298"/>
      <c r="AV453" s="298"/>
      <c r="AW453" s="298"/>
      <c r="AX453" s="298"/>
      <c r="AY453" s="298"/>
      <c r="AZ453" s="298"/>
      <c r="BA453" s="298"/>
      <c r="BB453" s="298"/>
      <c r="BC453" s="298"/>
      <c r="BD453" s="298"/>
      <c r="BE453" s="298"/>
      <c r="BF453" s="298"/>
      <c r="BG453" s="298"/>
      <c r="BH453" s="298"/>
      <c r="BI453" s="298"/>
      <c r="BJ453" s="298"/>
      <c r="BK453" s="298"/>
      <c r="BL453" s="298"/>
      <c r="BM453" s="298"/>
      <c r="BN453" s="298"/>
      <c r="BO453" s="298"/>
      <c r="BP453" s="298"/>
      <c r="BQ453" s="298"/>
      <c r="BR453" s="298"/>
      <c r="BS453" s="298"/>
      <c r="BT453" s="298"/>
    </row>
    <row r="454" spans="1:101" ht="6.6" customHeight="1">
      <c r="A454" s="1"/>
      <c r="B454" s="1"/>
      <c r="C454" s="1"/>
      <c r="D454" s="1"/>
      <c r="E454" s="1"/>
      <c r="F454" s="1"/>
      <c r="G454" s="2"/>
      <c r="H454" s="2"/>
      <c r="I454" s="2"/>
      <c r="J454" s="2"/>
      <c r="K454" s="2"/>
      <c r="L454" s="2"/>
      <c r="W454" s="1177" t="s">
        <v>1394</v>
      </c>
      <c r="X454" s="1177"/>
      <c r="Y454" s="1177"/>
      <c r="Z454" s="1177"/>
      <c r="AA454" s="1177"/>
      <c r="AB454" s="1177"/>
      <c r="AC454" s="1177"/>
      <c r="AD454" s="1177"/>
      <c r="AE454" s="1177"/>
      <c r="AF454" s="1177"/>
      <c r="AG454" s="1177"/>
      <c r="AH454" s="1177"/>
      <c r="AI454" s="1177"/>
      <c r="AJ454" s="1177"/>
      <c r="AK454" s="1177"/>
      <c r="AL454" s="1177"/>
      <c r="AM454" s="1177"/>
      <c r="AN454" s="1177"/>
      <c r="AO454" s="1177"/>
      <c r="AP454" s="1177"/>
      <c r="AQ454" s="1177"/>
      <c r="AR454" s="1177"/>
      <c r="AS454" s="1177"/>
      <c r="AT454" s="1177"/>
      <c r="AU454" s="1177"/>
      <c r="AV454" s="1177"/>
      <c r="AW454" s="1177"/>
      <c r="AX454" s="1177"/>
      <c r="AY454" s="1177"/>
      <c r="AZ454" s="1177"/>
      <c r="BA454" s="1177"/>
      <c r="BB454" s="1177"/>
      <c r="BC454" s="1177"/>
      <c r="BD454" s="1177"/>
      <c r="BE454" s="1177"/>
      <c r="BF454" s="1177"/>
      <c r="BG454" s="1177"/>
      <c r="BH454" s="1177"/>
      <c r="BI454" s="1177"/>
      <c r="BJ454" s="1177"/>
      <c r="BK454" s="1177"/>
      <c r="BL454" s="1177"/>
      <c r="BM454" s="1177"/>
      <c r="BN454" s="1177"/>
      <c r="BO454" s="1177"/>
      <c r="BP454" s="1177"/>
      <c r="BQ454" s="1177"/>
      <c r="BR454" s="1177"/>
      <c r="BS454" s="1177"/>
      <c r="BT454" s="1177"/>
      <c r="BU454" s="1177"/>
      <c r="BV454" s="1177"/>
      <c r="BW454" s="1177"/>
      <c r="BX454" s="1177"/>
      <c r="BY454" s="1177"/>
      <c r="BZ454" s="1177"/>
      <c r="CA454" s="1177"/>
      <c r="CB454" s="1177"/>
      <c r="CC454" s="1177"/>
      <c r="CD454" s="1177"/>
    </row>
    <row r="455" spans="1:101" ht="6.6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W455" s="1177"/>
      <c r="X455" s="1177"/>
      <c r="Y455" s="1177"/>
      <c r="Z455" s="1177"/>
      <c r="AA455" s="1177"/>
      <c r="AB455" s="1177"/>
      <c r="AC455" s="1177"/>
      <c r="AD455" s="1177"/>
      <c r="AE455" s="1177"/>
      <c r="AF455" s="1177"/>
      <c r="AG455" s="1177"/>
      <c r="AH455" s="1177"/>
      <c r="AI455" s="1177"/>
      <c r="AJ455" s="1177"/>
      <c r="AK455" s="1177"/>
      <c r="AL455" s="1177"/>
      <c r="AM455" s="1177"/>
      <c r="AN455" s="1177"/>
      <c r="AO455" s="1177"/>
      <c r="AP455" s="1177"/>
      <c r="AQ455" s="1177"/>
      <c r="AR455" s="1177"/>
      <c r="AS455" s="1177"/>
      <c r="AT455" s="1177"/>
      <c r="AU455" s="1177"/>
      <c r="AV455" s="1177"/>
      <c r="AW455" s="1177"/>
      <c r="AX455" s="1177"/>
      <c r="AY455" s="1177"/>
      <c r="AZ455" s="1177"/>
      <c r="BA455" s="1177"/>
      <c r="BB455" s="1177"/>
      <c r="BC455" s="1177"/>
      <c r="BD455" s="1177"/>
      <c r="BE455" s="1177"/>
      <c r="BF455" s="1177"/>
      <c r="BG455" s="1177"/>
      <c r="BH455" s="1177"/>
      <c r="BI455" s="1177"/>
      <c r="BJ455" s="1177"/>
      <c r="BK455" s="1177"/>
      <c r="BL455" s="1177"/>
      <c r="BM455" s="1177"/>
      <c r="BN455" s="1177"/>
      <c r="BO455" s="1177"/>
      <c r="BP455" s="1177"/>
      <c r="BQ455" s="1177"/>
      <c r="BR455" s="1177"/>
      <c r="BS455" s="1177"/>
      <c r="BT455" s="1177"/>
      <c r="BU455" s="1177"/>
      <c r="BV455" s="1177"/>
      <c r="BW455" s="1177"/>
      <c r="BX455" s="1177"/>
      <c r="BY455" s="1177"/>
      <c r="BZ455" s="1177"/>
      <c r="CA455" s="1177"/>
      <c r="CB455" s="1177"/>
      <c r="CC455" s="1177"/>
      <c r="CD455" s="1177"/>
    </row>
    <row r="456" spans="1:101" ht="6.6" customHeight="1">
      <c r="A456" s="1"/>
      <c r="B456" s="1" t="s">
        <v>1391</v>
      </c>
      <c r="C456" s="266"/>
      <c r="D456" s="266"/>
      <c r="E456" s="266"/>
      <c r="F456" s="266"/>
      <c r="G456" s="266"/>
      <c r="H456" s="266"/>
      <c r="I456" s="266"/>
      <c r="J456" s="266"/>
      <c r="K456" s="266"/>
      <c r="L456" s="1"/>
      <c r="W456" s="1177"/>
      <c r="X456" s="1177"/>
      <c r="Y456" s="1177"/>
      <c r="Z456" s="1177"/>
      <c r="AA456" s="1177"/>
      <c r="AB456" s="1177"/>
      <c r="AC456" s="1177"/>
      <c r="AD456" s="1177"/>
      <c r="AE456" s="1177"/>
      <c r="AF456" s="1177"/>
      <c r="AG456" s="1177"/>
      <c r="AH456" s="1177"/>
      <c r="AI456" s="1177"/>
      <c r="AJ456" s="1177"/>
      <c r="AK456" s="1177"/>
      <c r="AL456" s="1177"/>
      <c r="AM456" s="1177"/>
      <c r="AN456" s="1177"/>
      <c r="AO456" s="1177"/>
      <c r="AP456" s="1177"/>
      <c r="AQ456" s="1177"/>
      <c r="AR456" s="1177"/>
      <c r="AS456" s="1177"/>
      <c r="AT456" s="1177"/>
      <c r="AU456" s="1177"/>
      <c r="AV456" s="1177"/>
      <c r="AW456" s="1177"/>
      <c r="AX456" s="1177"/>
      <c r="AY456" s="1177"/>
      <c r="AZ456" s="1177"/>
      <c r="BA456" s="1177"/>
      <c r="BB456" s="1177"/>
      <c r="BC456" s="1177"/>
      <c r="BD456" s="1177"/>
      <c r="BE456" s="1177"/>
      <c r="BF456" s="1177"/>
      <c r="BG456" s="1177"/>
      <c r="BH456" s="1177"/>
      <c r="BI456" s="1177"/>
      <c r="BJ456" s="1177"/>
      <c r="BK456" s="1177"/>
      <c r="BL456" s="1177"/>
      <c r="BM456" s="1177"/>
      <c r="BN456" s="1177"/>
      <c r="BO456" s="1177"/>
      <c r="BP456" s="1177"/>
      <c r="BQ456" s="1177"/>
      <c r="BR456" s="1177"/>
      <c r="BS456" s="1177"/>
      <c r="BT456" s="1177"/>
      <c r="BU456" s="1177"/>
      <c r="BV456" s="1177"/>
      <c r="BW456" s="1177"/>
      <c r="BX456" s="1177"/>
      <c r="BY456" s="1177"/>
      <c r="BZ456" s="1177"/>
      <c r="CA456" s="1177"/>
      <c r="CB456" s="1177"/>
      <c r="CC456" s="1177"/>
      <c r="CD456" s="1177"/>
    </row>
    <row r="457" spans="1:101" ht="6.6" customHeight="1">
      <c r="A457" s="1"/>
      <c r="B457" s="1"/>
      <c r="C457" s="266"/>
      <c r="D457" s="266"/>
      <c r="E457" s="266"/>
      <c r="F457" s="266"/>
      <c r="G457" s="266"/>
      <c r="H457" s="266"/>
      <c r="I457" s="266"/>
      <c r="J457" s="266"/>
      <c r="K457" s="266"/>
      <c r="L457" s="1"/>
      <c r="W457" s="1177"/>
      <c r="X457" s="1177"/>
      <c r="Y457" s="1177"/>
      <c r="Z457" s="1177"/>
      <c r="AA457" s="1177"/>
      <c r="AB457" s="1177"/>
      <c r="AC457" s="1177"/>
      <c r="AD457" s="1177"/>
      <c r="AE457" s="1177"/>
      <c r="AF457" s="1177"/>
      <c r="AG457" s="1177"/>
      <c r="AH457" s="1177"/>
      <c r="AI457" s="1177"/>
      <c r="AJ457" s="1177"/>
      <c r="AK457" s="1177"/>
      <c r="AL457" s="1177"/>
      <c r="AM457" s="1177"/>
      <c r="AN457" s="1177"/>
      <c r="AO457" s="1177"/>
      <c r="AP457" s="1177"/>
      <c r="AQ457" s="1177"/>
      <c r="AR457" s="1177"/>
      <c r="AS457" s="1177"/>
      <c r="AT457" s="1177"/>
      <c r="AU457" s="1177"/>
      <c r="AV457" s="1177"/>
      <c r="AW457" s="1177"/>
      <c r="AX457" s="1177"/>
      <c r="AY457" s="1177"/>
      <c r="AZ457" s="1177"/>
      <c r="BA457" s="1177"/>
      <c r="BB457" s="1177"/>
      <c r="BC457" s="1177"/>
      <c r="BD457" s="1177"/>
      <c r="BE457" s="1177"/>
      <c r="BF457" s="1177"/>
      <c r="BG457" s="1177"/>
      <c r="BH457" s="1177"/>
      <c r="BI457" s="1177"/>
      <c r="BJ457" s="1177"/>
      <c r="BK457" s="1177"/>
      <c r="BL457" s="1177"/>
      <c r="BM457" s="1177"/>
      <c r="BN457" s="1177"/>
      <c r="BO457" s="1177"/>
      <c r="BP457" s="1177"/>
      <c r="BQ457" s="1177"/>
      <c r="BR457" s="1177"/>
      <c r="BS457" s="1177"/>
      <c r="BT457" s="1177"/>
      <c r="BU457" s="1177"/>
      <c r="BV457" s="1177"/>
      <c r="BW457" s="1177"/>
      <c r="BX457" s="1177"/>
      <c r="BY457" s="1177"/>
      <c r="BZ457" s="1177"/>
      <c r="CA457" s="1177"/>
      <c r="CB457" s="1177"/>
      <c r="CC457" s="1177"/>
      <c r="CD457" s="1177"/>
    </row>
    <row r="458" spans="1:101" ht="6.6" customHeight="1">
      <c r="A458" s="1"/>
      <c r="B458" s="1"/>
      <c r="C458" s="2"/>
      <c r="D458" s="2"/>
      <c r="E458" s="2"/>
      <c r="F458" s="2"/>
      <c r="G458" s="2"/>
      <c r="H458" s="2"/>
      <c r="I458" s="2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177"/>
      <c r="X458" s="1177"/>
      <c r="Y458" s="1177"/>
      <c r="Z458" s="1177"/>
      <c r="AA458" s="1177"/>
      <c r="AB458" s="1177"/>
      <c r="AC458" s="1177"/>
      <c r="AD458" s="1177"/>
      <c r="AE458" s="1177"/>
      <c r="AF458" s="1177"/>
      <c r="AG458" s="1177"/>
      <c r="AH458" s="1177"/>
      <c r="AI458" s="1177"/>
      <c r="AJ458" s="1177"/>
      <c r="AK458" s="1177"/>
      <c r="AL458" s="1177"/>
      <c r="AM458" s="1177"/>
      <c r="AN458" s="1177"/>
      <c r="AO458" s="1177"/>
      <c r="AP458" s="1177"/>
      <c r="AQ458" s="1177"/>
      <c r="AR458" s="1177"/>
      <c r="AS458" s="1177"/>
      <c r="AT458" s="1177"/>
      <c r="AU458" s="1177"/>
      <c r="AV458" s="1177"/>
      <c r="AW458" s="1177"/>
      <c r="AX458" s="1177"/>
      <c r="AY458" s="1177"/>
      <c r="AZ458" s="1177"/>
      <c r="BA458" s="1177"/>
      <c r="BB458" s="1177"/>
      <c r="BC458" s="1177"/>
      <c r="BD458" s="1177"/>
      <c r="BE458" s="1177"/>
      <c r="BF458" s="1177"/>
      <c r="BG458" s="1177"/>
      <c r="BH458" s="1177"/>
      <c r="BI458" s="1177"/>
      <c r="BJ458" s="1177"/>
      <c r="BK458" s="1177"/>
      <c r="BL458" s="1177"/>
      <c r="BM458" s="1177"/>
      <c r="BN458" s="1177"/>
      <c r="BO458" s="1177"/>
      <c r="BP458" s="1177"/>
      <c r="BQ458" s="1177"/>
      <c r="BR458" s="1177"/>
      <c r="BS458" s="1177"/>
      <c r="BT458" s="1177"/>
      <c r="BU458" s="1177"/>
      <c r="BV458" s="1177"/>
      <c r="BW458" s="1177"/>
      <c r="BX458" s="1177"/>
      <c r="BY458" s="1177"/>
      <c r="BZ458" s="1177"/>
      <c r="CA458" s="1177"/>
      <c r="CB458" s="1177"/>
      <c r="CC458" s="1177"/>
      <c r="CD458" s="1177"/>
    </row>
    <row r="459" spans="1:101" ht="6.6" customHeight="1">
      <c r="A459" s="1"/>
      <c r="B459" s="1"/>
      <c r="C459" s="2"/>
      <c r="D459" s="2"/>
      <c r="E459" s="2"/>
      <c r="F459" s="2"/>
      <c r="G459" s="2"/>
      <c r="H459" s="2"/>
      <c r="I459" s="2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177"/>
      <c r="X459" s="1177"/>
      <c r="Y459" s="1177"/>
      <c r="Z459" s="1177"/>
      <c r="AA459" s="1177"/>
      <c r="AB459" s="1177"/>
      <c r="AC459" s="1177"/>
      <c r="AD459" s="1177"/>
      <c r="AE459" s="1177"/>
      <c r="AF459" s="1177"/>
      <c r="AG459" s="1177"/>
      <c r="AH459" s="1177"/>
      <c r="AI459" s="1177"/>
      <c r="AJ459" s="1177"/>
      <c r="AK459" s="1177"/>
      <c r="AL459" s="1177"/>
      <c r="AM459" s="1177"/>
      <c r="AN459" s="1177"/>
      <c r="AO459" s="1177"/>
      <c r="AP459" s="1177"/>
      <c r="AQ459" s="1177"/>
      <c r="AR459" s="1177"/>
      <c r="AS459" s="1177"/>
      <c r="AT459" s="1177"/>
      <c r="AU459" s="1177"/>
      <c r="AV459" s="1177"/>
      <c r="AW459" s="1177"/>
      <c r="AX459" s="1177"/>
      <c r="AY459" s="1177"/>
      <c r="AZ459" s="1177"/>
      <c r="BA459" s="1177"/>
      <c r="BB459" s="1177"/>
      <c r="BC459" s="1177"/>
      <c r="BD459" s="1177"/>
      <c r="BE459" s="1177"/>
      <c r="BF459" s="1177"/>
      <c r="BG459" s="1177"/>
      <c r="BH459" s="1177"/>
      <c r="BI459" s="1177"/>
      <c r="BJ459" s="1177"/>
      <c r="BK459" s="1177"/>
      <c r="BL459" s="1177"/>
      <c r="BM459" s="1177"/>
      <c r="BN459" s="1177"/>
      <c r="BO459" s="1177"/>
      <c r="BP459" s="1177"/>
      <c r="BQ459" s="1177"/>
      <c r="BR459" s="1177"/>
      <c r="BS459" s="1177"/>
      <c r="BT459" s="1177"/>
      <c r="BU459" s="1177"/>
      <c r="BV459" s="1177"/>
      <c r="BW459" s="1177"/>
      <c r="BX459" s="1177"/>
      <c r="BY459" s="1177"/>
      <c r="BZ459" s="1177"/>
      <c r="CA459" s="1177"/>
      <c r="CB459" s="1177"/>
      <c r="CC459" s="1177"/>
      <c r="CD459" s="1177"/>
    </row>
    <row r="460" spans="1:101" ht="6.6" customHeight="1">
      <c r="A460" s="1"/>
      <c r="B460" s="1"/>
      <c r="C460" s="2"/>
      <c r="D460" s="2"/>
      <c r="E460" s="2"/>
      <c r="F460" s="2"/>
      <c r="G460" s="2"/>
      <c r="H460" s="2"/>
      <c r="I460" s="2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</row>
    <row r="461" spans="1:101" ht="6.6" customHeight="1">
      <c r="A461" s="1"/>
      <c r="B461" s="1"/>
      <c r="C461" s="2"/>
      <c r="D461" s="2"/>
      <c r="E461" s="267"/>
      <c r="F461" s="267"/>
      <c r="G461" s="267"/>
      <c r="H461" s="267"/>
      <c r="I461" s="267"/>
      <c r="J461" s="267"/>
      <c r="K461" s="267"/>
      <c r="L461" s="267"/>
      <c r="M461" s="267"/>
      <c r="N461" s="267"/>
      <c r="O461" s="267"/>
      <c r="P461" s="267"/>
      <c r="Q461" s="267"/>
      <c r="R461" s="267"/>
      <c r="S461" s="267"/>
      <c r="T461" s="267"/>
      <c r="U461" s="267"/>
      <c r="V461" s="267"/>
      <c r="W461" s="267"/>
      <c r="X461" s="267"/>
      <c r="Y461" s="267"/>
      <c r="Z461" s="267"/>
      <c r="AA461" s="267"/>
      <c r="AB461" s="267"/>
      <c r="AC461" s="267"/>
      <c r="AD461" s="267"/>
      <c r="AE461" s="267"/>
      <c r="AF461" s="267"/>
      <c r="AG461" s="267"/>
      <c r="AH461" s="267"/>
      <c r="AI461" s="267"/>
      <c r="AJ461" s="267"/>
      <c r="AK461" s="267"/>
      <c r="AL461" s="267"/>
      <c r="AM461" s="267"/>
      <c r="AN461" s="267"/>
      <c r="AO461" s="267"/>
      <c r="AP461" s="267"/>
      <c r="AQ461" s="267"/>
      <c r="AR461" s="267"/>
      <c r="AS461" s="267"/>
      <c r="AT461" s="267"/>
      <c r="AU461" s="267"/>
      <c r="AV461" s="267"/>
      <c r="AW461" s="267"/>
      <c r="AX461" s="267"/>
      <c r="AY461" s="267"/>
      <c r="AZ461" s="267"/>
      <c r="BA461" s="267"/>
      <c r="BB461" s="267"/>
      <c r="BC461" s="267"/>
      <c r="BD461" s="267"/>
      <c r="BE461" s="267"/>
      <c r="BF461" s="267"/>
      <c r="BG461" s="267"/>
      <c r="BH461" s="1"/>
      <c r="BI461" s="1"/>
      <c r="BJ461" s="1"/>
      <c r="BK461" s="1"/>
    </row>
    <row r="462" spans="1:101" ht="6.6" customHeight="1">
      <c r="A462" s="1"/>
      <c r="B462" s="1"/>
      <c r="C462" s="2"/>
      <c r="D462" s="2"/>
      <c r="E462" s="267"/>
      <c r="F462" s="267"/>
      <c r="G462" s="267"/>
      <c r="H462" s="267"/>
      <c r="I462" s="267"/>
      <c r="J462" s="267"/>
      <c r="K462" s="267"/>
      <c r="L462" s="267"/>
      <c r="M462" s="267"/>
      <c r="N462" s="267"/>
      <c r="O462" s="267"/>
      <c r="P462" s="267"/>
      <c r="Q462" s="267"/>
      <c r="R462" s="267"/>
      <c r="S462" s="267"/>
      <c r="T462" s="267"/>
      <c r="U462" s="267"/>
      <c r="V462" s="267"/>
      <c r="W462" s="267"/>
      <c r="X462" s="267"/>
      <c r="Y462" s="267"/>
      <c r="Z462" s="267"/>
      <c r="AA462" s="267"/>
      <c r="AB462" s="267"/>
      <c r="AC462" s="267"/>
      <c r="AD462" s="267"/>
      <c r="AE462" s="267"/>
      <c r="AF462" s="267"/>
      <c r="AG462" s="267"/>
      <c r="AH462" s="267"/>
      <c r="AI462" s="267"/>
      <c r="AJ462" s="267"/>
      <c r="AK462" s="267"/>
      <c r="AL462" s="267"/>
      <c r="AM462" s="267"/>
      <c r="AN462" s="267"/>
      <c r="AO462" s="267"/>
      <c r="AP462" s="267"/>
      <c r="AQ462" s="267"/>
      <c r="AR462" s="267"/>
      <c r="AS462" s="267"/>
      <c r="AT462" s="267"/>
      <c r="AU462" s="267"/>
      <c r="AV462" s="267"/>
      <c r="AW462" s="267"/>
      <c r="AX462" s="267"/>
      <c r="AY462" s="267"/>
      <c r="AZ462" s="267"/>
      <c r="BA462" s="267"/>
      <c r="BB462" s="267"/>
      <c r="BC462" s="267"/>
      <c r="BD462" s="267"/>
      <c r="BE462" s="267"/>
      <c r="BF462" s="267"/>
      <c r="BG462" s="267"/>
      <c r="BH462" s="1"/>
      <c r="BI462" s="1"/>
      <c r="BJ462" s="1"/>
      <c r="BK462" s="1"/>
    </row>
    <row r="463" spans="1:101" ht="6.6" customHeight="1">
      <c r="A463" s="1"/>
      <c r="B463" s="1"/>
      <c r="C463" s="2"/>
      <c r="D463" s="2"/>
      <c r="E463" s="267"/>
      <c r="F463" s="267"/>
      <c r="G463" s="267"/>
      <c r="H463" s="267"/>
      <c r="I463" s="267"/>
      <c r="J463" s="267"/>
      <c r="K463" s="267"/>
      <c r="L463" s="267"/>
      <c r="M463" s="267"/>
      <c r="N463" s="267"/>
      <c r="O463" s="267"/>
      <c r="P463" s="267"/>
      <c r="Q463" s="267"/>
      <c r="R463" s="267"/>
      <c r="S463" s="267"/>
      <c r="T463" s="267"/>
      <c r="U463" s="267"/>
      <c r="V463" s="267"/>
      <c r="W463" s="267"/>
      <c r="X463" s="267"/>
      <c r="Y463" s="267"/>
      <c r="Z463" s="267"/>
      <c r="AA463" s="267"/>
      <c r="AB463" s="267"/>
      <c r="AC463" s="267"/>
      <c r="AD463" s="267"/>
      <c r="AE463" s="267"/>
      <c r="AF463" s="267"/>
      <c r="AG463" s="267"/>
      <c r="AH463" s="267"/>
      <c r="AI463" s="267"/>
      <c r="AJ463" s="267"/>
      <c r="AK463" s="267"/>
      <c r="AL463" s="267"/>
      <c r="AM463" s="267"/>
      <c r="AN463" s="267"/>
      <c r="AO463" s="267"/>
      <c r="AP463" s="267"/>
      <c r="AQ463" s="267"/>
      <c r="AR463" s="267"/>
      <c r="AS463" s="267"/>
      <c r="AT463" s="267"/>
      <c r="AU463" s="267"/>
      <c r="AV463" s="267"/>
      <c r="AW463" s="267"/>
      <c r="AX463" s="267"/>
      <c r="AY463" s="267"/>
      <c r="AZ463" s="267"/>
      <c r="BA463" s="267"/>
      <c r="BB463" s="267"/>
      <c r="BC463" s="267"/>
      <c r="BD463" s="267"/>
      <c r="BE463" s="267"/>
      <c r="BF463" s="267"/>
      <c r="BG463" s="267"/>
      <c r="BH463" s="1"/>
      <c r="BI463" s="1"/>
      <c r="BJ463" s="1"/>
      <c r="BK463" s="1"/>
    </row>
    <row r="464" spans="1:101" ht="6.6" customHeight="1">
      <c r="A464" s="1"/>
      <c r="B464" s="1"/>
      <c r="C464" s="2"/>
      <c r="D464" s="2"/>
      <c r="E464" s="267"/>
      <c r="F464" s="267"/>
      <c r="G464" s="267"/>
      <c r="H464" s="267"/>
      <c r="I464" s="267"/>
      <c r="J464" s="267"/>
      <c r="K464" s="267"/>
      <c r="L464" s="267"/>
      <c r="M464" s="267"/>
      <c r="N464" s="267"/>
      <c r="O464" s="267"/>
      <c r="P464" s="267"/>
      <c r="Q464" s="267"/>
      <c r="R464" s="267"/>
      <c r="S464" s="267"/>
      <c r="T464" s="267"/>
      <c r="U464" s="267"/>
      <c r="V464" s="267"/>
      <c r="W464" s="267"/>
      <c r="X464" s="267"/>
      <c r="Y464" s="267"/>
      <c r="Z464" s="267"/>
      <c r="AA464" s="267"/>
      <c r="AB464" s="267"/>
      <c r="AC464" s="267"/>
      <c r="AD464" s="267"/>
      <c r="AE464" s="267"/>
      <c r="AF464" s="267"/>
      <c r="AG464" s="267"/>
      <c r="AH464" s="267"/>
      <c r="AI464" s="267"/>
      <c r="AJ464" s="267"/>
      <c r="AK464" s="267"/>
      <c r="AL464" s="267"/>
      <c r="AM464" s="267"/>
      <c r="AN464" s="267"/>
      <c r="AO464" s="267"/>
      <c r="AP464" s="267"/>
      <c r="AQ464" s="267"/>
      <c r="AR464" s="267"/>
      <c r="AS464" s="267"/>
      <c r="AT464" s="267"/>
      <c r="AU464" s="267"/>
      <c r="AV464" s="267"/>
      <c r="AW464" s="267"/>
      <c r="AX464" s="267"/>
      <c r="AY464" s="267"/>
      <c r="AZ464" s="267"/>
      <c r="BA464" s="267"/>
      <c r="BB464" s="267"/>
      <c r="BC464" s="267"/>
      <c r="BD464" s="267"/>
      <c r="BE464" s="267"/>
      <c r="BF464" s="267"/>
      <c r="BG464" s="267"/>
      <c r="BH464" s="1"/>
      <c r="BI464" s="1"/>
      <c r="BJ464" s="1"/>
      <c r="BK464" s="1"/>
    </row>
    <row r="465" spans="1:63" ht="6.6" customHeight="1">
      <c r="A465" s="1"/>
      <c r="B465" s="1"/>
      <c r="C465" s="2"/>
      <c r="D465" s="2"/>
      <c r="E465" s="267"/>
      <c r="F465" s="267"/>
      <c r="G465" s="267"/>
      <c r="H465" s="267"/>
      <c r="I465" s="267"/>
      <c r="J465" s="267"/>
      <c r="K465" s="267"/>
      <c r="L465" s="267"/>
      <c r="M465" s="267"/>
      <c r="N465" s="267"/>
      <c r="O465" s="267"/>
      <c r="P465" s="267"/>
      <c r="Q465" s="267"/>
      <c r="R465" s="267"/>
      <c r="S465" s="267"/>
      <c r="T465" s="267"/>
      <c r="U465" s="267"/>
      <c r="V465" s="267"/>
      <c r="W465" s="267"/>
      <c r="X465" s="267"/>
      <c r="Y465" s="267"/>
      <c r="Z465" s="267"/>
      <c r="AA465" s="267"/>
      <c r="AB465" s="267"/>
      <c r="AC465" s="267"/>
      <c r="AD465" s="267"/>
      <c r="AE465" s="267"/>
      <c r="AF465" s="267"/>
      <c r="AG465" s="267"/>
      <c r="AH465" s="267"/>
      <c r="AI465" s="267"/>
      <c r="AJ465" s="267"/>
      <c r="AK465" s="267"/>
      <c r="AL465" s="267"/>
      <c r="AM465" s="267"/>
      <c r="AN465" s="267"/>
      <c r="AO465" s="267"/>
      <c r="AP465" s="267"/>
      <c r="AQ465" s="267"/>
      <c r="AR465" s="267"/>
      <c r="AS465" s="267"/>
      <c r="AT465" s="267"/>
      <c r="AU465" s="267"/>
      <c r="AV465" s="267"/>
      <c r="AW465" s="267"/>
      <c r="AX465" s="267"/>
      <c r="AY465" s="267"/>
      <c r="AZ465" s="267"/>
      <c r="BA465" s="267"/>
      <c r="BB465" s="267"/>
      <c r="BC465" s="267"/>
      <c r="BD465" s="267"/>
      <c r="BE465" s="267"/>
      <c r="BF465" s="267"/>
      <c r="BG465" s="267"/>
      <c r="BH465" s="1"/>
      <c r="BI465" s="1"/>
      <c r="BJ465" s="1"/>
      <c r="BK465" s="1"/>
    </row>
    <row r="466" spans="1:63" ht="6.6" customHeight="1">
      <c r="A466" s="1"/>
      <c r="B466" s="1"/>
      <c r="C466" s="2"/>
      <c r="D466" s="2"/>
      <c r="E466" s="267"/>
      <c r="F466" s="267"/>
      <c r="G466" s="267"/>
      <c r="H466" s="267"/>
      <c r="I466" s="267"/>
      <c r="J466" s="267"/>
      <c r="K466" s="267"/>
      <c r="L466" s="267"/>
      <c r="M466" s="267"/>
      <c r="N466" s="267"/>
      <c r="O466" s="267"/>
      <c r="P466" s="267"/>
      <c r="Q466" s="267"/>
      <c r="R466" s="267"/>
      <c r="S466" s="267"/>
      <c r="T466" s="267"/>
      <c r="U466" s="267"/>
      <c r="V466" s="267"/>
      <c r="W466" s="267"/>
      <c r="X466" s="267"/>
      <c r="Y466" s="267"/>
      <c r="Z466" s="267"/>
      <c r="AA466" s="267"/>
      <c r="AB466" s="267"/>
      <c r="AC466" s="267"/>
      <c r="AD466" s="267"/>
      <c r="AE466" s="267"/>
      <c r="AF466" s="267"/>
      <c r="AG466" s="267"/>
      <c r="AH466" s="267"/>
      <c r="AI466" s="267"/>
      <c r="AJ466" s="267"/>
      <c r="AK466" s="267"/>
      <c r="AL466" s="267"/>
      <c r="AM466" s="267"/>
      <c r="AN466" s="267"/>
      <c r="AO466" s="267"/>
      <c r="AP466" s="267"/>
      <c r="AQ466" s="267"/>
      <c r="AR466" s="267"/>
      <c r="AS466" s="267"/>
      <c r="AT466" s="267"/>
      <c r="AU466" s="267"/>
      <c r="AV466" s="267"/>
      <c r="AW466" s="267"/>
      <c r="AX466" s="267"/>
      <c r="AY466" s="267"/>
      <c r="AZ466" s="267"/>
      <c r="BA466" s="267"/>
      <c r="BB466" s="267"/>
      <c r="BC466" s="267"/>
      <c r="BD466" s="267"/>
      <c r="BE466" s="267"/>
      <c r="BF466" s="267"/>
      <c r="BG466" s="267"/>
      <c r="BH466" s="1"/>
      <c r="BI466" s="1"/>
      <c r="BJ466" s="1"/>
      <c r="BK466" s="1"/>
    </row>
    <row r="467" spans="1:63" ht="6.6" customHeight="1">
      <c r="A467" s="1"/>
      <c r="B467" s="1"/>
      <c r="C467" s="2"/>
      <c r="D467" s="2"/>
      <c r="E467" s="267"/>
      <c r="F467" s="267"/>
      <c r="G467" s="267"/>
      <c r="H467" s="267"/>
      <c r="I467" s="267"/>
      <c r="J467" s="267"/>
      <c r="K467" s="267"/>
      <c r="L467" s="267"/>
      <c r="M467" s="267"/>
      <c r="N467" s="267"/>
      <c r="O467" s="267"/>
      <c r="P467" s="267"/>
      <c r="Q467" s="267"/>
      <c r="R467" s="267"/>
      <c r="S467" s="267"/>
      <c r="T467" s="267"/>
      <c r="U467" s="267"/>
      <c r="V467" s="267"/>
      <c r="W467" s="267"/>
      <c r="X467" s="267"/>
      <c r="Y467" s="267"/>
      <c r="Z467" s="267"/>
      <c r="AA467" s="267"/>
      <c r="AB467" s="267"/>
      <c r="AC467" s="267"/>
      <c r="AD467" s="267"/>
      <c r="AE467" s="267"/>
      <c r="AF467" s="267"/>
      <c r="AG467" s="267"/>
      <c r="AH467" s="267"/>
      <c r="AI467" s="267"/>
      <c r="AJ467" s="267"/>
      <c r="AK467" s="267"/>
      <c r="AL467" s="267"/>
      <c r="AM467" s="267"/>
      <c r="AN467" s="267"/>
      <c r="AO467" s="267"/>
      <c r="AP467" s="267"/>
      <c r="AQ467" s="267"/>
      <c r="AR467" s="267"/>
      <c r="AS467" s="267"/>
      <c r="AT467" s="267"/>
      <c r="AU467" s="267"/>
      <c r="AV467" s="267"/>
      <c r="AW467" s="267"/>
      <c r="AX467" s="267"/>
      <c r="AY467" s="267"/>
      <c r="AZ467" s="267"/>
      <c r="BA467" s="267"/>
      <c r="BB467" s="267"/>
      <c r="BC467" s="267"/>
      <c r="BD467" s="267"/>
      <c r="BE467" s="267"/>
      <c r="BF467" s="267"/>
      <c r="BG467" s="267"/>
      <c r="BH467" s="1"/>
      <c r="BI467" s="1"/>
      <c r="BJ467" s="1"/>
      <c r="BK467" s="1"/>
    </row>
    <row r="468" spans="1:63" ht="6.6" customHeight="1">
      <c r="A468" s="1"/>
      <c r="B468" s="1"/>
      <c r="C468" s="2"/>
      <c r="D468" s="2"/>
      <c r="E468" s="267"/>
      <c r="F468" s="267"/>
      <c r="G468" s="267"/>
      <c r="H468" s="267"/>
      <c r="I468" s="267"/>
      <c r="J468" s="267"/>
      <c r="K468" s="267"/>
      <c r="L468" s="267"/>
      <c r="M468" s="267"/>
      <c r="N468" s="267"/>
      <c r="O468" s="267"/>
      <c r="P468" s="267"/>
      <c r="Q468" s="267"/>
      <c r="R468" s="267"/>
      <c r="S468" s="267"/>
      <c r="T468" s="267"/>
      <c r="U468" s="267"/>
      <c r="V468" s="267"/>
      <c r="W468" s="267"/>
      <c r="X468" s="267"/>
      <c r="Y468" s="267"/>
      <c r="Z468" s="267"/>
      <c r="AA468" s="267"/>
      <c r="AB468" s="267"/>
      <c r="AC468" s="267"/>
      <c r="AD468" s="267"/>
      <c r="AE468" s="267"/>
      <c r="AF468" s="267"/>
      <c r="AG468" s="267"/>
      <c r="AH468" s="267"/>
      <c r="AI468" s="267"/>
      <c r="AJ468" s="267"/>
      <c r="AK468" s="267"/>
      <c r="AL468" s="267"/>
      <c r="AM468" s="267"/>
      <c r="AN468" s="267"/>
      <c r="AO468" s="267"/>
      <c r="AP468" s="267"/>
      <c r="AQ468" s="267"/>
      <c r="AR468" s="267"/>
      <c r="AS468" s="267"/>
      <c r="AT468" s="267"/>
      <c r="AU468" s="267"/>
      <c r="AV468" s="267"/>
      <c r="AW468" s="267"/>
      <c r="AX468" s="267"/>
      <c r="AY468" s="267"/>
      <c r="AZ468" s="267"/>
      <c r="BA468" s="267"/>
      <c r="BB468" s="267"/>
      <c r="BC468" s="267"/>
      <c r="BD468" s="267"/>
      <c r="BE468" s="267"/>
      <c r="BF468" s="267"/>
      <c r="BG468" s="267"/>
      <c r="BH468" s="1"/>
      <c r="BI468" s="1"/>
      <c r="BJ468" s="1"/>
      <c r="BK468" s="1"/>
    </row>
    <row r="469" spans="1:63" ht="6.6" customHeight="1">
      <c r="A469" s="1"/>
      <c r="B469" s="1"/>
      <c r="C469" s="2"/>
      <c r="D469" s="2"/>
      <c r="E469" s="267"/>
      <c r="F469" s="267"/>
      <c r="G469" s="267"/>
      <c r="H469" s="267"/>
      <c r="I469" s="267"/>
      <c r="J469" s="267"/>
      <c r="K469" s="267"/>
      <c r="L469" s="267"/>
      <c r="M469" s="267"/>
      <c r="N469" s="267"/>
      <c r="O469" s="267"/>
      <c r="P469" s="267"/>
      <c r="Q469" s="267"/>
      <c r="R469" s="267"/>
      <c r="S469" s="267"/>
      <c r="T469" s="267"/>
      <c r="U469" s="267"/>
      <c r="V469" s="267"/>
      <c r="W469" s="267"/>
      <c r="X469" s="267"/>
      <c r="Y469" s="267"/>
      <c r="Z469" s="267"/>
      <c r="AA469" s="267"/>
      <c r="AB469" s="267"/>
      <c r="AC469" s="267"/>
      <c r="AD469" s="267"/>
      <c r="AE469" s="267"/>
      <c r="AF469" s="267"/>
      <c r="AG469" s="267"/>
      <c r="AH469" s="267"/>
      <c r="AI469" s="267"/>
      <c r="AJ469" s="267"/>
      <c r="AK469" s="267"/>
      <c r="AL469" s="267"/>
      <c r="AM469" s="267"/>
      <c r="AN469" s="267"/>
      <c r="AO469" s="267"/>
      <c r="AP469" s="267"/>
      <c r="AQ469" s="267"/>
      <c r="AR469" s="267"/>
      <c r="AS469" s="267"/>
      <c r="AT469" s="267"/>
      <c r="AU469" s="267"/>
      <c r="AV469" s="267"/>
      <c r="AW469" s="267"/>
      <c r="AX469" s="267"/>
      <c r="AY469" s="267"/>
      <c r="AZ469" s="267"/>
      <c r="BA469" s="267"/>
      <c r="BB469" s="267"/>
      <c r="BC469" s="267"/>
      <c r="BD469" s="267"/>
      <c r="BE469" s="267"/>
      <c r="BF469" s="267"/>
      <c r="BG469" s="267"/>
      <c r="BH469" s="1"/>
      <c r="BI469" s="1"/>
      <c r="BJ469" s="1"/>
      <c r="BK469" s="1"/>
    </row>
    <row r="470" spans="1:63" ht="6.6" customHeight="1">
      <c r="A470" s="1"/>
      <c r="B470" s="1"/>
      <c r="C470" s="2"/>
      <c r="D470" s="2"/>
      <c r="E470" s="267"/>
      <c r="F470" s="267"/>
      <c r="G470" s="267"/>
      <c r="H470" s="267"/>
      <c r="I470" s="267"/>
      <c r="J470" s="267"/>
      <c r="K470" s="267"/>
      <c r="L470" s="267"/>
      <c r="M470" s="267"/>
      <c r="N470" s="267"/>
      <c r="O470" s="267"/>
      <c r="P470" s="267"/>
      <c r="Q470" s="267"/>
      <c r="R470" s="267"/>
      <c r="S470" s="267"/>
      <c r="T470" s="267"/>
      <c r="U470" s="267"/>
      <c r="V470" s="267"/>
      <c r="W470" s="267"/>
      <c r="X470" s="267"/>
      <c r="Y470" s="267"/>
      <c r="Z470" s="267"/>
      <c r="AA470" s="267"/>
      <c r="AB470" s="267"/>
      <c r="AC470" s="267"/>
      <c r="AD470" s="267"/>
      <c r="AE470" s="267"/>
      <c r="AF470" s="267"/>
      <c r="AG470" s="267"/>
      <c r="AH470" s="267"/>
      <c r="AI470" s="267"/>
      <c r="AJ470" s="267"/>
      <c r="AK470" s="267"/>
      <c r="AL470" s="267"/>
      <c r="AM470" s="267"/>
      <c r="AN470" s="267"/>
      <c r="AO470" s="267"/>
      <c r="AP470" s="267"/>
      <c r="AQ470" s="267"/>
      <c r="AR470" s="267"/>
      <c r="AS470" s="267"/>
      <c r="AT470" s="267"/>
      <c r="AU470" s="267"/>
      <c r="AV470" s="267"/>
      <c r="AW470" s="267"/>
      <c r="AX470" s="267"/>
      <c r="AY470" s="267"/>
      <c r="AZ470" s="267"/>
      <c r="BA470" s="267"/>
      <c r="BB470" s="267"/>
      <c r="BC470" s="267"/>
      <c r="BD470" s="267"/>
      <c r="BE470" s="267"/>
      <c r="BF470" s="267"/>
      <c r="BG470" s="267"/>
      <c r="BH470" s="1"/>
      <c r="BI470" s="1"/>
      <c r="BJ470" s="1"/>
      <c r="BK470" s="1"/>
    </row>
    <row r="471" spans="1:63" ht="6.6" customHeight="1">
      <c r="A471" s="1"/>
      <c r="B471" s="1"/>
      <c r="C471" s="2"/>
      <c r="D471" s="2"/>
      <c r="E471" s="267"/>
      <c r="F471" s="267"/>
      <c r="G471" s="267"/>
      <c r="H471" s="267"/>
      <c r="I471" s="267"/>
      <c r="J471" s="267"/>
      <c r="K471" s="267"/>
      <c r="L471" s="267"/>
      <c r="M471" s="267"/>
      <c r="N471" s="267"/>
      <c r="O471" s="267"/>
      <c r="P471" s="267"/>
      <c r="Q471" s="267"/>
      <c r="R471" s="267"/>
      <c r="S471" s="267"/>
      <c r="T471" s="267"/>
      <c r="U471" s="267"/>
      <c r="V471" s="267"/>
      <c r="W471" s="267"/>
      <c r="X471" s="267"/>
      <c r="Y471" s="267"/>
      <c r="Z471" s="267"/>
      <c r="AA471" s="267"/>
      <c r="AB471" s="267"/>
      <c r="AC471" s="267"/>
      <c r="AD471" s="267"/>
      <c r="AE471" s="267"/>
      <c r="AF471" s="267"/>
      <c r="AG471" s="267"/>
      <c r="AH471" s="267"/>
      <c r="AI471" s="267"/>
      <c r="AJ471" s="267"/>
      <c r="AK471" s="267"/>
      <c r="AL471" s="267"/>
      <c r="AM471" s="267"/>
      <c r="AN471" s="267"/>
      <c r="AO471" s="267"/>
      <c r="AP471" s="267"/>
      <c r="AQ471" s="267"/>
      <c r="AR471" s="267"/>
      <c r="AS471" s="267"/>
      <c r="AT471" s="267"/>
      <c r="AU471" s="267"/>
      <c r="AV471" s="267"/>
      <c r="AW471" s="267"/>
      <c r="AX471" s="267"/>
      <c r="AY471" s="267"/>
      <c r="AZ471" s="267"/>
      <c r="BA471" s="267"/>
      <c r="BB471" s="267"/>
      <c r="BC471" s="267"/>
      <c r="BD471" s="267"/>
      <c r="BE471" s="267"/>
      <c r="BF471" s="267"/>
      <c r="BG471" s="267"/>
      <c r="BH471" s="1"/>
      <c r="BI471" s="1"/>
      <c r="BJ471" s="1"/>
      <c r="BK471" s="1"/>
    </row>
    <row r="472" spans="1:63" ht="6.6" customHeight="1">
      <c r="A472" s="1"/>
      <c r="B472" s="1"/>
      <c r="C472" s="2"/>
      <c r="D472" s="2"/>
      <c r="E472" s="267"/>
      <c r="F472" s="267"/>
      <c r="G472" s="267"/>
      <c r="H472" s="267"/>
      <c r="I472" s="267"/>
      <c r="J472" s="267"/>
      <c r="K472" s="267"/>
      <c r="L472" s="267"/>
      <c r="M472" s="267"/>
      <c r="N472" s="267"/>
      <c r="O472" s="267"/>
      <c r="P472" s="267"/>
      <c r="Q472" s="267"/>
      <c r="R472" s="267"/>
      <c r="S472" s="267"/>
      <c r="T472" s="267"/>
      <c r="U472" s="267"/>
      <c r="V472" s="267"/>
      <c r="W472" s="267"/>
      <c r="X472" s="267"/>
      <c r="Y472" s="267"/>
      <c r="Z472" s="267"/>
      <c r="AA472" s="267"/>
      <c r="AB472" s="267"/>
      <c r="AC472" s="267"/>
      <c r="AD472" s="267"/>
      <c r="AE472" s="267"/>
      <c r="AF472" s="267"/>
      <c r="AG472" s="267"/>
      <c r="AH472" s="267"/>
      <c r="AI472" s="267"/>
      <c r="AJ472" s="267"/>
      <c r="AK472" s="267"/>
      <c r="AL472" s="267"/>
      <c r="AM472" s="267"/>
      <c r="AN472" s="267"/>
      <c r="AO472" s="267"/>
      <c r="AP472" s="267"/>
      <c r="AQ472" s="267"/>
      <c r="AR472" s="267"/>
      <c r="AS472" s="267"/>
      <c r="AT472" s="267"/>
      <c r="AU472" s="267"/>
      <c r="AV472" s="267"/>
      <c r="AW472" s="267"/>
      <c r="AX472" s="267"/>
      <c r="AY472" s="267"/>
      <c r="AZ472" s="267"/>
      <c r="BA472" s="267"/>
      <c r="BB472" s="267"/>
      <c r="BC472" s="267"/>
      <c r="BD472" s="267"/>
      <c r="BE472" s="267"/>
      <c r="BF472" s="267"/>
      <c r="BG472" s="267"/>
      <c r="BH472" s="1"/>
      <c r="BI472" s="1"/>
      <c r="BJ472" s="1"/>
      <c r="BK472" s="1"/>
    </row>
    <row r="473" spans="1:63" ht="6.6" customHeight="1">
      <c r="A473" s="1"/>
      <c r="B473" s="1"/>
      <c r="C473" s="2"/>
      <c r="D473" s="2"/>
      <c r="E473" s="267"/>
      <c r="F473" s="267"/>
      <c r="G473" s="267"/>
      <c r="H473" s="267"/>
      <c r="I473" s="267"/>
      <c r="J473" s="267"/>
      <c r="K473" s="267"/>
      <c r="L473" s="267"/>
      <c r="M473" s="267"/>
      <c r="N473" s="267"/>
      <c r="O473" s="267"/>
      <c r="P473" s="267"/>
      <c r="Q473" s="267"/>
      <c r="R473" s="267"/>
      <c r="S473" s="267"/>
      <c r="T473" s="267"/>
      <c r="U473" s="267"/>
      <c r="V473" s="267"/>
      <c r="W473" s="267"/>
      <c r="X473" s="267"/>
      <c r="Y473" s="267"/>
      <c r="Z473" s="267"/>
      <c r="AA473" s="267"/>
      <c r="AB473" s="267"/>
      <c r="AC473" s="267"/>
      <c r="AD473" s="267"/>
      <c r="AE473" s="267"/>
      <c r="AF473" s="267"/>
      <c r="AG473" s="267"/>
      <c r="AH473" s="267"/>
      <c r="AI473" s="267"/>
      <c r="AJ473" s="267"/>
      <c r="AK473" s="267"/>
      <c r="AL473" s="267"/>
      <c r="AM473" s="267"/>
      <c r="AN473" s="267"/>
      <c r="AO473" s="267"/>
      <c r="AP473" s="267"/>
      <c r="AQ473" s="267"/>
      <c r="AR473" s="267"/>
      <c r="AS473" s="267"/>
      <c r="AT473" s="267"/>
      <c r="AU473" s="267"/>
      <c r="AV473" s="267"/>
      <c r="AW473" s="267"/>
      <c r="AX473" s="267"/>
      <c r="AY473" s="267"/>
      <c r="AZ473" s="267"/>
      <c r="BA473" s="267"/>
      <c r="BB473" s="267"/>
      <c r="BC473" s="267"/>
      <c r="BD473" s="267"/>
      <c r="BE473" s="267"/>
      <c r="BF473" s="267"/>
      <c r="BG473" s="267"/>
      <c r="BH473" s="1"/>
      <c r="BI473" s="1"/>
      <c r="BJ473" s="1"/>
      <c r="BK473" s="1"/>
    </row>
    <row r="474" spans="1:63" ht="6.6" customHeight="1">
      <c r="A474" s="1"/>
      <c r="B474" s="1"/>
      <c r="C474" s="2"/>
      <c r="D474" s="2"/>
      <c r="E474" s="267"/>
      <c r="F474" s="267"/>
      <c r="G474" s="267"/>
      <c r="H474" s="267"/>
      <c r="I474" s="267"/>
      <c r="J474" s="267"/>
      <c r="K474" s="267"/>
      <c r="L474" s="267"/>
      <c r="M474" s="267"/>
      <c r="N474" s="267"/>
      <c r="O474" s="267"/>
      <c r="P474" s="267"/>
      <c r="Q474" s="267"/>
      <c r="R474" s="267"/>
      <c r="S474" s="267"/>
      <c r="T474" s="267"/>
      <c r="U474" s="267"/>
      <c r="V474" s="267"/>
      <c r="W474" s="267"/>
      <c r="X474" s="267"/>
      <c r="Y474" s="267"/>
      <c r="Z474" s="267"/>
      <c r="AA474" s="267"/>
      <c r="AB474" s="267"/>
      <c r="AC474" s="267"/>
      <c r="AD474" s="267"/>
      <c r="AE474" s="267"/>
      <c r="AF474" s="267"/>
      <c r="AG474" s="267"/>
      <c r="AH474" s="267"/>
      <c r="AI474" s="267"/>
      <c r="AJ474" s="267"/>
      <c r="AK474" s="267"/>
      <c r="AL474" s="267"/>
      <c r="AM474" s="267"/>
      <c r="AN474" s="267"/>
      <c r="AO474" s="267"/>
      <c r="AP474" s="267"/>
      <c r="AQ474" s="267"/>
      <c r="AR474" s="267"/>
      <c r="AS474" s="267"/>
      <c r="AT474" s="267"/>
      <c r="AU474" s="267"/>
      <c r="AV474" s="267"/>
      <c r="AW474" s="267"/>
      <c r="AX474" s="267"/>
      <c r="AY474" s="267"/>
      <c r="AZ474" s="267"/>
      <c r="BA474" s="267"/>
      <c r="BB474" s="267"/>
      <c r="BC474" s="267"/>
      <c r="BD474" s="267"/>
      <c r="BE474" s="267"/>
      <c r="BF474" s="267"/>
      <c r="BG474" s="267"/>
      <c r="BH474" s="1"/>
      <c r="BI474" s="1"/>
      <c r="BJ474" s="1"/>
      <c r="BK474" s="1"/>
    </row>
    <row r="475" spans="1:63" ht="6.6" customHeight="1">
      <c r="A475" s="1"/>
      <c r="B475" s="1"/>
      <c r="C475" s="2"/>
      <c r="D475" s="2"/>
      <c r="E475" s="267"/>
      <c r="F475" s="267"/>
      <c r="G475" s="267"/>
      <c r="H475" s="267"/>
      <c r="I475" s="267"/>
      <c r="J475" s="267"/>
      <c r="K475" s="267"/>
      <c r="L475" s="267"/>
      <c r="M475" s="267"/>
      <c r="N475" s="267"/>
      <c r="O475" s="267"/>
      <c r="P475" s="267"/>
      <c r="Q475" s="267"/>
      <c r="R475" s="267"/>
      <c r="S475" s="267"/>
      <c r="T475" s="267"/>
      <c r="U475" s="267"/>
      <c r="V475" s="267"/>
      <c r="W475" s="267"/>
      <c r="X475" s="267"/>
      <c r="Y475" s="267"/>
      <c r="Z475" s="267"/>
      <c r="AA475" s="267"/>
      <c r="AB475" s="267"/>
      <c r="AC475" s="267"/>
      <c r="AD475" s="267"/>
      <c r="AE475" s="267"/>
      <c r="AF475" s="267"/>
      <c r="AG475" s="267"/>
      <c r="AH475" s="267"/>
      <c r="AI475" s="267"/>
      <c r="AJ475" s="267"/>
      <c r="AK475" s="267"/>
      <c r="AL475" s="267"/>
      <c r="AM475" s="267"/>
      <c r="AN475" s="267"/>
      <c r="AO475" s="267"/>
      <c r="AP475" s="267"/>
      <c r="AQ475" s="267"/>
      <c r="AR475" s="267"/>
      <c r="AS475" s="267"/>
      <c r="AT475" s="267"/>
      <c r="AU475" s="267"/>
      <c r="AV475" s="267"/>
      <c r="AW475" s="267"/>
      <c r="AX475" s="267"/>
      <c r="AY475" s="267"/>
      <c r="AZ475" s="267"/>
      <c r="BA475" s="267"/>
      <c r="BB475" s="267"/>
      <c r="BC475" s="267"/>
      <c r="BD475" s="267"/>
      <c r="BE475" s="267"/>
      <c r="BF475" s="267"/>
      <c r="BG475" s="267"/>
      <c r="BH475" s="1"/>
      <c r="BI475" s="1"/>
      <c r="BJ475" s="1"/>
      <c r="BK475" s="1"/>
    </row>
    <row r="476" spans="1:63" ht="6.6" customHeight="1">
      <c r="A476" s="1"/>
      <c r="B476" s="1"/>
      <c r="C476" s="2"/>
      <c r="D476" s="2"/>
      <c r="E476" s="267"/>
      <c r="F476" s="267"/>
      <c r="G476" s="267"/>
      <c r="H476" s="267"/>
      <c r="I476" s="267"/>
      <c r="J476" s="267"/>
      <c r="K476" s="267"/>
      <c r="L476" s="267"/>
      <c r="M476" s="267"/>
      <c r="N476" s="267"/>
      <c r="O476" s="267"/>
      <c r="P476" s="267"/>
      <c r="Q476" s="267"/>
      <c r="R476" s="267"/>
      <c r="S476" s="267"/>
      <c r="T476" s="267"/>
      <c r="U476" s="267"/>
      <c r="V476" s="267"/>
      <c r="W476" s="267"/>
      <c r="X476" s="267"/>
      <c r="Y476" s="267"/>
      <c r="Z476" s="267"/>
      <c r="AA476" s="267"/>
      <c r="AB476" s="267"/>
      <c r="AC476" s="267"/>
      <c r="AD476" s="267"/>
      <c r="AE476" s="267"/>
      <c r="AF476" s="267"/>
      <c r="AG476" s="267"/>
      <c r="AH476" s="267"/>
      <c r="AI476" s="267"/>
      <c r="AJ476" s="267"/>
      <c r="AK476" s="267"/>
      <c r="AL476" s="267"/>
      <c r="AM476" s="267"/>
      <c r="AN476" s="267"/>
      <c r="AO476" s="267"/>
      <c r="AP476" s="267"/>
      <c r="AQ476" s="267"/>
      <c r="AR476" s="267"/>
      <c r="AS476" s="267"/>
      <c r="AT476" s="267"/>
      <c r="AU476" s="267"/>
      <c r="AV476" s="267"/>
      <c r="AW476" s="267"/>
      <c r="AX476" s="267"/>
      <c r="AY476" s="267"/>
      <c r="AZ476" s="267"/>
      <c r="BA476" s="267"/>
      <c r="BB476" s="267"/>
      <c r="BC476" s="267"/>
      <c r="BD476" s="267"/>
      <c r="BE476" s="267"/>
      <c r="BF476" s="267"/>
      <c r="BG476" s="267"/>
      <c r="BH476" s="1"/>
      <c r="BI476" s="1"/>
      <c r="BJ476" s="1"/>
      <c r="BK476" s="1"/>
    </row>
    <row r="477" spans="1:63" ht="6.6" customHeight="1">
      <c r="A477" s="1"/>
      <c r="B477" s="1"/>
      <c r="C477" s="2"/>
      <c r="D477" s="2"/>
      <c r="E477" s="267"/>
      <c r="F477" s="267"/>
      <c r="G477" s="267"/>
      <c r="H477" s="267"/>
      <c r="I477" s="267"/>
      <c r="J477" s="267"/>
      <c r="K477" s="267"/>
      <c r="L477" s="267"/>
      <c r="M477" s="267"/>
      <c r="N477" s="267"/>
      <c r="O477" s="267"/>
      <c r="P477" s="267"/>
      <c r="Q477" s="267"/>
      <c r="R477" s="267"/>
      <c r="S477" s="267"/>
      <c r="T477" s="267"/>
      <c r="U477" s="267"/>
      <c r="V477" s="267"/>
      <c r="W477" s="267"/>
      <c r="X477" s="267"/>
      <c r="Y477" s="267"/>
      <c r="Z477" s="267"/>
      <c r="AA477" s="267"/>
      <c r="AB477" s="267"/>
      <c r="AC477" s="267"/>
      <c r="AD477" s="267"/>
      <c r="AE477" s="267"/>
      <c r="AF477" s="267"/>
      <c r="AG477" s="267"/>
      <c r="AH477" s="267"/>
      <c r="AI477" s="267"/>
      <c r="AJ477" s="267"/>
      <c r="AK477" s="267"/>
      <c r="AL477" s="267"/>
      <c r="AM477" s="267"/>
      <c r="AN477" s="267"/>
      <c r="AO477" s="267"/>
      <c r="AP477" s="267"/>
      <c r="AQ477" s="267"/>
      <c r="AR477" s="267"/>
      <c r="AS477" s="267"/>
      <c r="AT477" s="267"/>
      <c r="AU477" s="267"/>
      <c r="AV477" s="267"/>
      <c r="AW477" s="267"/>
      <c r="AX477" s="267"/>
      <c r="AY477" s="267"/>
      <c r="AZ477" s="267"/>
      <c r="BA477" s="267"/>
      <c r="BB477" s="267"/>
      <c r="BC477" s="267"/>
      <c r="BD477" s="267"/>
      <c r="BE477" s="267"/>
      <c r="BF477" s="267"/>
      <c r="BG477" s="267"/>
      <c r="BH477" s="1"/>
      <c r="BI477" s="1"/>
      <c r="BJ477" s="1"/>
      <c r="BK477" s="1"/>
    </row>
    <row r="478" spans="1:63" ht="6.6" customHeight="1">
      <c r="A478" s="1"/>
      <c r="B478" s="1"/>
      <c r="C478" s="2"/>
      <c r="D478" s="2"/>
      <c r="E478" s="267"/>
      <c r="F478" s="267"/>
      <c r="G478" s="267"/>
      <c r="H478" s="267"/>
      <c r="I478" s="267"/>
      <c r="J478" s="267"/>
      <c r="K478" s="267"/>
      <c r="L478" s="267"/>
      <c r="M478" s="267"/>
      <c r="N478" s="267"/>
      <c r="O478" s="267"/>
      <c r="P478" s="267"/>
      <c r="Q478" s="267"/>
      <c r="R478" s="267"/>
      <c r="S478" s="267"/>
      <c r="T478" s="267"/>
      <c r="U478" s="267"/>
      <c r="V478" s="267"/>
      <c r="W478" s="267"/>
      <c r="X478" s="267"/>
      <c r="Y478" s="267"/>
      <c r="Z478" s="267"/>
      <c r="AA478" s="267"/>
      <c r="AB478" s="267"/>
      <c r="AC478" s="267"/>
      <c r="AD478" s="267"/>
      <c r="AE478" s="267"/>
      <c r="AF478" s="267"/>
      <c r="AG478" s="267"/>
      <c r="AH478" s="267"/>
      <c r="AI478" s="267"/>
      <c r="AJ478" s="267"/>
      <c r="AK478" s="267"/>
      <c r="AL478" s="267"/>
      <c r="AM478" s="267"/>
      <c r="AN478" s="267"/>
      <c r="AO478" s="267"/>
      <c r="AP478" s="267"/>
      <c r="AQ478" s="267"/>
      <c r="AR478" s="267"/>
      <c r="AS478" s="267"/>
      <c r="AT478" s="267"/>
      <c r="AU478" s="267"/>
      <c r="AV478" s="267"/>
      <c r="AW478" s="267"/>
      <c r="AX478" s="267"/>
      <c r="AY478" s="267"/>
      <c r="AZ478" s="267"/>
      <c r="BA478" s="267"/>
      <c r="BB478" s="267"/>
      <c r="BC478" s="267"/>
      <c r="BD478" s="267"/>
      <c r="BE478" s="267"/>
      <c r="BF478" s="267"/>
      <c r="BG478" s="267"/>
      <c r="BH478" s="1"/>
      <c r="BI478" s="1"/>
      <c r="BJ478" s="1"/>
      <c r="BK478" s="1"/>
    </row>
    <row r="479" spans="1:63" ht="6.6" customHeight="1">
      <c r="A479" s="1"/>
      <c r="B479" s="1"/>
      <c r="C479" s="2"/>
      <c r="D479" s="2"/>
      <c r="E479" s="267"/>
      <c r="F479" s="267"/>
      <c r="G479" s="267"/>
      <c r="H479" s="267"/>
      <c r="I479" s="267"/>
      <c r="J479" s="267"/>
      <c r="K479" s="267"/>
      <c r="L479" s="267"/>
      <c r="M479" s="267"/>
      <c r="N479" s="267"/>
      <c r="O479" s="267"/>
      <c r="P479" s="267"/>
      <c r="Q479" s="267"/>
      <c r="R479" s="267"/>
      <c r="S479" s="267"/>
      <c r="T479" s="267"/>
      <c r="U479" s="267"/>
      <c r="V479" s="267"/>
      <c r="W479" s="267"/>
      <c r="X479" s="267"/>
      <c r="Y479" s="267"/>
      <c r="Z479" s="267"/>
      <c r="AA479" s="267"/>
      <c r="AB479" s="267"/>
      <c r="AC479" s="267"/>
      <c r="AD479" s="267"/>
      <c r="AE479" s="267"/>
      <c r="AF479" s="267"/>
      <c r="AG479" s="267"/>
      <c r="AH479" s="267"/>
      <c r="AI479" s="267"/>
      <c r="AJ479" s="267"/>
      <c r="AK479" s="267"/>
      <c r="AL479" s="267"/>
      <c r="AM479" s="267"/>
      <c r="AN479" s="267"/>
      <c r="AO479" s="267"/>
      <c r="AP479" s="267"/>
      <c r="AQ479" s="267"/>
      <c r="AR479" s="267"/>
      <c r="AS479" s="267"/>
      <c r="AT479" s="267"/>
      <c r="AU479" s="267"/>
      <c r="AV479" s="267"/>
      <c r="AW479" s="267"/>
      <c r="AX479" s="267"/>
      <c r="AY479" s="267"/>
      <c r="AZ479" s="267"/>
      <c r="BA479" s="267"/>
      <c r="BB479" s="267"/>
      <c r="BC479" s="267"/>
      <c r="BD479" s="267"/>
      <c r="BE479" s="267"/>
      <c r="BF479" s="267"/>
      <c r="BG479" s="267"/>
      <c r="BH479" s="1"/>
      <c r="BI479" s="1"/>
      <c r="BJ479" s="1"/>
      <c r="BK479" s="1"/>
    </row>
    <row r="480" spans="1:63" ht="6.6" customHeight="1">
      <c r="A480" s="5"/>
      <c r="B480" s="5"/>
      <c r="C480" s="196"/>
      <c r="D480" s="196"/>
      <c r="E480" s="267"/>
      <c r="F480" s="267"/>
      <c r="G480" s="267"/>
      <c r="H480" s="267"/>
      <c r="I480" s="267"/>
      <c r="J480" s="267"/>
      <c r="K480" s="267"/>
      <c r="L480" s="267"/>
      <c r="M480" s="267"/>
      <c r="N480" s="267"/>
      <c r="O480" s="267"/>
      <c r="P480" s="267"/>
      <c r="Q480" s="267"/>
      <c r="R480" s="267"/>
      <c r="S480" s="267"/>
      <c r="T480" s="267"/>
      <c r="U480" s="267"/>
      <c r="V480" s="267"/>
      <c r="W480" s="267"/>
      <c r="X480" s="267"/>
      <c r="Y480" s="267"/>
      <c r="Z480" s="267"/>
      <c r="AA480" s="267"/>
      <c r="AB480" s="267"/>
      <c r="AC480" s="267"/>
      <c r="AD480" s="267"/>
      <c r="AE480" s="267"/>
      <c r="AF480" s="267"/>
      <c r="AG480" s="267"/>
      <c r="AH480" s="267"/>
      <c r="AI480" s="267"/>
      <c r="AJ480" s="267"/>
      <c r="AK480" s="267"/>
      <c r="AL480" s="267"/>
      <c r="AM480" s="267"/>
      <c r="AN480" s="267"/>
      <c r="AO480" s="267"/>
      <c r="AP480" s="267"/>
      <c r="AQ480" s="267"/>
      <c r="AR480" s="267"/>
      <c r="AS480" s="267"/>
      <c r="AT480" s="267"/>
      <c r="AU480" s="267"/>
      <c r="AV480" s="267"/>
      <c r="AW480" s="267"/>
      <c r="AX480" s="267"/>
      <c r="AY480" s="267"/>
      <c r="AZ480" s="267"/>
      <c r="BA480" s="267"/>
      <c r="BB480" s="267"/>
      <c r="BC480" s="267"/>
      <c r="BD480" s="267"/>
      <c r="BE480" s="267"/>
      <c r="BF480" s="267"/>
      <c r="BG480" s="267"/>
      <c r="BH480" s="268"/>
      <c r="BI480" s="268"/>
      <c r="BJ480" s="5"/>
      <c r="BK480" s="5"/>
    </row>
    <row r="481" spans="1:98" ht="6.6" customHeight="1">
      <c r="A481" s="5"/>
      <c r="B481" s="5"/>
      <c r="C481" s="196"/>
      <c r="D481" s="196"/>
      <c r="E481" s="196"/>
      <c r="F481" s="196"/>
      <c r="G481" s="196"/>
      <c r="H481" s="196"/>
      <c r="I481" s="196"/>
      <c r="J481" s="196"/>
      <c r="K481" s="196"/>
      <c r="L481" s="196"/>
      <c r="M481" s="269"/>
      <c r="N481" s="269"/>
      <c r="O481" s="269"/>
      <c r="P481" s="269"/>
      <c r="Q481" s="269"/>
      <c r="R481" s="269"/>
      <c r="S481" s="269"/>
      <c r="T481" s="269"/>
      <c r="U481" s="269"/>
      <c r="V481" s="269"/>
      <c r="W481" s="269"/>
      <c r="X481" s="269"/>
      <c r="Y481" s="269"/>
      <c r="Z481" s="269"/>
      <c r="AA481" s="268"/>
      <c r="AB481" s="268"/>
      <c r="AC481" s="268"/>
      <c r="AD481" s="268"/>
      <c r="AE481" s="268"/>
      <c r="AF481" s="268"/>
      <c r="AG481" s="268"/>
      <c r="AH481" s="268"/>
      <c r="AI481" s="268"/>
      <c r="AJ481" s="268"/>
      <c r="AK481" s="268"/>
      <c r="AL481" s="268"/>
      <c r="AM481" s="268"/>
      <c r="AN481" s="268"/>
      <c r="AO481" s="268"/>
      <c r="AP481" s="268"/>
      <c r="AQ481" s="268"/>
      <c r="AR481" s="268"/>
      <c r="AS481" s="268"/>
      <c r="AT481" s="268"/>
      <c r="AU481" s="268"/>
      <c r="AV481" s="268"/>
      <c r="AW481" s="268"/>
      <c r="AX481" s="268"/>
      <c r="AY481" s="268"/>
      <c r="AZ481" s="268"/>
      <c r="BA481" s="268"/>
      <c r="BB481" s="268"/>
      <c r="BC481" s="268"/>
      <c r="BD481" s="268"/>
      <c r="BE481" s="268"/>
      <c r="BF481" s="268"/>
      <c r="BG481" s="268"/>
      <c r="BH481" s="268"/>
      <c r="BI481" s="268"/>
      <c r="BJ481" s="5"/>
      <c r="BK481" s="5"/>
    </row>
    <row r="482" spans="1:98" ht="6.6" customHeight="1">
      <c r="A482" s="5"/>
      <c r="B482" s="5"/>
      <c r="C482" s="5"/>
      <c r="D482" s="5"/>
      <c r="E482" s="5"/>
      <c r="F482" s="5"/>
      <c r="G482" s="5"/>
      <c r="J482" s="1191" t="s">
        <v>1392</v>
      </c>
      <c r="K482" s="1191"/>
      <c r="L482" s="1191"/>
      <c r="M482" s="1191"/>
      <c r="N482" s="1191"/>
      <c r="O482" s="1191"/>
      <c r="P482" s="1191"/>
      <c r="Q482" s="1191"/>
      <c r="R482" s="1191"/>
      <c r="S482" s="1191"/>
      <c r="T482" s="1191"/>
      <c r="U482" s="1191"/>
      <c r="V482" s="1191"/>
      <c r="W482" s="1191"/>
      <c r="X482" s="1191"/>
      <c r="Y482" s="1191"/>
      <c r="Z482" s="1191"/>
      <c r="AA482" s="1191"/>
      <c r="AB482" s="1191"/>
      <c r="AC482" s="1191"/>
      <c r="AD482" s="1191"/>
      <c r="AE482" s="1191"/>
      <c r="AF482" s="1191"/>
      <c r="AG482" s="1191"/>
      <c r="AH482" s="1191"/>
      <c r="AI482" s="1191"/>
      <c r="AJ482" s="1191"/>
      <c r="AK482" s="1191"/>
      <c r="AL482" s="1191"/>
      <c r="AM482" s="1191"/>
      <c r="AN482" s="1191"/>
      <c r="AO482" s="1191"/>
      <c r="AP482" s="1191"/>
      <c r="AQ482" s="1191"/>
      <c r="AR482" s="1191"/>
      <c r="AS482" s="1191"/>
      <c r="AT482" s="1191"/>
      <c r="AU482" s="1191"/>
      <c r="AV482" s="1191"/>
      <c r="AW482" s="1191"/>
      <c r="AX482" s="1191"/>
      <c r="AY482" s="1191"/>
      <c r="AZ482" s="1191"/>
      <c r="BA482" s="1191"/>
      <c r="BB482" s="1191"/>
      <c r="BC482" s="1191"/>
      <c r="BD482" s="1191"/>
      <c r="BE482" s="1191"/>
      <c r="BF482" s="1191"/>
      <c r="BG482" s="1191"/>
      <c r="BH482" s="1191"/>
      <c r="BI482" s="1191"/>
      <c r="BJ482" s="1191"/>
      <c r="BK482" s="1191"/>
      <c r="BL482" s="1191"/>
      <c r="BM482" s="1191"/>
      <c r="BN482" s="1191"/>
      <c r="BO482" s="1191"/>
      <c r="BP482" s="1191"/>
      <c r="BQ482" s="1191"/>
      <c r="BR482" s="1191"/>
      <c r="BS482" s="1191"/>
      <c r="BT482" s="1191"/>
      <c r="BU482" s="1191"/>
      <c r="BV482" s="1191"/>
      <c r="BW482" s="1191"/>
      <c r="BX482" s="1191"/>
      <c r="BY482" s="1191"/>
      <c r="BZ482" s="1191"/>
      <c r="CA482" s="1191"/>
      <c r="CB482" s="1191"/>
      <c r="CC482" s="1191"/>
      <c r="CD482" s="1191"/>
      <c r="CE482" s="1191"/>
      <c r="CF482" s="1191"/>
      <c r="CG482" s="1191"/>
      <c r="CH482" s="1191"/>
      <c r="CI482" s="1191"/>
      <c r="CJ482" s="1191"/>
      <c r="CK482" s="1191"/>
      <c r="CL482" s="1191"/>
      <c r="CM482" s="1191"/>
      <c r="CN482" s="1191"/>
      <c r="CO482" s="1191"/>
      <c r="CP482" s="1191"/>
      <c r="CQ482" s="1191"/>
      <c r="CR482" s="1191"/>
      <c r="CS482" s="1191"/>
      <c r="CT482" s="1191"/>
    </row>
    <row r="483" spans="1:98" ht="6.6" customHeight="1">
      <c r="A483" s="5"/>
      <c r="B483" s="5"/>
      <c r="C483" s="5"/>
      <c r="D483" s="5"/>
      <c r="E483" s="5"/>
      <c r="F483" s="5"/>
      <c r="G483" s="5"/>
      <c r="H483" s="299"/>
      <c r="I483" s="299"/>
      <c r="J483" s="1191"/>
      <c r="K483" s="1191"/>
      <c r="L483" s="1191"/>
      <c r="M483" s="1191"/>
      <c r="N483" s="1191"/>
      <c r="O483" s="1191"/>
      <c r="P483" s="1191"/>
      <c r="Q483" s="1191"/>
      <c r="R483" s="1191"/>
      <c r="S483" s="1191"/>
      <c r="T483" s="1191"/>
      <c r="U483" s="1191"/>
      <c r="V483" s="1191"/>
      <c r="W483" s="1191"/>
      <c r="X483" s="1191"/>
      <c r="Y483" s="1191"/>
      <c r="Z483" s="1191"/>
      <c r="AA483" s="1191"/>
      <c r="AB483" s="1191"/>
      <c r="AC483" s="1191"/>
      <c r="AD483" s="1191"/>
      <c r="AE483" s="1191"/>
      <c r="AF483" s="1191"/>
      <c r="AG483" s="1191"/>
      <c r="AH483" s="1191"/>
      <c r="AI483" s="1191"/>
      <c r="AJ483" s="1191"/>
      <c r="AK483" s="1191"/>
      <c r="AL483" s="1191"/>
      <c r="AM483" s="1191"/>
      <c r="AN483" s="1191"/>
      <c r="AO483" s="1191"/>
      <c r="AP483" s="1191"/>
      <c r="AQ483" s="1191"/>
      <c r="AR483" s="1191"/>
      <c r="AS483" s="1191"/>
      <c r="AT483" s="1191"/>
      <c r="AU483" s="1191"/>
      <c r="AV483" s="1191"/>
      <c r="AW483" s="1191"/>
      <c r="AX483" s="1191"/>
      <c r="AY483" s="1191"/>
      <c r="AZ483" s="1191"/>
      <c r="BA483" s="1191"/>
      <c r="BB483" s="1191"/>
      <c r="BC483" s="1191"/>
      <c r="BD483" s="1191"/>
      <c r="BE483" s="1191"/>
      <c r="BF483" s="1191"/>
      <c r="BG483" s="1191"/>
      <c r="BH483" s="1191"/>
      <c r="BI483" s="1191"/>
      <c r="BJ483" s="1191"/>
      <c r="BK483" s="1191"/>
      <c r="BL483" s="1191"/>
      <c r="BM483" s="1191"/>
      <c r="BN483" s="1191"/>
      <c r="BO483" s="1191"/>
      <c r="BP483" s="1191"/>
      <c r="BQ483" s="1191"/>
      <c r="BR483" s="1191"/>
      <c r="BS483" s="1191"/>
      <c r="BT483" s="1191"/>
      <c r="BU483" s="1191"/>
      <c r="BV483" s="1191"/>
      <c r="BW483" s="1191"/>
      <c r="BX483" s="1191"/>
      <c r="BY483" s="1191"/>
      <c r="BZ483" s="1191"/>
      <c r="CA483" s="1191"/>
      <c r="CB483" s="1191"/>
      <c r="CC483" s="1191"/>
      <c r="CD483" s="1191"/>
      <c r="CE483" s="1191"/>
      <c r="CF483" s="1191"/>
      <c r="CG483" s="1191"/>
      <c r="CH483" s="1191"/>
      <c r="CI483" s="1191"/>
      <c r="CJ483" s="1191"/>
      <c r="CK483" s="1191"/>
      <c r="CL483" s="1191"/>
      <c r="CM483" s="1191"/>
      <c r="CN483" s="1191"/>
      <c r="CO483" s="1191"/>
      <c r="CP483" s="1191"/>
      <c r="CQ483" s="1191"/>
      <c r="CR483" s="1191"/>
      <c r="CS483" s="1191"/>
      <c r="CT483" s="1191"/>
    </row>
    <row r="484" spans="1:98" ht="6.6" customHeight="1" thickBot="1">
      <c r="A484" s="5"/>
      <c r="B484" s="5"/>
      <c r="C484" s="5"/>
      <c r="D484" s="268"/>
      <c r="E484" s="268"/>
      <c r="F484" s="268"/>
      <c r="G484" s="5"/>
      <c r="H484" s="299"/>
      <c r="I484" s="299"/>
      <c r="J484" s="1191"/>
      <c r="K484" s="1191"/>
      <c r="L484" s="1191"/>
      <c r="M484" s="1191"/>
      <c r="N484" s="1191"/>
      <c r="O484" s="1191"/>
      <c r="P484" s="1191"/>
      <c r="Q484" s="1191"/>
      <c r="R484" s="1191"/>
      <c r="S484" s="1191"/>
      <c r="T484" s="1191"/>
      <c r="U484" s="1191"/>
      <c r="V484" s="1191"/>
      <c r="W484" s="1191"/>
      <c r="X484" s="1191"/>
      <c r="Y484" s="1191"/>
      <c r="Z484" s="1191"/>
      <c r="AA484" s="1191"/>
      <c r="AB484" s="1191"/>
      <c r="AC484" s="1191"/>
      <c r="AD484" s="1191"/>
      <c r="AE484" s="1191"/>
      <c r="AF484" s="1191"/>
      <c r="AG484" s="1191"/>
      <c r="AH484" s="1191"/>
      <c r="AI484" s="1191"/>
      <c r="AJ484" s="1191"/>
      <c r="AK484" s="1191"/>
      <c r="AL484" s="1191"/>
      <c r="AM484" s="1191"/>
      <c r="AN484" s="1191"/>
      <c r="AO484" s="1191"/>
      <c r="AP484" s="1191"/>
      <c r="AQ484" s="1191"/>
      <c r="AR484" s="1191"/>
      <c r="AS484" s="1191"/>
      <c r="AT484" s="1191"/>
      <c r="AU484" s="1191"/>
      <c r="AV484" s="1191"/>
      <c r="AW484" s="1191"/>
      <c r="AX484" s="1191"/>
      <c r="AY484" s="1191"/>
      <c r="AZ484" s="1191"/>
      <c r="BA484" s="1191"/>
      <c r="BB484" s="1191"/>
      <c r="BC484" s="1191"/>
      <c r="BD484" s="1191"/>
      <c r="BE484" s="1191"/>
      <c r="BF484" s="1191"/>
      <c r="BG484" s="1191"/>
      <c r="BH484" s="1191"/>
      <c r="BI484" s="1191"/>
      <c r="BJ484" s="1191"/>
      <c r="BK484" s="1191"/>
      <c r="BL484" s="1191"/>
      <c r="BM484" s="1191"/>
      <c r="BN484" s="1191"/>
      <c r="BO484" s="1191"/>
      <c r="BP484" s="1191"/>
      <c r="BQ484" s="1191"/>
      <c r="BR484" s="1191"/>
      <c r="BS484" s="1191"/>
      <c r="BT484" s="1191"/>
      <c r="BU484" s="1191"/>
      <c r="BV484" s="1191"/>
      <c r="BW484" s="1191"/>
      <c r="BX484" s="1191"/>
      <c r="BY484" s="1191"/>
      <c r="BZ484" s="1191"/>
      <c r="CA484" s="1191"/>
      <c r="CB484" s="1191"/>
      <c r="CC484" s="1191"/>
      <c r="CD484" s="1191"/>
      <c r="CE484" s="1191"/>
      <c r="CF484" s="1191"/>
      <c r="CG484" s="1191"/>
      <c r="CH484" s="1191"/>
      <c r="CI484" s="1191"/>
      <c r="CJ484" s="1191"/>
      <c r="CK484" s="1191"/>
      <c r="CL484" s="1191"/>
      <c r="CM484" s="1191"/>
      <c r="CN484" s="1191"/>
      <c r="CO484" s="1191"/>
      <c r="CP484" s="1191"/>
      <c r="CQ484" s="1191"/>
      <c r="CR484" s="1191"/>
      <c r="CS484" s="1191"/>
      <c r="CT484" s="1191"/>
    </row>
    <row r="485" spans="1:98" ht="6.6" customHeight="1">
      <c r="A485" s="5"/>
      <c r="B485" s="5"/>
      <c r="C485" s="5"/>
      <c r="D485" s="310"/>
      <c r="E485" s="311"/>
      <c r="F485" s="311"/>
      <c r="G485" s="300"/>
      <c r="H485" s="299"/>
      <c r="I485" s="299"/>
      <c r="J485" s="1191"/>
      <c r="K485" s="1191"/>
      <c r="L485" s="1191"/>
      <c r="M485" s="1191"/>
      <c r="N485" s="1191"/>
      <c r="O485" s="1191"/>
      <c r="P485" s="1191"/>
      <c r="Q485" s="1191"/>
      <c r="R485" s="1191"/>
      <c r="S485" s="1191"/>
      <c r="T485" s="1191"/>
      <c r="U485" s="1191"/>
      <c r="V485" s="1191"/>
      <c r="W485" s="1191"/>
      <c r="X485" s="1191"/>
      <c r="Y485" s="1191"/>
      <c r="Z485" s="1191"/>
      <c r="AA485" s="1191"/>
      <c r="AB485" s="1191"/>
      <c r="AC485" s="1191"/>
      <c r="AD485" s="1191"/>
      <c r="AE485" s="1191"/>
      <c r="AF485" s="1191"/>
      <c r="AG485" s="1191"/>
      <c r="AH485" s="1191"/>
      <c r="AI485" s="1191"/>
      <c r="AJ485" s="1191"/>
      <c r="AK485" s="1191"/>
      <c r="AL485" s="1191"/>
      <c r="AM485" s="1191"/>
      <c r="AN485" s="1191"/>
      <c r="AO485" s="1191"/>
      <c r="AP485" s="1191"/>
      <c r="AQ485" s="1191"/>
      <c r="AR485" s="1191"/>
      <c r="AS485" s="1191"/>
      <c r="AT485" s="1191"/>
      <c r="AU485" s="1191"/>
      <c r="AV485" s="1191"/>
      <c r="AW485" s="1191"/>
      <c r="AX485" s="1191"/>
      <c r="AY485" s="1191"/>
      <c r="AZ485" s="1191"/>
      <c r="BA485" s="1191"/>
      <c r="BB485" s="1191"/>
      <c r="BC485" s="1191"/>
      <c r="BD485" s="1191"/>
      <c r="BE485" s="1191"/>
      <c r="BF485" s="1191"/>
      <c r="BG485" s="1191"/>
      <c r="BH485" s="1191"/>
      <c r="BI485" s="1191"/>
      <c r="BJ485" s="1191"/>
      <c r="BK485" s="1191"/>
      <c r="BL485" s="1191"/>
      <c r="BM485" s="1191"/>
      <c r="BN485" s="1191"/>
      <c r="BO485" s="1191"/>
      <c r="BP485" s="1191"/>
      <c r="BQ485" s="1191"/>
      <c r="BR485" s="1191"/>
      <c r="BS485" s="1191"/>
      <c r="BT485" s="1191"/>
      <c r="BU485" s="1191"/>
      <c r="BV485" s="1191"/>
      <c r="BW485" s="1191"/>
      <c r="BX485" s="1191"/>
      <c r="BY485" s="1191"/>
      <c r="BZ485" s="1191"/>
      <c r="CA485" s="1191"/>
      <c r="CB485" s="1191"/>
      <c r="CC485" s="1191"/>
      <c r="CD485" s="1191"/>
      <c r="CE485" s="1191"/>
      <c r="CF485" s="1191"/>
      <c r="CG485" s="1191"/>
      <c r="CH485" s="1191"/>
      <c r="CI485" s="1191"/>
      <c r="CJ485" s="1191"/>
      <c r="CK485" s="1191"/>
      <c r="CL485" s="1191"/>
      <c r="CM485" s="1191"/>
      <c r="CN485" s="1191"/>
      <c r="CO485" s="1191"/>
      <c r="CP485" s="1191"/>
      <c r="CQ485" s="1191"/>
      <c r="CR485" s="1191"/>
      <c r="CS485" s="1191"/>
      <c r="CT485" s="1191"/>
    </row>
    <row r="486" spans="1:98" ht="6.6" customHeight="1">
      <c r="A486" s="5"/>
      <c r="B486" s="5"/>
      <c r="C486" s="5"/>
      <c r="D486" s="271"/>
      <c r="E486" s="272"/>
      <c r="F486" s="272"/>
      <c r="G486" s="301"/>
      <c r="H486" s="299"/>
      <c r="I486" s="299"/>
      <c r="J486" s="1191"/>
      <c r="K486" s="1191"/>
      <c r="L486" s="1191"/>
      <c r="M486" s="1191"/>
      <c r="N486" s="1191"/>
      <c r="O486" s="1191"/>
      <c r="P486" s="1191"/>
      <c r="Q486" s="1191"/>
      <c r="R486" s="1191"/>
      <c r="S486" s="1191"/>
      <c r="T486" s="1191"/>
      <c r="U486" s="1191"/>
      <c r="V486" s="1191"/>
      <c r="W486" s="1191"/>
      <c r="X486" s="1191"/>
      <c r="Y486" s="1191"/>
      <c r="Z486" s="1191"/>
      <c r="AA486" s="1191"/>
      <c r="AB486" s="1191"/>
      <c r="AC486" s="1191"/>
      <c r="AD486" s="1191"/>
      <c r="AE486" s="1191"/>
      <c r="AF486" s="1191"/>
      <c r="AG486" s="1191"/>
      <c r="AH486" s="1191"/>
      <c r="AI486" s="1191"/>
      <c r="AJ486" s="1191"/>
      <c r="AK486" s="1191"/>
      <c r="AL486" s="1191"/>
      <c r="AM486" s="1191"/>
      <c r="AN486" s="1191"/>
      <c r="AO486" s="1191"/>
      <c r="AP486" s="1191"/>
      <c r="AQ486" s="1191"/>
      <c r="AR486" s="1191"/>
      <c r="AS486" s="1191"/>
      <c r="AT486" s="1191"/>
      <c r="AU486" s="1191"/>
      <c r="AV486" s="1191"/>
      <c r="AW486" s="1191"/>
      <c r="AX486" s="1191"/>
      <c r="AY486" s="1191"/>
      <c r="AZ486" s="1191"/>
      <c r="BA486" s="1191"/>
      <c r="BB486" s="1191"/>
      <c r="BC486" s="1191"/>
      <c r="BD486" s="1191"/>
      <c r="BE486" s="1191"/>
      <c r="BF486" s="1191"/>
      <c r="BG486" s="1191"/>
      <c r="BH486" s="1191"/>
      <c r="BI486" s="1191"/>
      <c r="BJ486" s="1191"/>
      <c r="BK486" s="1191"/>
      <c r="BL486" s="1191"/>
      <c r="BM486" s="1191"/>
      <c r="BN486" s="1191"/>
      <c r="BO486" s="1191"/>
      <c r="BP486" s="1191"/>
      <c r="BQ486" s="1191"/>
      <c r="BR486" s="1191"/>
      <c r="BS486" s="1191"/>
      <c r="BT486" s="1191"/>
      <c r="BU486" s="1191"/>
      <c r="BV486" s="1191"/>
      <c r="BW486" s="1191"/>
      <c r="BX486" s="1191"/>
      <c r="BY486" s="1191"/>
      <c r="BZ486" s="1191"/>
      <c r="CA486" s="1191"/>
      <c r="CB486" s="1191"/>
      <c r="CC486" s="1191"/>
      <c r="CD486" s="1191"/>
      <c r="CE486" s="1191"/>
      <c r="CF486" s="1191"/>
      <c r="CG486" s="1191"/>
      <c r="CH486" s="1191"/>
      <c r="CI486" s="1191"/>
      <c r="CJ486" s="1191"/>
      <c r="CK486" s="1191"/>
      <c r="CL486" s="1191"/>
      <c r="CM486" s="1191"/>
      <c r="CN486" s="1191"/>
      <c r="CO486" s="1191"/>
      <c r="CP486" s="1191"/>
      <c r="CQ486" s="1191"/>
      <c r="CR486" s="1191"/>
      <c r="CS486" s="1191"/>
      <c r="CT486" s="1191"/>
    </row>
    <row r="487" spans="1:98" ht="6.6" customHeight="1">
      <c r="A487" s="5"/>
      <c r="B487" s="5"/>
      <c r="C487" s="196"/>
      <c r="D487" s="331"/>
      <c r="E487" s="5"/>
      <c r="F487" s="5"/>
      <c r="G487" s="332"/>
      <c r="H487" s="299"/>
      <c r="I487" s="299"/>
      <c r="J487" s="1191"/>
      <c r="K487" s="1191"/>
      <c r="L487" s="1191"/>
      <c r="M487" s="1191"/>
      <c r="N487" s="1191"/>
      <c r="O487" s="1191"/>
      <c r="P487" s="1191"/>
      <c r="Q487" s="1191"/>
      <c r="R487" s="1191"/>
      <c r="S487" s="1191"/>
      <c r="T487" s="1191"/>
      <c r="U487" s="1191"/>
      <c r="V487" s="1191"/>
      <c r="W487" s="1191"/>
      <c r="X487" s="1191"/>
      <c r="Y487" s="1191"/>
      <c r="Z487" s="1191"/>
      <c r="AA487" s="1191"/>
      <c r="AB487" s="1191"/>
      <c r="AC487" s="1191"/>
      <c r="AD487" s="1191"/>
      <c r="AE487" s="1191"/>
      <c r="AF487" s="1191"/>
      <c r="AG487" s="1191"/>
      <c r="AH487" s="1191"/>
      <c r="AI487" s="1191"/>
      <c r="AJ487" s="1191"/>
      <c r="AK487" s="1191"/>
      <c r="AL487" s="1191"/>
      <c r="AM487" s="1191"/>
      <c r="AN487" s="1191"/>
      <c r="AO487" s="1191"/>
      <c r="AP487" s="1191"/>
      <c r="AQ487" s="1191"/>
      <c r="AR487" s="1191"/>
      <c r="AS487" s="1191"/>
      <c r="AT487" s="1191"/>
      <c r="AU487" s="1191"/>
      <c r="AV487" s="1191"/>
      <c r="AW487" s="1191"/>
      <c r="AX487" s="1191"/>
      <c r="AY487" s="1191"/>
      <c r="AZ487" s="1191"/>
      <c r="BA487" s="1191"/>
      <c r="BB487" s="1191"/>
      <c r="BC487" s="1191"/>
      <c r="BD487" s="1191"/>
      <c r="BE487" s="1191"/>
      <c r="BF487" s="1191"/>
      <c r="BG487" s="1191"/>
      <c r="BH487" s="1191"/>
      <c r="BI487" s="1191"/>
      <c r="BJ487" s="1191"/>
      <c r="BK487" s="1191"/>
      <c r="BL487" s="1191"/>
      <c r="BM487" s="1191"/>
      <c r="BN487" s="1191"/>
      <c r="BO487" s="1191"/>
      <c r="BP487" s="1191"/>
      <c r="BQ487" s="1191"/>
      <c r="BR487" s="1191"/>
      <c r="BS487" s="1191"/>
      <c r="BT487" s="1191"/>
      <c r="BU487" s="1191"/>
      <c r="BV487" s="1191"/>
      <c r="BW487" s="1191"/>
      <c r="BX487" s="1191"/>
      <c r="BY487" s="1191"/>
      <c r="BZ487" s="1191"/>
      <c r="CA487" s="1191"/>
      <c r="CB487" s="1191"/>
      <c r="CC487" s="1191"/>
      <c r="CD487" s="1191"/>
      <c r="CE487" s="1191"/>
      <c r="CF487" s="1191"/>
      <c r="CG487" s="1191"/>
      <c r="CH487" s="1191"/>
      <c r="CI487" s="1191"/>
      <c r="CJ487" s="1191"/>
      <c r="CK487" s="1191"/>
      <c r="CL487" s="1191"/>
      <c r="CM487" s="1191"/>
      <c r="CN487" s="1191"/>
      <c r="CO487" s="1191"/>
      <c r="CP487" s="1191"/>
      <c r="CQ487" s="1191"/>
      <c r="CR487" s="1191"/>
      <c r="CS487" s="1191"/>
      <c r="CT487" s="1191"/>
    </row>
    <row r="488" spans="1:98" ht="6.6" customHeight="1" thickBot="1">
      <c r="A488" s="5"/>
      <c r="B488" s="5"/>
      <c r="C488" s="196"/>
      <c r="D488" s="333"/>
      <c r="E488" s="334"/>
      <c r="F488" s="334"/>
      <c r="G488" s="302"/>
      <c r="H488" s="299"/>
      <c r="I488" s="299"/>
      <c r="J488" s="1191"/>
      <c r="K488" s="1191"/>
      <c r="L488" s="1191"/>
      <c r="M488" s="1191"/>
      <c r="N488" s="1191"/>
      <c r="O488" s="1191"/>
      <c r="P488" s="1191"/>
      <c r="Q488" s="1191"/>
      <c r="R488" s="1191"/>
      <c r="S488" s="1191"/>
      <c r="T488" s="1191"/>
      <c r="U488" s="1191"/>
      <c r="V488" s="1191"/>
      <c r="W488" s="1191"/>
      <c r="X488" s="1191"/>
      <c r="Y488" s="1191"/>
      <c r="Z488" s="1191"/>
      <c r="AA488" s="1191"/>
      <c r="AB488" s="1191"/>
      <c r="AC488" s="1191"/>
      <c r="AD488" s="1191"/>
      <c r="AE488" s="1191"/>
      <c r="AF488" s="1191"/>
      <c r="AG488" s="1191"/>
      <c r="AH488" s="1191"/>
      <c r="AI488" s="1191"/>
      <c r="AJ488" s="1191"/>
      <c r="AK488" s="1191"/>
      <c r="AL488" s="1191"/>
      <c r="AM488" s="1191"/>
      <c r="AN488" s="1191"/>
      <c r="AO488" s="1191"/>
      <c r="AP488" s="1191"/>
      <c r="AQ488" s="1191"/>
      <c r="AR488" s="1191"/>
      <c r="AS488" s="1191"/>
      <c r="AT488" s="1191"/>
      <c r="AU488" s="1191"/>
      <c r="AV488" s="1191"/>
      <c r="AW488" s="1191"/>
      <c r="AX488" s="1191"/>
      <c r="AY488" s="1191"/>
      <c r="AZ488" s="1191"/>
      <c r="BA488" s="1191"/>
      <c r="BB488" s="1191"/>
      <c r="BC488" s="1191"/>
      <c r="BD488" s="1191"/>
      <c r="BE488" s="1191"/>
      <c r="BF488" s="1191"/>
      <c r="BG488" s="1191"/>
      <c r="BH488" s="1191"/>
      <c r="BI488" s="1191"/>
      <c r="BJ488" s="1191"/>
      <c r="BK488" s="1191"/>
      <c r="BL488" s="1191"/>
      <c r="BM488" s="1191"/>
      <c r="BN488" s="1191"/>
      <c r="BO488" s="1191"/>
      <c r="BP488" s="1191"/>
      <c r="BQ488" s="1191"/>
      <c r="BR488" s="1191"/>
      <c r="BS488" s="1191"/>
      <c r="BT488" s="1191"/>
      <c r="BU488" s="1191"/>
      <c r="BV488" s="1191"/>
      <c r="BW488" s="1191"/>
      <c r="BX488" s="1191"/>
      <c r="BY488" s="1191"/>
      <c r="BZ488" s="1191"/>
      <c r="CA488" s="1191"/>
      <c r="CB488" s="1191"/>
      <c r="CC488" s="1191"/>
      <c r="CD488" s="1191"/>
      <c r="CE488" s="1191"/>
      <c r="CF488" s="1191"/>
      <c r="CG488" s="1191"/>
      <c r="CH488" s="1191"/>
      <c r="CI488" s="1191"/>
      <c r="CJ488" s="1191"/>
      <c r="CK488" s="1191"/>
      <c r="CL488" s="1191"/>
      <c r="CM488" s="1191"/>
      <c r="CN488" s="1191"/>
      <c r="CO488" s="1191"/>
      <c r="CP488" s="1191"/>
      <c r="CQ488" s="1191"/>
      <c r="CR488" s="1191"/>
      <c r="CS488" s="1191"/>
      <c r="CT488" s="1191"/>
    </row>
    <row r="489" spans="1:98" ht="6.6" customHeight="1">
      <c r="A489" s="5"/>
      <c r="B489" s="5"/>
      <c r="C489" s="196"/>
      <c r="D489" s="196"/>
      <c r="E489" s="196"/>
      <c r="F489" s="196"/>
      <c r="G489" s="196"/>
      <c r="H489" s="274"/>
      <c r="I489" s="274"/>
      <c r="J489" s="1191"/>
      <c r="K489" s="1191"/>
      <c r="L489" s="1191"/>
      <c r="M489" s="1191"/>
      <c r="N489" s="1191"/>
      <c r="O489" s="1191"/>
      <c r="P489" s="1191"/>
      <c r="Q489" s="1191"/>
      <c r="R489" s="1191"/>
      <c r="S489" s="1191"/>
      <c r="T489" s="1191"/>
      <c r="U489" s="1191"/>
      <c r="V489" s="1191"/>
      <c r="W489" s="1191"/>
      <c r="X489" s="1191"/>
      <c r="Y489" s="1191"/>
      <c r="Z489" s="1191"/>
      <c r="AA489" s="1191"/>
      <c r="AB489" s="1191"/>
      <c r="AC489" s="1191"/>
      <c r="AD489" s="1191"/>
      <c r="AE489" s="1191"/>
      <c r="AF489" s="1191"/>
      <c r="AG489" s="1191"/>
      <c r="AH489" s="1191"/>
      <c r="AI489" s="1191"/>
      <c r="AJ489" s="1191"/>
      <c r="AK489" s="1191"/>
      <c r="AL489" s="1191"/>
      <c r="AM489" s="1191"/>
      <c r="AN489" s="1191"/>
      <c r="AO489" s="1191"/>
      <c r="AP489" s="1191"/>
      <c r="AQ489" s="1191"/>
      <c r="AR489" s="1191"/>
      <c r="AS489" s="1191"/>
      <c r="AT489" s="1191"/>
      <c r="AU489" s="1191"/>
      <c r="AV489" s="1191"/>
      <c r="AW489" s="1191"/>
      <c r="AX489" s="1191"/>
      <c r="AY489" s="1191"/>
      <c r="AZ489" s="1191"/>
      <c r="BA489" s="1191"/>
      <c r="BB489" s="1191"/>
      <c r="BC489" s="1191"/>
      <c r="BD489" s="1191"/>
      <c r="BE489" s="1191"/>
      <c r="BF489" s="1191"/>
      <c r="BG489" s="1191"/>
      <c r="BH489" s="1191"/>
      <c r="BI489" s="1191"/>
      <c r="BJ489" s="1191"/>
      <c r="BK489" s="1191"/>
      <c r="BL489" s="1191"/>
      <c r="BM489" s="1191"/>
      <c r="BN489" s="1191"/>
      <c r="BO489" s="1191"/>
      <c r="BP489" s="1191"/>
      <c r="BQ489" s="1191"/>
      <c r="BR489" s="1191"/>
      <c r="BS489" s="1191"/>
      <c r="BT489" s="1191"/>
      <c r="BU489" s="1191"/>
      <c r="BV489" s="1191"/>
      <c r="BW489" s="1191"/>
      <c r="BX489" s="1191"/>
      <c r="BY489" s="1191"/>
      <c r="BZ489" s="1191"/>
      <c r="CA489" s="1191"/>
      <c r="CB489" s="1191"/>
      <c r="CC489" s="1191"/>
      <c r="CD489" s="1191"/>
      <c r="CE489" s="1191"/>
      <c r="CF489" s="1191"/>
      <c r="CG489" s="1191"/>
      <c r="CH489" s="1191"/>
      <c r="CI489" s="1191"/>
      <c r="CJ489" s="1191"/>
      <c r="CK489" s="1191"/>
      <c r="CL489" s="1191"/>
      <c r="CM489" s="1191"/>
      <c r="CN489" s="1191"/>
      <c r="CO489" s="1191"/>
      <c r="CP489" s="1191"/>
      <c r="CQ489" s="1191"/>
      <c r="CR489" s="1191"/>
      <c r="CS489" s="1191"/>
      <c r="CT489" s="1191"/>
    </row>
    <row r="490" spans="1:98" ht="6.6" customHeight="1">
      <c r="A490" s="5"/>
      <c r="B490" s="5"/>
      <c r="C490" s="196"/>
      <c r="D490" s="196"/>
      <c r="E490" s="196"/>
      <c r="F490" s="196"/>
      <c r="G490" s="196"/>
      <c r="H490" s="274"/>
      <c r="I490" s="274"/>
      <c r="J490" s="1191"/>
      <c r="K490" s="1191"/>
      <c r="L490" s="1191"/>
      <c r="M490" s="1191"/>
      <c r="N490" s="1191"/>
      <c r="O490" s="1191"/>
      <c r="P490" s="1191"/>
      <c r="Q490" s="1191"/>
      <c r="R490" s="1191"/>
      <c r="S490" s="1191"/>
      <c r="T490" s="1191"/>
      <c r="U490" s="1191"/>
      <c r="V490" s="1191"/>
      <c r="W490" s="1191"/>
      <c r="X490" s="1191"/>
      <c r="Y490" s="1191"/>
      <c r="Z490" s="1191"/>
      <c r="AA490" s="1191"/>
      <c r="AB490" s="1191"/>
      <c r="AC490" s="1191"/>
      <c r="AD490" s="1191"/>
      <c r="AE490" s="1191"/>
      <c r="AF490" s="1191"/>
      <c r="AG490" s="1191"/>
      <c r="AH490" s="1191"/>
      <c r="AI490" s="1191"/>
      <c r="AJ490" s="1191"/>
      <c r="AK490" s="1191"/>
      <c r="AL490" s="1191"/>
      <c r="AM490" s="1191"/>
      <c r="AN490" s="1191"/>
      <c r="AO490" s="1191"/>
      <c r="AP490" s="1191"/>
      <c r="AQ490" s="1191"/>
      <c r="AR490" s="1191"/>
      <c r="AS490" s="1191"/>
      <c r="AT490" s="1191"/>
      <c r="AU490" s="1191"/>
      <c r="AV490" s="1191"/>
      <c r="AW490" s="1191"/>
      <c r="AX490" s="1191"/>
      <c r="AY490" s="1191"/>
      <c r="AZ490" s="1191"/>
      <c r="BA490" s="1191"/>
      <c r="BB490" s="1191"/>
      <c r="BC490" s="1191"/>
      <c r="BD490" s="1191"/>
      <c r="BE490" s="1191"/>
      <c r="BF490" s="1191"/>
      <c r="BG490" s="1191"/>
      <c r="BH490" s="1191"/>
      <c r="BI490" s="1191"/>
      <c r="BJ490" s="1191"/>
      <c r="BK490" s="1191"/>
      <c r="BL490" s="1191"/>
      <c r="BM490" s="1191"/>
      <c r="BN490" s="1191"/>
      <c r="BO490" s="1191"/>
      <c r="BP490" s="1191"/>
      <c r="BQ490" s="1191"/>
      <c r="BR490" s="1191"/>
      <c r="BS490" s="1191"/>
      <c r="BT490" s="1191"/>
      <c r="BU490" s="1191"/>
      <c r="BV490" s="1191"/>
      <c r="BW490" s="1191"/>
      <c r="BX490" s="1191"/>
      <c r="BY490" s="1191"/>
      <c r="BZ490" s="1191"/>
      <c r="CA490" s="1191"/>
      <c r="CB490" s="1191"/>
      <c r="CC490" s="1191"/>
      <c r="CD490" s="1191"/>
      <c r="CE490" s="1191"/>
      <c r="CF490" s="1191"/>
      <c r="CG490" s="1191"/>
      <c r="CH490" s="1191"/>
      <c r="CI490" s="1191"/>
      <c r="CJ490" s="1191"/>
      <c r="CK490" s="1191"/>
      <c r="CL490" s="1191"/>
      <c r="CM490" s="1191"/>
      <c r="CN490" s="1191"/>
      <c r="CO490" s="1191"/>
      <c r="CP490" s="1191"/>
      <c r="CQ490" s="1191"/>
      <c r="CR490" s="1191"/>
      <c r="CS490" s="1191"/>
      <c r="CT490" s="1191"/>
    </row>
    <row r="491" spans="1:98" ht="6.6" customHeight="1">
      <c r="A491" s="5"/>
      <c r="B491" s="5"/>
      <c r="C491" s="196"/>
      <c r="D491" s="196"/>
      <c r="E491" s="196"/>
      <c r="F491" s="196"/>
      <c r="G491" s="196"/>
      <c r="H491" s="274"/>
      <c r="I491" s="274"/>
      <c r="J491" s="1191"/>
      <c r="K491" s="1191"/>
      <c r="L491" s="1191"/>
      <c r="M491" s="1191"/>
      <c r="N491" s="1191"/>
      <c r="O491" s="1191"/>
      <c r="P491" s="1191"/>
      <c r="Q491" s="1191"/>
      <c r="R491" s="1191"/>
      <c r="S491" s="1191"/>
      <c r="T491" s="1191"/>
      <c r="U491" s="1191"/>
      <c r="V491" s="1191"/>
      <c r="W491" s="1191"/>
      <c r="X491" s="1191"/>
      <c r="Y491" s="1191"/>
      <c r="Z491" s="1191"/>
      <c r="AA491" s="1191"/>
      <c r="AB491" s="1191"/>
      <c r="AC491" s="1191"/>
      <c r="AD491" s="1191"/>
      <c r="AE491" s="1191"/>
      <c r="AF491" s="1191"/>
      <c r="AG491" s="1191"/>
      <c r="AH491" s="1191"/>
      <c r="AI491" s="1191"/>
      <c r="AJ491" s="1191"/>
      <c r="AK491" s="1191"/>
      <c r="AL491" s="1191"/>
      <c r="AM491" s="1191"/>
      <c r="AN491" s="1191"/>
      <c r="AO491" s="1191"/>
      <c r="AP491" s="1191"/>
      <c r="AQ491" s="1191"/>
      <c r="AR491" s="1191"/>
      <c r="AS491" s="1191"/>
      <c r="AT491" s="1191"/>
      <c r="AU491" s="1191"/>
      <c r="AV491" s="1191"/>
      <c r="AW491" s="1191"/>
      <c r="AX491" s="1191"/>
      <c r="AY491" s="1191"/>
      <c r="AZ491" s="1191"/>
      <c r="BA491" s="1191"/>
      <c r="BB491" s="1191"/>
      <c r="BC491" s="1191"/>
      <c r="BD491" s="1191"/>
      <c r="BE491" s="1191"/>
      <c r="BF491" s="1191"/>
      <c r="BG491" s="1191"/>
      <c r="BH491" s="1191"/>
      <c r="BI491" s="1191"/>
      <c r="BJ491" s="1191"/>
      <c r="BK491" s="1191"/>
      <c r="BL491" s="1191"/>
      <c r="BM491" s="1191"/>
      <c r="BN491" s="1191"/>
      <c r="BO491" s="1191"/>
      <c r="BP491" s="1191"/>
      <c r="BQ491" s="1191"/>
      <c r="BR491" s="1191"/>
      <c r="BS491" s="1191"/>
      <c r="BT491" s="1191"/>
      <c r="BU491" s="1191"/>
      <c r="BV491" s="1191"/>
      <c r="BW491" s="1191"/>
      <c r="BX491" s="1191"/>
      <c r="BY491" s="1191"/>
      <c r="BZ491" s="1191"/>
      <c r="CA491" s="1191"/>
      <c r="CB491" s="1191"/>
      <c r="CC491" s="1191"/>
      <c r="CD491" s="1191"/>
      <c r="CE491" s="1191"/>
      <c r="CF491" s="1191"/>
      <c r="CG491" s="1191"/>
      <c r="CH491" s="1191"/>
      <c r="CI491" s="1191"/>
      <c r="CJ491" s="1191"/>
      <c r="CK491" s="1191"/>
      <c r="CL491" s="1191"/>
      <c r="CM491" s="1191"/>
      <c r="CN491" s="1191"/>
      <c r="CO491" s="1191"/>
      <c r="CP491" s="1191"/>
      <c r="CQ491" s="1191"/>
      <c r="CR491" s="1191"/>
      <c r="CS491" s="1191"/>
      <c r="CT491" s="1191"/>
    </row>
    <row r="492" spans="1:98" ht="6.6" customHeight="1">
      <c r="A492" s="5"/>
      <c r="B492" s="5"/>
      <c r="C492" s="196"/>
      <c r="D492" s="196"/>
      <c r="E492" s="196"/>
      <c r="F492" s="196"/>
      <c r="G492" s="196"/>
      <c r="H492" s="274"/>
      <c r="I492" s="274"/>
      <c r="J492" s="274"/>
      <c r="K492" s="274"/>
      <c r="L492" s="274"/>
      <c r="M492" s="274"/>
      <c r="N492" s="274"/>
      <c r="O492" s="274"/>
      <c r="P492" s="274"/>
      <c r="Q492" s="274"/>
      <c r="R492" s="274"/>
      <c r="S492" s="274"/>
      <c r="T492" s="274"/>
      <c r="U492" s="274"/>
      <c r="V492" s="274"/>
      <c r="W492" s="274"/>
      <c r="X492" s="274"/>
      <c r="Y492" s="274"/>
      <c r="Z492" s="274"/>
      <c r="AA492" s="274"/>
      <c r="AB492" s="274"/>
      <c r="AC492" s="274"/>
      <c r="AD492" s="274"/>
      <c r="AE492" s="274"/>
      <c r="AF492" s="274"/>
      <c r="AG492" s="274"/>
      <c r="AH492" s="274"/>
      <c r="AI492" s="274"/>
      <c r="AJ492" s="274"/>
      <c r="AK492" s="274"/>
      <c r="AL492" s="274"/>
      <c r="AM492" s="274"/>
      <c r="AN492" s="274"/>
      <c r="AO492" s="274"/>
      <c r="AP492" s="274"/>
      <c r="AQ492" s="274"/>
      <c r="AR492" s="274"/>
      <c r="AS492" s="274"/>
      <c r="AT492" s="274"/>
      <c r="AU492" s="274"/>
      <c r="AV492" s="274"/>
      <c r="AW492" s="274"/>
      <c r="AX492" s="274"/>
      <c r="AY492" s="274"/>
      <c r="AZ492" s="274"/>
      <c r="BA492" s="274"/>
      <c r="BB492" s="274"/>
      <c r="BC492" s="274"/>
      <c r="BD492" s="274"/>
      <c r="BE492" s="274"/>
      <c r="BF492" s="274"/>
      <c r="BG492" s="274"/>
      <c r="BH492" s="274"/>
      <c r="BI492" s="274"/>
      <c r="BJ492" s="5"/>
      <c r="BK492" s="5"/>
    </row>
    <row r="493" spans="1:98" ht="6.6" customHeight="1">
      <c r="A493" s="5"/>
      <c r="B493" s="5"/>
      <c r="C493" s="196"/>
      <c r="D493" s="196"/>
      <c r="E493" s="196"/>
      <c r="F493" s="196"/>
      <c r="G493" s="196"/>
      <c r="H493" s="274"/>
      <c r="I493" s="274"/>
      <c r="J493" s="274"/>
      <c r="K493" s="274"/>
      <c r="L493" s="274"/>
      <c r="M493" s="274"/>
      <c r="N493" s="274"/>
      <c r="O493" s="274"/>
      <c r="P493" s="274"/>
      <c r="Q493" s="274"/>
      <c r="R493" s="274"/>
      <c r="S493" s="274"/>
      <c r="T493" s="274"/>
      <c r="U493" s="274"/>
      <c r="V493" s="274"/>
      <c r="W493" s="274"/>
      <c r="X493" s="274"/>
      <c r="Y493" s="274"/>
      <c r="Z493" s="274"/>
      <c r="AA493" s="274"/>
      <c r="AB493" s="274"/>
      <c r="AC493" s="274"/>
      <c r="AD493" s="274"/>
      <c r="AE493" s="274"/>
      <c r="AF493" s="274"/>
      <c r="AG493" s="274"/>
      <c r="AH493" s="274"/>
      <c r="AI493" s="274"/>
      <c r="AJ493" s="274"/>
      <c r="AK493" s="274"/>
      <c r="AL493" s="274"/>
      <c r="AM493" s="274"/>
      <c r="AN493" s="274"/>
      <c r="AO493" s="274"/>
      <c r="AP493" s="274"/>
      <c r="AQ493" s="274"/>
      <c r="AR493" s="274"/>
      <c r="AS493" s="274"/>
      <c r="AT493" s="274"/>
      <c r="AU493" s="274"/>
      <c r="AV493" s="274"/>
      <c r="AW493" s="274"/>
      <c r="AX493" s="274"/>
      <c r="AY493" s="274"/>
      <c r="AZ493" s="274"/>
      <c r="BA493" s="274"/>
      <c r="BB493" s="274"/>
      <c r="BC493" s="274"/>
      <c r="BD493" s="274"/>
      <c r="BE493" s="274"/>
      <c r="BF493" s="274"/>
      <c r="BG493" s="274"/>
      <c r="BH493" s="274"/>
      <c r="BI493" s="274"/>
      <c r="BJ493" s="5"/>
      <c r="BK493" s="5"/>
    </row>
    <row r="494" spans="1:98" ht="6.6" customHeight="1">
      <c r="A494" s="5"/>
      <c r="B494" s="5"/>
      <c r="C494" s="196"/>
      <c r="D494" s="196"/>
      <c r="E494" s="196"/>
      <c r="F494" s="196"/>
      <c r="G494" s="196"/>
      <c r="H494" s="274"/>
      <c r="I494" s="274"/>
      <c r="J494" s="274"/>
      <c r="K494" s="274"/>
      <c r="L494" s="274"/>
      <c r="M494" s="274"/>
      <c r="N494" s="274"/>
      <c r="O494" s="274"/>
      <c r="P494" s="274"/>
      <c r="Q494" s="274"/>
      <c r="R494" s="274"/>
      <c r="S494" s="274"/>
      <c r="T494" s="274"/>
      <c r="U494" s="274"/>
      <c r="V494" s="274"/>
      <c r="W494" s="274"/>
      <c r="X494" s="274"/>
      <c r="Y494" s="274"/>
      <c r="Z494" s="274"/>
      <c r="AA494" s="274"/>
      <c r="AB494" s="274"/>
      <c r="AC494" s="274"/>
      <c r="AD494" s="274"/>
      <c r="AE494" s="274"/>
      <c r="AF494" s="274"/>
      <c r="AG494" s="274"/>
      <c r="AH494" s="274"/>
      <c r="AI494" s="274"/>
      <c r="AJ494" s="274"/>
      <c r="AK494" s="274"/>
      <c r="AL494" s="274"/>
      <c r="AM494" s="274"/>
      <c r="AN494" s="274"/>
      <c r="AO494" s="274"/>
      <c r="AP494" s="274"/>
      <c r="AQ494" s="274"/>
      <c r="AR494" s="274"/>
      <c r="AS494" s="274"/>
      <c r="AT494" s="274"/>
      <c r="AU494" s="274"/>
      <c r="AV494" s="274"/>
      <c r="AW494" s="274"/>
      <c r="AX494" s="274"/>
      <c r="AY494" s="274"/>
      <c r="AZ494" s="274"/>
      <c r="BA494" s="274"/>
      <c r="BB494" s="274"/>
      <c r="BC494" s="274"/>
      <c r="BD494" s="274"/>
      <c r="BE494" s="274"/>
      <c r="BF494" s="274"/>
      <c r="BG494" s="274"/>
      <c r="BH494" s="274"/>
      <c r="BI494" s="274"/>
      <c r="BJ494" s="5"/>
      <c r="BK494" s="5"/>
    </row>
    <row r="495" spans="1:98" ht="6.6" customHeight="1">
      <c r="A495" s="5"/>
      <c r="B495" s="5"/>
      <c r="C495" s="196"/>
      <c r="D495" s="196"/>
      <c r="E495" s="196"/>
      <c r="F495" s="196"/>
      <c r="G495" s="196"/>
      <c r="H495" s="274"/>
      <c r="I495" s="274"/>
      <c r="J495" s="1178" t="s">
        <v>1587</v>
      </c>
      <c r="K495" s="1178"/>
      <c r="L495" s="1178"/>
      <c r="M495" s="1178"/>
      <c r="N495" s="1178"/>
      <c r="O495" s="1178"/>
      <c r="P495" s="1178"/>
      <c r="Q495" s="1178"/>
      <c r="R495" s="1178"/>
      <c r="S495" s="1178"/>
      <c r="T495" s="1178"/>
      <c r="U495" s="1178"/>
      <c r="V495" s="1178"/>
      <c r="W495" s="1178"/>
      <c r="X495" s="1178"/>
      <c r="Y495" s="1178"/>
      <c r="Z495" s="1178"/>
      <c r="AA495" s="1178"/>
      <c r="AB495" s="1178"/>
      <c r="AC495" s="1178"/>
      <c r="AD495" s="1178"/>
      <c r="AE495" s="1178"/>
      <c r="AF495" s="1178"/>
      <c r="AG495" s="1178"/>
      <c r="AH495" s="1178"/>
      <c r="AI495" s="1178"/>
      <c r="AJ495" s="1178"/>
      <c r="AK495" s="1178"/>
      <c r="AL495" s="1178"/>
      <c r="AM495" s="1178"/>
      <c r="AN495" s="1178"/>
      <c r="AO495" s="1178"/>
      <c r="AP495" s="1178"/>
      <c r="AQ495" s="1178"/>
      <c r="AR495" s="1178"/>
      <c r="AS495" s="1178"/>
      <c r="AT495" s="1178"/>
      <c r="AU495" s="1178"/>
      <c r="AV495" s="1178"/>
      <c r="AW495" s="1178"/>
      <c r="AX495" s="1178"/>
      <c r="AY495" s="1178"/>
      <c r="AZ495" s="1178"/>
      <c r="BA495" s="1178"/>
      <c r="BB495" s="1178"/>
      <c r="BC495" s="1178"/>
      <c r="BD495" s="1178"/>
      <c r="BE495" s="1178"/>
      <c r="BF495" s="1178"/>
      <c r="BG495" s="1178"/>
      <c r="BH495" s="1178"/>
      <c r="BI495" s="1178"/>
      <c r="BJ495" s="1178"/>
      <c r="BK495" s="1178"/>
      <c r="BL495" s="1178"/>
      <c r="BM495" s="1178"/>
      <c r="BN495" s="1178"/>
      <c r="BO495" s="1178"/>
      <c r="BP495" s="1178"/>
      <c r="BQ495" s="1178"/>
      <c r="BR495" s="1178"/>
      <c r="BS495" s="1178"/>
      <c r="BT495" s="1178"/>
      <c r="BU495" s="1178"/>
      <c r="BV495" s="1178"/>
      <c r="BW495" s="1178"/>
      <c r="BX495" s="1178"/>
      <c r="BY495" s="1178"/>
      <c r="BZ495" s="1178"/>
      <c r="CA495" s="1178"/>
      <c r="CB495" s="1178"/>
      <c r="CC495" s="1178"/>
      <c r="CD495" s="1178"/>
      <c r="CE495" s="1178"/>
      <c r="CF495" s="1178"/>
      <c r="CG495" s="1178"/>
      <c r="CH495" s="1178"/>
      <c r="CI495" s="1178"/>
      <c r="CJ495" s="1178"/>
      <c r="CK495" s="1178"/>
      <c r="CL495" s="1178"/>
      <c r="CM495" s="1178"/>
      <c r="CN495" s="1178"/>
      <c r="CO495" s="1178"/>
      <c r="CP495" s="1178"/>
      <c r="CQ495" s="1178"/>
      <c r="CR495" s="1178"/>
      <c r="CS495" s="1178"/>
      <c r="CT495" s="1178"/>
    </row>
    <row r="496" spans="1:98" ht="6.6" customHeight="1" thickBot="1">
      <c r="A496" s="5"/>
      <c r="B496" s="5"/>
      <c r="C496" s="275"/>
      <c r="D496" s="275"/>
      <c r="E496" s="6"/>
      <c r="F496" s="6"/>
      <c r="G496" s="275"/>
      <c r="I496" s="306"/>
      <c r="J496" s="1178"/>
      <c r="K496" s="1178"/>
      <c r="L496" s="1178"/>
      <c r="M496" s="1178"/>
      <c r="N496" s="1178"/>
      <c r="O496" s="1178"/>
      <c r="P496" s="1178"/>
      <c r="Q496" s="1178"/>
      <c r="R496" s="1178"/>
      <c r="S496" s="1178"/>
      <c r="T496" s="1178"/>
      <c r="U496" s="1178"/>
      <c r="V496" s="1178"/>
      <c r="W496" s="1178"/>
      <c r="X496" s="1178"/>
      <c r="Y496" s="1178"/>
      <c r="Z496" s="1178"/>
      <c r="AA496" s="1178"/>
      <c r="AB496" s="1178"/>
      <c r="AC496" s="1178"/>
      <c r="AD496" s="1178"/>
      <c r="AE496" s="1178"/>
      <c r="AF496" s="1178"/>
      <c r="AG496" s="1178"/>
      <c r="AH496" s="1178"/>
      <c r="AI496" s="1178"/>
      <c r="AJ496" s="1178"/>
      <c r="AK496" s="1178"/>
      <c r="AL496" s="1178"/>
      <c r="AM496" s="1178"/>
      <c r="AN496" s="1178"/>
      <c r="AO496" s="1178"/>
      <c r="AP496" s="1178"/>
      <c r="AQ496" s="1178"/>
      <c r="AR496" s="1178"/>
      <c r="AS496" s="1178"/>
      <c r="AT496" s="1178"/>
      <c r="AU496" s="1178"/>
      <c r="AV496" s="1178"/>
      <c r="AW496" s="1178"/>
      <c r="AX496" s="1178"/>
      <c r="AY496" s="1178"/>
      <c r="AZ496" s="1178"/>
      <c r="BA496" s="1178"/>
      <c r="BB496" s="1178"/>
      <c r="BC496" s="1178"/>
      <c r="BD496" s="1178"/>
      <c r="BE496" s="1178"/>
      <c r="BF496" s="1178"/>
      <c r="BG496" s="1178"/>
      <c r="BH496" s="1178"/>
      <c r="BI496" s="1178"/>
      <c r="BJ496" s="1178"/>
      <c r="BK496" s="1178"/>
      <c r="BL496" s="1178"/>
      <c r="BM496" s="1178"/>
      <c r="BN496" s="1178"/>
      <c r="BO496" s="1178"/>
      <c r="BP496" s="1178"/>
      <c r="BQ496" s="1178"/>
      <c r="BR496" s="1178"/>
      <c r="BS496" s="1178"/>
      <c r="BT496" s="1178"/>
      <c r="BU496" s="1178"/>
      <c r="BV496" s="1178"/>
      <c r="BW496" s="1178"/>
      <c r="BX496" s="1178"/>
      <c r="BY496" s="1178"/>
      <c r="BZ496" s="1178"/>
      <c r="CA496" s="1178"/>
      <c r="CB496" s="1178"/>
      <c r="CC496" s="1178"/>
      <c r="CD496" s="1178"/>
      <c r="CE496" s="1178"/>
      <c r="CF496" s="1178"/>
      <c r="CG496" s="1178"/>
      <c r="CH496" s="1178"/>
      <c r="CI496" s="1178"/>
      <c r="CJ496" s="1178"/>
      <c r="CK496" s="1178"/>
      <c r="CL496" s="1178"/>
      <c r="CM496" s="1178"/>
      <c r="CN496" s="1178"/>
      <c r="CO496" s="1178"/>
      <c r="CP496" s="1178"/>
      <c r="CQ496" s="1178"/>
      <c r="CR496" s="1178"/>
      <c r="CS496" s="1178"/>
      <c r="CT496" s="1178"/>
    </row>
    <row r="497" spans="1:98" ht="6.6" customHeight="1">
      <c r="A497" s="5"/>
      <c r="B497" s="5"/>
      <c r="C497" s="275"/>
      <c r="D497" s="276"/>
      <c r="E497" s="277"/>
      <c r="F497" s="277"/>
      <c r="G497" s="283"/>
      <c r="H497" s="306"/>
      <c r="I497" s="306"/>
      <c r="J497" s="1178"/>
      <c r="K497" s="1178"/>
      <c r="L497" s="1178"/>
      <c r="M497" s="1178"/>
      <c r="N497" s="1178"/>
      <c r="O497" s="1178"/>
      <c r="P497" s="1178"/>
      <c r="Q497" s="1178"/>
      <c r="R497" s="1178"/>
      <c r="S497" s="1178"/>
      <c r="T497" s="1178"/>
      <c r="U497" s="1178"/>
      <c r="V497" s="1178"/>
      <c r="W497" s="1178"/>
      <c r="X497" s="1178"/>
      <c r="Y497" s="1178"/>
      <c r="Z497" s="1178"/>
      <c r="AA497" s="1178"/>
      <c r="AB497" s="1178"/>
      <c r="AC497" s="1178"/>
      <c r="AD497" s="1178"/>
      <c r="AE497" s="1178"/>
      <c r="AF497" s="1178"/>
      <c r="AG497" s="1178"/>
      <c r="AH497" s="1178"/>
      <c r="AI497" s="1178"/>
      <c r="AJ497" s="1178"/>
      <c r="AK497" s="1178"/>
      <c r="AL497" s="1178"/>
      <c r="AM497" s="1178"/>
      <c r="AN497" s="1178"/>
      <c r="AO497" s="1178"/>
      <c r="AP497" s="1178"/>
      <c r="AQ497" s="1178"/>
      <c r="AR497" s="1178"/>
      <c r="AS497" s="1178"/>
      <c r="AT497" s="1178"/>
      <c r="AU497" s="1178"/>
      <c r="AV497" s="1178"/>
      <c r="AW497" s="1178"/>
      <c r="AX497" s="1178"/>
      <c r="AY497" s="1178"/>
      <c r="AZ497" s="1178"/>
      <c r="BA497" s="1178"/>
      <c r="BB497" s="1178"/>
      <c r="BC497" s="1178"/>
      <c r="BD497" s="1178"/>
      <c r="BE497" s="1178"/>
      <c r="BF497" s="1178"/>
      <c r="BG497" s="1178"/>
      <c r="BH497" s="1178"/>
      <c r="BI497" s="1178"/>
      <c r="BJ497" s="1178"/>
      <c r="BK497" s="1178"/>
      <c r="BL497" s="1178"/>
      <c r="BM497" s="1178"/>
      <c r="BN497" s="1178"/>
      <c r="BO497" s="1178"/>
      <c r="BP497" s="1178"/>
      <c r="BQ497" s="1178"/>
      <c r="BR497" s="1178"/>
      <c r="BS497" s="1178"/>
      <c r="BT497" s="1178"/>
      <c r="BU497" s="1178"/>
      <c r="BV497" s="1178"/>
      <c r="BW497" s="1178"/>
      <c r="BX497" s="1178"/>
      <c r="BY497" s="1178"/>
      <c r="BZ497" s="1178"/>
      <c r="CA497" s="1178"/>
      <c r="CB497" s="1178"/>
      <c r="CC497" s="1178"/>
      <c r="CD497" s="1178"/>
      <c r="CE497" s="1178"/>
      <c r="CF497" s="1178"/>
      <c r="CG497" s="1178"/>
      <c r="CH497" s="1178"/>
      <c r="CI497" s="1178"/>
      <c r="CJ497" s="1178"/>
      <c r="CK497" s="1178"/>
      <c r="CL497" s="1178"/>
      <c r="CM497" s="1178"/>
      <c r="CN497" s="1178"/>
      <c r="CO497" s="1178"/>
      <c r="CP497" s="1178"/>
      <c r="CQ497" s="1178"/>
      <c r="CR497" s="1178"/>
      <c r="CS497" s="1178"/>
      <c r="CT497" s="1178"/>
    </row>
    <row r="498" spans="1:98" ht="6.6" customHeight="1">
      <c r="A498" s="5"/>
      <c r="B498" s="5"/>
      <c r="C498" s="275"/>
      <c r="D498" s="278"/>
      <c r="E498" s="6"/>
      <c r="F498" s="6"/>
      <c r="G498" s="307"/>
      <c r="H498" s="306"/>
      <c r="I498" s="306"/>
      <c r="J498" s="1178"/>
      <c r="K498" s="1178"/>
      <c r="L498" s="1178"/>
      <c r="M498" s="1178"/>
      <c r="N498" s="1178"/>
      <c r="O498" s="1178"/>
      <c r="P498" s="1178"/>
      <c r="Q498" s="1178"/>
      <c r="R498" s="1178"/>
      <c r="S498" s="1178"/>
      <c r="T498" s="1178"/>
      <c r="U498" s="1178"/>
      <c r="V498" s="1178"/>
      <c r="W498" s="1178"/>
      <c r="X498" s="1178"/>
      <c r="Y498" s="1178"/>
      <c r="Z498" s="1178"/>
      <c r="AA498" s="1178"/>
      <c r="AB498" s="1178"/>
      <c r="AC498" s="1178"/>
      <c r="AD498" s="1178"/>
      <c r="AE498" s="1178"/>
      <c r="AF498" s="1178"/>
      <c r="AG498" s="1178"/>
      <c r="AH498" s="1178"/>
      <c r="AI498" s="1178"/>
      <c r="AJ498" s="1178"/>
      <c r="AK498" s="1178"/>
      <c r="AL498" s="1178"/>
      <c r="AM498" s="1178"/>
      <c r="AN498" s="1178"/>
      <c r="AO498" s="1178"/>
      <c r="AP498" s="1178"/>
      <c r="AQ498" s="1178"/>
      <c r="AR498" s="1178"/>
      <c r="AS498" s="1178"/>
      <c r="AT498" s="1178"/>
      <c r="AU498" s="1178"/>
      <c r="AV498" s="1178"/>
      <c r="AW498" s="1178"/>
      <c r="AX498" s="1178"/>
      <c r="AY498" s="1178"/>
      <c r="AZ498" s="1178"/>
      <c r="BA498" s="1178"/>
      <c r="BB498" s="1178"/>
      <c r="BC498" s="1178"/>
      <c r="BD498" s="1178"/>
      <c r="BE498" s="1178"/>
      <c r="BF498" s="1178"/>
      <c r="BG498" s="1178"/>
      <c r="BH498" s="1178"/>
      <c r="BI498" s="1178"/>
      <c r="BJ498" s="1178"/>
      <c r="BK498" s="1178"/>
      <c r="BL498" s="1178"/>
      <c r="BM498" s="1178"/>
      <c r="BN498" s="1178"/>
      <c r="BO498" s="1178"/>
      <c r="BP498" s="1178"/>
      <c r="BQ498" s="1178"/>
      <c r="BR498" s="1178"/>
      <c r="BS498" s="1178"/>
      <c r="BT498" s="1178"/>
      <c r="BU498" s="1178"/>
      <c r="BV498" s="1178"/>
      <c r="BW498" s="1178"/>
      <c r="BX498" s="1178"/>
      <c r="BY498" s="1178"/>
      <c r="BZ498" s="1178"/>
      <c r="CA498" s="1178"/>
      <c r="CB498" s="1178"/>
      <c r="CC498" s="1178"/>
      <c r="CD498" s="1178"/>
      <c r="CE498" s="1178"/>
      <c r="CF498" s="1178"/>
      <c r="CG498" s="1178"/>
      <c r="CH498" s="1178"/>
      <c r="CI498" s="1178"/>
      <c r="CJ498" s="1178"/>
      <c r="CK498" s="1178"/>
      <c r="CL498" s="1178"/>
      <c r="CM498" s="1178"/>
      <c r="CN498" s="1178"/>
      <c r="CO498" s="1178"/>
      <c r="CP498" s="1178"/>
      <c r="CQ498" s="1178"/>
      <c r="CR498" s="1178"/>
      <c r="CS498" s="1178"/>
      <c r="CT498" s="1178"/>
    </row>
    <row r="499" spans="1:98" ht="6.6" customHeight="1">
      <c r="A499" s="5"/>
      <c r="B499" s="5"/>
      <c r="C499" s="275"/>
      <c r="D499" s="278"/>
      <c r="E499" s="6"/>
      <c r="F499" s="6"/>
      <c r="G499" s="307"/>
      <c r="H499" s="306"/>
      <c r="I499" s="306"/>
      <c r="J499" s="1178"/>
      <c r="K499" s="1178"/>
      <c r="L499" s="1178"/>
      <c r="M499" s="1178"/>
      <c r="N499" s="1178"/>
      <c r="O499" s="1178"/>
      <c r="P499" s="1178"/>
      <c r="Q499" s="1178"/>
      <c r="R499" s="1178"/>
      <c r="S499" s="1178"/>
      <c r="T499" s="1178"/>
      <c r="U499" s="1178"/>
      <c r="V499" s="1178"/>
      <c r="W499" s="1178"/>
      <c r="X499" s="1178"/>
      <c r="Y499" s="1178"/>
      <c r="Z499" s="1178"/>
      <c r="AA499" s="1178"/>
      <c r="AB499" s="1178"/>
      <c r="AC499" s="1178"/>
      <c r="AD499" s="1178"/>
      <c r="AE499" s="1178"/>
      <c r="AF499" s="1178"/>
      <c r="AG499" s="1178"/>
      <c r="AH499" s="1178"/>
      <c r="AI499" s="1178"/>
      <c r="AJ499" s="1178"/>
      <c r="AK499" s="1178"/>
      <c r="AL499" s="1178"/>
      <c r="AM499" s="1178"/>
      <c r="AN499" s="1178"/>
      <c r="AO499" s="1178"/>
      <c r="AP499" s="1178"/>
      <c r="AQ499" s="1178"/>
      <c r="AR499" s="1178"/>
      <c r="AS499" s="1178"/>
      <c r="AT499" s="1178"/>
      <c r="AU499" s="1178"/>
      <c r="AV499" s="1178"/>
      <c r="AW499" s="1178"/>
      <c r="AX499" s="1178"/>
      <c r="AY499" s="1178"/>
      <c r="AZ499" s="1178"/>
      <c r="BA499" s="1178"/>
      <c r="BB499" s="1178"/>
      <c r="BC499" s="1178"/>
      <c r="BD499" s="1178"/>
      <c r="BE499" s="1178"/>
      <c r="BF499" s="1178"/>
      <c r="BG499" s="1178"/>
      <c r="BH499" s="1178"/>
      <c r="BI499" s="1178"/>
      <c r="BJ499" s="1178"/>
      <c r="BK499" s="1178"/>
      <c r="BL499" s="1178"/>
      <c r="BM499" s="1178"/>
      <c r="BN499" s="1178"/>
      <c r="BO499" s="1178"/>
      <c r="BP499" s="1178"/>
      <c r="BQ499" s="1178"/>
      <c r="BR499" s="1178"/>
      <c r="BS499" s="1178"/>
      <c r="BT499" s="1178"/>
      <c r="BU499" s="1178"/>
      <c r="BV499" s="1178"/>
      <c r="BW499" s="1178"/>
      <c r="BX499" s="1178"/>
      <c r="BY499" s="1178"/>
      <c r="BZ499" s="1178"/>
      <c r="CA499" s="1178"/>
      <c r="CB499" s="1178"/>
      <c r="CC499" s="1178"/>
      <c r="CD499" s="1178"/>
      <c r="CE499" s="1178"/>
      <c r="CF499" s="1178"/>
      <c r="CG499" s="1178"/>
      <c r="CH499" s="1178"/>
      <c r="CI499" s="1178"/>
      <c r="CJ499" s="1178"/>
      <c r="CK499" s="1178"/>
      <c r="CL499" s="1178"/>
      <c r="CM499" s="1178"/>
      <c r="CN499" s="1178"/>
      <c r="CO499" s="1178"/>
      <c r="CP499" s="1178"/>
      <c r="CQ499" s="1178"/>
      <c r="CR499" s="1178"/>
      <c r="CS499" s="1178"/>
      <c r="CT499" s="1178"/>
    </row>
    <row r="500" spans="1:98" ht="6.6" customHeight="1" thickBot="1">
      <c r="A500" s="5"/>
      <c r="B500" s="5"/>
      <c r="C500" s="275"/>
      <c r="D500" s="279"/>
      <c r="E500" s="280"/>
      <c r="F500" s="280"/>
      <c r="G500" s="308"/>
      <c r="H500" s="306"/>
      <c r="I500" s="306"/>
      <c r="J500" s="1178"/>
      <c r="K500" s="1178"/>
      <c r="L500" s="1178"/>
      <c r="M500" s="1178"/>
      <c r="N500" s="1178"/>
      <c r="O500" s="1178"/>
      <c r="P500" s="1178"/>
      <c r="Q500" s="1178"/>
      <c r="R500" s="1178"/>
      <c r="S500" s="1178"/>
      <c r="T500" s="1178"/>
      <c r="U500" s="1178"/>
      <c r="V500" s="1178"/>
      <c r="W500" s="1178"/>
      <c r="X500" s="1178"/>
      <c r="Y500" s="1178"/>
      <c r="Z500" s="1178"/>
      <c r="AA500" s="1178"/>
      <c r="AB500" s="1178"/>
      <c r="AC500" s="1178"/>
      <c r="AD500" s="1178"/>
      <c r="AE500" s="1178"/>
      <c r="AF500" s="1178"/>
      <c r="AG500" s="1178"/>
      <c r="AH500" s="1178"/>
      <c r="AI500" s="1178"/>
      <c r="AJ500" s="1178"/>
      <c r="AK500" s="1178"/>
      <c r="AL500" s="1178"/>
      <c r="AM500" s="1178"/>
      <c r="AN500" s="1178"/>
      <c r="AO500" s="1178"/>
      <c r="AP500" s="1178"/>
      <c r="AQ500" s="1178"/>
      <c r="AR500" s="1178"/>
      <c r="AS500" s="1178"/>
      <c r="AT500" s="1178"/>
      <c r="AU500" s="1178"/>
      <c r="AV500" s="1178"/>
      <c r="AW500" s="1178"/>
      <c r="AX500" s="1178"/>
      <c r="AY500" s="1178"/>
      <c r="AZ500" s="1178"/>
      <c r="BA500" s="1178"/>
      <c r="BB500" s="1178"/>
      <c r="BC500" s="1178"/>
      <c r="BD500" s="1178"/>
      <c r="BE500" s="1178"/>
      <c r="BF500" s="1178"/>
      <c r="BG500" s="1178"/>
      <c r="BH500" s="1178"/>
      <c r="BI500" s="1178"/>
      <c r="BJ500" s="1178"/>
      <c r="BK500" s="1178"/>
      <c r="BL500" s="1178"/>
      <c r="BM500" s="1178"/>
      <c r="BN500" s="1178"/>
      <c r="BO500" s="1178"/>
      <c r="BP500" s="1178"/>
      <c r="BQ500" s="1178"/>
      <c r="BR500" s="1178"/>
      <c r="BS500" s="1178"/>
      <c r="BT500" s="1178"/>
      <c r="BU500" s="1178"/>
      <c r="BV500" s="1178"/>
      <c r="BW500" s="1178"/>
      <c r="BX500" s="1178"/>
      <c r="BY500" s="1178"/>
      <c r="BZ500" s="1178"/>
      <c r="CA500" s="1178"/>
      <c r="CB500" s="1178"/>
      <c r="CC500" s="1178"/>
      <c r="CD500" s="1178"/>
      <c r="CE500" s="1178"/>
      <c r="CF500" s="1178"/>
      <c r="CG500" s="1178"/>
      <c r="CH500" s="1178"/>
      <c r="CI500" s="1178"/>
      <c r="CJ500" s="1178"/>
      <c r="CK500" s="1178"/>
      <c r="CL500" s="1178"/>
      <c r="CM500" s="1178"/>
      <c r="CN500" s="1178"/>
      <c r="CO500" s="1178"/>
      <c r="CP500" s="1178"/>
      <c r="CQ500" s="1178"/>
      <c r="CR500" s="1178"/>
      <c r="CS500" s="1178"/>
      <c r="CT500" s="1178"/>
    </row>
    <row r="501" spans="1:98" ht="6.6" customHeight="1">
      <c r="A501" s="5"/>
      <c r="B501" s="5"/>
      <c r="C501" s="275"/>
      <c r="D501" s="275"/>
      <c r="E501" s="6"/>
      <c r="F501" s="6"/>
      <c r="G501" s="275"/>
      <c r="H501" s="303"/>
      <c r="I501" s="303"/>
      <c r="J501" s="1178"/>
      <c r="K501" s="1178"/>
      <c r="L501" s="1178"/>
      <c r="M501" s="1178"/>
      <c r="N501" s="1178"/>
      <c r="O501" s="1178"/>
      <c r="P501" s="1178"/>
      <c r="Q501" s="1178"/>
      <c r="R501" s="1178"/>
      <c r="S501" s="1178"/>
      <c r="T501" s="1178"/>
      <c r="U501" s="1178"/>
      <c r="V501" s="1178"/>
      <c r="W501" s="1178"/>
      <c r="X501" s="1178"/>
      <c r="Y501" s="1178"/>
      <c r="Z501" s="1178"/>
      <c r="AA501" s="1178"/>
      <c r="AB501" s="1178"/>
      <c r="AC501" s="1178"/>
      <c r="AD501" s="1178"/>
      <c r="AE501" s="1178"/>
      <c r="AF501" s="1178"/>
      <c r="AG501" s="1178"/>
      <c r="AH501" s="1178"/>
      <c r="AI501" s="1178"/>
      <c r="AJ501" s="1178"/>
      <c r="AK501" s="1178"/>
      <c r="AL501" s="1178"/>
      <c r="AM501" s="1178"/>
      <c r="AN501" s="1178"/>
      <c r="AO501" s="1178"/>
      <c r="AP501" s="1178"/>
      <c r="AQ501" s="1178"/>
      <c r="AR501" s="1178"/>
      <c r="AS501" s="1178"/>
      <c r="AT501" s="1178"/>
      <c r="AU501" s="1178"/>
      <c r="AV501" s="1178"/>
      <c r="AW501" s="1178"/>
      <c r="AX501" s="1178"/>
      <c r="AY501" s="1178"/>
      <c r="AZ501" s="1178"/>
      <c r="BA501" s="1178"/>
      <c r="BB501" s="1178"/>
      <c r="BC501" s="1178"/>
      <c r="BD501" s="1178"/>
      <c r="BE501" s="1178"/>
      <c r="BF501" s="1178"/>
      <c r="BG501" s="1178"/>
      <c r="BH501" s="1178"/>
      <c r="BI501" s="1178"/>
      <c r="BJ501" s="1178"/>
      <c r="BK501" s="1178"/>
      <c r="BL501" s="1178"/>
      <c r="BM501" s="1178"/>
      <c r="BN501" s="1178"/>
      <c r="BO501" s="1178"/>
      <c r="BP501" s="1178"/>
      <c r="BQ501" s="1178"/>
      <c r="BR501" s="1178"/>
      <c r="BS501" s="1178"/>
      <c r="BT501" s="1178"/>
      <c r="BU501" s="1178"/>
      <c r="BV501" s="1178"/>
      <c r="BW501" s="1178"/>
      <c r="BX501" s="1178"/>
      <c r="BY501" s="1178"/>
      <c r="BZ501" s="1178"/>
      <c r="CA501" s="1178"/>
      <c r="CB501" s="1178"/>
      <c r="CC501" s="1178"/>
      <c r="CD501" s="1178"/>
      <c r="CE501" s="1178"/>
      <c r="CF501" s="1178"/>
      <c r="CG501" s="1178"/>
      <c r="CH501" s="1178"/>
      <c r="CI501" s="1178"/>
      <c r="CJ501" s="1178"/>
      <c r="CK501" s="1178"/>
      <c r="CL501" s="1178"/>
      <c r="CM501" s="1178"/>
      <c r="CN501" s="1178"/>
      <c r="CO501" s="1178"/>
      <c r="CP501" s="1178"/>
      <c r="CQ501" s="1178"/>
      <c r="CR501" s="1178"/>
      <c r="CS501" s="1178"/>
      <c r="CT501" s="1178"/>
    </row>
    <row r="502" spans="1:98" ht="6.6" customHeight="1">
      <c r="A502" s="5"/>
      <c r="B502" s="5"/>
      <c r="C502" s="275"/>
      <c r="D502" s="275"/>
      <c r="E502" s="6"/>
      <c r="F502" s="6"/>
      <c r="G502" s="275"/>
      <c r="H502" s="303"/>
      <c r="I502" s="303"/>
      <c r="J502" s="1178"/>
      <c r="K502" s="1178"/>
      <c r="L502" s="1178"/>
      <c r="M502" s="1178"/>
      <c r="N502" s="1178"/>
      <c r="O502" s="1178"/>
      <c r="P502" s="1178"/>
      <c r="Q502" s="1178"/>
      <c r="R502" s="1178"/>
      <c r="S502" s="1178"/>
      <c r="T502" s="1178"/>
      <c r="U502" s="1178"/>
      <c r="V502" s="1178"/>
      <c r="W502" s="1178"/>
      <c r="X502" s="1178"/>
      <c r="Y502" s="1178"/>
      <c r="Z502" s="1178"/>
      <c r="AA502" s="1178"/>
      <c r="AB502" s="1178"/>
      <c r="AC502" s="1178"/>
      <c r="AD502" s="1178"/>
      <c r="AE502" s="1178"/>
      <c r="AF502" s="1178"/>
      <c r="AG502" s="1178"/>
      <c r="AH502" s="1178"/>
      <c r="AI502" s="1178"/>
      <c r="AJ502" s="1178"/>
      <c r="AK502" s="1178"/>
      <c r="AL502" s="1178"/>
      <c r="AM502" s="1178"/>
      <c r="AN502" s="1178"/>
      <c r="AO502" s="1178"/>
      <c r="AP502" s="1178"/>
      <c r="AQ502" s="1178"/>
      <c r="AR502" s="1178"/>
      <c r="AS502" s="1178"/>
      <c r="AT502" s="1178"/>
      <c r="AU502" s="1178"/>
      <c r="AV502" s="1178"/>
      <c r="AW502" s="1178"/>
      <c r="AX502" s="1178"/>
      <c r="AY502" s="1178"/>
      <c r="AZ502" s="1178"/>
      <c r="BA502" s="1178"/>
      <c r="BB502" s="1178"/>
      <c r="BC502" s="1178"/>
      <c r="BD502" s="1178"/>
      <c r="BE502" s="1178"/>
      <c r="BF502" s="1178"/>
      <c r="BG502" s="1178"/>
      <c r="BH502" s="1178"/>
      <c r="BI502" s="1178"/>
      <c r="BJ502" s="1178"/>
      <c r="BK502" s="1178"/>
      <c r="BL502" s="1178"/>
      <c r="BM502" s="1178"/>
      <c r="BN502" s="1178"/>
      <c r="BO502" s="1178"/>
      <c r="BP502" s="1178"/>
      <c r="BQ502" s="1178"/>
      <c r="BR502" s="1178"/>
      <c r="BS502" s="1178"/>
      <c r="BT502" s="1178"/>
      <c r="BU502" s="1178"/>
      <c r="BV502" s="1178"/>
      <c r="BW502" s="1178"/>
      <c r="BX502" s="1178"/>
      <c r="BY502" s="1178"/>
      <c r="BZ502" s="1178"/>
      <c r="CA502" s="1178"/>
      <c r="CB502" s="1178"/>
      <c r="CC502" s="1178"/>
      <c r="CD502" s="1178"/>
      <c r="CE502" s="1178"/>
      <c r="CF502" s="1178"/>
      <c r="CG502" s="1178"/>
      <c r="CH502" s="1178"/>
      <c r="CI502" s="1178"/>
      <c r="CJ502" s="1178"/>
      <c r="CK502" s="1178"/>
      <c r="CL502" s="1178"/>
      <c r="CM502" s="1178"/>
      <c r="CN502" s="1178"/>
      <c r="CO502" s="1178"/>
      <c r="CP502" s="1178"/>
      <c r="CQ502" s="1178"/>
      <c r="CR502" s="1178"/>
      <c r="CS502" s="1178"/>
      <c r="CT502" s="1178"/>
    </row>
    <row r="503" spans="1:98" ht="6.6" customHeight="1">
      <c r="A503" s="5"/>
      <c r="B503" s="5"/>
      <c r="C503" s="275"/>
      <c r="D503" s="275"/>
      <c r="E503" s="6"/>
      <c r="F503" s="6"/>
      <c r="G503" s="275"/>
      <c r="H503" s="303"/>
      <c r="I503" s="303"/>
      <c r="J503" s="303"/>
      <c r="K503" s="303"/>
      <c r="L503" s="303"/>
      <c r="M503" s="303"/>
      <c r="N503" s="303"/>
      <c r="O503" s="303"/>
      <c r="P503" s="303"/>
      <c r="Q503" s="303"/>
      <c r="R503" s="303"/>
      <c r="S503" s="303"/>
      <c r="T503" s="303"/>
      <c r="U503" s="303"/>
      <c r="V503" s="303"/>
      <c r="W503" s="303"/>
      <c r="X503" s="303"/>
      <c r="Y503" s="303"/>
      <c r="Z503" s="303"/>
      <c r="AA503" s="303"/>
      <c r="AB503" s="303"/>
      <c r="AC503" s="303"/>
      <c r="AD503" s="303"/>
      <c r="AE503" s="303"/>
      <c r="AF503" s="303"/>
      <c r="AG503" s="303"/>
      <c r="AH503" s="303"/>
      <c r="AI503" s="303"/>
      <c r="AJ503" s="303"/>
      <c r="AK503" s="303"/>
      <c r="AL503" s="303"/>
      <c r="AM503" s="303"/>
      <c r="AN503" s="303"/>
      <c r="AO503" s="303"/>
      <c r="AP503" s="303"/>
      <c r="AQ503" s="303"/>
      <c r="AR503" s="303"/>
      <c r="AS503" s="303"/>
      <c r="AT503" s="303"/>
      <c r="AU503" s="303"/>
      <c r="AV503" s="303"/>
      <c r="AW503" s="303"/>
      <c r="AX503" s="303"/>
      <c r="AY503" s="303"/>
      <c r="AZ503" s="303"/>
      <c r="BA503" s="303"/>
      <c r="BB503" s="303"/>
      <c r="BC503" s="303"/>
      <c r="BD503" s="303"/>
      <c r="BE503" s="303"/>
      <c r="BF503" s="303"/>
      <c r="BG503" s="303"/>
      <c r="BH503" s="303"/>
      <c r="BI503" s="303"/>
      <c r="BJ503" s="5"/>
      <c r="BK503" s="5"/>
    </row>
    <row r="504" spans="1:98" ht="6.6" customHeight="1">
      <c r="A504" s="5"/>
      <c r="B504" s="5"/>
      <c r="C504" s="196"/>
      <c r="D504" s="196"/>
      <c r="E504" s="196"/>
      <c r="F504" s="196"/>
      <c r="G504" s="196"/>
      <c r="H504" s="274"/>
      <c r="I504" s="274"/>
      <c r="J504" s="274"/>
      <c r="K504" s="274"/>
      <c r="L504" s="274"/>
      <c r="M504" s="274"/>
      <c r="N504" s="274"/>
      <c r="O504" s="274"/>
      <c r="P504" s="274"/>
      <c r="Q504" s="274"/>
      <c r="R504" s="274"/>
      <c r="S504" s="274"/>
      <c r="T504" s="274"/>
      <c r="U504" s="274"/>
      <c r="V504" s="274"/>
      <c r="W504" s="274"/>
      <c r="X504" s="274"/>
      <c r="Y504" s="274"/>
      <c r="Z504" s="274"/>
      <c r="AA504" s="274"/>
      <c r="AB504" s="274"/>
      <c r="AC504" s="274"/>
      <c r="AD504" s="274"/>
      <c r="AE504" s="274"/>
      <c r="AF504" s="274"/>
      <c r="AG504" s="274"/>
      <c r="AH504" s="274"/>
      <c r="AI504" s="274"/>
      <c r="AJ504" s="274"/>
      <c r="AK504" s="274"/>
      <c r="AL504" s="274"/>
      <c r="AM504" s="274"/>
      <c r="AN504" s="274"/>
      <c r="AO504" s="274"/>
      <c r="AP504" s="274"/>
      <c r="AQ504" s="274"/>
      <c r="AR504" s="274"/>
      <c r="AS504" s="274"/>
      <c r="AT504" s="274"/>
      <c r="AU504" s="274"/>
      <c r="AV504" s="274"/>
      <c r="AW504" s="274"/>
      <c r="AX504" s="274"/>
      <c r="AY504" s="274"/>
      <c r="AZ504" s="274"/>
      <c r="BA504" s="274"/>
      <c r="BB504" s="274"/>
      <c r="BC504" s="274"/>
      <c r="BD504" s="274"/>
      <c r="BE504" s="274"/>
      <c r="BF504" s="274"/>
      <c r="BG504" s="274"/>
      <c r="BH504" s="274"/>
      <c r="BI504" s="274"/>
      <c r="BJ504" s="5"/>
      <c r="BK504" s="5"/>
    </row>
    <row r="505" spans="1:98" ht="6.6" customHeight="1">
      <c r="A505" s="5"/>
      <c r="B505" s="5"/>
      <c r="C505" s="196"/>
      <c r="D505" s="196"/>
      <c r="E505" s="196"/>
      <c r="F505" s="196"/>
      <c r="G505" s="196"/>
      <c r="H505" s="274"/>
      <c r="I505" s="274"/>
      <c r="J505" s="274"/>
      <c r="K505" s="274"/>
      <c r="L505" s="274"/>
      <c r="M505" s="274"/>
      <c r="N505" s="274"/>
      <c r="O505" s="274"/>
      <c r="P505" s="274"/>
      <c r="Q505" s="274"/>
      <c r="R505" s="274"/>
      <c r="S505" s="274"/>
      <c r="T505" s="274"/>
      <c r="U505" s="274"/>
      <c r="V505" s="274"/>
      <c r="W505" s="274"/>
      <c r="X505" s="274"/>
      <c r="Y505" s="274"/>
      <c r="Z505" s="274"/>
      <c r="AA505" s="274"/>
      <c r="AB505" s="274"/>
      <c r="AC505" s="274"/>
      <c r="AD505" s="274"/>
      <c r="AE505" s="274"/>
      <c r="AF505" s="274"/>
      <c r="AG505" s="274"/>
      <c r="AH505" s="274"/>
      <c r="AI505" s="274"/>
      <c r="AJ505" s="274"/>
      <c r="AK505" s="274"/>
      <c r="AL505" s="274"/>
      <c r="AM505" s="274"/>
      <c r="AN505" s="274"/>
      <c r="AO505" s="274"/>
      <c r="AP505" s="274"/>
      <c r="AQ505" s="274"/>
      <c r="AR505" s="274"/>
      <c r="AS505" s="274"/>
      <c r="AT505" s="274"/>
      <c r="AU505" s="274"/>
      <c r="AV505" s="274"/>
      <c r="AW505" s="274"/>
      <c r="AX505" s="274"/>
      <c r="AY505" s="274"/>
      <c r="AZ505" s="274"/>
      <c r="BA505" s="274"/>
      <c r="BB505" s="274"/>
      <c r="BC505" s="274"/>
      <c r="BD505" s="274"/>
      <c r="BE505" s="274"/>
      <c r="BF505" s="274"/>
      <c r="BG505" s="274"/>
      <c r="BH505" s="274"/>
      <c r="BI505" s="274"/>
      <c r="BJ505" s="5"/>
      <c r="BK505" s="5"/>
    </row>
    <row r="506" spans="1:98" ht="6.6" customHeight="1">
      <c r="A506" s="5"/>
      <c r="B506" s="5"/>
      <c r="C506" s="196"/>
      <c r="D506" s="196"/>
      <c r="E506" s="196"/>
      <c r="F506" s="196"/>
      <c r="G506" s="196"/>
      <c r="I506" s="309"/>
      <c r="J506" s="1179" t="s">
        <v>1585</v>
      </c>
      <c r="K506" s="1179"/>
      <c r="L506" s="1179"/>
      <c r="M506" s="1179"/>
      <c r="N506" s="1179"/>
      <c r="O506" s="1179"/>
      <c r="P506" s="1179"/>
      <c r="Q506" s="1179"/>
      <c r="R506" s="1179"/>
      <c r="S506" s="1179"/>
      <c r="T506" s="1179"/>
      <c r="U506" s="1179"/>
      <c r="V506" s="1179"/>
      <c r="W506" s="1179"/>
      <c r="X506" s="1179"/>
      <c r="Y506" s="1179"/>
      <c r="Z506" s="1179"/>
      <c r="AA506" s="1179"/>
      <c r="AB506" s="1179"/>
      <c r="AC506" s="1179"/>
      <c r="AD506" s="1179"/>
      <c r="AE506" s="1179"/>
      <c r="AF506" s="1179"/>
      <c r="AG506" s="1179"/>
      <c r="AH506" s="1179"/>
      <c r="AI506" s="1179"/>
      <c r="AJ506" s="1179"/>
      <c r="AK506" s="1179"/>
      <c r="AL506" s="1179"/>
      <c r="AM506" s="1179"/>
      <c r="AN506" s="1179"/>
      <c r="AO506" s="1179"/>
      <c r="AP506" s="1179"/>
      <c r="AQ506" s="1179"/>
      <c r="AR506" s="1179"/>
      <c r="AS506" s="1179"/>
      <c r="AT506" s="1179"/>
      <c r="AU506" s="1179"/>
      <c r="AV506" s="1179"/>
      <c r="AW506" s="1179"/>
      <c r="AX506" s="1179"/>
      <c r="AY506" s="1179"/>
      <c r="AZ506" s="1179"/>
      <c r="BA506" s="1179"/>
      <c r="BB506" s="1179"/>
      <c r="BC506" s="1179"/>
      <c r="BD506" s="1179"/>
      <c r="BE506" s="1179"/>
      <c r="BF506" s="1179"/>
      <c r="BG506" s="1179"/>
      <c r="BH506" s="1179"/>
      <c r="BI506" s="1179"/>
      <c r="BJ506" s="1179"/>
      <c r="BK506" s="1179"/>
      <c r="BL506" s="1179"/>
      <c r="BM506" s="1179"/>
      <c r="BN506" s="1179"/>
      <c r="BO506" s="1179"/>
      <c r="BP506" s="1179"/>
      <c r="BQ506" s="1179"/>
      <c r="BR506" s="1179"/>
      <c r="BS506" s="1179"/>
      <c r="BT506" s="1179"/>
      <c r="BU506" s="1179"/>
      <c r="BV506" s="1179"/>
      <c r="BW506" s="1179"/>
      <c r="BX506" s="1179"/>
      <c r="BY506" s="1179"/>
      <c r="BZ506" s="1179"/>
      <c r="CA506" s="1179"/>
      <c r="CB506" s="1179"/>
      <c r="CC506" s="1179"/>
      <c r="CD506" s="1179"/>
      <c r="CE506" s="1179"/>
      <c r="CF506" s="1179"/>
      <c r="CG506" s="1179"/>
      <c r="CH506" s="1179"/>
      <c r="CI506" s="1179"/>
      <c r="CJ506" s="1179"/>
      <c r="CK506" s="1179"/>
      <c r="CL506" s="1179"/>
      <c r="CM506" s="1179"/>
      <c r="CN506" s="1179"/>
      <c r="CO506" s="1179"/>
      <c r="CP506" s="1179"/>
      <c r="CQ506" s="1179"/>
      <c r="CR506" s="1179"/>
      <c r="CS506" s="1179"/>
      <c r="CT506" s="1179"/>
    </row>
    <row r="507" spans="1:98" ht="6.6" customHeight="1" thickBot="1">
      <c r="A507" s="5"/>
      <c r="B507" s="5"/>
      <c r="C507" s="196"/>
      <c r="D507" s="268"/>
      <c r="E507" s="268"/>
      <c r="F507" s="268"/>
      <c r="G507" s="196"/>
      <c r="H507" s="309"/>
      <c r="I507" s="309"/>
      <c r="J507" s="1179"/>
      <c r="K507" s="1179"/>
      <c r="L507" s="1179"/>
      <c r="M507" s="1179"/>
      <c r="N507" s="1179"/>
      <c r="O507" s="1179"/>
      <c r="P507" s="1179"/>
      <c r="Q507" s="1179"/>
      <c r="R507" s="1179"/>
      <c r="S507" s="1179"/>
      <c r="T507" s="1179"/>
      <c r="U507" s="1179"/>
      <c r="V507" s="1179"/>
      <c r="W507" s="1179"/>
      <c r="X507" s="1179"/>
      <c r="Y507" s="1179"/>
      <c r="Z507" s="1179"/>
      <c r="AA507" s="1179"/>
      <c r="AB507" s="1179"/>
      <c r="AC507" s="1179"/>
      <c r="AD507" s="1179"/>
      <c r="AE507" s="1179"/>
      <c r="AF507" s="1179"/>
      <c r="AG507" s="1179"/>
      <c r="AH507" s="1179"/>
      <c r="AI507" s="1179"/>
      <c r="AJ507" s="1179"/>
      <c r="AK507" s="1179"/>
      <c r="AL507" s="1179"/>
      <c r="AM507" s="1179"/>
      <c r="AN507" s="1179"/>
      <c r="AO507" s="1179"/>
      <c r="AP507" s="1179"/>
      <c r="AQ507" s="1179"/>
      <c r="AR507" s="1179"/>
      <c r="AS507" s="1179"/>
      <c r="AT507" s="1179"/>
      <c r="AU507" s="1179"/>
      <c r="AV507" s="1179"/>
      <c r="AW507" s="1179"/>
      <c r="AX507" s="1179"/>
      <c r="AY507" s="1179"/>
      <c r="AZ507" s="1179"/>
      <c r="BA507" s="1179"/>
      <c r="BB507" s="1179"/>
      <c r="BC507" s="1179"/>
      <c r="BD507" s="1179"/>
      <c r="BE507" s="1179"/>
      <c r="BF507" s="1179"/>
      <c r="BG507" s="1179"/>
      <c r="BH507" s="1179"/>
      <c r="BI507" s="1179"/>
      <c r="BJ507" s="1179"/>
      <c r="BK507" s="1179"/>
      <c r="BL507" s="1179"/>
      <c r="BM507" s="1179"/>
      <c r="BN507" s="1179"/>
      <c r="BO507" s="1179"/>
      <c r="BP507" s="1179"/>
      <c r="BQ507" s="1179"/>
      <c r="BR507" s="1179"/>
      <c r="BS507" s="1179"/>
      <c r="BT507" s="1179"/>
      <c r="BU507" s="1179"/>
      <c r="BV507" s="1179"/>
      <c r="BW507" s="1179"/>
      <c r="BX507" s="1179"/>
      <c r="BY507" s="1179"/>
      <c r="BZ507" s="1179"/>
      <c r="CA507" s="1179"/>
      <c r="CB507" s="1179"/>
      <c r="CC507" s="1179"/>
      <c r="CD507" s="1179"/>
      <c r="CE507" s="1179"/>
      <c r="CF507" s="1179"/>
      <c r="CG507" s="1179"/>
      <c r="CH507" s="1179"/>
      <c r="CI507" s="1179"/>
      <c r="CJ507" s="1179"/>
      <c r="CK507" s="1179"/>
      <c r="CL507" s="1179"/>
      <c r="CM507" s="1179"/>
      <c r="CN507" s="1179"/>
      <c r="CO507" s="1179"/>
      <c r="CP507" s="1179"/>
      <c r="CQ507" s="1179"/>
      <c r="CR507" s="1179"/>
      <c r="CS507" s="1179"/>
      <c r="CT507" s="1179"/>
    </row>
    <row r="508" spans="1:98" ht="6.6" customHeight="1">
      <c r="A508" s="5"/>
      <c r="B508" s="5"/>
      <c r="C508" s="268"/>
      <c r="D508" s="310"/>
      <c r="E508" s="311"/>
      <c r="F508" s="311"/>
      <c r="G508" s="270"/>
      <c r="H508" s="309"/>
      <c r="I508" s="309"/>
      <c r="J508" s="1179"/>
      <c r="K508" s="1179"/>
      <c r="L508" s="1179"/>
      <c r="M508" s="1179"/>
      <c r="N508" s="1179"/>
      <c r="O508" s="1179"/>
      <c r="P508" s="1179"/>
      <c r="Q508" s="1179"/>
      <c r="R508" s="1179"/>
      <c r="S508" s="1179"/>
      <c r="T508" s="1179"/>
      <c r="U508" s="1179"/>
      <c r="V508" s="1179"/>
      <c r="W508" s="1179"/>
      <c r="X508" s="1179"/>
      <c r="Y508" s="1179"/>
      <c r="Z508" s="1179"/>
      <c r="AA508" s="1179"/>
      <c r="AB508" s="1179"/>
      <c r="AC508" s="1179"/>
      <c r="AD508" s="1179"/>
      <c r="AE508" s="1179"/>
      <c r="AF508" s="1179"/>
      <c r="AG508" s="1179"/>
      <c r="AH508" s="1179"/>
      <c r="AI508" s="1179"/>
      <c r="AJ508" s="1179"/>
      <c r="AK508" s="1179"/>
      <c r="AL508" s="1179"/>
      <c r="AM508" s="1179"/>
      <c r="AN508" s="1179"/>
      <c r="AO508" s="1179"/>
      <c r="AP508" s="1179"/>
      <c r="AQ508" s="1179"/>
      <c r="AR508" s="1179"/>
      <c r="AS508" s="1179"/>
      <c r="AT508" s="1179"/>
      <c r="AU508" s="1179"/>
      <c r="AV508" s="1179"/>
      <c r="AW508" s="1179"/>
      <c r="AX508" s="1179"/>
      <c r="AY508" s="1179"/>
      <c r="AZ508" s="1179"/>
      <c r="BA508" s="1179"/>
      <c r="BB508" s="1179"/>
      <c r="BC508" s="1179"/>
      <c r="BD508" s="1179"/>
      <c r="BE508" s="1179"/>
      <c r="BF508" s="1179"/>
      <c r="BG508" s="1179"/>
      <c r="BH508" s="1179"/>
      <c r="BI508" s="1179"/>
      <c r="BJ508" s="1179"/>
      <c r="BK508" s="1179"/>
      <c r="BL508" s="1179"/>
      <c r="BM508" s="1179"/>
      <c r="BN508" s="1179"/>
      <c r="BO508" s="1179"/>
      <c r="BP508" s="1179"/>
      <c r="BQ508" s="1179"/>
      <c r="BR508" s="1179"/>
      <c r="BS508" s="1179"/>
      <c r="BT508" s="1179"/>
      <c r="BU508" s="1179"/>
      <c r="BV508" s="1179"/>
      <c r="BW508" s="1179"/>
      <c r="BX508" s="1179"/>
      <c r="BY508" s="1179"/>
      <c r="BZ508" s="1179"/>
      <c r="CA508" s="1179"/>
      <c r="CB508" s="1179"/>
      <c r="CC508" s="1179"/>
      <c r="CD508" s="1179"/>
      <c r="CE508" s="1179"/>
      <c r="CF508" s="1179"/>
      <c r="CG508" s="1179"/>
      <c r="CH508" s="1179"/>
      <c r="CI508" s="1179"/>
      <c r="CJ508" s="1179"/>
      <c r="CK508" s="1179"/>
      <c r="CL508" s="1179"/>
      <c r="CM508" s="1179"/>
      <c r="CN508" s="1179"/>
      <c r="CO508" s="1179"/>
      <c r="CP508" s="1179"/>
      <c r="CQ508" s="1179"/>
      <c r="CR508" s="1179"/>
      <c r="CS508" s="1179"/>
      <c r="CT508" s="1179"/>
    </row>
    <row r="509" spans="1:98" ht="6.6" customHeight="1">
      <c r="A509" s="5"/>
      <c r="B509" s="5"/>
      <c r="C509" s="272"/>
      <c r="D509" s="271"/>
      <c r="E509" s="272"/>
      <c r="F509" s="272"/>
      <c r="G509" s="273"/>
      <c r="H509" s="309"/>
      <c r="I509" s="309"/>
      <c r="J509" s="1179"/>
      <c r="K509" s="1179"/>
      <c r="L509" s="1179"/>
      <c r="M509" s="1179"/>
      <c r="N509" s="1179"/>
      <c r="O509" s="1179"/>
      <c r="P509" s="1179"/>
      <c r="Q509" s="1179"/>
      <c r="R509" s="1179"/>
      <c r="S509" s="1179"/>
      <c r="T509" s="1179"/>
      <c r="U509" s="1179"/>
      <c r="V509" s="1179"/>
      <c r="W509" s="1179"/>
      <c r="X509" s="1179"/>
      <c r="Y509" s="1179"/>
      <c r="Z509" s="1179"/>
      <c r="AA509" s="1179"/>
      <c r="AB509" s="1179"/>
      <c r="AC509" s="1179"/>
      <c r="AD509" s="1179"/>
      <c r="AE509" s="1179"/>
      <c r="AF509" s="1179"/>
      <c r="AG509" s="1179"/>
      <c r="AH509" s="1179"/>
      <c r="AI509" s="1179"/>
      <c r="AJ509" s="1179"/>
      <c r="AK509" s="1179"/>
      <c r="AL509" s="1179"/>
      <c r="AM509" s="1179"/>
      <c r="AN509" s="1179"/>
      <c r="AO509" s="1179"/>
      <c r="AP509" s="1179"/>
      <c r="AQ509" s="1179"/>
      <c r="AR509" s="1179"/>
      <c r="AS509" s="1179"/>
      <c r="AT509" s="1179"/>
      <c r="AU509" s="1179"/>
      <c r="AV509" s="1179"/>
      <c r="AW509" s="1179"/>
      <c r="AX509" s="1179"/>
      <c r="AY509" s="1179"/>
      <c r="AZ509" s="1179"/>
      <c r="BA509" s="1179"/>
      <c r="BB509" s="1179"/>
      <c r="BC509" s="1179"/>
      <c r="BD509" s="1179"/>
      <c r="BE509" s="1179"/>
      <c r="BF509" s="1179"/>
      <c r="BG509" s="1179"/>
      <c r="BH509" s="1179"/>
      <c r="BI509" s="1179"/>
      <c r="BJ509" s="1179"/>
      <c r="BK509" s="1179"/>
      <c r="BL509" s="1179"/>
      <c r="BM509" s="1179"/>
      <c r="BN509" s="1179"/>
      <c r="BO509" s="1179"/>
      <c r="BP509" s="1179"/>
      <c r="BQ509" s="1179"/>
      <c r="BR509" s="1179"/>
      <c r="BS509" s="1179"/>
      <c r="BT509" s="1179"/>
      <c r="BU509" s="1179"/>
      <c r="BV509" s="1179"/>
      <c r="BW509" s="1179"/>
      <c r="BX509" s="1179"/>
      <c r="BY509" s="1179"/>
      <c r="BZ509" s="1179"/>
      <c r="CA509" s="1179"/>
      <c r="CB509" s="1179"/>
      <c r="CC509" s="1179"/>
      <c r="CD509" s="1179"/>
      <c r="CE509" s="1179"/>
      <c r="CF509" s="1179"/>
      <c r="CG509" s="1179"/>
      <c r="CH509" s="1179"/>
      <c r="CI509" s="1179"/>
      <c r="CJ509" s="1179"/>
      <c r="CK509" s="1179"/>
      <c r="CL509" s="1179"/>
      <c r="CM509" s="1179"/>
      <c r="CN509" s="1179"/>
      <c r="CO509" s="1179"/>
      <c r="CP509" s="1179"/>
      <c r="CQ509" s="1179"/>
      <c r="CR509" s="1179"/>
      <c r="CS509" s="1179"/>
      <c r="CT509" s="1179"/>
    </row>
    <row r="510" spans="1:98" ht="6.6" customHeight="1">
      <c r="A510" s="5"/>
      <c r="B510" s="5"/>
      <c r="C510" s="269"/>
      <c r="D510" s="312"/>
      <c r="E510" s="269"/>
      <c r="F510" s="269"/>
      <c r="G510" s="313"/>
      <c r="H510" s="309"/>
      <c r="I510" s="309"/>
      <c r="J510" s="1179"/>
      <c r="K510" s="1179"/>
      <c r="L510" s="1179"/>
      <c r="M510" s="1179"/>
      <c r="N510" s="1179"/>
      <c r="O510" s="1179"/>
      <c r="P510" s="1179"/>
      <c r="Q510" s="1179"/>
      <c r="R510" s="1179"/>
      <c r="S510" s="1179"/>
      <c r="T510" s="1179"/>
      <c r="U510" s="1179"/>
      <c r="V510" s="1179"/>
      <c r="W510" s="1179"/>
      <c r="X510" s="1179"/>
      <c r="Y510" s="1179"/>
      <c r="Z510" s="1179"/>
      <c r="AA510" s="1179"/>
      <c r="AB510" s="1179"/>
      <c r="AC510" s="1179"/>
      <c r="AD510" s="1179"/>
      <c r="AE510" s="1179"/>
      <c r="AF510" s="1179"/>
      <c r="AG510" s="1179"/>
      <c r="AH510" s="1179"/>
      <c r="AI510" s="1179"/>
      <c r="AJ510" s="1179"/>
      <c r="AK510" s="1179"/>
      <c r="AL510" s="1179"/>
      <c r="AM510" s="1179"/>
      <c r="AN510" s="1179"/>
      <c r="AO510" s="1179"/>
      <c r="AP510" s="1179"/>
      <c r="AQ510" s="1179"/>
      <c r="AR510" s="1179"/>
      <c r="AS510" s="1179"/>
      <c r="AT510" s="1179"/>
      <c r="AU510" s="1179"/>
      <c r="AV510" s="1179"/>
      <c r="AW510" s="1179"/>
      <c r="AX510" s="1179"/>
      <c r="AY510" s="1179"/>
      <c r="AZ510" s="1179"/>
      <c r="BA510" s="1179"/>
      <c r="BB510" s="1179"/>
      <c r="BC510" s="1179"/>
      <c r="BD510" s="1179"/>
      <c r="BE510" s="1179"/>
      <c r="BF510" s="1179"/>
      <c r="BG510" s="1179"/>
      <c r="BH510" s="1179"/>
      <c r="BI510" s="1179"/>
      <c r="BJ510" s="1179"/>
      <c r="BK510" s="1179"/>
      <c r="BL510" s="1179"/>
      <c r="BM510" s="1179"/>
      <c r="BN510" s="1179"/>
      <c r="BO510" s="1179"/>
      <c r="BP510" s="1179"/>
      <c r="BQ510" s="1179"/>
      <c r="BR510" s="1179"/>
      <c r="BS510" s="1179"/>
      <c r="BT510" s="1179"/>
      <c r="BU510" s="1179"/>
      <c r="BV510" s="1179"/>
      <c r="BW510" s="1179"/>
      <c r="BX510" s="1179"/>
      <c r="BY510" s="1179"/>
      <c r="BZ510" s="1179"/>
      <c r="CA510" s="1179"/>
      <c r="CB510" s="1179"/>
      <c r="CC510" s="1179"/>
      <c r="CD510" s="1179"/>
      <c r="CE510" s="1179"/>
      <c r="CF510" s="1179"/>
      <c r="CG510" s="1179"/>
      <c r="CH510" s="1179"/>
      <c r="CI510" s="1179"/>
      <c r="CJ510" s="1179"/>
      <c r="CK510" s="1179"/>
      <c r="CL510" s="1179"/>
      <c r="CM510" s="1179"/>
      <c r="CN510" s="1179"/>
      <c r="CO510" s="1179"/>
      <c r="CP510" s="1179"/>
      <c r="CQ510" s="1179"/>
      <c r="CR510" s="1179"/>
      <c r="CS510" s="1179"/>
      <c r="CT510" s="1179"/>
    </row>
    <row r="511" spans="1:98" ht="6.6" customHeight="1" thickBot="1">
      <c r="A511" s="5"/>
      <c r="B511" s="5"/>
      <c r="C511" s="269"/>
      <c r="D511" s="314"/>
      <c r="E511" s="315"/>
      <c r="F511" s="315"/>
      <c r="G511" s="316"/>
      <c r="H511" s="304"/>
      <c r="I511" s="304"/>
      <c r="J511" s="1179"/>
      <c r="K511" s="1179"/>
      <c r="L511" s="1179"/>
      <c r="M511" s="1179"/>
      <c r="N511" s="1179"/>
      <c r="O511" s="1179"/>
      <c r="P511" s="1179"/>
      <c r="Q511" s="1179"/>
      <c r="R511" s="1179"/>
      <c r="S511" s="1179"/>
      <c r="T511" s="1179"/>
      <c r="U511" s="1179"/>
      <c r="V511" s="1179"/>
      <c r="W511" s="1179"/>
      <c r="X511" s="1179"/>
      <c r="Y511" s="1179"/>
      <c r="Z511" s="1179"/>
      <c r="AA511" s="1179"/>
      <c r="AB511" s="1179"/>
      <c r="AC511" s="1179"/>
      <c r="AD511" s="1179"/>
      <c r="AE511" s="1179"/>
      <c r="AF511" s="1179"/>
      <c r="AG511" s="1179"/>
      <c r="AH511" s="1179"/>
      <c r="AI511" s="1179"/>
      <c r="AJ511" s="1179"/>
      <c r="AK511" s="1179"/>
      <c r="AL511" s="1179"/>
      <c r="AM511" s="1179"/>
      <c r="AN511" s="1179"/>
      <c r="AO511" s="1179"/>
      <c r="AP511" s="1179"/>
      <c r="AQ511" s="1179"/>
      <c r="AR511" s="1179"/>
      <c r="AS511" s="1179"/>
      <c r="AT511" s="1179"/>
      <c r="AU511" s="1179"/>
      <c r="AV511" s="1179"/>
      <c r="AW511" s="1179"/>
      <c r="AX511" s="1179"/>
      <c r="AY511" s="1179"/>
      <c r="AZ511" s="1179"/>
      <c r="BA511" s="1179"/>
      <c r="BB511" s="1179"/>
      <c r="BC511" s="1179"/>
      <c r="BD511" s="1179"/>
      <c r="BE511" s="1179"/>
      <c r="BF511" s="1179"/>
      <c r="BG511" s="1179"/>
      <c r="BH511" s="1179"/>
      <c r="BI511" s="1179"/>
      <c r="BJ511" s="1179"/>
      <c r="BK511" s="1179"/>
      <c r="BL511" s="1179"/>
      <c r="BM511" s="1179"/>
      <c r="BN511" s="1179"/>
      <c r="BO511" s="1179"/>
      <c r="BP511" s="1179"/>
      <c r="BQ511" s="1179"/>
      <c r="BR511" s="1179"/>
      <c r="BS511" s="1179"/>
      <c r="BT511" s="1179"/>
      <c r="BU511" s="1179"/>
      <c r="BV511" s="1179"/>
      <c r="BW511" s="1179"/>
      <c r="BX511" s="1179"/>
      <c r="BY511" s="1179"/>
      <c r="BZ511" s="1179"/>
      <c r="CA511" s="1179"/>
      <c r="CB511" s="1179"/>
      <c r="CC511" s="1179"/>
      <c r="CD511" s="1179"/>
      <c r="CE511" s="1179"/>
      <c r="CF511" s="1179"/>
      <c r="CG511" s="1179"/>
      <c r="CH511" s="1179"/>
      <c r="CI511" s="1179"/>
      <c r="CJ511" s="1179"/>
      <c r="CK511" s="1179"/>
      <c r="CL511" s="1179"/>
      <c r="CM511" s="1179"/>
      <c r="CN511" s="1179"/>
      <c r="CO511" s="1179"/>
      <c r="CP511" s="1179"/>
      <c r="CQ511" s="1179"/>
      <c r="CR511" s="1179"/>
      <c r="CS511" s="1179"/>
      <c r="CT511" s="1179"/>
    </row>
    <row r="512" spans="1:98" ht="6.6" customHeight="1">
      <c r="A512" s="5"/>
      <c r="B512" s="5"/>
      <c r="C512" s="269"/>
      <c r="D512" s="269"/>
      <c r="E512" s="269"/>
      <c r="F512" s="269"/>
      <c r="G512" s="269"/>
      <c r="H512" s="304"/>
      <c r="I512" s="304"/>
      <c r="J512" s="1179"/>
      <c r="K512" s="1179"/>
      <c r="L512" s="1179"/>
      <c r="M512" s="1179"/>
      <c r="N512" s="1179"/>
      <c r="O512" s="1179"/>
      <c r="P512" s="1179"/>
      <c r="Q512" s="1179"/>
      <c r="R512" s="1179"/>
      <c r="S512" s="1179"/>
      <c r="T512" s="1179"/>
      <c r="U512" s="1179"/>
      <c r="V512" s="1179"/>
      <c r="W512" s="1179"/>
      <c r="X512" s="1179"/>
      <c r="Y512" s="1179"/>
      <c r="Z512" s="1179"/>
      <c r="AA512" s="1179"/>
      <c r="AB512" s="1179"/>
      <c r="AC512" s="1179"/>
      <c r="AD512" s="1179"/>
      <c r="AE512" s="1179"/>
      <c r="AF512" s="1179"/>
      <c r="AG512" s="1179"/>
      <c r="AH512" s="1179"/>
      <c r="AI512" s="1179"/>
      <c r="AJ512" s="1179"/>
      <c r="AK512" s="1179"/>
      <c r="AL512" s="1179"/>
      <c r="AM512" s="1179"/>
      <c r="AN512" s="1179"/>
      <c r="AO512" s="1179"/>
      <c r="AP512" s="1179"/>
      <c r="AQ512" s="1179"/>
      <c r="AR512" s="1179"/>
      <c r="AS512" s="1179"/>
      <c r="AT512" s="1179"/>
      <c r="AU512" s="1179"/>
      <c r="AV512" s="1179"/>
      <c r="AW512" s="1179"/>
      <c r="AX512" s="1179"/>
      <c r="AY512" s="1179"/>
      <c r="AZ512" s="1179"/>
      <c r="BA512" s="1179"/>
      <c r="BB512" s="1179"/>
      <c r="BC512" s="1179"/>
      <c r="BD512" s="1179"/>
      <c r="BE512" s="1179"/>
      <c r="BF512" s="1179"/>
      <c r="BG512" s="1179"/>
      <c r="BH512" s="1179"/>
      <c r="BI512" s="1179"/>
      <c r="BJ512" s="1179"/>
      <c r="BK512" s="1179"/>
      <c r="BL512" s="1179"/>
      <c r="BM512" s="1179"/>
      <c r="BN512" s="1179"/>
      <c r="BO512" s="1179"/>
      <c r="BP512" s="1179"/>
      <c r="BQ512" s="1179"/>
      <c r="BR512" s="1179"/>
      <c r="BS512" s="1179"/>
      <c r="BT512" s="1179"/>
      <c r="BU512" s="1179"/>
      <c r="BV512" s="1179"/>
      <c r="BW512" s="1179"/>
      <c r="BX512" s="1179"/>
      <c r="BY512" s="1179"/>
      <c r="BZ512" s="1179"/>
      <c r="CA512" s="1179"/>
      <c r="CB512" s="1179"/>
      <c r="CC512" s="1179"/>
      <c r="CD512" s="1179"/>
      <c r="CE512" s="1179"/>
      <c r="CF512" s="1179"/>
      <c r="CG512" s="1179"/>
      <c r="CH512" s="1179"/>
      <c r="CI512" s="1179"/>
      <c r="CJ512" s="1179"/>
      <c r="CK512" s="1179"/>
      <c r="CL512" s="1179"/>
      <c r="CM512" s="1179"/>
      <c r="CN512" s="1179"/>
      <c r="CO512" s="1179"/>
      <c r="CP512" s="1179"/>
      <c r="CQ512" s="1179"/>
      <c r="CR512" s="1179"/>
      <c r="CS512" s="1179"/>
      <c r="CT512" s="1179"/>
    </row>
    <row r="513" spans="1:98" ht="6.6" customHeight="1">
      <c r="A513" s="5"/>
      <c r="B513" s="5"/>
      <c r="C513" s="269"/>
      <c r="D513" s="269"/>
      <c r="E513" s="269"/>
      <c r="F513" s="269"/>
      <c r="G513" s="269"/>
      <c r="H513" s="336"/>
      <c r="I513" s="336"/>
      <c r="J513" s="336"/>
      <c r="K513" s="336"/>
      <c r="L513" s="336"/>
      <c r="M513" s="336"/>
      <c r="N513" s="336"/>
      <c r="O513" s="336"/>
      <c r="P513" s="336"/>
      <c r="Q513" s="336"/>
      <c r="R513" s="336"/>
      <c r="S513" s="336"/>
      <c r="T513" s="336"/>
      <c r="U513" s="336"/>
      <c r="V513" s="336"/>
      <c r="W513" s="336"/>
      <c r="X513" s="336"/>
      <c r="Y513" s="336"/>
      <c r="Z513" s="336"/>
      <c r="AA513" s="336"/>
      <c r="AB513" s="336"/>
      <c r="AC513" s="336"/>
      <c r="AD513" s="336"/>
      <c r="AE513" s="336"/>
      <c r="AF513" s="336"/>
      <c r="AG513" s="336"/>
      <c r="AH513" s="336"/>
      <c r="AI513" s="336"/>
      <c r="AJ513" s="336"/>
      <c r="AK513" s="336"/>
      <c r="AL513" s="336"/>
      <c r="AM513" s="336"/>
      <c r="AN513" s="336"/>
      <c r="AO513" s="336"/>
      <c r="AP513" s="336"/>
      <c r="AQ513" s="336"/>
      <c r="AR513" s="336"/>
      <c r="AS513" s="336"/>
      <c r="AT513" s="336"/>
      <c r="AU513" s="336"/>
      <c r="AV513" s="336"/>
      <c r="AW513" s="336"/>
      <c r="AX513" s="336"/>
      <c r="AY513" s="336"/>
      <c r="AZ513" s="336"/>
      <c r="BA513" s="336"/>
      <c r="BB513" s="336"/>
      <c r="BC513" s="336"/>
      <c r="BD513" s="336"/>
      <c r="BE513" s="336"/>
      <c r="BF513" s="336"/>
      <c r="BG513" s="336"/>
      <c r="BH513" s="336"/>
      <c r="BI513" s="336"/>
      <c r="BJ513" s="336"/>
      <c r="BK513" s="336"/>
      <c r="BL513" s="336"/>
      <c r="BM513" s="336"/>
      <c r="BN513" s="336"/>
      <c r="BO513" s="336"/>
      <c r="BP513" s="336"/>
      <c r="BQ513" s="336"/>
      <c r="BR513" s="336"/>
      <c r="BS513" s="336"/>
      <c r="BT513" s="336"/>
      <c r="BU513" s="336"/>
      <c r="BV513" s="336"/>
      <c r="BW513" s="336"/>
      <c r="BX513" s="336"/>
      <c r="BY513" s="336"/>
      <c r="BZ513" s="336"/>
      <c r="CA513" s="336"/>
      <c r="CB513" s="336"/>
      <c r="CC513" s="336"/>
      <c r="CD513" s="336"/>
      <c r="CE513" s="336"/>
      <c r="CF513" s="336"/>
      <c r="CG513" s="336"/>
      <c r="CH513" s="336"/>
      <c r="CI513" s="336"/>
      <c r="CJ513" s="336"/>
      <c r="CK513" s="336"/>
      <c r="CL513" s="336"/>
      <c r="CM513" s="336"/>
      <c r="CN513" s="336"/>
      <c r="CO513" s="336"/>
      <c r="CP513" s="336"/>
      <c r="CQ513" s="336"/>
      <c r="CR513" s="336"/>
      <c r="CS513" s="336"/>
      <c r="CT513" s="336"/>
    </row>
    <row r="514" spans="1:98" ht="6.6" customHeight="1">
      <c r="A514" s="5"/>
      <c r="B514" s="5"/>
      <c r="C514" s="269"/>
      <c r="D514" s="269"/>
      <c r="E514" s="269"/>
      <c r="F514" s="269"/>
      <c r="G514" s="269"/>
      <c r="H514" s="269"/>
      <c r="I514" s="269"/>
      <c r="J514" s="269"/>
      <c r="K514" s="269"/>
      <c r="L514" s="269"/>
      <c r="M514" s="269"/>
      <c r="N514" s="269"/>
      <c r="O514" s="269"/>
      <c r="P514" s="269"/>
      <c r="Q514" s="269"/>
      <c r="R514" s="269"/>
      <c r="S514" s="269"/>
      <c r="T514" s="269"/>
      <c r="U514" s="269"/>
      <c r="V514" s="269"/>
      <c r="W514" s="269"/>
      <c r="X514" s="269"/>
      <c r="Y514" s="269"/>
      <c r="Z514" s="269"/>
      <c r="AA514" s="269"/>
      <c r="AB514" s="269"/>
      <c r="AC514" s="269"/>
      <c r="AD514" s="269"/>
      <c r="AE514" s="269"/>
      <c r="AF514" s="269"/>
      <c r="AG514" s="269"/>
      <c r="AH514" s="269"/>
      <c r="AI514" s="269"/>
      <c r="AJ514" s="269"/>
      <c r="AK514" s="269"/>
      <c r="AL514" s="269"/>
      <c r="AM514" s="269"/>
      <c r="AN514" s="269"/>
      <c r="AO514" s="269"/>
      <c r="AP514" s="269"/>
      <c r="AQ514" s="269"/>
      <c r="AR514" s="269"/>
      <c r="AS514" s="196"/>
      <c r="AT514" s="196"/>
      <c r="AU514" s="196"/>
      <c r="AV514" s="196"/>
      <c r="AW514" s="196"/>
      <c r="AX514" s="196"/>
      <c r="AY514" s="196"/>
      <c r="AZ514" s="281"/>
      <c r="BA514" s="281"/>
      <c r="BB514" s="281"/>
      <c r="BC514" s="281"/>
      <c r="BD514" s="281"/>
      <c r="BE514" s="281"/>
      <c r="BF514" s="281"/>
      <c r="BG514" s="281"/>
      <c r="BH514" s="281"/>
      <c r="BI514" s="281"/>
      <c r="BJ514" s="5"/>
      <c r="BK514" s="5"/>
    </row>
    <row r="515" spans="1:98" ht="6.6" customHeight="1">
      <c r="A515" s="5"/>
      <c r="B515" s="5"/>
      <c r="C515" s="282"/>
      <c r="D515" s="282"/>
      <c r="E515" s="282"/>
      <c r="F515" s="282"/>
      <c r="G515" s="282"/>
      <c r="H515" s="317"/>
      <c r="I515" s="317"/>
      <c r="K515" s="317"/>
      <c r="L515" s="317"/>
      <c r="M515" s="317"/>
      <c r="N515" s="317"/>
      <c r="O515" s="317"/>
      <c r="P515" s="317"/>
      <c r="Q515" s="317"/>
      <c r="R515" s="317"/>
      <c r="S515" s="317"/>
      <c r="T515" s="317"/>
      <c r="U515" s="317"/>
      <c r="V515" s="317"/>
      <c r="W515" s="317"/>
      <c r="X515" s="317"/>
      <c r="Y515" s="317"/>
      <c r="Z515" s="317"/>
      <c r="AA515" s="317"/>
      <c r="AB515" s="317"/>
      <c r="AC515" s="317"/>
      <c r="AD515" s="317"/>
      <c r="AE515" s="317"/>
      <c r="AF515" s="317"/>
      <c r="AG515" s="317"/>
      <c r="AH515" s="317"/>
      <c r="AI515" s="317"/>
      <c r="AJ515" s="317"/>
      <c r="AK515" s="317"/>
      <c r="AL515" s="317"/>
      <c r="AM515" s="317"/>
      <c r="AN515" s="317"/>
      <c r="AO515" s="317"/>
      <c r="AP515" s="317"/>
      <c r="AQ515" s="317"/>
      <c r="AR515" s="317"/>
      <c r="AS515" s="317"/>
      <c r="AT515" s="317"/>
      <c r="AU515" s="317"/>
      <c r="AV515" s="317"/>
      <c r="AW515" s="317"/>
      <c r="AX515" s="317"/>
      <c r="AY515" s="317"/>
      <c r="AZ515" s="317"/>
      <c r="BA515" s="317"/>
      <c r="BB515" s="317"/>
      <c r="BC515" s="317"/>
      <c r="BD515" s="317"/>
      <c r="BE515" s="317"/>
      <c r="BF515" s="317"/>
      <c r="BG515" s="317"/>
      <c r="BH515" s="317"/>
      <c r="BI515" s="317"/>
      <c r="BJ515" s="20"/>
      <c r="BK515" s="20"/>
    </row>
    <row r="516" spans="1:98" ht="6.6" customHeight="1">
      <c r="A516" s="5"/>
      <c r="B516" s="5"/>
      <c r="C516" s="282"/>
      <c r="D516" s="282"/>
      <c r="E516" s="282"/>
      <c r="F516" s="282"/>
      <c r="G516" s="282"/>
      <c r="H516" s="317"/>
      <c r="I516" s="317"/>
      <c r="J516" s="1180" t="s">
        <v>1586</v>
      </c>
      <c r="K516" s="1180"/>
      <c r="L516" s="1180"/>
      <c r="M516" s="1180"/>
      <c r="N516" s="1180"/>
      <c r="O516" s="1180"/>
      <c r="P516" s="1180"/>
      <c r="Q516" s="1180"/>
      <c r="R516" s="1180"/>
      <c r="S516" s="1180"/>
      <c r="T516" s="1180"/>
      <c r="U516" s="1180"/>
      <c r="V516" s="1180"/>
      <c r="W516" s="1180"/>
      <c r="X516" s="1180"/>
      <c r="Y516" s="1180"/>
      <c r="Z516" s="1180"/>
      <c r="AA516" s="1180"/>
      <c r="AB516" s="1180"/>
      <c r="AC516" s="1180"/>
      <c r="AD516" s="1180"/>
      <c r="AE516" s="1180"/>
      <c r="AF516" s="1180"/>
      <c r="AG516" s="1180"/>
      <c r="AH516" s="1180"/>
      <c r="AI516" s="1180"/>
      <c r="AJ516" s="1180"/>
      <c r="AK516" s="1180"/>
      <c r="AL516" s="1180"/>
      <c r="AM516" s="1180"/>
      <c r="AN516" s="1180"/>
      <c r="AO516" s="1180"/>
      <c r="AP516" s="1180"/>
      <c r="AQ516" s="1180"/>
      <c r="AR516" s="1180"/>
      <c r="AS516" s="1180"/>
      <c r="AT516" s="1180"/>
      <c r="AU516" s="1180"/>
      <c r="AV516" s="1180"/>
      <c r="AW516" s="1180"/>
      <c r="AX516" s="1180"/>
      <c r="AY516" s="1180"/>
      <c r="AZ516" s="1180"/>
      <c r="BA516" s="1180"/>
      <c r="BB516" s="1180"/>
      <c r="BC516" s="1180"/>
      <c r="BD516" s="1180"/>
      <c r="BE516" s="1180"/>
      <c r="BF516" s="1180"/>
      <c r="BG516" s="1180"/>
      <c r="BH516" s="1180"/>
      <c r="BI516" s="1180"/>
      <c r="BJ516" s="1180"/>
      <c r="BK516" s="1180"/>
      <c r="BL516" s="1180"/>
      <c r="BM516" s="1180"/>
      <c r="BN516" s="1180"/>
      <c r="BO516" s="1180"/>
      <c r="BP516" s="1180"/>
      <c r="BQ516" s="1180"/>
      <c r="BR516" s="1180"/>
      <c r="BS516" s="1180"/>
      <c r="BT516" s="1180"/>
      <c r="BU516" s="1180"/>
      <c r="BV516" s="1180"/>
      <c r="BW516" s="1180"/>
      <c r="BX516" s="1180"/>
      <c r="BY516" s="1180"/>
      <c r="BZ516" s="1180"/>
      <c r="CA516" s="1180"/>
      <c r="CB516" s="1180"/>
      <c r="CC516" s="1180"/>
      <c r="CD516" s="1180"/>
      <c r="CE516" s="1180"/>
      <c r="CF516" s="1180"/>
      <c r="CG516" s="1180"/>
      <c r="CH516" s="1180"/>
      <c r="CI516" s="1180"/>
      <c r="CJ516" s="1180"/>
      <c r="CK516" s="1180"/>
      <c r="CL516" s="1180"/>
      <c r="CM516" s="1180"/>
      <c r="CN516" s="1180"/>
      <c r="CO516" s="1180"/>
      <c r="CP516" s="1180"/>
      <c r="CQ516" s="1180"/>
      <c r="CR516" s="1180"/>
      <c r="CS516" s="1180"/>
      <c r="CT516" s="1180"/>
    </row>
    <row r="517" spans="1:98" ht="6.6" customHeight="1" thickBot="1">
      <c r="A517" s="5"/>
      <c r="B517" s="5"/>
      <c r="C517" s="282"/>
      <c r="D517" s="282"/>
      <c r="E517" s="282"/>
      <c r="F517" s="282"/>
      <c r="G517" s="282"/>
      <c r="H517" s="317"/>
      <c r="I517" s="317"/>
      <c r="J517" s="1180"/>
      <c r="K517" s="1180"/>
      <c r="L517" s="1180"/>
      <c r="M517" s="1180"/>
      <c r="N517" s="1180"/>
      <c r="O517" s="1180"/>
      <c r="P517" s="1180"/>
      <c r="Q517" s="1180"/>
      <c r="R517" s="1180"/>
      <c r="S517" s="1180"/>
      <c r="T517" s="1180"/>
      <c r="U517" s="1180"/>
      <c r="V517" s="1180"/>
      <c r="W517" s="1180"/>
      <c r="X517" s="1180"/>
      <c r="Y517" s="1180"/>
      <c r="Z517" s="1180"/>
      <c r="AA517" s="1180"/>
      <c r="AB517" s="1180"/>
      <c r="AC517" s="1180"/>
      <c r="AD517" s="1180"/>
      <c r="AE517" s="1180"/>
      <c r="AF517" s="1180"/>
      <c r="AG517" s="1180"/>
      <c r="AH517" s="1180"/>
      <c r="AI517" s="1180"/>
      <c r="AJ517" s="1180"/>
      <c r="AK517" s="1180"/>
      <c r="AL517" s="1180"/>
      <c r="AM517" s="1180"/>
      <c r="AN517" s="1180"/>
      <c r="AO517" s="1180"/>
      <c r="AP517" s="1180"/>
      <c r="AQ517" s="1180"/>
      <c r="AR517" s="1180"/>
      <c r="AS517" s="1180"/>
      <c r="AT517" s="1180"/>
      <c r="AU517" s="1180"/>
      <c r="AV517" s="1180"/>
      <c r="AW517" s="1180"/>
      <c r="AX517" s="1180"/>
      <c r="AY517" s="1180"/>
      <c r="AZ517" s="1180"/>
      <c r="BA517" s="1180"/>
      <c r="BB517" s="1180"/>
      <c r="BC517" s="1180"/>
      <c r="BD517" s="1180"/>
      <c r="BE517" s="1180"/>
      <c r="BF517" s="1180"/>
      <c r="BG517" s="1180"/>
      <c r="BH517" s="1180"/>
      <c r="BI517" s="1180"/>
      <c r="BJ517" s="1180"/>
      <c r="BK517" s="1180"/>
      <c r="BL517" s="1180"/>
      <c r="BM517" s="1180"/>
      <c r="BN517" s="1180"/>
      <c r="BO517" s="1180"/>
      <c r="BP517" s="1180"/>
      <c r="BQ517" s="1180"/>
      <c r="BR517" s="1180"/>
      <c r="BS517" s="1180"/>
      <c r="BT517" s="1180"/>
      <c r="BU517" s="1180"/>
      <c r="BV517" s="1180"/>
      <c r="BW517" s="1180"/>
      <c r="BX517" s="1180"/>
      <c r="BY517" s="1180"/>
      <c r="BZ517" s="1180"/>
      <c r="CA517" s="1180"/>
      <c r="CB517" s="1180"/>
      <c r="CC517" s="1180"/>
      <c r="CD517" s="1180"/>
      <c r="CE517" s="1180"/>
      <c r="CF517" s="1180"/>
      <c r="CG517" s="1180"/>
      <c r="CH517" s="1180"/>
      <c r="CI517" s="1180"/>
      <c r="CJ517" s="1180"/>
      <c r="CK517" s="1180"/>
      <c r="CL517" s="1180"/>
      <c r="CM517" s="1180"/>
      <c r="CN517" s="1180"/>
      <c r="CO517" s="1180"/>
      <c r="CP517" s="1180"/>
      <c r="CQ517" s="1180"/>
      <c r="CR517" s="1180"/>
      <c r="CS517" s="1180"/>
      <c r="CT517" s="1180"/>
    </row>
    <row r="518" spans="1:98" ht="6.6" customHeight="1">
      <c r="A518" s="5"/>
      <c r="B518" s="5"/>
      <c r="C518" s="47"/>
      <c r="D518" s="318"/>
      <c r="E518" s="319"/>
      <c r="F518" s="319"/>
      <c r="G518" s="320"/>
      <c r="H518" s="317"/>
      <c r="I518" s="317"/>
      <c r="J518" s="1180"/>
      <c r="K518" s="1180"/>
      <c r="L518" s="1180"/>
      <c r="M518" s="1180"/>
      <c r="N518" s="1180"/>
      <c r="O518" s="1180"/>
      <c r="P518" s="1180"/>
      <c r="Q518" s="1180"/>
      <c r="R518" s="1180"/>
      <c r="S518" s="1180"/>
      <c r="T518" s="1180"/>
      <c r="U518" s="1180"/>
      <c r="V518" s="1180"/>
      <c r="W518" s="1180"/>
      <c r="X518" s="1180"/>
      <c r="Y518" s="1180"/>
      <c r="Z518" s="1180"/>
      <c r="AA518" s="1180"/>
      <c r="AB518" s="1180"/>
      <c r="AC518" s="1180"/>
      <c r="AD518" s="1180"/>
      <c r="AE518" s="1180"/>
      <c r="AF518" s="1180"/>
      <c r="AG518" s="1180"/>
      <c r="AH518" s="1180"/>
      <c r="AI518" s="1180"/>
      <c r="AJ518" s="1180"/>
      <c r="AK518" s="1180"/>
      <c r="AL518" s="1180"/>
      <c r="AM518" s="1180"/>
      <c r="AN518" s="1180"/>
      <c r="AO518" s="1180"/>
      <c r="AP518" s="1180"/>
      <c r="AQ518" s="1180"/>
      <c r="AR518" s="1180"/>
      <c r="AS518" s="1180"/>
      <c r="AT518" s="1180"/>
      <c r="AU518" s="1180"/>
      <c r="AV518" s="1180"/>
      <c r="AW518" s="1180"/>
      <c r="AX518" s="1180"/>
      <c r="AY518" s="1180"/>
      <c r="AZ518" s="1180"/>
      <c r="BA518" s="1180"/>
      <c r="BB518" s="1180"/>
      <c r="BC518" s="1180"/>
      <c r="BD518" s="1180"/>
      <c r="BE518" s="1180"/>
      <c r="BF518" s="1180"/>
      <c r="BG518" s="1180"/>
      <c r="BH518" s="1180"/>
      <c r="BI518" s="1180"/>
      <c r="BJ518" s="1180"/>
      <c r="BK518" s="1180"/>
      <c r="BL518" s="1180"/>
      <c r="BM518" s="1180"/>
      <c r="BN518" s="1180"/>
      <c r="BO518" s="1180"/>
      <c r="BP518" s="1180"/>
      <c r="BQ518" s="1180"/>
      <c r="BR518" s="1180"/>
      <c r="BS518" s="1180"/>
      <c r="BT518" s="1180"/>
      <c r="BU518" s="1180"/>
      <c r="BV518" s="1180"/>
      <c r="BW518" s="1180"/>
      <c r="BX518" s="1180"/>
      <c r="BY518" s="1180"/>
      <c r="BZ518" s="1180"/>
      <c r="CA518" s="1180"/>
      <c r="CB518" s="1180"/>
      <c r="CC518" s="1180"/>
      <c r="CD518" s="1180"/>
      <c r="CE518" s="1180"/>
      <c r="CF518" s="1180"/>
      <c r="CG518" s="1180"/>
      <c r="CH518" s="1180"/>
      <c r="CI518" s="1180"/>
      <c r="CJ518" s="1180"/>
      <c r="CK518" s="1180"/>
      <c r="CL518" s="1180"/>
      <c r="CM518" s="1180"/>
      <c r="CN518" s="1180"/>
      <c r="CO518" s="1180"/>
      <c r="CP518" s="1180"/>
      <c r="CQ518" s="1180"/>
      <c r="CR518" s="1180"/>
      <c r="CS518" s="1180"/>
      <c r="CT518" s="1180"/>
    </row>
    <row r="519" spans="1:98" ht="6.6" customHeight="1">
      <c r="A519" s="5"/>
      <c r="B519" s="5"/>
      <c r="C519" s="47"/>
      <c r="D519" s="321"/>
      <c r="E519" s="47"/>
      <c r="F519" s="47"/>
      <c r="G519" s="322"/>
      <c r="H519" s="305"/>
      <c r="I519" s="305"/>
      <c r="J519" s="1180"/>
      <c r="K519" s="1180"/>
      <c r="L519" s="1180"/>
      <c r="M519" s="1180"/>
      <c r="N519" s="1180"/>
      <c r="O519" s="1180"/>
      <c r="P519" s="1180"/>
      <c r="Q519" s="1180"/>
      <c r="R519" s="1180"/>
      <c r="S519" s="1180"/>
      <c r="T519" s="1180"/>
      <c r="U519" s="1180"/>
      <c r="V519" s="1180"/>
      <c r="W519" s="1180"/>
      <c r="X519" s="1180"/>
      <c r="Y519" s="1180"/>
      <c r="Z519" s="1180"/>
      <c r="AA519" s="1180"/>
      <c r="AB519" s="1180"/>
      <c r="AC519" s="1180"/>
      <c r="AD519" s="1180"/>
      <c r="AE519" s="1180"/>
      <c r="AF519" s="1180"/>
      <c r="AG519" s="1180"/>
      <c r="AH519" s="1180"/>
      <c r="AI519" s="1180"/>
      <c r="AJ519" s="1180"/>
      <c r="AK519" s="1180"/>
      <c r="AL519" s="1180"/>
      <c r="AM519" s="1180"/>
      <c r="AN519" s="1180"/>
      <c r="AO519" s="1180"/>
      <c r="AP519" s="1180"/>
      <c r="AQ519" s="1180"/>
      <c r="AR519" s="1180"/>
      <c r="AS519" s="1180"/>
      <c r="AT519" s="1180"/>
      <c r="AU519" s="1180"/>
      <c r="AV519" s="1180"/>
      <c r="AW519" s="1180"/>
      <c r="AX519" s="1180"/>
      <c r="AY519" s="1180"/>
      <c r="AZ519" s="1180"/>
      <c r="BA519" s="1180"/>
      <c r="BB519" s="1180"/>
      <c r="BC519" s="1180"/>
      <c r="BD519" s="1180"/>
      <c r="BE519" s="1180"/>
      <c r="BF519" s="1180"/>
      <c r="BG519" s="1180"/>
      <c r="BH519" s="1180"/>
      <c r="BI519" s="1180"/>
      <c r="BJ519" s="1180"/>
      <c r="BK519" s="1180"/>
      <c r="BL519" s="1180"/>
      <c r="BM519" s="1180"/>
      <c r="BN519" s="1180"/>
      <c r="BO519" s="1180"/>
      <c r="BP519" s="1180"/>
      <c r="BQ519" s="1180"/>
      <c r="BR519" s="1180"/>
      <c r="BS519" s="1180"/>
      <c r="BT519" s="1180"/>
      <c r="BU519" s="1180"/>
      <c r="BV519" s="1180"/>
      <c r="BW519" s="1180"/>
      <c r="BX519" s="1180"/>
      <c r="BY519" s="1180"/>
      <c r="BZ519" s="1180"/>
      <c r="CA519" s="1180"/>
      <c r="CB519" s="1180"/>
      <c r="CC519" s="1180"/>
      <c r="CD519" s="1180"/>
      <c r="CE519" s="1180"/>
      <c r="CF519" s="1180"/>
      <c r="CG519" s="1180"/>
      <c r="CH519" s="1180"/>
      <c r="CI519" s="1180"/>
      <c r="CJ519" s="1180"/>
      <c r="CK519" s="1180"/>
      <c r="CL519" s="1180"/>
      <c r="CM519" s="1180"/>
      <c r="CN519" s="1180"/>
      <c r="CO519" s="1180"/>
      <c r="CP519" s="1180"/>
      <c r="CQ519" s="1180"/>
      <c r="CR519" s="1180"/>
      <c r="CS519" s="1180"/>
      <c r="CT519" s="1180"/>
    </row>
    <row r="520" spans="1:98" ht="6.6" customHeight="1">
      <c r="A520" s="5"/>
      <c r="B520" s="5"/>
      <c r="C520" s="47"/>
      <c r="D520" s="321"/>
      <c r="E520" s="47"/>
      <c r="F520" s="47"/>
      <c r="G520" s="322"/>
      <c r="H520" s="305"/>
      <c r="I520" s="305"/>
      <c r="J520" s="1180"/>
      <c r="K520" s="1180"/>
      <c r="L520" s="1180"/>
      <c r="M520" s="1180"/>
      <c r="N520" s="1180"/>
      <c r="O520" s="1180"/>
      <c r="P520" s="1180"/>
      <c r="Q520" s="1180"/>
      <c r="R520" s="1180"/>
      <c r="S520" s="1180"/>
      <c r="T520" s="1180"/>
      <c r="U520" s="1180"/>
      <c r="V520" s="1180"/>
      <c r="W520" s="1180"/>
      <c r="X520" s="1180"/>
      <c r="Y520" s="1180"/>
      <c r="Z520" s="1180"/>
      <c r="AA520" s="1180"/>
      <c r="AB520" s="1180"/>
      <c r="AC520" s="1180"/>
      <c r="AD520" s="1180"/>
      <c r="AE520" s="1180"/>
      <c r="AF520" s="1180"/>
      <c r="AG520" s="1180"/>
      <c r="AH520" s="1180"/>
      <c r="AI520" s="1180"/>
      <c r="AJ520" s="1180"/>
      <c r="AK520" s="1180"/>
      <c r="AL520" s="1180"/>
      <c r="AM520" s="1180"/>
      <c r="AN520" s="1180"/>
      <c r="AO520" s="1180"/>
      <c r="AP520" s="1180"/>
      <c r="AQ520" s="1180"/>
      <c r="AR520" s="1180"/>
      <c r="AS520" s="1180"/>
      <c r="AT520" s="1180"/>
      <c r="AU520" s="1180"/>
      <c r="AV520" s="1180"/>
      <c r="AW520" s="1180"/>
      <c r="AX520" s="1180"/>
      <c r="AY520" s="1180"/>
      <c r="AZ520" s="1180"/>
      <c r="BA520" s="1180"/>
      <c r="BB520" s="1180"/>
      <c r="BC520" s="1180"/>
      <c r="BD520" s="1180"/>
      <c r="BE520" s="1180"/>
      <c r="BF520" s="1180"/>
      <c r="BG520" s="1180"/>
      <c r="BH520" s="1180"/>
      <c r="BI520" s="1180"/>
      <c r="BJ520" s="1180"/>
      <c r="BK520" s="1180"/>
      <c r="BL520" s="1180"/>
      <c r="BM520" s="1180"/>
      <c r="BN520" s="1180"/>
      <c r="BO520" s="1180"/>
      <c r="BP520" s="1180"/>
      <c r="BQ520" s="1180"/>
      <c r="BR520" s="1180"/>
      <c r="BS520" s="1180"/>
      <c r="BT520" s="1180"/>
      <c r="BU520" s="1180"/>
      <c r="BV520" s="1180"/>
      <c r="BW520" s="1180"/>
      <c r="BX520" s="1180"/>
      <c r="BY520" s="1180"/>
      <c r="BZ520" s="1180"/>
      <c r="CA520" s="1180"/>
      <c r="CB520" s="1180"/>
      <c r="CC520" s="1180"/>
      <c r="CD520" s="1180"/>
      <c r="CE520" s="1180"/>
      <c r="CF520" s="1180"/>
      <c r="CG520" s="1180"/>
      <c r="CH520" s="1180"/>
      <c r="CI520" s="1180"/>
      <c r="CJ520" s="1180"/>
      <c r="CK520" s="1180"/>
      <c r="CL520" s="1180"/>
      <c r="CM520" s="1180"/>
      <c r="CN520" s="1180"/>
      <c r="CO520" s="1180"/>
      <c r="CP520" s="1180"/>
      <c r="CQ520" s="1180"/>
      <c r="CR520" s="1180"/>
      <c r="CS520" s="1180"/>
      <c r="CT520" s="1180"/>
    </row>
    <row r="521" spans="1:98" ht="6.6" customHeight="1" thickBot="1">
      <c r="A521" s="5"/>
      <c r="B521" s="5"/>
      <c r="C521" s="47"/>
      <c r="D521" s="323"/>
      <c r="E521" s="324"/>
      <c r="F521" s="324"/>
      <c r="G521" s="325"/>
      <c r="H521" s="305"/>
      <c r="I521" s="305"/>
      <c r="J521" s="1180"/>
      <c r="K521" s="1180"/>
      <c r="L521" s="1180"/>
      <c r="M521" s="1180"/>
      <c r="N521" s="1180"/>
      <c r="O521" s="1180"/>
      <c r="P521" s="1180"/>
      <c r="Q521" s="1180"/>
      <c r="R521" s="1180"/>
      <c r="S521" s="1180"/>
      <c r="T521" s="1180"/>
      <c r="U521" s="1180"/>
      <c r="V521" s="1180"/>
      <c r="W521" s="1180"/>
      <c r="X521" s="1180"/>
      <c r="Y521" s="1180"/>
      <c r="Z521" s="1180"/>
      <c r="AA521" s="1180"/>
      <c r="AB521" s="1180"/>
      <c r="AC521" s="1180"/>
      <c r="AD521" s="1180"/>
      <c r="AE521" s="1180"/>
      <c r="AF521" s="1180"/>
      <c r="AG521" s="1180"/>
      <c r="AH521" s="1180"/>
      <c r="AI521" s="1180"/>
      <c r="AJ521" s="1180"/>
      <c r="AK521" s="1180"/>
      <c r="AL521" s="1180"/>
      <c r="AM521" s="1180"/>
      <c r="AN521" s="1180"/>
      <c r="AO521" s="1180"/>
      <c r="AP521" s="1180"/>
      <c r="AQ521" s="1180"/>
      <c r="AR521" s="1180"/>
      <c r="AS521" s="1180"/>
      <c r="AT521" s="1180"/>
      <c r="AU521" s="1180"/>
      <c r="AV521" s="1180"/>
      <c r="AW521" s="1180"/>
      <c r="AX521" s="1180"/>
      <c r="AY521" s="1180"/>
      <c r="AZ521" s="1180"/>
      <c r="BA521" s="1180"/>
      <c r="BB521" s="1180"/>
      <c r="BC521" s="1180"/>
      <c r="BD521" s="1180"/>
      <c r="BE521" s="1180"/>
      <c r="BF521" s="1180"/>
      <c r="BG521" s="1180"/>
      <c r="BH521" s="1180"/>
      <c r="BI521" s="1180"/>
      <c r="BJ521" s="1180"/>
      <c r="BK521" s="1180"/>
      <c r="BL521" s="1180"/>
      <c r="BM521" s="1180"/>
      <c r="BN521" s="1180"/>
      <c r="BO521" s="1180"/>
      <c r="BP521" s="1180"/>
      <c r="BQ521" s="1180"/>
      <c r="BR521" s="1180"/>
      <c r="BS521" s="1180"/>
      <c r="BT521" s="1180"/>
      <c r="BU521" s="1180"/>
      <c r="BV521" s="1180"/>
      <c r="BW521" s="1180"/>
      <c r="BX521" s="1180"/>
      <c r="BY521" s="1180"/>
      <c r="BZ521" s="1180"/>
      <c r="CA521" s="1180"/>
      <c r="CB521" s="1180"/>
      <c r="CC521" s="1180"/>
      <c r="CD521" s="1180"/>
      <c r="CE521" s="1180"/>
      <c r="CF521" s="1180"/>
      <c r="CG521" s="1180"/>
      <c r="CH521" s="1180"/>
      <c r="CI521" s="1180"/>
      <c r="CJ521" s="1180"/>
      <c r="CK521" s="1180"/>
      <c r="CL521" s="1180"/>
      <c r="CM521" s="1180"/>
      <c r="CN521" s="1180"/>
      <c r="CO521" s="1180"/>
      <c r="CP521" s="1180"/>
      <c r="CQ521" s="1180"/>
      <c r="CR521" s="1180"/>
      <c r="CS521" s="1180"/>
      <c r="CT521" s="1180"/>
    </row>
    <row r="522" spans="1:98" ht="6.6" customHeight="1">
      <c r="A522" s="5"/>
      <c r="B522" s="5"/>
      <c r="C522" s="47"/>
      <c r="D522" s="47"/>
      <c r="E522" s="47"/>
      <c r="F522" s="47"/>
      <c r="G522" s="47"/>
      <c r="H522" s="47"/>
      <c r="I522" s="47"/>
      <c r="J522" s="1180"/>
      <c r="K522" s="1180"/>
      <c r="L522" s="1180"/>
      <c r="M522" s="1180"/>
      <c r="N522" s="1180"/>
      <c r="O522" s="1180"/>
      <c r="P522" s="1180"/>
      <c r="Q522" s="1180"/>
      <c r="R522" s="1180"/>
      <c r="S522" s="1180"/>
      <c r="T522" s="1180"/>
      <c r="U522" s="1180"/>
      <c r="V522" s="1180"/>
      <c r="W522" s="1180"/>
      <c r="X522" s="1180"/>
      <c r="Y522" s="1180"/>
      <c r="Z522" s="1180"/>
      <c r="AA522" s="1180"/>
      <c r="AB522" s="1180"/>
      <c r="AC522" s="1180"/>
      <c r="AD522" s="1180"/>
      <c r="AE522" s="1180"/>
      <c r="AF522" s="1180"/>
      <c r="AG522" s="1180"/>
      <c r="AH522" s="1180"/>
      <c r="AI522" s="1180"/>
      <c r="AJ522" s="1180"/>
      <c r="AK522" s="1180"/>
      <c r="AL522" s="1180"/>
      <c r="AM522" s="1180"/>
      <c r="AN522" s="1180"/>
      <c r="AO522" s="1180"/>
      <c r="AP522" s="1180"/>
      <c r="AQ522" s="1180"/>
      <c r="AR522" s="1180"/>
      <c r="AS522" s="1180"/>
      <c r="AT522" s="1180"/>
      <c r="AU522" s="1180"/>
      <c r="AV522" s="1180"/>
      <c r="AW522" s="1180"/>
      <c r="AX522" s="1180"/>
      <c r="AY522" s="1180"/>
      <c r="AZ522" s="1180"/>
      <c r="BA522" s="1180"/>
      <c r="BB522" s="1180"/>
      <c r="BC522" s="1180"/>
      <c r="BD522" s="1180"/>
      <c r="BE522" s="1180"/>
      <c r="BF522" s="1180"/>
      <c r="BG522" s="1180"/>
      <c r="BH522" s="1180"/>
      <c r="BI522" s="1180"/>
      <c r="BJ522" s="1180"/>
      <c r="BK522" s="1180"/>
      <c r="BL522" s="1180"/>
      <c r="BM522" s="1180"/>
      <c r="BN522" s="1180"/>
      <c r="BO522" s="1180"/>
      <c r="BP522" s="1180"/>
      <c r="BQ522" s="1180"/>
      <c r="BR522" s="1180"/>
      <c r="BS522" s="1180"/>
      <c r="BT522" s="1180"/>
      <c r="BU522" s="1180"/>
      <c r="BV522" s="1180"/>
      <c r="BW522" s="1180"/>
      <c r="BX522" s="1180"/>
      <c r="BY522" s="1180"/>
      <c r="BZ522" s="1180"/>
      <c r="CA522" s="1180"/>
      <c r="CB522" s="1180"/>
      <c r="CC522" s="1180"/>
      <c r="CD522" s="1180"/>
      <c r="CE522" s="1180"/>
      <c r="CF522" s="1180"/>
      <c r="CG522" s="1180"/>
      <c r="CH522" s="1180"/>
      <c r="CI522" s="1180"/>
      <c r="CJ522" s="1180"/>
      <c r="CK522" s="1180"/>
      <c r="CL522" s="1180"/>
      <c r="CM522" s="1180"/>
      <c r="CN522" s="1180"/>
      <c r="CO522" s="1180"/>
      <c r="CP522" s="1180"/>
      <c r="CQ522" s="1180"/>
      <c r="CR522" s="1180"/>
      <c r="CS522" s="1180"/>
      <c r="CT522" s="1180"/>
    </row>
    <row r="523" spans="1:98" ht="6.6" customHeight="1">
      <c r="A523" s="5"/>
      <c r="B523" s="5"/>
      <c r="C523" s="24"/>
      <c r="D523" s="24"/>
      <c r="E523" s="6"/>
      <c r="F523" s="6"/>
      <c r="G523" s="24"/>
      <c r="H523" s="24"/>
      <c r="I523" s="6"/>
      <c r="J523" s="1180"/>
      <c r="K523" s="1180"/>
      <c r="L523" s="1180"/>
      <c r="M523" s="1180"/>
      <c r="N523" s="1180"/>
      <c r="O523" s="1180"/>
      <c r="P523" s="1180"/>
      <c r="Q523" s="1180"/>
      <c r="R523" s="1180"/>
      <c r="S523" s="1180"/>
      <c r="T523" s="1180"/>
      <c r="U523" s="1180"/>
      <c r="V523" s="1180"/>
      <c r="W523" s="1180"/>
      <c r="X523" s="1180"/>
      <c r="Y523" s="1180"/>
      <c r="Z523" s="1180"/>
      <c r="AA523" s="1180"/>
      <c r="AB523" s="1180"/>
      <c r="AC523" s="1180"/>
      <c r="AD523" s="1180"/>
      <c r="AE523" s="1180"/>
      <c r="AF523" s="1180"/>
      <c r="AG523" s="1180"/>
      <c r="AH523" s="1180"/>
      <c r="AI523" s="1180"/>
      <c r="AJ523" s="1180"/>
      <c r="AK523" s="1180"/>
      <c r="AL523" s="1180"/>
      <c r="AM523" s="1180"/>
      <c r="AN523" s="1180"/>
      <c r="AO523" s="1180"/>
      <c r="AP523" s="1180"/>
      <c r="AQ523" s="1180"/>
      <c r="AR523" s="1180"/>
      <c r="AS523" s="1180"/>
      <c r="AT523" s="1180"/>
      <c r="AU523" s="1180"/>
      <c r="AV523" s="1180"/>
      <c r="AW523" s="1180"/>
      <c r="AX523" s="1180"/>
      <c r="AY523" s="1180"/>
      <c r="AZ523" s="1180"/>
      <c r="BA523" s="1180"/>
      <c r="BB523" s="1180"/>
      <c r="BC523" s="1180"/>
      <c r="BD523" s="1180"/>
      <c r="BE523" s="1180"/>
      <c r="BF523" s="1180"/>
      <c r="BG523" s="1180"/>
      <c r="BH523" s="1180"/>
      <c r="BI523" s="1180"/>
      <c r="BJ523" s="1180"/>
      <c r="BK523" s="1180"/>
      <c r="BL523" s="1180"/>
      <c r="BM523" s="1180"/>
      <c r="BN523" s="1180"/>
      <c r="BO523" s="1180"/>
      <c r="BP523" s="1180"/>
      <c r="BQ523" s="1180"/>
      <c r="BR523" s="1180"/>
      <c r="BS523" s="1180"/>
      <c r="BT523" s="1180"/>
      <c r="BU523" s="1180"/>
      <c r="BV523" s="1180"/>
      <c r="BW523" s="1180"/>
      <c r="BX523" s="1180"/>
      <c r="BY523" s="1180"/>
      <c r="BZ523" s="1180"/>
      <c r="CA523" s="1180"/>
      <c r="CB523" s="1180"/>
      <c r="CC523" s="1180"/>
      <c r="CD523" s="1180"/>
      <c r="CE523" s="1180"/>
      <c r="CF523" s="1180"/>
      <c r="CG523" s="1180"/>
      <c r="CH523" s="1180"/>
      <c r="CI523" s="1180"/>
      <c r="CJ523" s="1180"/>
      <c r="CK523" s="1180"/>
      <c r="CL523" s="1180"/>
      <c r="CM523" s="1180"/>
      <c r="CN523" s="1180"/>
      <c r="CO523" s="1180"/>
      <c r="CP523" s="1180"/>
      <c r="CQ523" s="1180"/>
      <c r="CR523" s="1180"/>
      <c r="CS523" s="1180"/>
      <c r="CT523" s="1180"/>
    </row>
    <row r="524" spans="1:98" ht="6.6" customHeight="1">
      <c r="A524" s="5"/>
      <c r="B524" s="5"/>
      <c r="C524" s="275"/>
      <c r="D524" s="275"/>
      <c r="E524" s="275"/>
      <c r="F524" s="275"/>
      <c r="G524" s="275"/>
      <c r="I524" s="306"/>
      <c r="J524" s="306"/>
      <c r="K524" s="306"/>
      <c r="L524" s="306"/>
      <c r="M524" s="306"/>
      <c r="N524" s="306"/>
      <c r="O524" s="306"/>
      <c r="P524" s="306"/>
      <c r="Q524" s="306"/>
      <c r="R524" s="306"/>
      <c r="S524" s="306"/>
      <c r="T524" s="306"/>
      <c r="U524" s="306"/>
      <c r="V524" s="306"/>
      <c r="W524" s="306"/>
      <c r="X524" s="306"/>
      <c r="Y524" s="306"/>
      <c r="Z524" s="306"/>
      <c r="AA524" s="306"/>
      <c r="AB524" s="306"/>
      <c r="AC524" s="306"/>
      <c r="AD524" s="306"/>
      <c r="AE524" s="306"/>
      <c r="AF524" s="306"/>
      <c r="AG524" s="306"/>
      <c r="AH524" s="306"/>
      <c r="AI524" s="306"/>
      <c r="AJ524" s="306"/>
      <c r="AK524" s="306"/>
      <c r="AL524" s="306"/>
      <c r="AM524" s="306"/>
      <c r="AN524" s="306"/>
      <c r="AO524" s="306"/>
      <c r="AP524" s="306"/>
      <c r="AQ524" s="306"/>
      <c r="AR524" s="306"/>
      <c r="AS524" s="306"/>
      <c r="AT524" s="306"/>
      <c r="AU524" s="306"/>
      <c r="AV524" s="306"/>
      <c r="AW524" s="306"/>
      <c r="AX524" s="306"/>
      <c r="AY524" s="306"/>
      <c r="AZ524" s="306"/>
      <c r="BA524" s="306"/>
      <c r="BB524" s="306"/>
      <c r="BC524" s="306"/>
      <c r="BD524" s="306"/>
      <c r="BE524" s="306"/>
      <c r="BF524" s="306"/>
      <c r="BG524" s="306"/>
      <c r="BH524" s="306"/>
      <c r="BI524" s="306"/>
      <c r="BJ524" s="5"/>
      <c r="BK524" s="5"/>
    </row>
    <row r="525" spans="1:98" ht="6.6" customHeight="1">
      <c r="A525" s="5"/>
      <c r="B525" s="5"/>
      <c r="C525" s="275"/>
      <c r="D525" s="275"/>
      <c r="E525" s="275"/>
      <c r="F525" s="275"/>
      <c r="G525" s="275"/>
      <c r="H525" s="306"/>
      <c r="I525" s="306"/>
      <c r="J525" s="306"/>
      <c r="K525" s="306"/>
      <c r="L525" s="306"/>
      <c r="M525" s="306"/>
      <c r="N525" s="306"/>
      <c r="O525" s="306"/>
      <c r="P525" s="306"/>
      <c r="Q525" s="306"/>
      <c r="R525" s="306"/>
      <c r="S525" s="306"/>
      <c r="T525" s="306"/>
      <c r="U525" s="306"/>
      <c r="V525" s="306"/>
      <c r="W525" s="306"/>
      <c r="X525" s="306"/>
      <c r="Y525" s="306"/>
      <c r="Z525" s="306"/>
      <c r="AA525" s="306"/>
      <c r="AB525" s="306"/>
      <c r="AC525" s="306"/>
      <c r="AD525" s="306"/>
      <c r="AE525" s="306"/>
      <c r="AF525" s="306"/>
      <c r="AG525" s="306"/>
      <c r="AH525" s="306"/>
      <c r="AI525" s="306"/>
      <c r="AJ525" s="306"/>
      <c r="AK525" s="306"/>
      <c r="AL525" s="306"/>
      <c r="AM525" s="306"/>
      <c r="AN525" s="306"/>
      <c r="AO525" s="306"/>
      <c r="AP525" s="306"/>
      <c r="AQ525" s="306"/>
      <c r="AR525" s="306"/>
      <c r="AS525" s="306"/>
      <c r="AT525" s="306"/>
      <c r="AU525" s="306"/>
      <c r="AV525" s="306"/>
      <c r="AW525" s="306"/>
      <c r="AX525" s="306"/>
      <c r="AY525" s="306"/>
      <c r="AZ525" s="306"/>
      <c r="BA525" s="306"/>
      <c r="BB525" s="306"/>
      <c r="BC525" s="306"/>
      <c r="BD525" s="306"/>
      <c r="BE525" s="306"/>
      <c r="BF525" s="306"/>
      <c r="BG525" s="306"/>
      <c r="BH525" s="306"/>
      <c r="BI525" s="306"/>
      <c r="BJ525" s="5"/>
      <c r="BK525" s="5"/>
    </row>
    <row r="526" spans="1:98" ht="6.6" customHeight="1">
      <c r="A526" s="5"/>
      <c r="B526" s="5"/>
      <c r="C526" s="284"/>
      <c r="D526" s="284"/>
      <c r="E526" s="284"/>
      <c r="F526" s="284"/>
      <c r="G526" s="95"/>
      <c r="H526" s="306"/>
      <c r="I526" s="306"/>
      <c r="J526" s="306"/>
      <c r="K526" s="306"/>
      <c r="L526" s="306"/>
      <c r="M526" s="306"/>
      <c r="N526" s="306"/>
      <c r="O526" s="306"/>
      <c r="P526" s="306"/>
      <c r="Q526" s="306"/>
      <c r="R526" s="306"/>
      <c r="S526" s="306"/>
      <c r="T526" s="306"/>
      <c r="U526" s="306"/>
      <c r="V526" s="306"/>
      <c r="W526" s="306"/>
      <c r="X526" s="306"/>
      <c r="Y526" s="306"/>
      <c r="Z526" s="306"/>
      <c r="AA526" s="306"/>
      <c r="AB526" s="306"/>
      <c r="AC526" s="306"/>
      <c r="AD526" s="306"/>
      <c r="AE526" s="306"/>
      <c r="AF526" s="306"/>
      <c r="AG526" s="306"/>
      <c r="AH526" s="306"/>
      <c r="AI526" s="306"/>
      <c r="AJ526" s="306"/>
      <c r="AK526" s="306"/>
      <c r="AL526" s="306"/>
      <c r="AM526" s="306"/>
      <c r="AN526" s="306"/>
      <c r="AO526" s="306"/>
      <c r="AP526" s="306"/>
      <c r="AQ526" s="306"/>
      <c r="AR526" s="306"/>
      <c r="AS526" s="306"/>
      <c r="AT526" s="306"/>
      <c r="AU526" s="306"/>
      <c r="AV526" s="306"/>
      <c r="AW526" s="306"/>
      <c r="AX526" s="306"/>
      <c r="AY526" s="306"/>
      <c r="AZ526" s="306"/>
      <c r="BA526" s="306"/>
      <c r="BB526" s="306"/>
      <c r="BC526" s="306"/>
      <c r="BD526" s="306"/>
      <c r="BE526" s="306"/>
      <c r="BF526" s="306"/>
      <c r="BG526" s="306"/>
      <c r="BH526" s="306"/>
      <c r="BI526" s="306"/>
      <c r="BJ526" s="5"/>
      <c r="BK526" s="5"/>
    </row>
    <row r="527" spans="1:98" ht="6.6" customHeight="1">
      <c r="A527" s="5"/>
      <c r="B527" s="5"/>
      <c r="C527" s="284"/>
      <c r="D527" s="284"/>
      <c r="E527" s="284"/>
      <c r="F527" s="284"/>
      <c r="G527" s="95"/>
      <c r="H527" s="306"/>
      <c r="I527" s="306"/>
      <c r="J527" s="1178" t="s">
        <v>1393</v>
      </c>
      <c r="K527" s="1178"/>
      <c r="L527" s="1178"/>
      <c r="M527" s="1178"/>
      <c r="N527" s="1178"/>
      <c r="O527" s="1178"/>
      <c r="P527" s="1178"/>
      <c r="Q527" s="1178"/>
      <c r="R527" s="1178"/>
      <c r="S527" s="1178"/>
      <c r="T527" s="1178"/>
      <c r="U527" s="1178"/>
      <c r="V527" s="1178"/>
      <c r="W527" s="1178"/>
      <c r="X527" s="1178"/>
      <c r="Y527" s="1178"/>
      <c r="Z527" s="1178"/>
      <c r="AA527" s="1178"/>
      <c r="AB527" s="1178"/>
      <c r="AC527" s="1178"/>
      <c r="AD527" s="1178"/>
      <c r="AE527" s="1178"/>
      <c r="AF527" s="1178"/>
      <c r="AG527" s="1178"/>
      <c r="AH527" s="1178"/>
      <c r="AI527" s="1178"/>
      <c r="AJ527" s="1178"/>
      <c r="AK527" s="1178"/>
      <c r="AL527" s="1178"/>
      <c r="AM527" s="1178"/>
      <c r="AN527" s="1178"/>
      <c r="AO527" s="1178"/>
      <c r="AP527" s="1178"/>
      <c r="AQ527" s="1178"/>
      <c r="AR527" s="1178"/>
      <c r="AS527" s="1178"/>
      <c r="AT527" s="1178"/>
      <c r="AU527" s="1178"/>
      <c r="AV527" s="1178"/>
      <c r="AW527" s="1178"/>
      <c r="AX527" s="1178"/>
      <c r="AY527" s="1178"/>
      <c r="AZ527" s="1178"/>
      <c r="BA527" s="1178"/>
      <c r="BB527" s="1178"/>
      <c r="BC527" s="1178"/>
      <c r="BD527" s="1178"/>
      <c r="BE527" s="1178"/>
      <c r="BF527" s="1178"/>
      <c r="BG527" s="1178"/>
      <c r="BH527" s="1178"/>
      <c r="BI527" s="1178"/>
      <c r="BJ527" s="1178"/>
      <c r="BK527" s="1178"/>
      <c r="BL527" s="1178"/>
      <c r="BM527" s="1178"/>
      <c r="BN527" s="1178"/>
      <c r="BO527" s="1178"/>
      <c r="BP527" s="1178"/>
      <c r="BQ527" s="1178"/>
      <c r="BR527" s="1178"/>
      <c r="BS527" s="1178"/>
      <c r="BT527" s="1178"/>
      <c r="BU527" s="1178"/>
      <c r="BV527" s="1178"/>
      <c r="BW527" s="1178"/>
      <c r="BX527" s="1178"/>
      <c r="BY527" s="1178"/>
      <c r="BZ527" s="1178"/>
      <c r="CA527" s="1178"/>
      <c r="CB527" s="1178"/>
      <c r="CC527" s="1178"/>
      <c r="CD527" s="1178"/>
      <c r="CE527" s="1178"/>
      <c r="CF527" s="1178"/>
      <c r="CG527" s="1178"/>
      <c r="CH527" s="1178"/>
      <c r="CI527" s="1178"/>
      <c r="CJ527" s="1178"/>
      <c r="CK527" s="1178"/>
      <c r="CL527" s="1178"/>
      <c r="CM527" s="1178"/>
      <c r="CN527" s="1178"/>
      <c r="CO527" s="1178"/>
      <c r="CP527" s="1178"/>
      <c r="CQ527" s="1178"/>
      <c r="CR527" s="1178"/>
      <c r="CS527" s="1178"/>
      <c r="CT527" s="1178"/>
    </row>
    <row r="528" spans="1:98" ht="6.6" customHeight="1" thickBot="1">
      <c r="A528" s="5"/>
      <c r="B528" s="5"/>
      <c r="C528" s="284"/>
      <c r="D528" s="284"/>
      <c r="E528" s="284"/>
      <c r="F528" s="284"/>
      <c r="G528" s="95"/>
      <c r="H528" s="306"/>
      <c r="I528" s="306"/>
      <c r="J528" s="1178"/>
      <c r="K528" s="1178"/>
      <c r="L528" s="1178"/>
      <c r="M528" s="1178"/>
      <c r="N528" s="1178"/>
      <c r="O528" s="1178"/>
      <c r="P528" s="1178"/>
      <c r="Q528" s="1178"/>
      <c r="R528" s="1178"/>
      <c r="S528" s="1178"/>
      <c r="T528" s="1178"/>
      <c r="U528" s="1178"/>
      <c r="V528" s="1178"/>
      <c r="W528" s="1178"/>
      <c r="X528" s="1178"/>
      <c r="Y528" s="1178"/>
      <c r="Z528" s="1178"/>
      <c r="AA528" s="1178"/>
      <c r="AB528" s="1178"/>
      <c r="AC528" s="1178"/>
      <c r="AD528" s="1178"/>
      <c r="AE528" s="1178"/>
      <c r="AF528" s="1178"/>
      <c r="AG528" s="1178"/>
      <c r="AH528" s="1178"/>
      <c r="AI528" s="1178"/>
      <c r="AJ528" s="1178"/>
      <c r="AK528" s="1178"/>
      <c r="AL528" s="1178"/>
      <c r="AM528" s="1178"/>
      <c r="AN528" s="1178"/>
      <c r="AO528" s="1178"/>
      <c r="AP528" s="1178"/>
      <c r="AQ528" s="1178"/>
      <c r="AR528" s="1178"/>
      <c r="AS528" s="1178"/>
      <c r="AT528" s="1178"/>
      <c r="AU528" s="1178"/>
      <c r="AV528" s="1178"/>
      <c r="AW528" s="1178"/>
      <c r="AX528" s="1178"/>
      <c r="AY528" s="1178"/>
      <c r="AZ528" s="1178"/>
      <c r="BA528" s="1178"/>
      <c r="BB528" s="1178"/>
      <c r="BC528" s="1178"/>
      <c r="BD528" s="1178"/>
      <c r="BE528" s="1178"/>
      <c r="BF528" s="1178"/>
      <c r="BG528" s="1178"/>
      <c r="BH528" s="1178"/>
      <c r="BI528" s="1178"/>
      <c r="BJ528" s="1178"/>
      <c r="BK528" s="1178"/>
      <c r="BL528" s="1178"/>
      <c r="BM528" s="1178"/>
      <c r="BN528" s="1178"/>
      <c r="BO528" s="1178"/>
      <c r="BP528" s="1178"/>
      <c r="BQ528" s="1178"/>
      <c r="BR528" s="1178"/>
      <c r="BS528" s="1178"/>
      <c r="BT528" s="1178"/>
      <c r="BU528" s="1178"/>
      <c r="BV528" s="1178"/>
      <c r="BW528" s="1178"/>
      <c r="BX528" s="1178"/>
      <c r="BY528" s="1178"/>
      <c r="BZ528" s="1178"/>
      <c r="CA528" s="1178"/>
      <c r="CB528" s="1178"/>
      <c r="CC528" s="1178"/>
      <c r="CD528" s="1178"/>
      <c r="CE528" s="1178"/>
      <c r="CF528" s="1178"/>
      <c r="CG528" s="1178"/>
      <c r="CH528" s="1178"/>
      <c r="CI528" s="1178"/>
      <c r="CJ528" s="1178"/>
      <c r="CK528" s="1178"/>
      <c r="CL528" s="1178"/>
      <c r="CM528" s="1178"/>
      <c r="CN528" s="1178"/>
      <c r="CO528" s="1178"/>
      <c r="CP528" s="1178"/>
      <c r="CQ528" s="1178"/>
      <c r="CR528" s="1178"/>
      <c r="CS528" s="1178"/>
      <c r="CT528" s="1178"/>
    </row>
    <row r="529" spans="1:98" ht="6.6" customHeight="1">
      <c r="A529" s="5"/>
      <c r="B529" s="5"/>
      <c r="C529" s="284"/>
      <c r="D529" s="326"/>
      <c r="E529" s="327"/>
      <c r="F529" s="327"/>
      <c r="G529" s="328"/>
      <c r="H529" s="303"/>
      <c r="I529" s="303"/>
      <c r="J529" s="1178"/>
      <c r="K529" s="1178"/>
      <c r="L529" s="1178"/>
      <c r="M529" s="1178"/>
      <c r="N529" s="1178"/>
      <c r="O529" s="1178"/>
      <c r="P529" s="1178"/>
      <c r="Q529" s="1178"/>
      <c r="R529" s="1178"/>
      <c r="S529" s="1178"/>
      <c r="T529" s="1178"/>
      <c r="U529" s="1178"/>
      <c r="V529" s="1178"/>
      <c r="W529" s="1178"/>
      <c r="X529" s="1178"/>
      <c r="Y529" s="1178"/>
      <c r="Z529" s="1178"/>
      <c r="AA529" s="1178"/>
      <c r="AB529" s="1178"/>
      <c r="AC529" s="1178"/>
      <c r="AD529" s="1178"/>
      <c r="AE529" s="1178"/>
      <c r="AF529" s="1178"/>
      <c r="AG529" s="1178"/>
      <c r="AH529" s="1178"/>
      <c r="AI529" s="1178"/>
      <c r="AJ529" s="1178"/>
      <c r="AK529" s="1178"/>
      <c r="AL529" s="1178"/>
      <c r="AM529" s="1178"/>
      <c r="AN529" s="1178"/>
      <c r="AO529" s="1178"/>
      <c r="AP529" s="1178"/>
      <c r="AQ529" s="1178"/>
      <c r="AR529" s="1178"/>
      <c r="AS529" s="1178"/>
      <c r="AT529" s="1178"/>
      <c r="AU529" s="1178"/>
      <c r="AV529" s="1178"/>
      <c r="AW529" s="1178"/>
      <c r="AX529" s="1178"/>
      <c r="AY529" s="1178"/>
      <c r="AZ529" s="1178"/>
      <c r="BA529" s="1178"/>
      <c r="BB529" s="1178"/>
      <c r="BC529" s="1178"/>
      <c r="BD529" s="1178"/>
      <c r="BE529" s="1178"/>
      <c r="BF529" s="1178"/>
      <c r="BG529" s="1178"/>
      <c r="BH529" s="1178"/>
      <c r="BI529" s="1178"/>
      <c r="BJ529" s="1178"/>
      <c r="BK529" s="1178"/>
      <c r="BL529" s="1178"/>
      <c r="BM529" s="1178"/>
      <c r="BN529" s="1178"/>
      <c r="BO529" s="1178"/>
      <c r="BP529" s="1178"/>
      <c r="BQ529" s="1178"/>
      <c r="BR529" s="1178"/>
      <c r="BS529" s="1178"/>
      <c r="BT529" s="1178"/>
      <c r="BU529" s="1178"/>
      <c r="BV529" s="1178"/>
      <c r="BW529" s="1178"/>
      <c r="BX529" s="1178"/>
      <c r="BY529" s="1178"/>
      <c r="BZ529" s="1178"/>
      <c r="CA529" s="1178"/>
      <c r="CB529" s="1178"/>
      <c r="CC529" s="1178"/>
      <c r="CD529" s="1178"/>
      <c r="CE529" s="1178"/>
      <c r="CF529" s="1178"/>
      <c r="CG529" s="1178"/>
      <c r="CH529" s="1178"/>
      <c r="CI529" s="1178"/>
      <c r="CJ529" s="1178"/>
      <c r="CK529" s="1178"/>
      <c r="CL529" s="1178"/>
      <c r="CM529" s="1178"/>
      <c r="CN529" s="1178"/>
      <c r="CO529" s="1178"/>
      <c r="CP529" s="1178"/>
      <c r="CQ529" s="1178"/>
      <c r="CR529" s="1178"/>
      <c r="CS529" s="1178"/>
      <c r="CT529" s="1178"/>
    </row>
    <row r="530" spans="1:98" ht="6.6" customHeight="1">
      <c r="A530" s="5"/>
      <c r="B530" s="5"/>
      <c r="C530" s="284"/>
      <c r="D530" s="285"/>
      <c r="E530" s="284"/>
      <c r="F530" s="284"/>
      <c r="G530" s="329"/>
      <c r="H530" s="303"/>
      <c r="I530" s="303"/>
      <c r="J530" s="1178"/>
      <c r="K530" s="1178"/>
      <c r="L530" s="1178"/>
      <c r="M530" s="1178"/>
      <c r="N530" s="1178"/>
      <c r="O530" s="1178"/>
      <c r="P530" s="1178"/>
      <c r="Q530" s="1178"/>
      <c r="R530" s="1178"/>
      <c r="S530" s="1178"/>
      <c r="T530" s="1178"/>
      <c r="U530" s="1178"/>
      <c r="V530" s="1178"/>
      <c r="W530" s="1178"/>
      <c r="X530" s="1178"/>
      <c r="Y530" s="1178"/>
      <c r="Z530" s="1178"/>
      <c r="AA530" s="1178"/>
      <c r="AB530" s="1178"/>
      <c r="AC530" s="1178"/>
      <c r="AD530" s="1178"/>
      <c r="AE530" s="1178"/>
      <c r="AF530" s="1178"/>
      <c r="AG530" s="1178"/>
      <c r="AH530" s="1178"/>
      <c r="AI530" s="1178"/>
      <c r="AJ530" s="1178"/>
      <c r="AK530" s="1178"/>
      <c r="AL530" s="1178"/>
      <c r="AM530" s="1178"/>
      <c r="AN530" s="1178"/>
      <c r="AO530" s="1178"/>
      <c r="AP530" s="1178"/>
      <c r="AQ530" s="1178"/>
      <c r="AR530" s="1178"/>
      <c r="AS530" s="1178"/>
      <c r="AT530" s="1178"/>
      <c r="AU530" s="1178"/>
      <c r="AV530" s="1178"/>
      <c r="AW530" s="1178"/>
      <c r="AX530" s="1178"/>
      <c r="AY530" s="1178"/>
      <c r="AZ530" s="1178"/>
      <c r="BA530" s="1178"/>
      <c r="BB530" s="1178"/>
      <c r="BC530" s="1178"/>
      <c r="BD530" s="1178"/>
      <c r="BE530" s="1178"/>
      <c r="BF530" s="1178"/>
      <c r="BG530" s="1178"/>
      <c r="BH530" s="1178"/>
      <c r="BI530" s="1178"/>
      <c r="BJ530" s="1178"/>
      <c r="BK530" s="1178"/>
      <c r="BL530" s="1178"/>
      <c r="BM530" s="1178"/>
      <c r="BN530" s="1178"/>
      <c r="BO530" s="1178"/>
      <c r="BP530" s="1178"/>
      <c r="BQ530" s="1178"/>
      <c r="BR530" s="1178"/>
      <c r="BS530" s="1178"/>
      <c r="BT530" s="1178"/>
      <c r="BU530" s="1178"/>
      <c r="BV530" s="1178"/>
      <c r="BW530" s="1178"/>
      <c r="BX530" s="1178"/>
      <c r="BY530" s="1178"/>
      <c r="BZ530" s="1178"/>
      <c r="CA530" s="1178"/>
      <c r="CB530" s="1178"/>
      <c r="CC530" s="1178"/>
      <c r="CD530" s="1178"/>
      <c r="CE530" s="1178"/>
      <c r="CF530" s="1178"/>
      <c r="CG530" s="1178"/>
      <c r="CH530" s="1178"/>
      <c r="CI530" s="1178"/>
      <c r="CJ530" s="1178"/>
      <c r="CK530" s="1178"/>
      <c r="CL530" s="1178"/>
      <c r="CM530" s="1178"/>
      <c r="CN530" s="1178"/>
      <c r="CO530" s="1178"/>
      <c r="CP530" s="1178"/>
      <c r="CQ530" s="1178"/>
      <c r="CR530" s="1178"/>
      <c r="CS530" s="1178"/>
      <c r="CT530" s="1178"/>
    </row>
    <row r="531" spans="1:98" ht="6.6" customHeight="1">
      <c r="A531" s="5"/>
      <c r="B531" s="5"/>
      <c r="C531" s="275"/>
      <c r="D531" s="278"/>
      <c r="E531" s="6"/>
      <c r="F531" s="6"/>
      <c r="G531" s="307"/>
      <c r="H531" s="275"/>
      <c r="I531" s="275"/>
      <c r="J531" s="1178"/>
      <c r="K531" s="1178"/>
      <c r="L531" s="1178"/>
      <c r="M531" s="1178"/>
      <c r="N531" s="1178"/>
      <c r="O531" s="1178"/>
      <c r="P531" s="1178"/>
      <c r="Q531" s="1178"/>
      <c r="R531" s="1178"/>
      <c r="S531" s="1178"/>
      <c r="T531" s="1178"/>
      <c r="U531" s="1178"/>
      <c r="V531" s="1178"/>
      <c r="W531" s="1178"/>
      <c r="X531" s="1178"/>
      <c r="Y531" s="1178"/>
      <c r="Z531" s="1178"/>
      <c r="AA531" s="1178"/>
      <c r="AB531" s="1178"/>
      <c r="AC531" s="1178"/>
      <c r="AD531" s="1178"/>
      <c r="AE531" s="1178"/>
      <c r="AF531" s="1178"/>
      <c r="AG531" s="1178"/>
      <c r="AH531" s="1178"/>
      <c r="AI531" s="1178"/>
      <c r="AJ531" s="1178"/>
      <c r="AK531" s="1178"/>
      <c r="AL531" s="1178"/>
      <c r="AM531" s="1178"/>
      <c r="AN531" s="1178"/>
      <c r="AO531" s="1178"/>
      <c r="AP531" s="1178"/>
      <c r="AQ531" s="1178"/>
      <c r="AR531" s="1178"/>
      <c r="AS531" s="1178"/>
      <c r="AT531" s="1178"/>
      <c r="AU531" s="1178"/>
      <c r="AV531" s="1178"/>
      <c r="AW531" s="1178"/>
      <c r="AX531" s="1178"/>
      <c r="AY531" s="1178"/>
      <c r="AZ531" s="1178"/>
      <c r="BA531" s="1178"/>
      <c r="BB531" s="1178"/>
      <c r="BC531" s="1178"/>
      <c r="BD531" s="1178"/>
      <c r="BE531" s="1178"/>
      <c r="BF531" s="1178"/>
      <c r="BG531" s="1178"/>
      <c r="BH531" s="1178"/>
      <c r="BI531" s="1178"/>
      <c r="BJ531" s="1178"/>
      <c r="BK531" s="1178"/>
      <c r="BL531" s="1178"/>
      <c r="BM531" s="1178"/>
      <c r="BN531" s="1178"/>
      <c r="BO531" s="1178"/>
      <c r="BP531" s="1178"/>
      <c r="BQ531" s="1178"/>
      <c r="BR531" s="1178"/>
      <c r="BS531" s="1178"/>
      <c r="BT531" s="1178"/>
      <c r="BU531" s="1178"/>
      <c r="BV531" s="1178"/>
      <c r="BW531" s="1178"/>
      <c r="BX531" s="1178"/>
      <c r="BY531" s="1178"/>
      <c r="BZ531" s="1178"/>
      <c r="CA531" s="1178"/>
      <c r="CB531" s="1178"/>
      <c r="CC531" s="1178"/>
      <c r="CD531" s="1178"/>
      <c r="CE531" s="1178"/>
      <c r="CF531" s="1178"/>
      <c r="CG531" s="1178"/>
      <c r="CH531" s="1178"/>
      <c r="CI531" s="1178"/>
      <c r="CJ531" s="1178"/>
      <c r="CK531" s="1178"/>
      <c r="CL531" s="1178"/>
      <c r="CM531" s="1178"/>
      <c r="CN531" s="1178"/>
      <c r="CO531" s="1178"/>
      <c r="CP531" s="1178"/>
      <c r="CQ531" s="1178"/>
      <c r="CR531" s="1178"/>
      <c r="CS531" s="1178"/>
      <c r="CT531" s="1178"/>
    </row>
    <row r="532" spans="1:98" ht="6.6" customHeight="1" thickBot="1">
      <c r="A532" s="5"/>
      <c r="B532" s="5"/>
      <c r="C532" s="275"/>
      <c r="D532" s="279"/>
      <c r="E532" s="280"/>
      <c r="F532" s="280"/>
      <c r="G532" s="308"/>
      <c r="H532" s="275"/>
      <c r="I532" s="275"/>
      <c r="J532" s="1178"/>
      <c r="K532" s="1178"/>
      <c r="L532" s="1178"/>
      <c r="M532" s="1178"/>
      <c r="N532" s="1178"/>
      <c r="O532" s="1178"/>
      <c r="P532" s="1178"/>
      <c r="Q532" s="1178"/>
      <c r="R532" s="1178"/>
      <c r="S532" s="1178"/>
      <c r="T532" s="1178"/>
      <c r="U532" s="1178"/>
      <c r="V532" s="1178"/>
      <c r="W532" s="1178"/>
      <c r="X532" s="1178"/>
      <c r="Y532" s="1178"/>
      <c r="Z532" s="1178"/>
      <c r="AA532" s="1178"/>
      <c r="AB532" s="1178"/>
      <c r="AC532" s="1178"/>
      <c r="AD532" s="1178"/>
      <c r="AE532" s="1178"/>
      <c r="AF532" s="1178"/>
      <c r="AG532" s="1178"/>
      <c r="AH532" s="1178"/>
      <c r="AI532" s="1178"/>
      <c r="AJ532" s="1178"/>
      <c r="AK532" s="1178"/>
      <c r="AL532" s="1178"/>
      <c r="AM532" s="1178"/>
      <c r="AN532" s="1178"/>
      <c r="AO532" s="1178"/>
      <c r="AP532" s="1178"/>
      <c r="AQ532" s="1178"/>
      <c r="AR532" s="1178"/>
      <c r="AS532" s="1178"/>
      <c r="AT532" s="1178"/>
      <c r="AU532" s="1178"/>
      <c r="AV532" s="1178"/>
      <c r="AW532" s="1178"/>
      <c r="AX532" s="1178"/>
      <c r="AY532" s="1178"/>
      <c r="AZ532" s="1178"/>
      <c r="BA532" s="1178"/>
      <c r="BB532" s="1178"/>
      <c r="BC532" s="1178"/>
      <c r="BD532" s="1178"/>
      <c r="BE532" s="1178"/>
      <c r="BF532" s="1178"/>
      <c r="BG532" s="1178"/>
      <c r="BH532" s="1178"/>
      <c r="BI532" s="1178"/>
      <c r="BJ532" s="1178"/>
      <c r="BK532" s="1178"/>
      <c r="BL532" s="1178"/>
      <c r="BM532" s="1178"/>
      <c r="BN532" s="1178"/>
      <c r="BO532" s="1178"/>
      <c r="BP532" s="1178"/>
      <c r="BQ532" s="1178"/>
      <c r="BR532" s="1178"/>
      <c r="BS532" s="1178"/>
      <c r="BT532" s="1178"/>
      <c r="BU532" s="1178"/>
      <c r="BV532" s="1178"/>
      <c r="BW532" s="1178"/>
      <c r="BX532" s="1178"/>
      <c r="BY532" s="1178"/>
      <c r="BZ532" s="1178"/>
      <c r="CA532" s="1178"/>
      <c r="CB532" s="1178"/>
      <c r="CC532" s="1178"/>
      <c r="CD532" s="1178"/>
      <c r="CE532" s="1178"/>
      <c r="CF532" s="1178"/>
      <c r="CG532" s="1178"/>
      <c r="CH532" s="1178"/>
      <c r="CI532" s="1178"/>
      <c r="CJ532" s="1178"/>
      <c r="CK532" s="1178"/>
      <c r="CL532" s="1178"/>
      <c r="CM532" s="1178"/>
      <c r="CN532" s="1178"/>
      <c r="CO532" s="1178"/>
      <c r="CP532" s="1178"/>
      <c r="CQ532" s="1178"/>
      <c r="CR532" s="1178"/>
      <c r="CS532" s="1178"/>
      <c r="CT532" s="1178"/>
    </row>
    <row r="533" spans="1:98" ht="6.6" customHeight="1">
      <c r="A533" s="5"/>
      <c r="B533" s="5"/>
      <c r="C533" s="275"/>
      <c r="D533" s="275"/>
      <c r="E533" s="6"/>
      <c r="F533" s="6"/>
      <c r="G533" s="275"/>
      <c r="H533" s="275"/>
      <c r="I533" s="275"/>
      <c r="J533" s="1178"/>
      <c r="K533" s="1178"/>
      <c r="L533" s="1178"/>
      <c r="M533" s="1178"/>
      <c r="N533" s="1178"/>
      <c r="O533" s="1178"/>
      <c r="P533" s="1178"/>
      <c r="Q533" s="1178"/>
      <c r="R533" s="1178"/>
      <c r="S533" s="1178"/>
      <c r="T533" s="1178"/>
      <c r="U533" s="1178"/>
      <c r="V533" s="1178"/>
      <c r="W533" s="1178"/>
      <c r="X533" s="1178"/>
      <c r="Y533" s="1178"/>
      <c r="Z533" s="1178"/>
      <c r="AA533" s="1178"/>
      <c r="AB533" s="1178"/>
      <c r="AC533" s="1178"/>
      <c r="AD533" s="1178"/>
      <c r="AE533" s="1178"/>
      <c r="AF533" s="1178"/>
      <c r="AG533" s="1178"/>
      <c r="AH533" s="1178"/>
      <c r="AI533" s="1178"/>
      <c r="AJ533" s="1178"/>
      <c r="AK533" s="1178"/>
      <c r="AL533" s="1178"/>
      <c r="AM533" s="1178"/>
      <c r="AN533" s="1178"/>
      <c r="AO533" s="1178"/>
      <c r="AP533" s="1178"/>
      <c r="AQ533" s="1178"/>
      <c r="AR533" s="1178"/>
      <c r="AS533" s="1178"/>
      <c r="AT533" s="1178"/>
      <c r="AU533" s="1178"/>
      <c r="AV533" s="1178"/>
      <c r="AW533" s="1178"/>
      <c r="AX533" s="1178"/>
      <c r="AY533" s="1178"/>
      <c r="AZ533" s="1178"/>
      <c r="BA533" s="1178"/>
      <c r="BB533" s="1178"/>
      <c r="BC533" s="1178"/>
      <c r="BD533" s="1178"/>
      <c r="BE533" s="1178"/>
      <c r="BF533" s="1178"/>
      <c r="BG533" s="1178"/>
      <c r="BH533" s="1178"/>
      <c r="BI533" s="1178"/>
      <c r="BJ533" s="1178"/>
      <c r="BK533" s="1178"/>
      <c r="BL533" s="1178"/>
      <c r="BM533" s="1178"/>
      <c r="BN533" s="1178"/>
      <c r="BO533" s="1178"/>
      <c r="BP533" s="1178"/>
      <c r="BQ533" s="1178"/>
      <c r="BR533" s="1178"/>
      <c r="BS533" s="1178"/>
      <c r="BT533" s="1178"/>
      <c r="BU533" s="1178"/>
      <c r="BV533" s="1178"/>
      <c r="BW533" s="1178"/>
      <c r="BX533" s="1178"/>
      <c r="BY533" s="1178"/>
      <c r="BZ533" s="1178"/>
      <c r="CA533" s="1178"/>
      <c r="CB533" s="1178"/>
      <c r="CC533" s="1178"/>
      <c r="CD533" s="1178"/>
      <c r="CE533" s="1178"/>
      <c r="CF533" s="1178"/>
      <c r="CG533" s="1178"/>
      <c r="CH533" s="1178"/>
      <c r="CI533" s="1178"/>
      <c r="CJ533" s="1178"/>
      <c r="CK533" s="1178"/>
      <c r="CL533" s="1178"/>
      <c r="CM533" s="1178"/>
      <c r="CN533" s="1178"/>
      <c r="CO533" s="1178"/>
      <c r="CP533" s="1178"/>
      <c r="CQ533" s="1178"/>
      <c r="CR533" s="1178"/>
      <c r="CS533" s="1178"/>
      <c r="CT533" s="1178"/>
    </row>
    <row r="534" spans="1:98" ht="6" customHeight="1">
      <c r="A534" s="5"/>
      <c r="B534" s="5"/>
      <c r="C534" s="275"/>
      <c r="D534" s="275"/>
      <c r="E534" s="6"/>
      <c r="F534" s="6"/>
      <c r="G534" s="275"/>
      <c r="H534" s="275"/>
      <c r="I534" s="275"/>
      <c r="J534" s="275"/>
      <c r="K534" s="275"/>
      <c r="L534" s="275"/>
      <c r="M534" s="275"/>
      <c r="N534" s="275"/>
      <c r="O534" s="286"/>
      <c r="P534" s="286"/>
      <c r="Q534" s="286"/>
      <c r="R534" s="286"/>
      <c r="S534" s="286"/>
      <c r="T534" s="286"/>
      <c r="U534" s="287"/>
      <c r="V534" s="287"/>
      <c r="W534" s="288"/>
      <c r="X534" s="288"/>
      <c r="Y534" s="288"/>
      <c r="Z534" s="288"/>
      <c r="AA534" s="289"/>
      <c r="AB534" s="290"/>
      <c r="AC534" s="290"/>
      <c r="AD534" s="290"/>
      <c r="AE534" s="290"/>
      <c r="AF534" s="290"/>
      <c r="AG534" s="290"/>
      <c r="AH534" s="290"/>
      <c r="AI534" s="290"/>
      <c r="AJ534" s="290"/>
      <c r="AK534" s="290"/>
      <c r="AL534" s="290"/>
      <c r="AM534" s="290"/>
      <c r="AN534" s="5"/>
      <c r="AO534" s="5"/>
      <c r="AP534" s="5"/>
      <c r="AQ534" s="5"/>
      <c r="AR534" s="5"/>
      <c r="AS534" s="5"/>
      <c r="AT534" s="5"/>
      <c r="AU534" s="5"/>
      <c r="AV534" s="5"/>
      <c r="AW534" s="5"/>
      <c r="AX534" s="5"/>
      <c r="AY534" s="5"/>
      <c r="AZ534" s="5"/>
      <c r="BA534" s="5"/>
      <c r="BB534" s="5"/>
      <c r="BC534" s="5"/>
      <c r="BD534" s="5"/>
      <c r="BE534" s="5"/>
      <c r="BF534" s="5"/>
      <c r="BG534" s="5"/>
      <c r="BH534" s="5"/>
      <c r="BI534" s="5"/>
      <c r="BJ534" s="5"/>
      <c r="BK534" s="5"/>
    </row>
    <row r="535" spans="1:98" ht="6" customHeight="1">
      <c r="A535" s="5"/>
      <c r="B535" s="5"/>
      <c r="C535" s="275"/>
      <c r="D535" s="275"/>
      <c r="E535" s="6"/>
      <c r="F535" s="6"/>
      <c r="G535" s="275"/>
      <c r="H535" s="275"/>
      <c r="I535" s="275"/>
      <c r="J535" s="275"/>
      <c r="K535" s="275"/>
      <c r="L535" s="275"/>
      <c r="M535" s="275"/>
      <c r="N535" s="275"/>
      <c r="O535" s="286"/>
      <c r="P535" s="286"/>
      <c r="Q535" s="286"/>
      <c r="R535" s="286"/>
      <c r="S535" s="286"/>
      <c r="T535" s="286"/>
      <c r="U535" s="287"/>
      <c r="V535" s="287"/>
      <c r="W535" s="288"/>
      <c r="X535" s="288"/>
      <c r="Y535" s="288"/>
      <c r="Z535" s="288"/>
      <c r="AA535" s="289"/>
      <c r="AB535" s="290"/>
      <c r="AC535" s="290"/>
      <c r="AD535" s="290"/>
      <c r="AE535" s="290"/>
      <c r="AF535" s="290"/>
      <c r="AG535" s="290"/>
      <c r="AH535" s="290"/>
      <c r="AI535" s="290"/>
      <c r="AJ535" s="290"/>
      <c r="AK535" s="290"/>
      <c r="AL535" s="290"/>
      <c r="AM535" s="290"/>
      <c r="AN535" s="5"/>
      <c r="AO535" s="5"/>
      <c r="AP535" s="5"/>
      <c r="AQ535" s="5"/>
      <c r="AR535" s="5"/>
      <c r="AS535" s="5"/>
      <c r="AT535" s="5"/>
      <c r="AU535" s="5"/>
      <c r="AV535" s="5"/>
      <c r="AW535" s="5"/>
      <c r="AX535" s="5"/>
      <c r="AY535" s="5"/>
      <c r="AZ535" s="5"/>
      <c r="BA535" s="5"/>
      <c r="BB535" s="5"/>
      <c r="BC535" s="5"/>
      <c r="BD535" s="5"/>
      <c r="BE535" s="5"/>
      <c r="BF535" s="5"/>
      <c r="BG535" s="5"/>
      <c r="BH535" s="5"/>
      <c r="BI535" s="5"/>
      <c r="BJ535" s="5"/>
      <c r="BK535" s="5"/>
    </row>
    <row r="536" spans="1:98" ht="6" customHeight="1">
      <c r="A536" s="5"/>
      <c r="B536" s="5"/>
      <c r="C536" s="275"/>
      <c r="D536" s="275"/>
      <c r="E536" s="6"/>
      <c r="F536" s="6"/>
      <c r="G536" s="275"/>
      <c r="H536" s="275"/>
      <c r="I536" s="275"/>
      <c r="J536" s="275"/>
      <c r="K536" s="275"/>
      <c r="L536" s="275"/>
      <c r="M536" s="275"/>
      <c r="N536" s="275"/>
      <c r="O536" s="286"/>
      <c r="P536" s="286"/>
      <c r="Q536" s="286"/>
      <c r="R536" s="286"/>
      <c r="S536" s="286"/>
      <c r="T536" s="286"/>
      <c r="U536" s="287"/>
      <c r="V536" s="287"/>
      <c r="W536" s="288"/>
      <c r="X536" s="288"/>
      <c r="Y536" s="288"/>
      <c r="Z536" s="288"/>
      <c r="AA536" s="289"/>
      <c r="AB536" s="290"/>
      <c r="AC536" s="290"/>
      <c r="AD536" s="290"/>
      <c r="AE536" s="290"/>
      <c r="AF536" s="290"/>
      <c r="AG536" s="290"/>
      <c r="AH536" s="290"/>
      <c r="AI536" s="290"/>
      <c r="AJ536" s="290"/>
      <c r="AK536" s="290"/>
      <c r="AL536" s="290"/>
      <c r="AM536" s="290"/>
      <c r="AN536" s="5"/>
      <c r="AO536" s="5"/>
      <c r="AP536" s="5"/>
      <c r="AQ536" s="5"/>
      <c r="AR536" s="5"/>
      <c r="AS536" s="5"/>
      <c r="AT536" s="5"/>
      <c r="AU536" s="5"/>
      <c r="AV536" s="5"/>
      <c r="AW536" s="5"/>
      <c r="AX536" s="5"/>
      <c r="AY536" s="5"/>
      <c r="AZ536" s="5"/>
      <c r="BA536" s="5"/>
      <c r="BB536" s="5"/>
      <c r="BC536" s="5"/>
      <c r="BD536" s="5"/>
      <c r="BE536" s="5"/>
      <c r="BF536" s="5"/>
      <c r="BG536" s="5"/>
      <c r="BH536" s="5"/>
      <c r="BI536" s="5"/>
      <c r="BJ536" s="5"/>
      <c r="BK536" s="5"/>
    </row>
    <row r="537" spans="1:98" ht="6" customHeight="1">
      <c r="A537" s="5"/>
      <c r="B537" s="5"/>
      <c r="C537" s="284"/>
      <c r="D537" s="284"/>
      <c r="E537" s="284"/>
      <c r="F537" s="284"/>
      <c r="G537" s="95"/>
      <c r="H537" s="306"/>
      <c r="I537" s="306"/>
      <c r="J537" s="1181" t="s">
        <v>1591</v>
      </c>
      <c r="K537" s="1181"/>
      <c r="L537" s="1181"/>
      <c r="M537" s="1181"/>
      <c r="N537" s="1181"/>
      <c r="O537" s="1181"/>
      <c r="P537" s="1181"/>
      <c r="Q537" s="1181"/>
      <c r="R537" s="1181"/>
      <c r="S537" s="1181"/>
      <c r="T537" s="1181"/>
      <c r="U537" s="1181"/>
      <c r="V537" s="1181"/>
      <c r="W537" s="1181"/>
      <c r="X537" s="1181"/>
      <c r="Y537" s="1181"/>
      <c r="Z537" s="1181"/>
      <c r="AA537" s="1181"/>
      <c r="AB537" s="1181"/>
      <c r="AC537" s="1181"/>
      <c r="AD537" s="1181"/>
      <c r="AE537" s="1181"/>
      <c r="AF537" s="1181"/>
      <c r="AG537" s="1181"/>
      <c r="AH537" s="1181"/>
      <c r="AI537" s="1181"/>
      <c r="AJ537" s="1181"/>
      <c r="AK537" s="1181"/>
      <c r="AL537" s="1181"/>
      <c r="AM537" s="1181"/>
      <c r="AN537" s="1181"/>
      <c r="AO537" s="1181"/>
      <c r="AP537" s="1181"/>
      <c r="AQ537" s="1181"/>
      <c r="AR537" s="1181"/>
      <c r="AS537" s="1181"/>
      <c r="AT537" s="1181"/>
      <c r="AU537" s="1181"/>
      <c r="AV537" s="1181"/>
      <c r="AW537" s="1181"/>
      <c r="AX537" s="1181"/>
      <c r="AY537" s="1181"/>
      <c r="AZ537" s="1181"/>
      <c r="BA537" s="1181"/>
      <c r="BB537" s="1181"/>
      <c r="BC537" s="1181"/>
      <c r="BD537" s="1181"/>
      <c r="BE537" s="1181"/>
      <c r="BF537" s="1181"/>
      <c r="BG537" s="1181"/>
      <c r="BH537" s="1181"/>
      <c r="BI537" s="1181"/>
      <c r="BJ537" s="1181"/>
      <c r="BK537" s="1181"/>
      <c r="BL537" s="1181"/>
      <c r="BM537" s="1181"/>
      <c r="BN537" s="1181"/>
      <c r="BO537" s="1181"/>
      <c r="BP537" s="1181"/>
      <c r="BQ537" s="1181"/>
      <c r="BR537" s="1181"/>
      <c r="BS537" s="1181"/>
      <c r="BT537" s="1181"/>
      <c r="BU537" s="1181"/>
      <c r="BV537" s="1181"/>
      <c r="BW537" s="1181"/>
      <c r="BX537" s="1181"/>
      <c r="BY537" s="1181"/>
      <c r="BZ537" s="1181"/>
      <c r="CA537" s="1181"/>
      <c r="CB537" s="1181"/>
      <c r="CC537" s="1181"/>
      <c r="CD537" s="1181"/>
      <c r="CE537" s="1181"/>
      <c r="CF537" s="1181"/>
      <c r="CG537" s="1181"/>
      <c r="CH537" s="1181"/>
      <c r="CI537" s="1181"/>
      <c r="CJ537" s="1181"/>
      <c r="CK537" s="1181"/>
      <c r="CL537" s="1181"/>
      <c r="CM537" s="1181"/>
      <c r="CN537" s="1181"/>
      <c r="CO537" s="1181"/>
      <c r="CP537" s="1181"/>
      <c r="CQ537" s="1181"/>
      <c r="CR537" s="1181"/>
      <c r="CS537" s="1181"/>
      <c r="CT537" s="1181"/>
    </row>
    <row r="538" spans="1:98" ht="6" customHeight="1">
      <c r="A538" s="5"/>
      <c r="B538" s="5"/>
      <c r="C538" s="284"/>
      <c r="D538" s="284"/>
      <c r="E538" s="284"/>
      <c r="F538" s="284"/>
      <c r="G538" s="95"/>
      <c r="H538" s="306"/>
      <c r="I538" s="306"/>
      <c r="J538" s="1181"/>
      <c r="K538" s="1181"/>
      <c r="L538" s="1181"/>
      <c r="M538" s="1181"/>
      <c r="N538" s="1181"/>
      <c r="O538" s="1181"/>
      <c r="P538" s="1181"/>
      <c r="Q538" s="1181"/>
      <c r="R538" s="1181"/>
      <c r="S538" s="1181"/>
      <c r="T538" s="1181"/>
      <c r="U538" s="1181"/>
      <c r="V538" s="1181"/>
      <c r="W538" s="1181"/>
      <c r="X538" s="1181"/>
      <c r="Y538" s="1181"/>
      <c r="Z538" s="1181"/>
      <c r="AA538" s="1181"/>
      <c r="AB538" s="1181"/>
      <c r="AC538" s="1181"/>
      <c r="AD538" s="1181"/>
      <c r="AE538" s="1181"/>
      <c r="AF538" s="1181"/>
      <c r="AG538" s="1181"/>
      <c r="AH538" s="1181"/>
      <c r="AI538" s="1181"/>
      <c r="AJ538" s="1181"/>
      <c r="AK538" s="1181"/>
      <c r="AL538" s="1181"/>
      <c r="AM538" s="1181"/>
      <c r="AN538" s="1181"/>
      <c r="AO538" s="1181"/>
      <c r="AP538" s="1181"/>
      <c r="AQ538" s="1181"/>
      <c r="AR538" s="1181"/>
      <c r="AS538" s="1181"/>
      <c r="AT538" s="1181"/>
      <c r="AU538" s="1181"/>
      <c r="AV538" s="1181"/>
      <c r="AW538" s="1181"/>
      <c r="AX538" s="1181"/>
      <c r="AY538" s="1181"/>
      <c r="AZ538" s="1181"/>
      <c r="BA538" s="1181"/>
      <c r="BB538" s="1181"/>
      <c r="BC538" s="1181"/>
      <c r="BD538" s="1181"/>
      <c r="BE538" s="1181"/>
      <c r="BF538" s="1181"/>
      <c r="BG538" s="1181"/>
      <c r="BH538" s="1181"/>
      <c r="BI538" s="1181"/>
      <c r="BJ538" s="1181"/>
      <c r="BK538" s="1181"/>
      <c r="BL538" s="1181"/>
      <c r="BM538" s="1181"/>
      <c r="BN538" s="1181"/>
      <c r="BO538" s="1181"/>
      <c r="BP538" s="1181"/>
      <c r="BQ538" s="1181"/>
      <c r="BR538" s="1181"/>
      <c r="BS538" s="1181"/>
      <c r="BT538" s="1181"/>
      <c r="BU538" s="1181"/>
      <c r="BV538" s="1181"/>
      <c r="BW538" s="1181"/>
      <c r="BX538" s="1181"/>
      <c r="BY538" s="1181"/>
      <c r="BZ538" s="1181"/>
      <c r="CA538" s="1181"/>
      <c r="CB538" s="1181"/>
      <c r="CC538" s="1181"/>
      <c r="CD538" s="1181"/>
      <c r="CE538" s="1181"/>
      <c r="CF538" s="1181"/>
      <c r="CG538" s="1181"/>
      <c r="CH538" s="1181"/>
      <c r="CI538" s="1181"/>
      <c r="CJ538" s="1181"/>
      <c r="CK538" s="1181"/>
      <c r="CL538" s="1181"/>
      <c r="CM538" s="1181"/>
      <c r="CN538" s="1181"/>
      <c r="CO538" s="1181"/>
      <c r="CP538" s="1181"/>
      <c r="CQ538" s="1181"/>
      <c r="CR538" s="1181"/>
      <c r="CS538" s="1181"/>
      <c r="CT538" s="1181"/>
    </row>
    <row r="539" spans="1:98" ht="6" customHeight="1" thickBot="1">
      <c r="A539" s="5"/>
      <c r="B539" s="5"/>
      <c r="C539" s="284"/>
      <c r="D539" s="284"/>
      <c r="E539" s="284"/>
      <c r="F539" s="284"/>
      <c r="G539" s="95"/>
      <c r="H539" s="335"/>
      <c r="I539" s="335"/>
      <c r="J539" s="1181"/>
      <c r="K539" s="1181"/>
      <c r="L539" s="1181"/>
      <c r="M539" s="1181"/>
      <c r="N539" s="1181"/>
      <c r="O539" s="1181"/>
      <c r="P539" s="1181"/>
      <c r="Q539" s="1181"/>
      <c r="R539" s="1181"/>
      <c r="S539" s="1181"/>
      <c r="T539" s="1181"/>
      <c r="U539" s="1181"/>
      <c r="V539" s="1181"/>
      <c r="W539" s="1181"/>
      <c r="X539" s="1181"/>
      <c r="Y539" s="1181"/>
      <c r="Z539" s="1181"/>
      <c r="AA539" s="1181"/>
      <c r="AB539" s="1181"/>
      <c r="AC539" s="1181"/>
      <c r="AD539" s="1181"/>
      <c r="AE539" s="1181"/>
      <c r="AF539" s="1181"/>
      <c r="AG539" s="1181"/>
      <c r="AH539" s="1181"/>
      <c r="AI539" s="1181"/>
      <c r="AJ539" s="1181"/>
      <c r="AK539" s="1181"/>
      <c r="AL539" s="1181"/>
      <c r="AM539" s="1181"/>
      <c r="AN539" s="1181"/>
      <c r="AO539" s="1181"/>
      <c r="AP539" s="1181"/>
      <c r="AQ539" s="1181"/>
      <c r="AR539" s="1181"/>
      <c r="AS539" s="1181"/>
      <c r="AT539" s="1181"/>
      <c r="AU539" s="1181"/>
      <c r="AV539" s="1181"/>
      <c r="AW539" s="1181"/>
      <c r="AX539" s="1181"/>
      <c r="AY539" s="1181"/>
      <c r="AZ539" s="1181"/>
      <c r="BA539" s="1181"/>
      <c r="BB539" s="1181"/>
      <c r="BC539" s="1181"/>
      <c r="BD539" s="1181"/>
      <c r="BE539" s="1181"/>
      <c r="BF539" s="1181"/>
      <c r="BG539" s="1181"/>
      <c r="BH539" s="1181"/>
      <c r="BI539" s="1181"/>
      <c r="BJ539" s="1181"/>
      <c r="BK539" s="1181"/>
      <c r="BL539" s="1181"/>
      <c r="BM539" s="1181"/>
      <c r="BN539" s="1181"/>
      <c r="BO539" s="1181"/>
      <c r="BP539" s="1181"/>
      <c r="BQ539" s="1181"/>
      <c r="BR539" s="1181"/>
      <c r="BS539" s="1181"/>
      <c r="BT539" s="1181"/>
      <c r="BU539" s="1181"/>
      <c r="BV539" s="1181"/>
      <c r="BW539" s="1181"/>
      <c r="BX539" s="1181"/>
      <c r="BY539" s="1181"/>
      <c r="BZ539" s="1181"/>
      <c r="CA539" s="1181"/>
      <c r="CB539" s="1181"/>
      <c r="CC539" s="1181"/>
      <c r="CD539" s="1181"/>
      <c r="CE539" s="1181"/>
      <c r="CF539" s="1181"/>
      <c r="CG539" s="1181"/>
      <c r="CH539" s="1181"/>
      <c r="CI539" s="1181"/>
      <c r="CJ539" s="1181"/>
      <c r="CK539" s="1181"/>
      <c r="CL539" s="1181"/>
      <c r="CM539" s="1181"/>
      <c r="CN539" s="1181"/>
      <c r="CO539" s="1181"/>
      <c r="CP539" s="1181"/>
      <c r="CQ539" s="1181"/>
      <c r="CR539" s="1181"/>
      <c r="CS539" s="1181"/>
      <c r="CT539" s="1181"/>
    </row>
    <row r="540" spans="1:98" ht="6" customHeight="1">
      <c r="A540" s="5"/>
      <c r="B540" s="5"/>
      <c r="C540" s="284"/>
      <c r="D540" s="326"/>
      <c r="E540" s="327"/>
      <c r="F540" s="327"/>
      <c r="G540" s="328"/>
      <c r="H540" s="335"/>
      <c r="I540" s="335"/>
      <c r="J540" s="1181"/>
      <c r="K540" s="1181"/>
      <c r="L540" s="1181"/>
      <c r="M540" s="1181"/>
      <c r="N540" s="1181"/>
      <c r="O540" s="1181"/>
      <c r="P540" s="1181"/>
      <c r="Q540" s="1181"/>
      <c r="R540" s="1181"/>
      <c r="S540" s="1181"/>
      <c r="T540" s="1181"/>
      <c r="U540" s="1181"/>
      <c r="V540" s="1181"/>
      <c r="W540" s="1181"/>
      <c r="X540" s="1181"/>
      <c r="Y540" s="1181"/>
      <c r="Z540" s="1181"/>
      <c r="AA540" s="1181"/>
      <c r="AB540" s="1181"/>
      <c r="AC540" s="1181"/>
      <c r="AD540" s="1181"/>
      <c r="AE540" s="1181"/>
      <c r="AF540" s="1181"/>
      <c r="AG540" s="1181"/>
      <c r="AH540" s="1181"/>
      <c r="AI540" s="1181"/>
      <c r="AJ540" s="1181"/>
      <c r="AK540" s="1181"/>
      <c r="AL540" s="1181"/>
      <c r="AM540" s="1181"/>
      <c r="AN540" s="1181"/>
      <c r="AO540" s="1181"/>
      <c r="AP540" s="1181"/>
      <c r="AQ540" s="1181"/>
      <c r="AR540" s="1181"/>
      <c r="AS540" s="1181"/>
      <c r="AT540" s="1181"/>
      <c r="AU540" s="1181"/>
      <c r="AV540" s="1181"/>
      <c r="AW540" s="1181"/>
      <c r="AX540" s="1181"/>
      <c r="AY540" s="1181"/>
      <c r="AZ540" s="1181"/>
      <c r="BA540" s="1181"/>
      <c r="BB540" s="1181"/>
      <c r="BC540" s="1181"/>
      <c r="BD540" s="1181"/>
      <c r="BE540" s="1181"/>
      <c r="BF540" s="1181"/>
      <c r="BG540" s="1181"/>
      <c r="BH540" s="1181"/>
      <c r="BI540" s="1181"/>
      <c r="BJ540" s="1181"/>
      <c r="BK540" s="1181"/>
      <c r="BL540" s="1181"/>
      <c r="BM540" s="1181"/>
      <c r="BN540" s="1181"/>
      <c r="BO540" s="1181"/>
      <c r="BP540" s="1181"/>
      <c r="BQ540" s="1181"/>
      <c r="BR540" s="1181"/>
      <c r="BS540" s="1181"/>
      <c r="BT540" s="1181"/>
      <c r="BU540" s="1181"/>
      <c r="BV540" s="1181"/>
      <c r="BW540" s="1181"/>
      <c r="BX540" s="1181"/>
      <c r="BY540" s="1181"/>
      <c r="BZ540" s="1181"/>
      <c r="CA540" s="1181"/>
      <c r="CB540" s="1181"/>
      <c r="CC540" s="1181"/>
      <c r="CD540" s="1181"/>
      <c r="CE540" s="1181"/>
      <c r="CF540" s="1181"/>
      <c r="CG540" s="1181"/>
      <c r="CH540" s="1181"/>
      <c r="CI540" s="1181"/>
      <c r="CJ540" s="1181"/>
      <c r="CK540" s="1181"/>
      <c r="CL540" s="1181"/>
      <c r="CM540" s="1181"/>
      <c r="CN540" s="1181"/>
      <c r="CO540" s="1181"/>
      <c r="CP540" s="1181"/>
      <c r="CQ540" s="1181"/>
      <c r="CR540" s="1181"/>
      <c r="CS540" s="1181"/>
      <c r="CT540" s="1181"/>
    </row>
    <row r="541" spans="1:98" ht="6" customHeight="1">
      <c r="A541" s="5"/>
      <c r="B541" s="5"/>
      <c r="C541" s="284"/>
      <c r="D541" s="285"/>
      <c r="E541" s="284"/>
      <c r="F541" s="284"/>
      <c r="G541" s="329"/>
      <c r="H541" s="335"/>
      <c r="I541" s="335"/>
      <c r="J541" s="1181"/>
      <c r="K541" s="1181"/>
      <c r="L541" s="1181"/>
      <c r="M541" s="1181"/>
      <c r="N541" s="1181"/>
      <c r="O541" s="1181"/>
      <c r="P541" s="1181"/>
      <c r="Q541" s="1181"/>
      <c r="R541" s="1181"/>
      <c r="S541" s="1181"/>
      <c r="T541" s="1181"/>
      <c r="U541" s="1181"/>
      <c r="V541" s="1181"/>
      <c r="W541" s="1181"/>
      <c r="X541" s="1181"/>
      <c r="Y541" s="1181"/>
      <c r="Z541" s="1181"/>
      <c r="AA541" s="1181"/>
      <c r="AB541" s="1181"/>
      <c r="AC541" s="1181"/>
      <c r="AD541" s="1181"/>
      <c r="AE541" s="1181"/>
      <c r="AF541" s="1181"/>
      <c r="AG541" s="1181"/>
      <c r="AH541" s="1181"/>
      <c r="AI541" s="1181"/>
      <c r="AJ541" s="1181"/>
      <c r="AK541" s="1181"/>
      <c r="AL541" s="1181"/>
      <c r="AM541" s="1181"/>
      <c r="AN541" s="1181"/>
      <c r="AO541" s="1181"/>
      <c r="AP541" s="1181"/>
      <c r="AQ541" s="1181"/>
      <c r="AR541" s="1181"/>
      <c r="AS541" s="1181"/>
      <c r="AT541" s="1181"/>
      <c r="AU541" s="1181"/>
      <c r="AV541" s="1181"/>
      <c r="AW541" s="1181"/>
      <c r="AX541" s="1181"/>
      <c r="AY541" s="1181"/>
      <c r="AZ541" s="1181"/>
      <c r="BA541" s="1181"/>
      <c r="BB541" s="1181"/>
      <c r="BC541" s="1181"/>
      <c r="BD541" s="1181"/>
      <c r="BE541" s="1181"/>
      <c r="BF541" s="1181"/>
      <c r="BG541" s="1181"/>
      <c r="BH541" s="1181"/>
      <c r="BI541" s="1181"/>
      <c r="BJ541" s="1181"/>
      <c r="BK541" s="1181"/>
      <c r="BL541" s="1181"/>
      <c r="BM541" s="1181"/>
      <c r="BN541" s="1181"/>
      <c r="BO541" s="1181"/>
      <c r="BP541" s="1181"/>
      <c r="BQ541" s="1181"/>
      <c r="BR541" s="1181"/>
      <c r="BS541" s="1181"/>
      <c r="BT541" s="1181"/>
      <c r="BU541" s="1181"/>
      <c r="BV541" s="1181"/>
      <c r="BW541" s="1181"/>
      <c r="BX541" s="1181"/>
      <c r="BY541" s="1181"/>
      <c r="BZ541" s="1181"/>
      <c r="CA541" s="1181"/>
      <c r="CB541" s="1181"/>
      <c r="CC541" s="1181"/>
      <c r="CD541" s="1181"/>
      <c r="CE541" s="1181"/>
      <c r="CF541" s="1181"/>
      <c r="CG541" s="1181"/>
      <c r="CH541" s="1181"/>
      <c r="CI541" s="1181"/>
      <c r="CJ541" s="1181"/>
      <c r="CK541" s="1181"/>
      <c r="CL541" s="1181"/>
      <c r="CM541" s="1181"/>
      <c r="CN541" s="1181"/>
      <c r="CO541" s="1181"/>
      <c r="CP541" s="1181"/>
      <c r="CQ541" s="1181"/>
      <c r="CR541" s="1181"/>
      <c r="CS541" s="1181"/>
      <c r="CT541" s="1181"/>
    </row>
    <row r="542" spans="1:98" ht="6" customHeight="1">
      <c r="A542" s="5"/>
      <c r="B542" s="5"/>
      <c r="C542" s="284"/>
      <c r="D542" s="285"/>
      <c r="E542" s="284"/>
      <c r="F542" s="284"/>
      <c r="G542" s="329"/>
      <c r="H542" s="335"/>
      <c r="I542" s="335"/>
      <c r="J542" s="1181"/>
      <c r="K542" s="1181"/>
      <c r="L542" s="1181"/>
      <c r="M542" s="1181"/>
      <c r="N542" s="1181"/>
      <c r="O542" s="1181"/>
      <c r="P542" s="1181"/>
      <c r="Q542" s="1181"/>
      <c r="R542" s="1181"/>
      <c r="S542" s="1181"/>
      <c r="T542" s="1181"/>
      <c r="U542" s="1181"/>
      <c r="V542" s="1181"/>
      <c r="W542" s="1181"/>
      <c r="X542" s="1181"/>
      <c r="Y542" s="1181"/>
      <c r="Z542" s="1181"/>
      <c r="AA542" s="1181"/>
      <c r="AB542" s="1181"/>
      <c r="AC542" s="1181"/>
      <c r="AD542" s="1181"/>
      <c r="AE542" s="1181"/>
      <c r="AF542" s="1181"/>
      <c r="AG542" s="1181"/>
      <c r="AH542" s="1181"/>
      <c r="AI542" s="1181"/>
      <c r="AJ542" s="1181"/>
      <c r="AK542" s="1181"/>
      <c r="AL542" s="1181"/>
      <c r="AM542" s="1181"/>
      <c r="AN542" s="1181"/>
      <c r="AO542" s="1181"/>
      <c r="AP542" s="1181"/>
      <c r="AQ542" s="1181"/>
      <c r="AR542" s="1181"/>
      <c r="AS542" s="1181"/>
      <c r="AT542" s="1181"/>
      <c r="AU542" s="1181"/>
      <c r="AV542" s="1181"/>
      <c r="AW542" s="1181"/>
      <c r="AX542" s="1181"/>
      <c r="AY542" s="1181"/>
      <c r="AZ542" s="1181"/>
      <c r="BA542" s="1181"/>
      <c r="BB542" s="1181"/>
      <c r="BC542" s="1181"/>
      <c r="BD542" s="1181"/>
      <c r="BE542" s="1181"/>
      <c r="BF542" s="1181"/>
      <c r="BG542" s="1181"/>
      <c r="BH542" s="1181"/>
      <c r="BI542" s="1181"/>
      <c r="BJ542" s="1181"/>
      <c r="BK542" s="1181"/>
      <c r="BL542" s="1181"/>
      <c r="BM542" s="1181"/>
      <c r="BN542" s="1181"/>
      <c r="BO542" s="1181"/>
      <c r="BP542" s="1181"/>
      <c r="BQ542" s="1181"/>
      <c r="BR542" s="1181"/>
      <c r="BS542" s="1181"/>
      <c r="BT542" s="1181"/>
      <c r="BU542" s="1181"/>
      <c r="BV542" s="1181"/>
      <c r="BW542" s="1181"/>
      <c r="BX542" s="1181"/>
      <c r="BY542" s="1181"/>
      <c r="BZ542" s="1181"/>
      <c r="CA542" s="1181"/>
      <c r="CB542" s="1181"/>
      <c r="CC542" s="1181"/>
      <c r="CD542" s="1181"/>
      <c r="CE542" s="1181"/>
      <c r="CF542" s="1181"/>
      <c r="CG542" s="1181"/>
      <c r="CH542" s="1181"/>
      <c r="CI542" s="1181"/>
      <c r="CJ542" s="1181"/>
      <c r="CK542" s="1181"/>
      <c r="CL542" s="1181"/>
      <c r="CM542" s="1181"/>
      <c r="CN542" s="1181"/>
      <c r="CO542" s="1181"/>
      <c r="CP542" s="1181"/>
      <c r="CQ542" s="1181"/>
      <c r="CR542" s="1181"/>
      <c r="CS542" s="1181"/>
      <c r="CT542" s="1181"/>
    </row>
    <row r="543" spans="1:98" ht="6" customHeight="1" thickBot="1">
      <c r="A543" s="5"/>
      <c r="B543" s="5"/>
      <c r="C543" s="275"/>
      <c r="D543" s="279"/>
      <c r="E543" s="280"/>
      <c r="F543" s="280"/>
      <c r="G543" s="308"/>
      <c r="H543" s="275"/>
      <c r="I543" s="275"/>
      <c r="J543" s="1181"/>
      <c r="K543" s="1181"/>
      <c r="L543" s="1181"/>
      <c r="M543" s="1181"/>
      <c r="N543" s="1181"/>
      <c r="O543" s="1181"/>
      <c r="P543" s="1181"/>
      <c r="Q543" s="1181"/>
      <c r="R543" s="1181"/>
      <c r="S543" s="1181"/>
      <c r="T543" s="1181"/>
      <c r="U543" s="1181"/>
      <c r="V543" s="1181"/>
      <c r="W543" s="1181"/>
      <c r="X543" s="1181"/>
      <c r="Y543" s="1181"/>
      <c r="Z543" s="1181"/>
      <c r="AA543" s="1181"/>
      <c r="AB543" s="1181"/>
      <c r="AC543" s="1181"/>
      <c r="AD543" s="1181"/>
      <c r="AE543" s="1181"/>
      <c r="AF543" s="1181"/>
      <c r="AG543" s="1181"/>
      <c r="AH543" s="1181"/>
      <c r="AI543" s="1181"/>
      <c r="AJ543" s="1181"/>
      <c r="AK543" s="1181"/>
      <c r="AL543" s="1181"/>
      <c r="AM543" s="1181"/>
      <c r="AN543" s="1181"/>
      <c r="AO543" s="1181"/>
      <c r="AP543" s="1181"/>
      <c r="AQ543" s="1181"/>
      <c r="AR543" s="1181"/>
      <c r="AS543" s="1181"/>
      <c r="AT543" s="1181"/>
      <c r="AU543" s="1181"/>
      <c r="AV543" s="1181"/>
      <c r="AW543" s="1181"/>
      <c r="AX543" s="1181"/>
      <c r="AY543" s="1181"/>
      <c r="AZ543" s="1181"/>
      <c r="BA543" s="1181"/>
      <c r="BB543" s="1181"/>
      <c r="BC543" s="1181"/>
      <c r="BD543" s="1181"/>
      <c r="BE543" s="1181"/>
      <c r="BF543" s="1181"/>
      <c r="BG543" s="1181"/>
      <c r="BH543" s="1181"/>
      <c r="BI543" s="1181"/>
      <c r="BJ543" s="1181"/>
      <c r="BK543" s="1181"/>
      <c r="BL543" s="1181"/>
      <c r="BM543" s="1181"/>
      <c r="BN543" s="1181"/>
      <c r="BO543" s="1181"/>
      <c r="BP543" s="1181"/>
      <c r="BQ543" s="1181"/>
      <c r="BR543" s="1181"/>
      <c r="BS543" s="1181"/>
      <c r="BT543" s="1181"/>
      <c r="BU543" s="1181"/>
      <c r="BV543" s="1181"/>
      <c r="BW543" s="1181"/>
      <c r="BX543" s="1181"/>
      <c r="BY543" s="1181"/>
      <c r="BZ543" s="1181"/>
      <c r="CA543" s="1181"/>
      <c r="CB543" s="1181"/>
      <c r="CC543" s="1181"/>
      <c r="CD543" s="1181"/>
      <c r="CE543" s="1181"/>
      <c r="CF543" s="1181"/>
      <c r="CG543" s="1181"/>
      <c r="CH543" s="1181"/>
      <c r="CI543" s="1181"/>
      <c r="CJ543" s="1181"/>
      <c r="CK543" s="1181"/>
      <c r="CL543" s="1181"/>
      <c r="CM543" s="1181"/>
      <c r="CN543" s="1181"/>
      <c r="CO543" s="1181"/>
      <c r="CP543" s="1181"/>
      <c r="CQ543" s="1181"/>
      <c r="CR543" s="1181"/>
      <c r="CS543" s="1181"/>
      <c r="CT543" s="1181"/>
    </row>
    <row r="544" spans="1:98" ht="6" customHeight="1">
      <c r="A544" s="5"/>
      <c r="B544" s="5"/>
      <c r="C544" s="275"/>
      <c r="D544" s="275"/>
      <c r="E544" s="6"/>
      <c r="F544" s="6"/>
      <c r="G544" s="275"/>
      <c r="H544" s="275"/>
      <c r="I544" s="275"/>
      <c r="J544" s="1181"/>
      <c r="K544" s="1181"/>
      <c r="L544" s="1181"/>
      <c r="M544" s="1181"/>
      <c r="N544" s="1181"/>
      <c r="O544" s="1181"/>
      <c r="P544" s="1181"/>
      <c r="Q544" s="1181"/>
      <c r="R544" s="1181"/>
      <c r="S544" s="1181"/>
      <c r="T544" s="1181"/>
      <c r="U544" s="1181"/>
      <c r="V544" s="1181"/>
      <c r="W544" s="1181"/>
      <c r="X544" s="1181"/>
      <c r="Y544" s="1181"/>
      <c r="Z544" s="1181"/>
      <c r="AA544" s="1181"/>
      <c r="AB544" s="1181"/>
      <c r="AC544" s="1181"/>
      <c r="AD544" s="1181"/>
      <c r="AE544" s="1181"/>
      <c r="AF544" s="1181"/>
      <c r="AG544" s="1181"/>
      <c r="AH544" s="1181"/>
      <c r="AI544" s="1181"/>
      <c r="AJ544" s="1181"/>
      <c r="AK544" s="1181"/>
      <c r="AL544" s="1181"/>
      <c r="AM544" s="1181"/>
      <c r="AN544" s="1181"/>
      <c r="AO544" s="1181"/>
      <c r="AP544" s="1181"/>
      <c r="AQ544" s="1181"/>
      <c r="AR544" s="1181"/>
      <c r="AS544" s="1181"/>
      <c r="AT544" s="1181"/>
      <c r="AU544" s="1181"/>
      <c r="AV544" s="1181"/>
      <c r="AW544" s="1181"/>
      <c r="AX544" s="1181"/>
      <c r="AY544" s="1181"/>
      <c r="AZ544" s="1181"/>
      <c r="BA544" s="1181"/>
      <c r="BB544" s="1181"/>
      <c r="BC544" s="1181"/>
      <c r="BD544" s="1181"/>
      <c r="BE544" s="1181"/>
      <c r="BF544" s="1181"/>
      <c r="BG544" s="1181"/>
      <c r="BH544" s="1181"/>
      <c r="BI544" s="1181"/>
      <c r="BJ544" s="1181"/>
      <c r="BK544" s="1181"/>
      <c r="BL544" s="1181"/>
      <c r="BM544" s="1181"/>
      <c r="BN544" s="1181"/>
      <c r="BO544" s="1181"/>
      <c r="BP544" s="1181"/>
      <c r="BQ544" s="1181"/>
      <c r="BR544" s="1181"/>
      <c r="BS544" s="1181"/>
      <c r="BT544" s="1181"/>
      <c r="BU544" s="1181"/>
      <c r="BV544" s="1181"/>
      <c r="BW544" s="1181"/>
      <c r="BX544" s="1181"/>
      <c r="BY544" s="1181"/>
      <c r="BZ544" s="1181"/>
      <c r="CA544" s="1181"/>
      <c r="CB544" s="1181"/>
      <c r="CC544" s="1181"/>
      <c r="CD544" s="1181"/>
      <c r="CE544" s="1181"/>
      <c r="CF544" s="1181"/>
      <c r="CG544" s="1181"/>
      <c r="CH544" s="1181"/>
      <c r="CI544" s="1181"/>
      <c r="CJ544" s="1181"/>
      <c r="CK544" s="1181"/>
      <c r="CL544" s="1181"/>
      <c r="CM544" s="1181"/>
      <c r="CN544" s="1181"/>
      <c r="CO544" s="1181"/>
      <c r="CP544" s="1181"/>
      <c r="CQ544" s="1181"/>
      <c r="CR544" s="1181"/>
      <c r="CS544" s="1181"/>
      <c r="CT544" s="1181"/>
    </row>
    <row r="545" spans="1:98" ht="6" customHeight="1">
      <c r="A545" s="5"/>
      <c r="B545" s="5"/>
      <c r="C545" s="275"/>
      <c r="D545" s="275"/>
      <c r="E545" s="6"/>
      <c r="F545" s="6"/>
      <c r="G545" s="275"/>
      <c r="H545" s="275"/>
      <c r="I545" s="275"/>
      <c r="J545" s="1181"/>
      <c r="K545" s="1181"/>
      <c r="L545" s="1181"/>
      <c r="M545" s="1181"/>
      <c r="N545" s="1181"/>
      <c r="O545" s="1181"/>
      <c r="P545" s="1181"/>
      <c r="Q545" s="1181"/>
      <c r="R545" s="1181"/>
      <c r="S545" s="1181"/>
      <c r="T545" s="1181"/>
      <c r="U545" s="1181"/>
      <c r="V545" s="1181"/>
      <c r="W545" s="1181"/>
      <c r="X545" s="1181"/>
      <c r="Y545" s="1181"/>
      <c r="Z545" s="1181"/>
      <c r="AA545" s="1181"/>
      <c r="AB545" s="1181"/>
      <c r="AC545" s="1181"/>
      <c r="AD545" s="1181"/>
      <c r="AE545" s="1181"/>
      <c r="AF545" s="1181"/>
      <c r="AG545" s="1181"/>
      <c r="AH545" s="1181"/>
      <c r="AI545" s="1181"/>
      <c r="AJ545" s="1181"/>
      <c r="AK545" s="1181"/>
      <c r="AL545" s="1181"/>
      <c r="AM545" s="1181"/>
      <c r="AN545" s="1181"/>
      <c r="AO545" s="1181"/>
      <c r="AP545" s="1181"/>
      <c r="AQ545" s="1181"/>
      <c r="AR545" s="1181"/>
      <c r="AS545" s="1181"/>
      <c r="AT545" s="1181"/>
      <c r="AU545" s="1181"/>
      <c r="AV545" s="1181"/>
      <c r="AW545" s="1181"/>
      <c r="AX545" s="1181"/>
      <c r="AY545" s="1181"/>
      <c r="AZ545" s="1181"/>
      <c r="BA545" s="1181"/>
      <c r="BB545" s="1181"/>
      <c r="BC545" s="1181"/>
      <c r="BD545" s="1181"/>
      <c r="BE545" s="1181"/>
      <c r="BF545" s="1181"/>
      <c r="BG545" s="1181"/>
      <c r="BH545" s="1181"/>
      <c r="BI545" s="1181"/>
      <c r="BJ545" s="1181"/>
      <c r="BK545" s="1181"/>
      <c r="BL545" s="1181"/>
      <c r="BM545" s="1181"/>
      <c r="BN545" s="1181"/>
      <c r="BO545" s="1181"/>
      <c r="BP545" s="1181"/>
      <c r="BQ545" s="1181"/>
      <c r="BR545" s="1181"/>
      <c r="BS545" s="1181"/>
      <c r="BT545" s="1181"/>
      <c r="BU545" s="1181"/>
      <c r="BV545" s="1181"/>
      <c r="BW545" s="1181"/>
      <c r="BX545" s="1181"/>
      <c r="BY545" s="1181"/>
      <c r="BZ545" s="1181"/>
      <c r="CA545" s="1181"/>
      <c r="CB545" s="1181"/>
      <c r="CC545" s="1181"/>
      <c r="CD545" s="1181"/>
      <c r="CE545" s="1181"/>
      <c r="CF545" s="1181"/>
      <c r="CG545" s="1181"/>
      <c r="CH545" s="1181"/>
      <c r="CI545" s="1181"/>
      <c r="CJ545" s="1181"/>
      <c r="CK545" s="1181"/>
      <c r="CL545" s="1181"/>
      <c r="CM545" s="1181"/>
      <c r="CN545" s="1181"/>
      <c r="CO545" s="1181"/>
      <c r="CP545" s="1181"/>
      <c r="CQ545" s="1181"/>
      <c r="CR545" s="1181"/>
      <c r="CS545" s="1181"/>
      <c r="CT545" s="1181"/>
    </row>
    <row r="546" spans="1:98" ht="6" customHeight="1">
      <c r="A546" s="5"/>
      <c r="B546" s="5"/>
      <c r="C546" s="275"/>
      <c r="D546" s="275"/>
      <c r="E546" s="6"/>
      <c r="F546" s="6"/>
      <c r="G546" s="275"/>
      <c r="H546" s="275"/>
      <c r="I546" s="275"/>
      <c r="J546" s="1181"/>
      <c r="K546" s="1181"/>
      <c r="L546" s="1181"/>
      <c r="M546" s="1181"/>
      <c r="N546" s="1181"/>
      <c r="O546" s="1181"/>
      <c r="P546" s="1181"/>
      <c r="Q546" s="1181"/>
      <c r="R546" s="1181"/>
      <c r="S546" s="1181"/>
      <c r="T546" s="1181"/>
      <c r="U546" s="1181"/>
      <c r="V546" s="1181"/>
      <c r="W546" s="1181"/>
      <c r="X546" s="1181"/>
      <c r="Y546" s="1181"/>
      <c r="Z546" s="1181"/>
      <c r="AA546" s="1181"/>
      <c r="AB546" s="1181"/>
      <c r="AC546" s="1181"/>
      <c r="AD546" s="1181"/>
      <c r="AE546" s="1181"/>
      <c r="AF546" s="1181"/>
      <c r="AG546" s="1181"/>
      <c r="AH546" s="1181"/>
      <c r="AI546" s="1181"/>
      <c r="AJ546" s="1181"/>
      <c r="AK546" s="1181"/>
      <c r="AL546" s="1181"/>
      <c r="AM546" s="1181"/>
      <c r="AN546" s="1181"/>
      <c r="AO546" s="1181"/>
      <c r="AP546" s="1181"/>
      <c r="AQ546" s="1181"/>
      <c r="AR546" s="1181"/>
      <c r="AS546" s="1181"/>
      <c r="AT546" s="1181"/>
      <c r="AU546" s="1181"/>
      <c r="AV546" s="1181"/>
      <c r="AW546" s="1181"/>
      <c r="AX546" s="1181"/>
      <c r="AY546" s="1181"/>
      <c r="AZ546" s="1181"/>
      <c r="BA546" s="1181"/>
      <c r="BB546" s="1181"/>
      <c r="BC546" s="1181"/>
      <c r="BD546" s="1181"/>
      <c r="BE546" s="1181"/>
      <c r="BF546" s="1181"/>
      <c r="BG546" s="1181"/>
      <c r="BH546" s="1181"/>
      <c r="BI546" s="1181"/>
      <c r="BJ546" s="1181"/>
      <c r="BK546" s="1181"/>
      <c r="BL546" s="1181"/>
      <c r="BM546" s="1181"/>
      <c r="BN546" s="1181"/>
      <c r="BO546" s="1181"/>
      <c r="BP546" s="1181"/>
      <c r="BQ546" s="1181"/>
      <c r="BR546" s="1181"/>
      <c r="BS546" s="1181"/>
      <c r="BT546" s="1181"/>
      <c r="BU546" s="1181"/>
      <c r="BV546" s="1181"/>
      <c r="BW546" s="1181"/>
      <c r="BX546" s="1181"/>
      <c r="BY546" s="1181"/>
      <c r="BZ546" s="1181"/>
      <c r="CA546" s="1181"/>
      <c r="CB546" s="1181"/>
      <c r="CC546" s="1181"/>
      <c r="CD546" s="1181"/>
      <c r="CE546" s="1181"/>
      <c r="CF546" s="1181"/>
      <c r="CG546" s="1181"/>
      <c r="CH546" s="1181"/>
      <c r="CI546" s="1181"/>
      <c r="CJ546" s="1181"/>
      <c r="CK546" s="1181"/>
      <c r="CL546" s="1181"/>
      <c r="CM546" s="1181"/>
      <c r="CN546" s="1181"/>
      <c r="CO546" s="1181"/>
      <c r="CP546" s="1181"/>
      <c r="CQ546" s="1181"/>
      <c r="CR546" s="1181"/>
      <c r="CS546" s="1181"/>
      <c r="CT546" s="1181"/>
    </row>
    <row r="547" spans="1:98" ht="6" customHeight="1">
      <c r="A547" s="5"/>
      <c r="B547" s="5"/>
      <c r="C547" s="275"/>
      <c r="D547" s="275"/>
      <c r="E547" s="6"/>
      <c r="F547" s="6"/>
      <c r="G547" s="275"/>
      <c r="H547" s="275"/>
      <c r="I547" s="275"/>
      <c r="J547" s="1181"/>
      <c r="K547" s="1181"/>
      <c r="L547" s="1181"/>
      <c r="M547" s="1181"/>
      <c r="N547" s="1181"/>
      <c r="O547" s="1181"/>
      <c r="P547" s="1181"/>
      <c r="Q547" s="1181"/>
      <c r="R547" s="1181"/>
      <c r="S547" s="1181"/>
      <c r="T547" s="1181"/>
      <c r="U547" s="1181"/>
      <c r="V547" s="1181"/>
      <c r="W547" s="1181"/>
      <c r="X547" s="1181"/>
      <c r="Y547" s="1181"/>
      <c r="Z547" s="1181"/>
      <c r="AA547" s="1181"/>
      <c r="AB547" s="1181"/>
      <c r="AC547" s="1181"/>
      <c r="AD547" s="1181"/>
      <c r="AE547" s="1181"/>
      <c r="AF547" s="1181"/>
      <c r="AG547" s="1181"/>
      <c r="AH547" s="1181"/>
      <c r="AI547" s="1181"/>
      <c r="AJ547" s="1181"/>
      <c r="AK547" s="1181"/>
      <c r="AL547" s="1181"/>
      <c r="AM547" s="1181"/>
      <c r="AN547" s="1181"/>
      <c r="AO547" s="1181"/>
      <c r="AP547" s="1181"/>
      <c r="AQ547" s="1181"/>
      <c r="AR547" s="1181"/>
      <c r="AS547" s="1181"/>
      <c r="AT547" s="1181"/>
      <c r="AU547" s="1181"/>
      <c r="AV547" s="1181"/>
      <c r="AW547" s="1181"/>
      <c r="AX547" s="1181"/>
      <c r="AY547" s="1181"/>
      <c r="AZ547" s="1181"/>
      <c r="BA547" s="1181"/>
      <c r="BB547" s="1181"/>
      <c r="BC547" s="1181"/>
      <c r="BD547" s="1181"/>
      <c r="BE547" s="1181"/>
      <c r="BF547" s="1181"/>
      <c r="BG547" s="1181"/>
      <c r="BH547" s="1181"/>
      <c r="BI547" s="1181"/>
      <c r="BJ547" s="1181"/>
      <c r="BK547" s="1181"/>
      <c r="BL547" s="1181"/>
      <c r="BM547" s="1181"/>
      <c r="BN547" s="1181"/>
      <c r="BO547" s="1181"/>
      <c r="BP547" s="1181"/>
      <c r="BQ547" s="1181"/>
      <c r="BR547" s="1181"/>
      <c r="BS547" s="1181"/>
      <c r="BT547" s="1181"/>
      <c r="BU547" s="1181"/>
      <c r="BV547" s="1181"/>
      <c r="BW547" s="1181"/>
      <c r="BX547" s="1181"/>
      <c r="BY547" s="1181"/>
      <c r="BZ547" s="1181"/>
      <c r="CA547" s="1181"/>
      <c r="CB547" s="1181"/>
      <c r="CC547" s="1181"/>
      <c r="CD547" s="1181"/>
      <c r="CE547" s="1181"/>
      <c r="CF547" s="1181"/>
      <c r="CG547" s="1181"/>
      <c r="CH547" s="1181"/>
      <c r="CI547" s="1181"/>
      <c r="CJ547" s="1181"/>
      <c r="CK547" s="1181"/>
      <c r="CL547" s="1181"/>
      <c r="CM547" s="1181"/>
      <c r="CN547" s="1181"/>
      <c r="CO547" s="1181"/>
      <c r="CP547" s="1181"/>
      <c r="CQ547" s="1181"/>
      <c r="CR547" s="1181"/>
      <c r="CS547" s="1181"/>
      <c r="CT547" s="1181"/>
    </row>
    <row r="548" spans="1:98" ht="6" customHeight="1">
      <c r="A548" s="5"/>
      <c r="B548" s="5"/>
      <c r="C548" s="275"/>
      <c r="D548" s="275"/>
      <c r="E548" s="6"/>
      <c r="F548" s="6"/>
      <c r="G548" s="275"/>
      <c r="H548" s="275"/>
      <c r="I548" s="275"/>
      <c r="J548" s="306"/>
      <c r="K548" s="306"/>
      <c r="L548" s="306"/>
      <c r="M548" s="306"/>
      <c r="N548" s="306"/>
      <c r="O548" s="306"/>
      <c r="P548" s="306"/>
      <c r="Q548" s="306"/>
      <c r="R548" s="306"/>
      <c r="S548" s="306"/>
      <c r="T548" s="306"/>
      <c r="U548" s="306"/>
      <c r="V548" s="306"/>
      <c r="W548" s="306"/>
      <c r="X548" s="306"/>
      <c r="Y548" s="306"/>
      <c r="Z548" s="306"/>
      <c r="AA548" s="306"/>
      <c r="AB548" s="306"/>
      <c r="AC548" s="306"/>
      <c r="AD548" s="306"/>
      <c r="AE548" s="306"/>
      <c r="AF548" s="306"/>
      <c r="AG548" s="306"/>
      <c r="AH548" s="306"/>
      <c r="AI548" s="306"/>
      <c r="AJ548" s="306"/>
      <c r="AK548" s="306"/>
      <c r="AL548" s="306"/>
      <c r="AM548" s="306"/>
      <c r="AN548" s="306"/>
      <c r="AO548" s="306"/>
      <c r="AP548" s="306"/>
      <c r="AQ548" s="306"/>
      <c r="AR548" s="306"/>
      <c r="AS548" s="306"/>
      <c r="AT548" s="306"/>
      <c r="AU548" s="306"/>
      <c r="AV548" s="306"/>
      <c r="AW548" s="306"/>
      <c r="AX548" s="306"/>
      <c r="AY548" s="306"/>
      <c r="AZ548" s="306"/>
      <c r="BA548" s="306"/>
      <c r="BB548" s="306"/>
      <c r="BC548" s="306"/>
      <c r="BD548" s="306"/>
      <c r="BE548" s="306"/>
      <c r="BF548" s="306"/>
      <c r="BG548" s="306"/>
      <c r="BH548" s="306"/>
      <c r="BI548" s="306"/>
      <c r="BJ548" s="306"/>
      <c r="BK548" s="306"/>
      <c r="BL548" s="306"/>
      <c r="BM548" s="306"/>
      <c r="BN548" s="306"/>
      <c r="BO548" s="306"/>
      <c r="BP548" s="306"/>
      <c r="BQ548" s="306"/>
      <c r="BR548" s="306"/>
      <c r="BS548" s="306"/>
      <c r="BT548" s="306"/>
      <c r="BU548" s="306"/>
      <c r="BV548" s="306"/>
      <c r="BW548" s="306"/>
      <c r="BX548" s="306"/>
      <c r="BY548" s="306"/>
      <c r="BZ548" s="306"/>
      <c r="CA548" s="306"/>
      <c r="CB548" s="306"/>
      <c r="CC548" s="306"/>
      <c r="CD548" s="306"/>
      <c r="CE548" s="306"/>
      <c r="CF548" s="306"/>
      <c r="CG548" s="306"/>
      <c r="CH548" s="306"/>
      <c r="CI548" s="306"/>
      <c r="CJ548" s="306"/>
      <c r="CK548" s="306"/>
      <c r="CL548" s="306"/>
      <c r="CM548" s="306"/>
      <c r="CN548" s="306"/>
      <c r="CO548" s="306"/>
      <c r="CP548" s="306"/>
      <c r="CQ548" s="306"/>
      <c r="CR548" s="306"/>
      <c r="CS548" s="306"/>
      <c r="CT548" s="306"/>
    </row>
    <row r="549" spans="1:98" ht="6" customHeight="1">
      <c r="A549" s="5"/>
      <c r="B549" s="5"/>
      <c r="C549" s="275"/>
      <c r="D549" s="275"/>
      <c r="E549" s="6"/>
      <c r="F549" s="6"/>
      <c r="G549" s="275"/>
      <c r="H549" s="275"/>
      <c r="I549" s="275"/>
      <c r="J549" s="306"/>
      <c r="K549" s="306"/>
      <c r="L549" s="306"/>
      <c r="M549" s="306"/>
      <c r="N549" s="306"/>
      <c r="O549" s="306"/>
      <c r="P549" s="306"/>
      <c r="Q549" s="306"/>
      <c r="R549" s="306"/>
      <c r="S549" s="306"/>
      <c r="T549" s="306"/>
      <c r="U549" s="306"/>
      <c r="V549" s="306"/>
      <c r="W549" s="306"/>
      <c r="X549" s="306"/>
      <c r="Y549" s="306"/>
      <c r="Z549" s="306"/>
      <c r="AA549" s="306"/>
      <c r="AB549" s="306"/>
      <c r="AC549" s="306"/>
      <c r="AD549" s="306"/>
      <c r="AE549" s="306"/>
      <c r="AF549" s="306"/>
      <c r="AG549" s="306"/>
      <c r="AH549" s="306"/>
      <c r="AI549" s="306"/>
      <c r="AJ549" s="306"/>
      <c r="AK549" s="306"/>
      <c r="AL549" s="306"/>
      <c r="AM549" s="306"/>
      <c r="AN549" s="306"/>
      <c r="AO549" s="306"/>
      <c r="AP549" s="306"/>
      <c r="AQ549" s="306"/>
      <c r="AR549" s="306"/>
      <c r="AS549" s="306"/>
      <c r="AT549" s="306"/>
      <c r="AU549" s="306"/>
      <c r="AV549" s="306"/>
      <c r="AW549" s="306"/>
      <c r="AX549" s="306"/>
      <c r="AY549" s="306"/>
      <c r="AZ549" s="306"/>
      <c r="BA549" s="306"/>
      <c r="BB549" s="306"/>
      <c r="BC549" s="306"/>
      <c r="BD549" s="306"/>
      <c r="BE549" s="306"/>
      <c r="BF549" s="306"/>
      <c r="BG549" s="306"/>
      <c r="BH549" s="306"/>
      <c r="BI549" s="306"/>
      <c r="BJ549" s="306"/>
      <c r="BK549" s="306"/>
      <c r="BL549" s="306"/>
      <c r="BM549" s="306"/>
      <c r="BN549" s="306"/>
      <c r="BO549" s="306"/>
      <c r="BP549" s="306"/>
      <c r="BQ549" s="306"/>
      <c r="BR549" s="306"/>
      <c r="BS549" s="306"/>
      <c r="BT549" s="306"/>
      <c r="BU549" s="306"/>
      <c r="BV549" s="306"/>
      <c r="BW549" s="306"/>
      <c r="BX549" s="306"/>
      <c r="BY549" s="306"/>
      <c r="BZ549" s="306"/>
      <c r="CA549" s="306"/>
      <c r="CB549" s="306"/>
      <c r="CC549" s="306"/>
      <c r="CD549" s="306"/>
      <c r="CE549" s="306"/>
      <c r="CF549" s="306"/>
      <c r="CG549" s="306"/>
      <c r="CH549" s="306"/>
      <c r="CI549" s="306"/>
      <c r="CJ549" s="306"/>
      <c r="CK549" s="306"/>
      <c r="CL549" s="306"/>
      <c r="CM549" s="306"/>
      <c r="CN549" s="306"/>
      <c r="CO549" s="306"/>
      <c r="CP549" s="306"/>
      <c r="CQ549" s="306"/>
      <c r="CR549" s="306"/>
      <c r="CS549" s="306"/>
      <c r="CT549" s="306"/>
    </row>
    <row r="550" spans="1:98" ht="6" customHeight="1">
      <c r="A550" s="5"/>
      <c r="B550" s="5"/>
      <c r="C550" s="275"/>
      <c r="D550" s="275"/>
      <c r="E550" s="6"/>
      <c r="F550" s="6"/>
      <c r="G550" s="275"/>
      <c r="H550" s="275"/>
      <c r="I550" s="275"/>
      <c r="J550" s="306"/>
      <c r="K550" s="306"/>
      <c r="L550" s="306"/>
      <c r="M550" s="306"/>
      <c r="N550" s="306"/>
      <c r="O550" s="306"/>
      <c r="P550" s="306"/>
      <c r="Q550" s="306"/>
      <c r="R550" s="306"/>
      <c r="S550" s="306"/>
      <c r="T550" s="306"/>
      <c r="U550" s="306"/>
      <c r="V550" s="306"/>
      <c r="W550" s="306"/>
      <c r="X550" s="306"/>
      <c r="Y550" s="306"/>
      <c r="Z550" s="306"/>
      <c r="AA550" s="306"/>
      <c r="AB550" s="306"/>
      <c r="AC550" s="306"/>
      <c r="AD550" s="306"/>
      <c r="AE550" s="306"/>
      <c r="AF550" s="306"/>
      <c r="AG550" s="306"/>
      <c r="AH550" s="306"/>
      <c r="AI550" s="306"/>
      <c r="AJ550" s="306"/>
      <c r="AK550" s="306"/>
      <c r="AL550" s="306"/>
      <c r="AM550" s="306"/>
      <c r="AN550" s="306"/>
      <c r="AO550" s="306"/>
      <c r="AP550" s="306"/>
      <c r="AQ550" s="306"/>
      <c r="AR550" s="306"/>
      <c r="AS550" s="306"/>
      <c r="AT550" s="306"/>
      <c r="AU550" s="306"/>
      <c r="AV550" s="306"/>
      <c r="AW550" s="306"/>
      <c r="AX550" s="306"/>
      <c r="AY550" s="306"/>
      <c r="AZ550" s="306"/>
      <c r="BA550" s="306"/>
      <c r="BB550" s="306"/>
      <c r="BC550" s="306"/>
      <c r="BD550" s="306"/>
      <c r="BE550" s="306"/>
      <c r="BF550" s="306"/>
      <c r="BG550" s="306"/>
      <c r="BH550" s="306"/>
      <c r="BI550" s="306"/>
      <c r="BJ550" s="306"/>
      <c r="BK550" s="306"/>
      <c r="BL550" s="306"/>
      <c r="BM550" s="306"/>
      <c r="BN550" s="306"/>
      <c r="BO550" s="306"/>
      <c r="BP550" s="306"/>
      <c r="BQ550" s="306"/>
      <c r="BR550" s="306"/>
      <c r="BS550" s="306"/>
      <c r="BT550" s="306"/>
      <c r="BU550" s="306"/>
      <c r="BV550" s="306"/>
      <c r="BW550" s="306"/>
      <c r="BX550" s="306"/>
      <c r="BY550" s="306"/>
      <c r="BZ550" s="306"/>
      <c r="CA550" s="306"/>
      <c r="CB550" s="306"/>
      <c r="CC550" s="306"/>
      <c r="CD550" s="306"/>
      <c r="CE550" s="306"/>
      <c r="CF550" s="306"/>
      <c r="CG550" s="306"/>
      <c r="CH550" s="306"/>
      <c r="CI550" s="306"/>
      <c r="CJ550" s="306"/>
      <c r="CK550" s="306"/>
      <c r="CL550" s="306"/>
      <c r="CM550" s="306"/>
      <c r="CN550" s="306"/>
      <c r="CO550" s="306"/>
      <c r="CP550" s="306"/>
      <c r="CQ550" s="306"/>
      <c r="CR550" s="306"/>
      <c r="CS550" s="306"/>
      <c r="CT550" s="306"/>
    </row>
    <row r="551" spans="1:98" ht="6.6" customHeight="1">
      <c r="A551" s="5"/>
      <c r="B551" s="5"/>
      <c r="C551" s="275"/>
      <c r="D551" s="275"/>
      <c r="E551" s="6"/>
      <c r="F551" s="6"/>
      <c r="G551" s="275"/>
      <c r="H551" s="275"/>
      <c r="I551" s="275"/>
      <c r="J551" s="1181" t="s">
        <v>1588</v>
      </c>
      <c r="K551" s="1178"/>
      <c r="L551" s="1178"/>
      <c r="M551" s="1178"/>
      <c r="N551" s="1178"/>
      <c r="O551" s="1178"/>
      <c r="P551" s="1178"/>
      <c r="Q551" s="1178"/>
      <c r="R551" s="1178"/>
      <c r="S551" s="1178"/>
      <c r="T551" s="1178"/>
      <c r="U551" s="1178"/>
      <c r="V551" s="1178"/>
      <c r="W551" s="1178"/>
      <c r="X551" s="1178"/>
      <c r="Y551" s="1178"/>
      <c r="Z551" s="1178"/>
      <c r="AA551" s="1178"/>
      <c r="AB551" s="1178"/>
      <c r="AC551" s="1178"/>
      <c r="AD551" s="1178"/>
      <c r="AE551" s="1178"/>
      <c r="AF551" s="1178"/>
      <c r="AG551" s="1178"/>
      <c r="AH551" s="1178"/>
      <c r="AI551" s="1178"/>
      <c r="AJ551" s="1178"/>
      <c r="AK551" s="1178"/>
      <c r="AL551" s="1178"/>
      <c r="AM551" s="1178"/>
      <c r="AN551" s="1178"/>
      <c r="AO551" s="1178"/>
      <c r="AP551" s="1178"/>
      <c r="AQ551" s="1178"/>
      <c r="AR551" s="1178"/>
      <c r="AS551" s="1178"/>
      <c r="AT551" s="1178"/>
      <c r="AU551" s="1178"/>
      <c r="AV551" s="1178"/>
      <c r="AW551" s="1178"/>
      <c r="AX551" s="1178"/>
      <c r="AY551" s="1178"/>
      <c r="AZ551" s="1178"/>
      <c r="BA551" s="1178"/>
      <c r="BB551" s="1178"/>
      <c r="BC551" s="1178"/>
      <c r="BD551" s="1178"/>
      <c r="BE551" s="1178"/>
      <c r="BF551" s="1178"/>
      <c r="BG551" s="1178"/>
      <c r="BH551" s="1178"/>
      <c r="BI551" s="1178"/>
      <c r="BJ551" s="1178"/>
      <c r="BK551" s="1178"/>
      <c r="BL551" s="1178"/>
      <c r="BM551" s="1178"/>
      <c r="BN551" s="1178"/>
      <c r="BO551" s="1178"/>
      <c r="BP551" s="1178"/>
      <c r="BQ551" s="1178"/>
      <c r="BR551" s="1178"/>
      <c r="BS551" s="1178"/>
      <c r="BT551" s="1178"/>
      <c r="BU551" s="1178"/>
      <c r="BV551" s="1178"/>
      <c r="BW551" s="1178"/>
      <c r="BX551" s="1178"/>
      <c r="BY551" s="1178"/>
      <c r="BZ551" s="1178"/>
      <c r="CA551" s="1178"/>
      <c r="CB551" s="1178"/>
      <c r="CC551" s="1178"/>
      <c r="CD551" s="1178"/>
      <c r="CE551" s="1178"/>
      <c r="CF551" s="1178"/>
      <c r="CG551" s="1178"/>
      <c r="CH551" s="1178"/>
      <c r="CI551" s="1178"/>
      <c r="CJ551" s="1178"/>
      <c r="CK551" s="1178"/>
      <c r="CL551" s="1178"/>
      <c r="CM551" s="1178"/>
      <c r="CN551" s="1178"/>
      <c r="CO551" s="1178"/>
      <c r="CP551" s="1178"/>
      <c r="CQ551" s="1178"/>
      <c r="CR551" s="1178"/>
      <c r="CS551" s="1178"/>
      <c r="CT551" s="1178"/>
    </row>
    <row r="552" spans="1:98" ht="6.6" customHeight="1" thickBot="1">
      <c r="A552" s="5"/>
      <c r="B552" s="5"/>
      <c r="C552" s="275"/>
      <c r="D552" s="275"/>
      <c r="E552" s="6"/>
      <c r="F552" s="6"/>
      <c r="G552" s="275"/>
      <c r="H552" s="275"/>
      <c r="I552" s="275"/>
      <c r="J552" s="1178"/>
      <c r="K552" s="1178"/>
      <c r="L552" s="1178"/>
      <c r="M552" s="1178"/>
      <c r="N552" s="1178"/>
      <c r="O552" s="1178"/>
      <c r="P552" s="1178"/>
      <c r="Q552" s="1178"/>
      <c r="R552" s="1178"/>
      <c r="S552" s="1178"/>
      <c r="T552" s="1178"/>
      <c r="U552" s="1178"/>
      <c r="V552" s="1178"/>
      <c r="W552" s="1178"/>
      <c r="X552" s="1178"/>
      <c r="Y552" s="1178"/>
      <c r="Z552" s="1178"/>
      <c r="AA552" s="1178"/>
      <c r="AB552" s="1178"/>
      <c r="AC552" s="1178"/>
      <c r="AD552" s="1178"/>
      <c r="AE552" s="1178"/>
      <c r="AF552" s="1178"/>
      <c r="AG552" s="1178"/>
      <c r="AH552" s="1178"/>
      <c r="AI552" s="1178"/>
      <c r="AJ552" s="1178"/>
      <c r="AK552" s="1178"/>
      <c r="AL552" s="1178"/>
      <c r="AM552" s="1178"/>
      <c r="AN552" s="1178"/>
      <c r="AO552" s="1178"/>
      <c r="AP552" s="1178"/>
      <c r="AQ552" s="1178"/>
      <c r="AR552" s="1178"/>
      <c r="AS552" s="1178"/>
      <c r="AT552" s="1178"/>
      <c r="AU552" s="1178"/>
      <c r="AV552" s="1178"/>
      <c r="AW552" s="1178"/>
      <c r="AX552" s="1178"/>
      <c r="AY552" s="1178"/>
      <c r="AZ552" s="1178"/>
      <c r="BA552" s="1178"/>
      <c r="BB552" s="1178"/>
      <c r="BC552" s="1178"/>
      <c r="BD552" s="1178"/>
      <c r="BE552" s="1178"/>
      <c r="BF552" s="1178"/>
      <c r="BG552" s="1178"/>
      <c r="BH552" s="1178"/>
      <c r="BI552" s="1178"/>
      <c r="BJ552" s="1178"/>
      <c r="BK552" s="1178"/>
      <c r="BL552" s="1178"/>
      <c r="BM552" s="1178"/>
      <c r="BN552" s="1178"/>
      <c r="BO552" s="1178"/>
      <c r="BP552" s="1178"/>
      <c r="BQ552" s="1178"/>
      <c r="BR552" s="1178"/>
      <c r="BS552" s="1178"/>
      <c r="BT552" s="1178"/>
      <c r="BU552" s="1178"/>
      <c r="BV552" s="1178"/>
      <c r="BW552" s="1178"/>
      <c r="BX552" s="1178"/>
      <c r="BY552" s="1178"/>
      <c r="BZ552" s="1178"/>
      <c r="CA552" s="1178"/>
      <c r="CB552" s="1178"/>
      <c r="CC552" s="1178"/>
      <c r="CD552" s="1178"/>
      <c r="CE552" s="1178"/>
      <c r="CF552" s="1178"/>
      <c r="CG552" s="1178"/>
      <c r="CH552" s="1178"/>
      <c r="CI552" s="1178"/>
      <c r="CJ552" s="1178"/>
      <c r="CK552" s="1178"/>
      <c r="CL552" s="1178"/>
      <c r="CM552" s="1178"/>
      <c r="CN552" s="1178"/>
      <c r="CO552" s="1178"/>
      <c r="CP552" s="1178"/>
      <c r="CQ552" s="1178"/>
      <c r="CR552" s="1178"/>
      <c r="CS552" s="1178"/>
      <c r="CT552" s="1178"/>
    </row>
    <row r="553" spans="1:98" ht="6.6" customHeight="1">
      <c r="A553" s="5"/>
      <c r="B553" s="5"/>
      <c r="C553" s="275"/>
      <c r="D553" s="276"/>
      <c r="E553" s="277"/>
      <c r="F553" s="277"/>
      <c r="G553" s="283"/>
      <c r="H553" s="275"/>
      <c r="I553" s="275"/>
      <c r="J553" s="1178"/>
      <c r="K553" s="1178"/>
      <c r="L553" s="1178"/>
      <c r="M553" s="1178"/>
      <c r="N553" s="1178"/>
      <c r="O553" s="1178"/>
      <c r="P553" s="1178"/>
      <c r="Q553" s="1178"/>
      <c r="R553" s="1178"/>
      <c r="S553" s="1178"/>
      <c r="T553" s="1178"/>
      <c r="U553" s="1178"/>
      <c r="V553" s="1178"/>
      <c r="W553" s="1178"/>
      <c r="X553" s="1178"/>
      <c r="Y553" s="1178"/>
      <c r="Z553" s="1178"/>
      <c r="AA553" s="1178"/>
      <c r="AB553" s="1178"/>
      <c r="AC553" s="1178"/>
      <c r="AD553" s="1178"/>
      <c r="AE553" s="1178"/>
      <c r="AF553" s="1178"/>
      <c r="AG553" s="1178"/>
      <c r="AH553" s="1178"/>
      <c r="AI553" s="1178"/>
      <c r="AJ553" s="1178"/>
      <c r="AK553" s="1178"/>
      <c r="AL553" s="1178"/>
      <c r="AM553" s="1178"/>
      <c r="AN553" s="1178"/>
      <c r="AO553" s="1178"/>
      <c r="AP553" s="1178"/>
      <c r="AQ553" s="1178"/>
      <c r="AR553" s="1178"/>
      <c r="AS553" s="1178"/>
      <c r="AT553" s="1178"/>
      <c r="AU553" s="1178"/>
      <c r="AV553" s="1178"/>
      <c r="AW553" s="1178"/>
      <c r="AX553" s="1178"/>
      <c r="AY553" s="1178"/>
      <c r="AZ553" s="1178"/>
      <c r="BA553" s="1178"/>
      <c r="BB553" s="1178"/>
      <c r="BC553" s="1178"/>
      <c r="BD553" s="1178"/>
      <c r="BE553" s="1178"/>
      <c r="BF553" s="1178"/>
      <c r="BG553" s="1178"/>
      <c r="BH553" s="1178"/>
      <c r="BI553" s="1178"/>
      <c r="BJ553" s="1178"/>
      <c r="BK553" s="1178"/>
      <c r="BL553" s="1178"/>
      <c r="BM553" s="1178"/>
      <c r="BN553" s="1178"/>
      <c r="BO553" s="1178"/>
      <c r="BP553" s="1178"/>
      <c r="BQ553" s="1178"/>
      <c r="BR553" s="1178"/>
      <c r="BS553" s="1178"/>
      <c r="BT553" s="1178"/>
      <c r="BU553" s="1178"/>
      <c r="BV553" s="1178"/>
      <c r="BW553" s="1178"/>
      <c r="BX553" s="1178"/>
      <c r="BY553" s="1178"/>
      <c r="BZ553" s="1178"/>
      <c r="CA553" s="1178"/>
      <c r="CB553" s="1178"/>
      <c r="CC553" s="1178"/>
      <c r="CD553" s="1178"/>
      <c r="CE553" s="1178"/>
      <c r="CF553" s="1178"/>
      <c r="CG553" s="1178"/>
      <c r="CH553" s="1178"/>
      <c r="CI553" s="1178"/>
      <c r="CJ553" s="1178"/>
      <c r="CK553" s="1178"/>
      <c r="CL553" s="1178"/>
      <c r="CM553" s="1178"/>
      <c r="CN553" s="1178"/>
      <c r="CO553" s="1178"/>
      <c r="CP553" s="1178"/>
      <c r="CQ553" s="1178"/>
      <c r="CR553" s="1178"/>
      <c r="CS553" s="1178"/>
      <c r="CT553" s="1178"/>
    </row>
    <row r="554" spans="1:98" ht="6.6" customHeight="1">
      <c r="A554" s="5"/>
      <c r="B554" s="5"/>
      <c r="C554" s="275"/>
      <c r="D554" s="278"/>
      <c r="E554" s="6"/>
      <c r="F554" s="6"/>
      <c r="G554" s="307"/>
      <c r="H554" s="291"/>
      <c r="I554" s="291"/>
      <c r="J554" s="1178"/>
      <c r="K554" s="1178"/>
      <c r="L554" s="1178"/>
      <c r="M554" s="1178"/>
      <c r="N554" s="1178"/>
      <c r="O554" s="1178"/>
      <c r="P554" s="1178"/>
      <c r="Q554" s="1178"/>
      <c r="R554" s="1178"/>
      <c r="S554" s="1178"/>
      <c r="T554" s="1178"/>
      <c r="U554" s="1178"/>
      <c r="V554" s="1178"/>
      <c r="W554" s="1178"/>
      <c r="X554" s="1178"/>
      <c r="Y554" s="1178"/>
      <c r="Z554" s="1178"/>
      <c r="AA554" s="1178"/>
      <c r="AB554" s="1178"/>
      <c r="AC554" s="1178"/>
      <c r="AD554" s="1178"/>
      <c r="AE554" s="1178"/>
      <c r="AF554" s="1178"/>
      <c r="AG554" s="1178"/>
      <c r="AH554" s="1178"/>
      <c r="AI554" s="1178"/>
      <c r="AJ554" s="1178"/>
      <c r="AK554" s="1178"/>
      <c r="AL554" s="1178"/>
      <c r="AM554" s="1178"/>
      <c r="AN554" s="1178"/>
      <c r="AO554" s="1178"/>
      <c r="AP554" s="1178"/>
      <c r="AQ554" s="1178"/>
      <c r="AR554" s="1178"/>
      <c r="AS554" s="1178"/>
      <c r="AT554" s="1178"/>
      <c r="AU554" s="1178"/>
      <c r="AV554" s="1178"/>
      <c r="AW554" s="1178"/>
      <c r="AX554" s="1178"/>
      <c r="AY554" s="1178"/>
      <c r="AZ554" s="1178"/>
      <c r="BA554" s="1178"/>
      <c r="BB554" s="1178"/>
      <c r="BC554" s="1178"/>
      <c r="BD554" s="1178"/>
      <c r="BE554" s="1178"/>
      <c r="BF554" s="1178"/>
      <c r="BG554" s="1178"/>
      <c r="BH554" s="1178"/>
      <c r="BI554" s="1178"/>
      <c r="BJ554" s="1178"/>
      <c r="BK554" s="1178"/>
      <c r="BL554" s="1178"/>
      <c r="BM554" s="1178"/>
      <c r="BN554" s="1178"/>
      <c r="BO554" s="1178"/>
      <c r="BP554" s="1178"/>
      <c r="BQ554" s="1178"/>
      <c r="BR554" s="1178"/>
      <c r="BS554" s="1178"/>
      <c r="BT554" s="1178"/>
      <c r="BU554" s="1178"/>
      <c r="BV554" s="1178"/>
      <c r="BW554" s="1178"/>
      <c r="BX554" s="1178"/>
      <c r="BY554" s="1178"/>
      <c r="BZ554" s="1178"/>
      <c r="CA554" s="1178"/>
      <c r="CB554" s="1178"/>
      <c r="CC554" s="1178"/>
      <c r="CD554" s="1178"/>
      <c r="CE554" s="1178"/>
      <c r="CF554" s="1178"/>
      <c r="CG554" s="1178"/>
      <c r="CH554" s="1178"/>
      <c r="CI554" s="1178"/>
      <c r="CJ554" s="1178"/>
      <c r="CK554" s="1178"/>
      <c r="CL554" s="1178"/>
      <c r="CM554" s="1178"/>
      <c r="CN554" s="1178"/>
      <c r="CO554" s="1178"/>
      <c r="CP554" s="1178"/>
      <c r="CQ554" s="1178"/>
      <c r="CR554" s="1178"/>
      <c r="CS554" s="1178"/>
      <c r="CT554" s="1178"/>
    </row>
    <row r="555" spans="1:98" ht="6.6" customHeight="1">
      <c r="A555" s="5"/>
      <c r="B555" s="5"/>
      <c r="C555" s="275"/>
      <c r="D555" s="278"/>
      <c r="E555" s="6"/>
      <c r="F555" s="6"/>
      <c r="G555" s="307"/>
      <c r="H555" s="291"/>
      <c r="I555" s="291"/>
      <c r="J555" s="1178"/>
      <c r="K555" s="1178"/>
      <c r="L555" s="1178"/>
      <c r="M555" s="1178"/>
      <c r="N555" s="1178"/>
      <c r="O555" s="1178"/>
      <c r="P555" s="1178"/>
      <c r="Q555" s="1178"/>
      <c r="R555" s="1178"/>
      <c r="S555" s="1178"/>
      <c r="T555" s="1178"/>
      <c r="U555" s="1178"/>
      <c r="V555" s="1178"/>
      <c r="W555" s="1178"/>
      <c r="X555" s="1178"/>
      <c r="Y555" s="1178"/>
      <c r="Z555" s="1178"/>
      <c r="AA555" s="1178"/>
      <c r="AB555" s="1178"/>
      <c r="AC555" s="1178"/>
      <c r="AD555" s="1178"/>
      <c r="AE555" s="1178"/>
      <c r="AF555" s="1178"/>
      <c r="AG555" s="1178"/>
      <c r="AH555" s="1178"/>
      <c r="AI555" s="1178"/>
      <c r="AJ555" s="1178"/>
      <c r="AK555" s="1178"/>
      <c r="AL555" s="1178"/>
      <c r="AM555" s="1178"/>
      <c r="AN555" s="1178"/>
      <c r="AO555" s="1178"/>
      <c r="AP555" s="1178"/>
      <c r="AQ555" s="1178"/>
      <c r="AR555" s="1178"/>
      <c r="AS555" s="1178"/>
      <c r="AT555" s="1178"/>
      <c r="AU555" s="1178"/>
      <c r="AV555" s="1178"/>
      <c r="AW555" s="1178"/>
      <c r="AX555" s="1178"/>
      <c r="AY555" s="1178"/>
      <c r="AZ555" s="1178"/>
      <c r="BA555" s="1178"/>
      <c r="BB555" s="1178"/>
      <c r="BC555" s="1178"/>
      <c r="BD555" s="1178"/>
      <c r="BE555" s="1178"/>
      <c r="BF555" s="1178"/>
      <c r="BG555" s="1178"/>
      <c r="BH555" s="1178"/>
      <c r="BI555" s="1178"/>
      <c r="BJ555" s="1178"/>
      <c r="BK555" s="1178"/>
      <c r="BL555" s="1178"/>
      <c r="BM555" s="1178"/>
      <c r="BN555" s="1178"/>
      <c r="BO555" s="1178"/>
      <c r="BP555" s="1178"/>
      <c r="BQ555" s="1178"/>
      <c r="BR555" s="1178"/>
      <c r="BS555" s="1178"/>
      <c r="BT555" s="1178"/>
      <c r="BU555" s="1178"/>
      <c r="BV555" s="1178"/>
      <c r="BW555" s="1178"/>
      <c r="BX555" s="1178"/>
      <c r="BY555" s="1178"/>
      <c r="BZ555" s="1178"/>
      <c r="CA555" s="1178"/>
      <c r="CB555" s="1178"/>
      <c r="CC555" s="1178"/>
      <c r="CD555" s="1178"/>
      <c r="CE555" s="1178"/>
      <c r="CF555" s="1178"/>
      <c r="CG555" s="1178"/>
      <c r="CH555" s="1178"/>
      <c r="CI555" s="1178"/>
      <c r="CJ555" s="1178"/>
      <c r="CK555" s="1178"/>
      <c r="CL555" s="1178"/>
      <c r="CM555" s="1178"/>
      <c r="CN555" s="1178"/>
      <c r="CO555" s="1178"/>
      <c r="CP555" s="1178"/>
      <c r="CQ555" s="1178"/>
      <c r="CR555" s="1178"/>
      <c r="CS555" s="1178"/>
      <c r="CT555" s="1178"/>
    </row>
    <row r="556" spans="1:98" ht="6.6" customHeight="1" thickBot="1">
      <c r="A556" s="5"/>
      <c r="B556" s="5"/>
      <c r="C556" s="275"/>
      <c r="D556" s="279"/>
      <c r="E556" s="280"/>
      <c r="F556" s="280"/>
      <c r="G556" s="308"/>
      <c r="H556" s="291"/>
      <c r="I556" s="291"/>
      <c r="J556" s="1178"/>
      <c r="K556" s="1178"/>
      <c r="L556" s="1178"/>
      <c r="M556" s="1178"/>
      <c r="N556" s="1178"/>
      <c r="O556" s="1178"/>
      <c r="P556" s="1178"/>
      <c r="Q556" s="1178"/>
      <c r="R556" s="1178"/>
      <c r="S556" s="1178"/>
      <c r="T556" s="1178"/>
      <c r="U556" s="1178"/>
      <c r="V556" s="1178"/>
      <c r="W556" s="1178"/>
      <c r="X556" s="1178"/>
      <c r="Y556" s="1178"/>
      <c r="Z556" s="1178"/>
      <c r="AA556" s="1178"/>
      <c r="AB556" s="1178"/>
      <c r="AC556" s="1178"/>
      <c r="AD556" s="1178"/>
      <c r="AE556" s="1178"/>
      <c r="AF556" s="1178"/>
      <c r="AG556" s="1178"/>
      <c r="AH556" s="1178"/>
      <c r="AI556" s="1178"/>
      <c r="AJ556" s="1178"/>
      <c r="AK556" s="1178"/>
      <c r="AL556" s="1178"/>
      <c r="AM556" s="1178"/>
      <c r="AN556" s="1178"/>
      <c r="AO556" s="1178"/>
      <c r="AP556" s="1178"/>
      <c r="AQ556" s="1178"/>
      <c r="AR556" s="1178"/>
      <c r="AS556" s="1178"/>
      <c r="AT556" s="1178"/>
      <c r="AU556" s="1178"/>
      <c r="AV556" s="1178"/>
      <c r="AW556" s="1178"/>
      <c r="AX556" s="1178"/>
      <c r="AY556" s="1178"/>
      <c r="AZ556" s="1178"/>
      <c r="BA556" s="1178"/>
      <c r="BB556" s="1178"/>
      <c r="BC556" s="1178"/>
      <c r="BD556" s="1178"/>
      <c r="BE556" s="1178"/>
      <c r="BF556" s="1178"/>
      <c r="BG556" s="1178"/>
      <c r="BH556" s="1178"/>
      <c r="BI556" s="1178"/>
      <c r="BJ556" s="1178"/>
      <c r="BK556" s="1178"/>
      <c r="BL556" s="1178"/>
      <c r="BM556" s="1178"/>
      <c r="BN556" s="1178"/>
      <c r="BO556" s="1178"/>
      <c r="BP556" s="1178"/>
      <c r="BQ556" s="1178"/>
      <c r="BR556" s="1178"/>
      <c r="BS556" s="1178"/>
      <c r="BT556" s="1178"/>
      <c r="BU556" s="1178"/>
      <c r="BV556" s="1178"/>
      <c r="BW556" s="1178"/>
      <c r="BX556" s="1178"/>
      <c r="BY556" s="1178"/>
      <c r="BZ556" s="1178"/>
      <c r="CA556" s="1178"/>
      <c r="CB556" s="1178"/>
      <c r="CC556" s="1178"/>
      <c r="CD556" s="1178"/>
      <c r="CE556" s="1178"/>
      <c r="CF556" s="1178"/>
      <c r="CG556" s="1178"/>
      <c r="CH556" s="1178"/>
      <c r="CI556" s="1178"/>
      <c r="CJ556" s="1178"/>
      <c r="CK556" s="1178"/>
      <c r="CL556" s="1178"/>
      <c r="CM556" s="1178"/>
      <c r="CN556" s="1178"/>
      <c r="CO556" s="1178"/>
      <c r="CP556" s="1178"/>
      <c r="CQ556" s="1178"/>
      <c r="CR556" s="1178"/>
      <c r="CS556" s="1178"/>
      <c r="CT556" s="1178"/>
    </row>
    <row r="557" spans="1:98" ht="6.6" customHeight="1">
      <c r="A557" s="5"/>
      <c r="B557" s="5"/>
      <c r="C557" s="275"/>
      <c r="D557" s="275"/>
      <c r="E557" s="6"/>
      <c r="F557" s="6"/>
      <c r="G557" s="275"/>
      <c r="H557" s="291"/>
      <c r="I557" s="291"/>
      <c r="J557" s="1178"/>
      <c r="K557" s="1178"/>
      <c r="L557" s="1178"/>
      <c r="M557" s="1178"/>
      <c r="N557" s="1178"/>
      <c r="O557" s="1178"/>
      <c r="P557" s="1178"/>
      <c r="Q557" s="1178"/>
      <c r="R557" s="1178"/>
      <c r="S557" s="1178"/>
      <c r="T557" s="1178"/>
      <c r="U557" s="1178"/>
      <c r="V557" s="1178"/>
      <c r="W557" s="1178"/>
      <c r="X557" s="1178"/>
      <c r="Y557" s="1178"/>
      <c r="Z557" s="1178"/>
      <c r="AA557" s="1178"/>
      <c r="AB557" s="1178"/>
      <c r="AC557" s="1178"/>
      <c r="AD557" s="1178"/>
      <c r="AE557" s="1178"/>
      <c r="AF557" s="1178"/>
      <c r="AG557" s="1178"/>
      <c r="AH557" s="1178"/>
      <c r="AI557" s="1178"/>
      <c r="AJ557" s="1178"/>
      <c r="AK557" s="1178"/>
      <c r="AL557" s="1178"/>
      <c r="AM557" s="1178"/>
      <c r="AN557" s="1178"/>
      <c r="AO557" s="1178"/>
      <c r="AP557" s="1178"/>
      <c r="AQ557" s="1178"/>
      <c r="AR557" s="1178"/>
      <c r="AS557" s="1178"/>
      <c r="AT557" s="1178"/>
      <c r="AU557" s="1178"/>
      <c r="AV557" s="1178"/>
      <c r="AW557" s="1178"/>
      <c r="AX557" s="1178"/>
      <c r="AY557" s="1178"/>
      <c r="AZ557" s="1178"/>
      <c r="BA557" s="1178"/>
      <c r="BB557" s="1178"/>
      <c r="BC557" s="1178"/>
      <c r="BD557" s="1178"/>
      <c r="BE557" s="1178"/>
      <c r="BF557" s="1178"/>
      <c r="BG557" s="1178"/>
      <c r="BH557" s="1178"/>
      <c r="BI557" s="1178"/>
      <c r="BJ557" s="1178"/>
      <c r="BK557" s="1178"/>
      <c r="BL557" s="1178"/>
      <c r="BM557" s="1178"/>
      <c r="BN557" s="1178"/>
      <c r="BO557" s="1178"/>
      <c r="BP557" s="1178"/>
      <c r="BQ557" s="1178"/>
      <c r="BR557" s="1178"/>
      <c r="BS557" s="1178"/>
      <c r="BT557" s="1178"/>
      <c r="BU557" s="1178"/>
      <c r="BV557" s="1178"/>
      <c r="BW557" s="1178"/>
      <c r="BX557" s="1178"/>
      <c r="BY557" s="1178"/>
      <c r="BZ557" s="1178"/>
      <c r="CA557" s="1178"/>
      <c r="CB557" s="1178"/>
      <c r="CC557" s="1178"/>
      <c r="CD557" s="1178"/>
      <c r="CE557" s="1178"/>
      <c r="CF557" s="1178"/>
      <c r="CG557" s="1178"/>
      <c r="CH557" s="1178"/>
      <c r="CI557" s="1178"/>
      <c r="CJ557" s="1178"/>
      <c r="CK557" s="1178"/>
      <c r="CL557" s="1178"/>
      <c r="CM557" s="1178"/>
      <c r="CN557" s="1178"/>
      <c r="CO557" s="1178"/>
      <c r="CP557" s="1178"/>
      <c r="CQ557" s="1178"/>
      <c r="CR557" s="1178"/>
      <c r="CS557" s="1178"/>
      <c r="CT557" s="1178"/>
    </row>
    <row r="558" spans="1:98" ht="6" customHeight="1">
      <c r="A558" s="5"/>
      <c r="B558" s="5"/>
      <c r="C558" s="275"/>
      <c r="D558" s="275"/>
      <c r="E558" s="6"/>
      <c r="F558" s="6"/>
      <c r="G558" s="275"/>
      <c r="H558" s="291"/>
      <c r="I558" s="291"/>
      <c r="J558" s="1178"/>
      <c r="K558" s="1178"/>
      <c r="L558" s="1178"/>
      <c r="M558" s="1178"/>
      <c r="N558" s="1178"/>
      <c r="O558" s="1178"/>
      <c r="P558" s="1178"/>
      <c r="Q558" s="1178"/>
      <c r="R558" s="1178"/>
      <c r="S558" s="1178"/>
      <c r="T558" s="1178"/>
      <c r="U558" s="1178"/>
      <c r="V558" s="1178"/>
      <c r="W558" s="1178"/>
      <c r="X558" s="1178"/>
      <c r="Y558" s="1178"/>
      <c r="Z558" s="1178"/>
      <c r="AA558" s="1178"/>
      <c r="AB558" s="1178"/>
      <c r="AC558" s="1178"/>
      <c r="AD558" s="1178"/>
      <c r="AE558" s="1178"/>
      <c r="AF558" s="1178"/>
      <c r="AG558" s="1178"/>
      <c r="AH558" s="1178"/>
      <c r="AI558" s="1178"/>
      <c r="AJ558" s="1178"/>
      <c r="AK558" s="1178"/>
      <c r="AL558" s="1178"/>
      <c r="AM558" s="1178"/>
      <c r="AN558" s="1178"/>
      <c r="AO558" s="1178"/>
      <c r="AP558" s="1178"/>
      <c r="AQ558" s="1178"/>
      <c r="AR558" s="1178"/>
      <c r="AS558" s="1178"/>
      <c r="AT558" s="1178"/>
      <c r="AU558" s="1178"/>
      <c r="AV558" s="1178"/>
      <c r="AW558" s="1178"/>
      <c r="AX558" s="1178"/>
      <c r="AY558" s="1178"/>
      <c r="AZ558" s="1178"/>
      <c r="BA558" s="1178"/>
      <c r="BB558" s="1178"/>
      <c r="BC558" s="1178"/>
      <c r="BD558" s="1178"/>
      <c r="BE558" s="1178"/>
      <c r="BF558" s="1178"/>
      <c r="BG558" s="1178"/>
      <c r="BH558" s="1178"/>
      <c r="BI558" s="1178"/>
      <c r="BJ558" s="1178"/>
      <c r="BK558" s="1178"/>
      <c r="BL558" s="1178"/>
      <c r="BM558" s="1178"/>
      <c r="BN558" s="1178"/>
      <c r="BO558" s="1178"/>
      <c r="BP558" s="1178"/>
      <c r="BQ558" s="1178"/>
      <c r="BR558" s="1178"/>
      <c r="BS558" s="1178"/>
      <c r="BT558" s="1178"/>
      <c r="BU558" s="1178"/>
      <c r="BV558" s="1178"/>
      <c r="BW558" s="1178"/>
      <c r="BX558" s="1178"/>
      <c r="BY558" s="1178"/>
      <c r="BZ558" s="1178"/>
      <c r="CA558" s="1178"/>
      <c r="CB558" s="1178"/>
      <c r="CC558" s="1178"/>
      <c r="CD558" s="1178"/>
      <c r="CE558" s="1178"/>
      <c r="CF558" s="1178"/>
      <c r="CG558" s="1178"/>
      <c r="CH558" s="1178"/>
      <c r="CI558" s="1178"/>
      <c r="CJ558" s="1178"/>
      <c r="CK558" s="1178"/>
      <c r="CL558" s="1178"/>
      <c r="CM558" s="1178"/>
      <c r="CN558" s="1178"/>
      <c r="CO558" s="1178"/>
      <c r="CP558" s="1178"/>
      <c r="CQ558" s="1178"/>
      <c r="CR558" s="1178"/>
      <c r="CS558" s="1178"/>
      <c r="CT558" s="1178"/>
    </row>
    <row r="559" spans="1:98" ht="6.6" customHeight="1">
      <c r="A559" s="5"/>
      <c r="B559" s="5"/>
      <c r="C559" s="275"/>
      <c r="D559" s="275"/>
      <c r="E559" s="6"/>
      <c r="F559" s="6"/>
      <c r="G559" s="275"/>
      <c r="H559" s="291"/>
      <c r="I559" s="291"/>
      <c r="J559" s="303"/>
      <c r="K559" s="303"/>
      <c r="L559" s="303"/>
      <c r="M559" s="303"/>
      <c r="N559" s="303"/>
      <c r="O559" s="303"/>
      <c r="P559" s="303"/>
      <c r="Q559" s="303"/>
      <c r="R559" s="303"/>
      <c r="S559" s="303"/>
      <c r="T559" s="303"/>
      <c r="U559" s="303"/>
      <c r="V559" s="303"/>
      <c r="W559" s="303"/>
      <c r="X559" s="303"/>
      <c r="Y559" s="303"/>
      <c r="Z559" s="303"/>
      <c r="AA559" s="303"/>
      <c r="AB559" s="303"/>
      <c r="AC559" s="303"/>
      <c r="AD559" s="303"/>
      <c r="AE559" s="303"/>
      <c r="AF559" s="303"/>
      <c r="AG559" s="303"/>
      <c r="AH559" s="303"/>
      <c r="AI559" s="303"/>
      <c r="AJ559" s="303"/>
      <c r="AK559" s="303"/>
      <c r="AL559" s="303"/>
      <c r="AM559" s="303"/>
      <c r="AN559" s="303"/>
      <c r="AO559" s="303"/>
      <c r="AP559" s="303"/>
      <c r="AQ559" s="303"/>
      <c r="AR559" s="303"/>
      <c r="AS559" s="303"/>
      <c r="AT559" s="303"/>
      <c r="AU559" s="303"/>
      <c r="AV559" s="303"/>
      <c r="AW559" s="303"/>
      <c r="AX559" s="303"/>
      <c r="AY559" s="303"/>
      <c r="AZ559" s="303"/>
      <c r="BA559" s="303"/>
      <c r="BB559" s="303"/>
      <c r="BC559" s="303"/>
      <c r="BD559" s="303"/>
      <c r="BE559" s="303"/>
      <c r="BF559" s="303"/>
      <c r="BG559" s="303"/>
      <c r="BH559" s="303"/>
      <c r="BI559" s="303"/>
      <c r="BJ559" s="303"/>
      <c r="BK559" s="303"/>
      <c r="BL559" s="303"/>
      <c r="BM559" s="303"/>
      <c r="BN559" s="303"/>
      <c r="BO559" s="303"/>
      <c r="BP559" s="303"/>
      <c r="BQ559" s="303"/>
      <c r="BR559" s="303"/>
      <c r="BS559" s="303"/>
      <c r="BT559" s="303"/>
      <c r="BU559" s="303"/>
      <c r="BV559" s="303"/>
      <c r="BW559" s="303"/>
      <c r="BX559" s="303"/>
      <c r="BY559" s="303"/>
      <c r="BZ559" s="303"/>
      <c r="CA559" s="303"/>
      <c r="CB559" s="303"/>
      <c r="CC559" s="303"/>
      <c r="CD559" s="303"/>
      <c r="CE559" s="303"/>
      <c r="CF559" s="303"/>
      <c r="CG559" s="303"/>
      <c r="CH559" s="303"/>
      <c r="CI559" s="303"/>
      <c r="CJ559" s="303"/>
      <c r="CK559" s="303"/>
      <c r="CL559" s="303"/>
      <c r="CM559" s="303"/>
      <c r="CN559" s="303"/>
      <c r="CO559" s="303"/>
      <c r="CP559" s="303"/>
      <c r="CQ559" s="303"/>
      <c r="CR559" s="303"/>
      <c r="CS559" s="303"/>
      <c r="CT559" s="303"/>
    </row>
    <row r="560" spans="1:98" ht="6.6" customHeight="1">
      <c r="A560" s="5"/>
      <c r="B560" s="5"/>
      <c r="C560" s="275"/>
      <c r="D560" s="275"/>
      <c r="E560" s="6"/>
      <c r="F560" s="6"/>
      <c r="G560" s="275"/>
      <c r="H560" s="291"/>
      <c r="I560" s="291"/>
      <c r="J560" s="303"/>
      <c r="K560" s="303"/>
      <c r="L560" s="303"/>
      <c r="M560" s="303"/>
      <c r="N560" s="303"/>
      <c r="O560" s="303"/>
      <c r="P560" s="303"/>
      <c r="Q560" s="303"/>
      <c r="R560" s="303"/>
      <c r="S560" s="303"/>
      <c r="T560" s="303"/>
      <c r="U560" s="303"/>
      <c r="V560" s="303"/>
      <c r="W560" s="303"/>
      <c r="X560" s="303"/>
      <c r="Y560" s="303"/>
      <c r="Z560" s="303"/>
      <c r="AA560" s="303"/>
      <c r="AB560" s="303"/>
      <c r="AC560" s="303"/>
      <c r="AD560" s="303"/>
      <c r="AE560" s="303"/>
      <c r="AF560" s="303"/>
      <c r="AG560" s="303"/>
      <c r="AH560" s="303"/>
      <c r="AI560" s="303"/>
      <c r="AJ560" s="303"/>
      <c r="AK560" s="303"/>
      <c r="AL560" s="303"/>
      <c r="AM560" s="303"/>
      <c r="AN560" s="303"/>
      <c r="AO560" s="303"/>
      <c r="AP560" s="303"/>
      <c r="AQ560" s="303"/>
      <c r="AR560" s="303"/>
      <c r="AS560" s="303"/>
      <c r="AT560" s="303"/>
      <c r="AU560" s="303"/>
      <c r="AV560" s="303"/>
      <c r="AW560" s="303"/>
      <c r="AX560" s="303"/>
      <c r="AY560" s="303"/>
      <c r="AZ560" s="303"/>
      <c r="BA560" s="303"/>
      <c r="BB560" s="303"/>
      <c r="BC560" s="303"/>
      <c r="BD560" s="303"/>
      <c r="BE560" s="303"/>
      <c r="BF560" s="303"/>
      <c r="BG560" s="303"/>
      <c r="BH560" s="303"/>
      <c r="BI560" s="303"/>
      <c r="BJ560" s="303"/>
      <c r="BK560" s="303"/>
      <c r="BL560" s="303"/>
      <c r="BM560" s="303"/>
      <c r="BN560" s="303"/>
      <c r="BO560" s="303"/>
      <c r="BP560" s="303"/>
      <c r="BQ560" s="303"/>
      <c r="BR560" s="303"/>
      <c r="BS560" s="303"/>
      <c r="BT560" s="303"/>
      <c r="BU560" s="303"/>
      <c r="BV560" s="303"/>
      <c r="BW560" s="303"/>
      <c r="BX560" s="303"/>
      <c r="BY560" s="303"/>
      <c r="BZ560" s="303"/>
      <c r="CA560" s="303"/>
      <c r="CB560" s="303"/>
      <c r="CC560" s="303"/>
      <c r="CD560" s="303"/>
      <c r="CE560" s="303"/>
      <c r="CF560" s="303"/>
      <c r="CG560" s="303"/>
      <c r="CH560" s="303"/>
      <c r="CI560" s="303"/>
      <c r="CJ560" s="303"/>
      <c r="CK560" s="303"/>
      <c r="CL560" s="303"/>
      <c r="CM560" s="303"/>
      <c r="CN560" s="303"/>
      <c r="CO560" s="303"/>
      <c r="CP560" s="303"/>
      <c r="CQ560" s="303"/>
      <c r="CR560" s="303"/>
      <c r="CS560" s="303"/>
      <c r="CT560" s="303"/>
    </row>
    <row r="561" spans="1:98" ht="6.6" customHeight="1">
      <c r="A561" s="5"/>
      <c r="B561" s="5"/>
      <c r="C561" s="275"/>
      <c r="D561" s="275"/>
      <c r="E561" s="6"/>
      <c r="F561" s="6"/>
      <c r="G561" s="275"/>
      <c r="H561" s="291"/>
      <c r="I561" s="291"/>
      <c r="J561" s="303"/>
      <c r="K561" s="303"/>
      <c r="L561" s="303"/>
      <c r="M561" s="303"/>
      <c r="N561" s="303"/>
      <c r="O561" s="303"/>
      <c r="P561" s="303"/>
      <c r="Q561" s="303"/>
      <c r="R561" s="303"/>
      <c r="S561" s="303"/>
      <c r="T561" s="303"/>
      <c r="U561" s="303"/>
      <c r="V561" s="303"/>
      <c r="W561" s="303"/>
      <c r="X561" s="303"/>
      <c r="Y561" s="303"/>
      <c r="Z561" s="303"/>
      <c r="AA561" s="303"/>
      <c r="AB561" s="303"/>
      <c r="AC561" s="303"/>
      <c r="AD561" s="303"/>
      <c r="AE561" s="303"/>
      <c r="AF561" s="303"/>
      <c r="AG561" s="303"/>
      <c r="AH561" s="303"/>
      <c r="AI561" s="303"/>
      <c r="AJ561" s="303"/>
      <c r="AK561" s="303"/>
      <c r="AL561" s="303"/>
      <c r="AM561" s="303"/>
      <c r="AN561" s="303"/>
      <c r="AO561" s="303"/>
      <c r="AP561" s="303"/>
      <c r="AQ561" s="303"/>
      <c r="AR561" s="303"/>
      <c r="AS561" s="303"/>
      <c r="AT561" s="303"/>
      <c r="AU561" s="303"/>
      <c r="AV561" s="303"/>
      <c r="AW561" s="303"/>
      <c r="AX561" s="303"/>
      <c r="AY561" s="303"/>
      <c r="AZ561" s="303"/>
      <c r="BA561" s="303"/>
      <c r="BB561" s="303"/>
      <c r="BC561" s="303"/>
      <c r="BD561" s="303"/>
      <c r="BE561" s="303"/>
      <c r="BF561" s="303"/>
      <c r="BG561" s="303"/>
      <c r="BH561" s="303"/>
      <c r="BI561" s="303"/>
      <c r="BJ561" s="303"/>
      <c r="BK561" s="303"/>
      <c r="BL561" s="303"/>
      <c r="BM561" s="303"/>
      <c r="BN561" s="303"/>
      <c r="BO561" s="303"/>
      <c r="BP561" s="303"/>
      <c r="BQ561" s="303"/>
      <c r="BR561" s="303"/>
      <c r="BS561" s="303"/>
      <c r="BT561" s="303"/>
      <c r="BU561" s="303"/>
      <c r="BV561" s="303"/>
      <c r="BW561" s="303"/>
      <c r="BX561" s="303"/>
      <c r="BY561" s="303"/>
      <c r="BZ561" s="303"/>
      <c r="CA561" s="303"/>
      <c r="CB561" s="303"/>
      <c r="CC561" s="303"/>
      <c r="CD561" s="303"/>
      <c r="CE561" s="303"/>
      <c r="CF561" s="303"/>
      <c r="CG561" s="303"/>
      <c r="CH561" s="303"/>
      <c r="CI561" s="303"/>
      <c r="CJ561" s="303"/>
      <c r="CK561" s="303"/>
      <c r="CL561" s="303"/>
      <c r="CM561" s="303"/>
      <c r="CN561" s="303"/>
      <c r="CO561" s="303"/>
      <c r="CP561" s="303"/>
      <c r="CQ561" s="303"/>
      <c r="CR561" s="303"/>
      <c r="CS561" s="303"/>
      <c r="CT561" s="303"/>
    </row>
    <row r="562" spans="1:98" ht="6.6" customHeight="1">
      <c r="A562" s="5"/>
      <c r="B562" s="5"/>
      <c r="C562" s="275"/>
      <c r="D562" s="275"/>
      <c r="E562" s="6"/>
      <c r="F562" s="6"/>
      <c r="G562" s="275"/>
      <c r="H562" s="291"/>
      <c r="I562" s="291"/>
      <c r="J562" s="303"/>
      <c r="K562" s="303"/>
      <c r="L562" s="303"/>
      <c r="M562" s="303"/>
      <c r="N562" s="303"/>
      <c r="O562" s="303"/>
      <c r="P562" s="303"/>
      <c r="Q562" s="303"/>
      <c r="R562" s="303"/>
      <c r="S562" s="303"/>
      <c r="T562" s="303"/>
      <c r="U562" s="303"/>
      <c r="V562" s="303"/>
      <c r="W562" s="303"/>
      <c r="X562" s="303"/>
      <c r="Y562" s="303"/>
      <c r="Z562" s="303"/>
      <c r="AA562" s="303"/>
      <c r="AB562" s="303"/>
      <c r="AC562" s="303"/>
      <c r="AD562" s="303"/>
      <c r="AE562" s="303"/>
      <c r="AF562" s="303"/>
      <c r="AG562" s="303"/>
      <c r="AH562" s="303"/>
      <c r="AI562" s="303"/>
      <c r="AJ562" s="303"/>
      <c r="AK562" s="303"/>
      <c r="AL562" s="303"/>
      <c r="AM562" s="303"/>
      <c r="AN562" s="303"/>
      <c r="AO562" s="303"/>
      <c r="AP562" s="303"/>
      <c r="AQ562" s="303"/>
      <c r="AR562" s="303"/>
      <c r="AS562" s="303"/>
      <c r="AT562" s="303"/>
      <c r="AU562" s="303"/>
      <c r="AV562" s="303"/>
      <c r="AW562" s="303"/>
      <c r="AX562" s="303"/>
      <c r="AY562" s="303"/>
      <c r="AZ562" s="303"/>
      <c r="BA562" s="303"/>
      <c r="BB562" s="303"/>
      <c r="BC562" s="303"/>
      <c r="BD562" s="303"/>
      <c r="BE562" s="303"/>
      <c r="BF562" s="303"/>
      <c r="BG562" s="303"/>
      <c r="BH562" s="303"/>
      <c r="BI562" s="303"/>
      <c r="BJ562" s="303"/>
      <c r="BK562" s="303"/>
      <c r="BL562" s="303"/>
      <c r="BM562" s="303"/>
      <c r="BN562" s="303"/>
      <c r="BO562" s="303"/>
      <c r="BP562" s="303"/>
      <c r="BQ562" s="303"/>
      <c r="BR562" s="303"/>
      <c r="BS562" s="303"/>
      <c r="BT562" s="303"/>
      <c r="BU562" s="303"/>
      <c r="BV562" s="303"/>
      <c r="BW562" s="303"/>
      <c r="BX562" s="303"/>
      <c r="BY562" s="303"/>
      <c r="BZ562" s="303"/>
      <c r="CA562" s="303"/>
      <c r="CB562" s="303"/>
      <c r="CC562" s="303"/>
      <c r="CD562" s="303"/>
      <c r="CE562" s="303"/>
      <c r="CF562" s="303"/>
      <c r="CG562" s="303"/>
      <c r="CH562" s="303"/>
      <c r="CI562" s="303"/>
      <c r="CJ562" s="303"/>
      <c r="CK562" s="303"/>
      <c r="CL562" s="303"/>
      <c r="CM562" s="303"/>
      <c r="CN562" s="303"/>
      <c r="CO562" s="303"/>
      <c r="CP562" s="303"/>
      <c r="CQ562" s="303"/>
      <c r="CR562" s="303"/>
      <c r="CS562" s="303"/>
      <c r="CT562" s="303"/>
    </row>
    <row r="563" spans="1:98" ht="6.6" customHeight="1" thickBot="1">
      <c r="A563" s="5"/>
      <c r="B563" s="5"/>
      <c r="C563" s="275"/>
      <c r="D563" s="275"/>
      <c r="E563" s="6"/>
      <c r="F563" s="6"/>
      <c r="G563" s="275"/>
      <c r="H563" s="291"/>
      <c r="I563" s="291"/>
      <c r="J563" s="303"/>
      <c r="K563" s="303"/>
      <c r="L563" s="303"/>
      <c r="M563" s="303"/>
      <c r="N563" s="303"/>
      <c r="O563" s="303"/>
      <c r="P563" s="303"/>
      <c r="Q563" s="303"/>
      <c r="R563" s="303"/>
      <c r="S563" s="303"/>
      <c r="T563" s="303"/>
      <c r="U563" s="303"/>
      <c r="V563" s="303"/>
      <c r="W563" s="303"/>
      <c r="X563" s="303"/>
      <c r="Y563" s="303"/>
      <c r="Z563" s="303"/>
      <c r="AA563" s="303"/>
      <c r="AB563" s="303"/>
      <c r="AC563" s="303"/>
      <c r="AD563" s="303"/>
      <c r="AE563" s="303"/>
      <c r="AF563" s="303"/>
      <c r="AG563" s="303"/>
      <c r="AH563" s="303"/>
      <c r="AI563" s="303"/>
      <c r="AJ563" s="303"/>
      <c r="AK563" s="303"/>
      <c r="AL563" s="303"/>
      <c r="AM563" s="303"/>
      <c r="AN563" s="303"/>
      <c r="AO563" s="303"/>
      <c r="AP563" s="303"/>
      <c r="AQ563" s="303"/>
      <c r="AR563" s="303"/>
      <c r="AS563" s="303"/>
      <c r="AT563" s="303"/>
      <c r="AU563" s="303"/>
      <c r="AV563" s="303"/>
      <c r="AW563" s="303"/>
      <c r="AX563" s="303"/>
      <c r="AY563" s="303"/>
      <c r="AZ563" s="303"/>
      <c r="BA563" s="303"/>
      <c r="BB563" s="303"/>
      <c r="BC563" s="303"/>
      <c r="BD563" s="303"/>
      <c r="BE563" s="303"/>
      <c r="BF563" s="303"/>
      <c r="BG563" s="303"/>
      <c r="BH563" s="303"/>
      <c r="BI563" s="303"/>
      <c r="BJ563" s="303"/>
      <c r="BK563" s="303"/>
      <c r="BL563" s="303"/>
      <c r="BM563" s="303"/>
      <c r="BN563" s="303"/>
      <c r="BO563" s="303"/>
      <c r="BP563" s="303"/>
      <c r="BQ563" s="303"/>
      <c r="BR563" s="303"/>
      <c r="BS563" s="303"/>
      <c r="BT563" s="303"/>
      <c r="BU563" s="303"/>
      <c r="BV563" s="303"/>
      <c r="BW563" s="303"/>
      <c r="BX563" s="303"/>
      <c r="BY563" s="303"/>
      <c r="BZ563" s="303"/>
      <c r="CA563" s="303"/>
      <c r="CB563" s="303"/>
      <c r="CC563" s="303"/>
      <c r="CD563" s="303"/>
      <c r="CE563" s="303"/>
      <c r="CF563" s="303"/>
      <c r="CG563" s="303"/>
      <c r="CH563" s="303"/>
      <c r="CI563" s="303"/>
      <c r="CJ563" s="303"/>
      <c r="CK563" s="303"/>
      <c r="CL563" s="303"/>
      <c r="CM563" s="303"/>
      <c r="CN563" s="303"/>
      <c r="CO563" s="303"/>
      <c r="CP563" s="303"/>
      <c r="CQ563" s="303"/>
      <c r="CR563" s="303"/>
      <c r="CS563" s="303"/>
      <c r="CT563" s="303"/>
    </row>
    <row r="564" spans="1:98" ht="6.6" customHeight="1">
      <c r="A564" s="5"/>
      <c r="B564" s="5"/>
      <c r="C564" s="275"/>
      <c r="D564" s="1182" t="s">
        <v>1590</v>
      </c>
      <c r="E564" s="1183"/>
      <c r="F564" s="1183"/>
      <c r="G564" s="1183"/>
      <c r="H564" s="1183"/>
      <c r="I564" s="1183"/>
      <c r="J564" s="1183"/>
      <c r="K564" s="1183"/>
      <c r="L564" s="1183"/>
      <c r="M564" s="1183"/>
      <c r="N564" s="1183"/>
      <c r="O564" s="1183"/>
      <c r="P564" s="1183"/>
      <c r="Q564" s="1183"/>
      <c r="R564" s="1183"/>
      <c r="S564" s="1183"/>
      <c r="T564" s="1183"/>
      <c r="U564" s="1183"/>
      <c r="V564" s="1183"/>
      <c r="W564" s="1183"/>
      <c r="X564" s="1183"/>
      <c r="Y564" s="1183"/>
      <c r="Z564" s="1183"/>
      <c r="AA564" s="1183"/>
      <c r="AB564" s="1183"/>
      <c r="AC564" s="1183"/>
      <c r="AD564" s="1183"/>
      <c r="AE564" s="1183"/>
      <c r="AF564" s="1183"/>
      <c r="AG564" s="1183"/>
      <c r="AH564" s="1183"/>
      <c r="AI564" s="1183"/>
      <c r="AJ564" s="1183"/>
      <c r="AK564" s="1183"/>
      <c r="AL564" s="1183"/>
      <c r="AM564" s="1183"/>
      <c r="AN564" s="1183"/>
      <c r="AO564" s="1183"/>
      <c r="AP564" s="1183"/>
      <c r="AQ564" s="1183"/>
      <c r="AR564" s="1183"/>
      <c r="AS564" s="1183"/>
      <c r="AT564" s="1183"/>
      <c r="AU564" s="1183"/>
      <c r="AV564" s="1183"/>
      <c r="AW564" s="1183"/>
      <c r="AX564" s="1183"/>
      <c r="AY564" s="1183"/>
      <c r="AZ564" s="1183"/>
      <c r="BA564" s="1183"/>
      <c r="BB564" s="1183"/>
      <c r="BC564" s="1183"/>
      <c r="BD564" s="1183"/>
      <c r="BE564" s="1183"/>
      <c r="BF564" s="1183"/>
      <c r="BG564" s="1183"/>
      <c r="BH564" s="1183"/>
      <c r="BI564" s="1183"/>
      <c r="BJ564" s="1183"/>
      <c r="BK564" s="1183"/>
      <c r="BL564" s="1183"/>
      <c r="BM564" s="1183"/>
      <c r="BN564" s="1183"/>
      <c r="BO564" s="1183"/>
      <c r="BP564" s="1183"/>
      <c r="BQ564" s="1183"/>
      <c r="BR564" s="1183"/>
      <c r="BS564" s="1183"/>
      <c r="BT564" s="1183"/>
      <c r="BU564" s="1183"/>
      <c r="BV564" s="1183"/>
      <c r="BW564" s="1183"/>
      <c r="BX564" s="1183"/>
      <c r="BY564" s="1183"/>
      <c r="BZ564" s="1183"/>
      <c r="CA564" s="1183"/>
      <c r="CB564" s="1183"/>
      <c r="CC564" s="1183"/>
      <c r="CD564" s="1183"/>
      <c r="CE564" s="1183"/>
      <c r="CF564" s="1183"/>
      <c r="CG564" s="1183"/>
      <c r="CH564" s="1183"/>
      <c r="CI564" s="1183"/>
      <c r="CJ564" s="1183"/>
      <c r="CK564" s="1183"/>
      <c r="CL564" s="1183"/>
      <c r="CM564" s="1183"/>
      <c r="CN564" s="1183"/>
      <c r="CO564" s="1183"/>
      <c r="CP564" s="1183"/>
      <c r="CQ564" s="1183"/>
      <c r="CR564" s="1183"/>
      <c r="CS564" s="1183"/>
      <c r="CT564" s="1184"/>
    </row>
    <row r="565" spans="1:98" ht="6.6" customHeight="1">
      <c r="A565" s="5"/>
      <c r="B565" s="5"/>
      <c r="C565" s="275"/>
      <c r="D565" s="1185"/>
      <c r="E565" s="1186"/>
      <c r="F565" s="1186"/>
      <c r="G565" s="1186"/>
      <c r="H565" s="1186"/>
      <c r="I565" s="1186"/>
      <c r="J565" s="1186"/>
      <c r="K565" s="1186"/>
      <c r="L565" s="1186"/>
      <c r="M565" s="1186"/>
      <c r="N565" s="1186"/>
      <c r="O565" s="1186"/>
      <c r="P565" s="1186"/>
      <c r="Q565" s="1186"/>
      <c r="R565" s="1186"/>
      <c r="S565" s="1186"/>
      <c r="T565" s="1186"/>
      <c r="U565" s="1186"/>
      <c r="V565" s="1186"/>
      <c r="W565" s="1186"/>
      <c r="X565" s="1186"/>
      <c r="Y565" s="1186"/>
      <c r="Z565" s="1186"/>
      <c r="AA565" s="1186"/>
      <c r="AB565" s="1186"/>
      <c r="AC565" s="1186"/>
      <c r="AD565" s="1186"/>
      <c r="AE565" s="1186"/>
      <c r="AF565" s="1186"/>
      <c r="AG565" s="1186"/>
      <c r="AH565" s="1186"/>
      <c r="AI565" s="1186"/>
      <c r="AJ565" s="1186"/>
      <c r="AK565" s="1186"/>
      <c r="AL565" s="1186"/>
      <c r="AM565" s="1186"/>
      <c r="AN565" s="1186"/>
      <c r="AO565" s="1186"/>
      <c r="AP565" s="1186"/>
      <c r="AQ565" s="1186"/>
      <c r="AR565" s="1186"/>
      <c r="AS565" s="1186"/>
      <c r="AT565" s="1186"/>
      <c r="AU565" s="1186"/>
      <c r="AV565" s="1186"/>
      <c r="AW565" s="1186"/>
      <c r="AX565" s="1186"/>
      <c r="AY565" s="1186"/>
      <c r="AZ565" s="1186"/>
      <c r="BA565" s="1186"/>
      <c r="BB565" s="1186"/>
      <c r="BC565" s="1186"/>
      <c r="BD565" s="1186"/>
      <c r="BE565" s="1186"/>
      <c r="BF565" s="1186"/>
      <c r="BG565" s="1186"/>
      <c r="BH565" s="1186"/>
      <c r="BI565" s="1186"/>
      <c r="BJ565" s="1186"/>
      <c r="BK565" s="1186"/>
      <c r="BL565" s="1186"/>
      <c r="BM565" s="1186"/>
      <c r="BN565" s="1186"/>
      <c r="BO565" s="1186"/>
      <c r="BP565" s="1186"/>
      <c r="BQ565" s="1186"/>
      <c r="BR565" s="1186"/>
      <c r="BS565" s="1186"/>
      <c r="BT565" s="1186"/>
      <c r="BU565" s="1186"/>
      <c r="BV565" s="1186"/>
      <c r="BW565" s="1186"/>
      <c r="BX565" s="1186"/>
      <c r="BY565" s="1186"/>
      <c r="BZ565" s="1186"/>
      <c r="CA565" s="1186"/>
      <c r="CB565" s="1186"/>
      <c r="CC565" s="1186"/>
      <c r="CD565" s="1186"/>
      <c r="CE565" s="1186"/>
      <c r="CF565" s="1186"/>
      <c r="CG565" s="1186"/>
      <c r="CH565" s="1186"/>
      <c r="CI565" s="1186"/>
      <c r="CJ565" s="1186"/>
      <c r="CK565" s="1186"/>
      <c r="CL565" s="1186"/>
      <c r="CM565" s="1186"/>
      <c r="CN565" s="1186"/>
      <c r="CO565" s="1186"/>
      <c r="CP565" s="1186"/>
      <c r="CQ565" s="1186"/>
      <c r="CR565" s="1186"/>
      <c r="CS565" s="1186"/>
      <c r="CT565" s="1187"/>
    </row>
    <row r="566" spans="1:98" ht="6.6" customHeight="1">
      <c r="A566" s="5"/>
      <c r="B566" s="5"/>
      <c r="C566" s="275"/>
      <c r="D566" s="1185"/>
      <c r="E566" s="1186"/>
      <c r="F566" s="1186"/>
      <c r="G566" s="1186"/>
      <c r="H566" s="1186"/>
      <c r="I566" s="1186"/>
      <c r="J566" s="1186"/>
      <c r="K566" s="1186"/>
      <c r="L566" s="1186"/>
      <c r="M566" s="1186"/>
      <c r="N566" s="1186"/>
      <c r="O566" s="1186"/>
      <c r="P566" s="1186"/>
      <c r="Q566" s="1186"/>
      <c r="R566" s="1186"/>
      <c r="S566" s="1186"/>
      <c r="T566" s="1186"/>
      <c r="U566" s="1186"/>
      <c r="V566" s="1186"/>
      <c r="W566" s="1186"/>
      <c r="X566" s="1186"/>
      <c r="Y566" s="1186"/>
      <c r="Z566" s="1186"/>
      <c r="AA566" s="1186"/>
      <c r="AB566" s="1186"/>
      <c r="AC566" s="1186"/>
      <c r="AD566" s="1186"/>
      <c r="AE566" s="1186"/>
      <c r="AF566" s="1186"/>
      <c r="AG566" s="1186"/>
      <c r="AH566" s="1186"/>
      <c r="AI566" s="1186"/>
      <c r="AJ566" s="1186"/>
      <c r="AK566" s="1186"/>
      <c r="AL566" s="1186"/>
      <c r="AM566" s="1186"/>
      <c r="AN566" s="1186"/>
      <c r="AO566" s="1186"/>
      <c r="AP566" s="1186"/>
      <c r="AQ566" s="1186"/>
      <c r="AR566" s="1186"/>
      <c r="AS566" s="1186"/>
      <c r="AT566" s="1186"/>
      <c r="AU566" s="1186"/>
      <c r="AV566" s="1186"/>
      <c r="AW566" s="1186"/>
      <c r="AX566" s="1186"/>
      <c r="AY566" s="1186"/>
      <c r="AZ566" s="1186"/>
      <c r="BA566" s="1186"/>
      <c r="BB566" s="1186"/>
      <c r="BC566" s="1186"/>
      <c r="BD566" s="1186"/>
      <c r="BE566" s="1186"/>
      <c r="BF566" s="1186"/>
      <c r="BG566" s="1186"/>
      <c r="BH566" s="1186"/>
      <c r="BI566" s="1186"/>
      <c r="BJ566" s="1186"/>
      <c r="BK566" s="1186"/>
      <c r="BL566" s="1186"/>
      <c r="BM566" s="1186"/>
      <c r="BN566" s="1186"/>
      <c r="BO566" s="1186"/>
      <c r="BP566" s="1186"/>
      <c r="BQ566" s="1186"/>
      <c r="BR566" s="1186"/>
      <c r="BS566" s="1186"/>
      <c r="BT566" s="1186"/>
      <c r="BU566" s="1186"/>
      <c r="BV566" s="1186"/>
      <c r="BW566" s="1186"/>
      <c r="BX566" s="1186"/>
      <c r="BY566" s="1186"/>
      <c r="BZ566" s="1186"/>
      <c r="CA566" s="1186"/>
      <c r="CB566" s="1186"/>
      <c r="CC566" s="1186"/>
      <c r="CD566" s="1186"/>
      <c r="CE566" s="1186"/>
      <c r="CF566" s="1186"/>
      <c r="CG566" s="1186"/>
      <c r="CH566" s="1186"/>
      <c r="CI566" s="1186"/>
      <c r="CJ566" s="1186"/>
      <c r="CK566" s="1186"/>
      <c r="CL566" s="1186"/>
      <c r="CM566" s="1186"/>
      <c r="CN566" s="1186"/>
      <c r="CO566" s="1186"/>
      <c r="CP566" s="1186"/>
      <c r="CQ566" s="1186"/>
      <c r="CR566" s="1186"/>
      <c r="CS566" s="1186"/>
      <c r="CT566" s="1187"/>
    </row>
    <row r="567" spans="1:98" ht="6.6" customHeight="1">
      <c r="A567" s="5"/>
      <c r="B567" s="5"/>
      <c r="C567" s="275"/>
      <c r="D567" s="1185"/>
      <c r="E567" s="1186"/>
      <c r="F567" s="1186"/>
      <c r="G567" s="1186"/>
      <c r="H567" s="1186"/>
      <c r="I567" s="1186"/>
      <c r="J567" s="1186"/>
      <c r="K567" s="1186"/>
      <c r="L567" s="1186"/>
      <c r="M567" s="1186"/>
      <c r="N567" s="1186"/>
      <c r="O567" s="1186"/>
      <c r="P567" s="1186"/>
      <c r="Q567" s="1186"/>
      <c r="R567" s="1186"/>
      <c r="S567" s="1186"/>
      <c r="T567" s="1186"/>
      <c r="U567" s="1186"/>
      <c r="V567" s="1186"/>
      <c r="W567" s="1186"/>
      <c r="X567" s="1186"/>
      <c r="Y567" s="1186"/>
      <c r="Z567" s="1186"/>
      <c r="AA567" s="1186"/>
      <c r="AB567" s="1186"/>
      <c r="AC567" s="1186"/>
      <c r="AD567" s="1186"/>
      <c r="AE567" s="1186"/>
      <c r="AF567" s="1186"/>
      <c r="AG567" s="1186"/>
      <c r="AH567" s="1186"/>
      <c r="AI567" s="1186"/>
      <c r="AJ567" s="1186"/>
      <c r="AK567" s="1186"/>
      <c r="AL567" s="1186"/>
      <c r="AM567" s="1186"/>
      <c r="AN567" s="1186"/>
      <c r="AO567" s="1186"/>
      <c r="AP567" s="1186"/>
      <c r="AQ567" s="1186"/>
      <c r="AR567" s="1186"/>
      <c r="AS567" s="1186"/>
      <c r="AT567" s="1186"/>
      <c r="AU567" s="1186"/>
      <c r="AV567" s="1186"/>
      <c r="AW567" s="1186"/>
      <c r="AX567" s="1186"/>
      <c r="AY567" s="1186"/>
      <c r="AZ567" s="1186"/>
      <c r="BA567" s="1186"/>
      <c r="BB567" s="1186"/>
      <c r="BC567" s="1186"/>
      <c r="BD567" s="1186"/>
      <c r="BE567" s="1186"/>
      <c r="BF567" s="1186"/>
      <c r="BG567" s="1186"/>
      <c r="BH567" s="1186"/>
      <c r="BI567" s="1186"/>
      <c r="BJ567" s="1186"/>
      <c r="BK567" s="1186"/>
      <c r="BL567" s="1186"/>
      <c r="BM567" s="1186"/>
      <c r="BN567" s="1186"/>
      <c r="BO567" s="1186"/>
      <c r="BP567" s="1186"/>
      <c r="BQ567" s="1186"/>
      <c r="BR567" s="1186"/>
      <c r="BS567" s="1186"/>
      <c r="BT567" s="1186"/>
      <c r="BU567" s="1186"/>
      <c r="BV567" s="1186"/>
      <c r="BW567" s="1186"/>
      <c r="BX567" s="1186"/>
      <c r="BY567" s="1186"/>
      <c r="BZ567" s="1186"/>
      <c r="CA567" s="1186"/>
      <c r="CB567" s="1186"/>
      <c r="CC567" s="1186"/>
      <c r="CD567" s="1186"/>
      <c r="CE567" s="1186"/>
      <c r="CF567" s="1186"/>
      <c r="CG567" s="1186"/>
      <c r="CH567" s="1186"/>
      <c r="CI567" s="1186"/>
      <c r="CJ567" s="1186"/>
      <c r="CK567" s="1186"/>
      <c r="CL567" s="1186"/>
      <c r="CM567" s="1186"/>
      <c r="CN567" s="1186"/>
      <c r="CO567" s="1186"/>
      <c r="CP567" s="1186"/>
      <c r="CQ567" s="1186"/>
      <c r="CR567" s="1186"/>
      <c r="CS567" s="1186"/>
      <c r="CT567" s="1187"/>
    </row>
    <row r="568" spans="1:98" ht="6.6" customHeight="1">
      <c r="A568" s="5"/>
      <c r="B568" s="5"/>
      <c r="C568" s="275"/>
      <c r="D568" s="1185"/>
      <c r="E568" s="1186"/>
      <c r="F568" s="1186"/>
      <c r="G568" s="1186"/>
      <c r="H568" s="1186"/>
      <c r="I568" s="1186"/>
      <c r="J568" s="1186"/>
      <c r="K568" s="1186"/>
      <c r="L568" s="1186"/>
      <c r="M568" s="1186"/>
      <c r="N568" s="1186"/>
      <c r="O568" s="1186"/>
      <c r="P568" s="1186"/>
      <c r="Q568" s="1186"/>
      <c r="R568" s="1186"/>
      <c r="S568" s="1186"/>
      <c r="T568" s="1186"/>
      <c r="U568" s="1186"/>
      <c r="V568" s="1186"/>
      <c r="W568" s="1186"/>
      <c r="X568" s="1186"/>
      <c r="Y568" s="1186"/>
      <c r="Z568" s="1186"/>
      <c r="AA568" s="1186"/>
      <c r="AB568" s="1186"/>
      <c r="AC568" s="1186"/>
      <c r="AD568" s="1186"/>
      <c r="AE568" s="1186"/>
      <c r="AF568" s="1186"/>
      <c r="AG568" s="1186"/>
      <c r="AH568" s="1186"/>
      <c r="AI568" s="1186"/>
      <c r="AJ568" s="1186"/>
      <c r="AK568" s="1186"/>
      <c r="AL568" s="1186"/>
      <c r="AM568" s="1186"/>
      <c r="AN568" s="1186"/>
      <c r="AO568" s="1186"/>
      <c r="AP568" s="1186"/>
      <c r="AQ568" s="1186"/>
      <c r="AR568" s="1186"/>
      <c r="AS568" s="1186"/>
      <c r="AT568" s="1186"/>
      <c r="AU568" s="1186"/>
      <c r="AV568" s="1186"/>
      <c r="AW568" s="1186"/>
      <c r="AX568" s="1186"/>
      <c r="AY568" s="1186"/>
      <c r="AZ568" s="1186"/>
      <c r="BA568" s="1186"/>
      <c r="BB568" s="1186"/>
      <c r="BC568" s="1186"/>
      <c r="BD568" s="1186"/>
      <c r="BE568" s="1186"/>
      <c r="BF568" s="1186"/>
      <c r="BG568" s="1186"/>
      <c r="BH568" s="1186"/>
      <c r="BI568" s="1186"/>
      <c r="BJ568" s="1186"/>
      <c r="BK568" s="1186"/>
      <c r="BL568" s="1186"/>
      <c r="BM568" s="1186"/>
      <c r="BN568" s="1186"/>
      <c r="BO568" s="1186"/>
      <c r="BP568" s="1186"/>
      <c r="BQ568" s="1186"/>
      <c r="BR568" s="1186"/>
      <c r="BS568" s="1186"/>
      <c r="BT568" s="1186"/>
      <c r="BU568" s="1186"/>
      <c r="BV568" s="1186"/>
      <c r="BW568" s="1186"/>
      <c r="BX568" s="1186"/>
      <c r="BY568" s="1186"/>
      <c r="BZ568" s="1186"/>
      <c r="CA568" s="1186"/>
      <c r="CB568" s="1186"/>
      <c r="CC568" s="1186"/>
      <c r="CD568" s="1186"/>
      <c r="CE568" s="1186"/>
      <c r="CF568" s="1186"/>
      <c r="CG568" s="1186"/>
      <c r="CH568" s="1186"/>
      <c r="CI568" s="1186"/>
      <c r="CJ568" s="1186"/>
      <c r="CK568" s="1186"/>
      <c r="CL568" s="1186"/>
      <c r="CM568" s="1186"/>
      <c r="CN568" s="1186"/>
      <c r="CO568" s="1186"/>
      <c r="CP568" s="1186"/>
      <c r="CQ568" s="1186"/>
      <c r="CR568" s="1186"/>
      <c r="CS568" s="1186"/>
      <c r="CT568" s="1187"/>
    </row>
    <row r="569" spans="1:98" ht="6.6" customHeight="1">
      <c r="A569" s="5"/>
      <c r="B569" s="5"/>
      <c r="C569" s="275"/>
      <c r="D569" s="1185"/>
      <c r="E569" s="1186"/>
      <c r="F569" s="1186"/>
      <c r="G569" s="1186"/>
      <c r="H569" s="1186"/>
      <c r="I569" s="1186"/>
      <c r="J569" s="1186"/>
      <c r="K569" s="1186"/>
      <c r="L569" s="1186"/>
      <c r="M569" s="1186"/>
      <c r="N569" s="1186"/>
      <c r="O569" s="1186"/>
      <c r="P569" s="1186"/>
      <c r="Q569" s="1186"/>
      <c r="R569" s="1186"/>
      <c r="S569" s="1186"/>
      <c r="T569" s="1186"/>
      <c r="U569" s="1186"/>
      <c r="V569" s="1186"/>
      <c r="W569" s="1186"/>
      <c r="X569" s="1186"/>
      <c r="Y569" s="1186"/>
      <c r="Z569" s="1186"/>
      <c r="AA569" s="1186"/>
      <c r="AB569" s="1186"/>
      <c r="AC569" s="1186"/>
      <c r="AD569" s="1186"/>
      <c r="AE569" s="1186"/>
      <c r="AF569" s="1186"/>
      <c r="AG569" s="1186"/>
      <c r="AH569" s="1186"/>
      <c r="AI569" s="1186"/>
      <c r="AJ569" s="1186"/>
      <c r="AK569" s="1186"/>
      <c r="AL569" s="1186"/>
      <c r="AM569" s="1186"/>
      <c r="AN569" s="1186"/>
      <c r="AO569" s="1186"/>
      <c r="AP569" s="1186"/>
      <c r="AQ569" s="1186"/>
      <c r="AR569" s="1186"/>
      <c r="AS569" s="1186"/>
      <c r="AT569" s="1186"/>
      <c r="AU569" s="1186"/>
      <c r="AV569" s="1186"/>
      <c r="AW569" s="1186"/>
      <c r="AX569" s="1186"/>
      <c r="AY569" s="1186"/>
      <c r="AZ569" s="1186"/>
      <c r="BA569" s="1186"/>
      <c r="BB569" s="1186"/>
      <c r="BC569" s="1186"/>
      <c r="BD569" s="1186"/>
      <c r="BE569" s="1186"/>
      <c r="BF569" s="1186"/>
      <c r="BG569" s="1186"/>
      <c r="BH569" s="1186"/>
      <c r="BI569" s="1186"/>
      <c r="BJ569" s="1186"/>
      <c r="BK569" s="1186"/>
      <c r="BL569" s="1186"/>
      <c r="BM569" s="1186"/>
      <c r="BN569" s="1186"/>
      <c r="BO569" s="1186"/>
      <c r="BP569" s="1186"/>
      <c r="BQ569" s="1186"/>
      <c r="BR569" s="1186"/>
      <c r="BS569" s="1186"/>
      <c r="BT569" s="1186"/>
      <c r="BU569" s="1186"/>
      <c r="BV569" s="1186"/>
      <c r="BW569" s="1186"/>
      <c r="BX569" s="1186"/>
      <c r="BY569" s="1186"/>
      <c r="BZ569" s="1186"/>
      <c r="CA569" s="1186"/>
      <c r="CB569" s="1186"/>
      <c r="CC569" s="1186"/>
      <c r="CD569" s="1186"/>
      <c r="CE569" s="1186"/>
      <c r="CF569" s="1186"/>
      <c r="CG569" s="1186"/>
      <c r="CH569" s="1186"/>
      <c r="CI569" s="1186"/>
      <c r="CJ569" s="1186"/>
      <c r="CK569" s="1186"/>
      <c r="CL569" s="1186"/>
      <c r="CM569" s="1186"/>
      <c r="CN569" s="1186"/>
      <c r="CO569" s="1186"/>
      <c r="CP569" s="1186"/>
      <c r="CQ569" s="1186"/>
      <c r="CR569" s="1186"/>
      <c r="CS569" s="1186"/>
      <c r="CT569" s="1187"/>
    </row>
    <row r="570" spans="1:98" ht="6.6" customHeight="1">
      <c r="A570" s="5"/>
      <c r="B570" s="5"/>
      <c r="C570" s="275"/>
      <c r="D570" s="1185"/>
      <c r="E570" s="1186"/>
      <c r="F570" s="1186"/>
      <c r="G570" s="1186"/>
      <c r="H570" s="1186"/>
      <c r="I570" s="1186"/>
      <c r="J570" s="1186"/>
      <c r="K570" s="1186"/>
      <c r="L570" s="1186"/>
      <c r="M570" s="1186"/>
      <c r="N570" s="1186"/>
      <c r="O570" s="1186"/>
      <c r="P570" s="1186"/>
      <c r="Q570" s="1186"/>
      <c r="R570" s="1186"/>
      <c r="S570" s="1186"/>
      <c r="T570" s="1186"/>
      <c r="U570" s="1186"/>
      <c r="V570" s="1186"/>
      <c r="W570" s="1186"/>
      <c r="X570" s="1186"/>
      <c r="Y570" s="1186"/>
      <c r="Z570" s="1186"/>
      <c r="AA570" s="1186"/>
      <c r="AB570" s="1186"/>
      <c r="AC570" s="1186"/>
      <c r="AD570" s="1186"/>
      <c r="AE570" s="1186"/>
      <c r="AF570" s="1186"/>
      <c r="AG570" s="1186"/>
      <c r="AH570" s="1186"/>
      <c r="AI570" s="1186"/>
      <c r="AJ570" s="1186"/>
      <c r="AK570" s="1186"/>
      <c r="AL570" s="1186"/>
      <c r="AM570" s="1186"/>
      <c r="AN570" s="1186"/>
      <c r="AO570" s="1186"/>
      <c r="AP570" s="1186"/>
      <c r="AQ570" s="1186"/>
      <c r="AR570" s="1186"/>
      <c r="AS570" s="1186"/>
      <c r="AT570" s="1186"/>
      <c r="AU570" s="1186"/>
      <c r="AV570" s="1186"/>
      <c r="AW570" s="1186"/>
      <c r="AX570" s="1186"/>
      <c r="AY570" s="1186"/>
      <c r="AZ570" s="1186"/>
      <c r="BA570" s="1186"/>
      <c r="BB570" s="1186"/>
      <c r="BC570" s="1186"/>
      <c r="BD570" s="1186"/>
      <c r="BE570" s="1186"/>
      <c r="BF570" s="1186"/>
      <c r="BG570" s="1186"/>
      <c r="BH570" s="1186"/>
      <c r="BI570" s="1186"/>
      <c r="BJ570" s="1186"/>
      <c r="BK570" s="1186"/>
      <c r="BL570" s="1186"/>
      <c r="BM570" s="1186"/>
      <c r="BN570" s="1186"/>
      <c r="BO570" s="1186"/>
      <c r="BP570" s="1186"/>
      <c r="BQ570" s="1186"/>
      <c r="BR570" s="1186"/>
      <c r="BS570" s="1186"/>
      <c r="BT570" s="1186"/>
      <c r="BU570" s="1186"/>
      <c r="BV570" s="1186"/>
      <c r="BW570" s="1186"/>
      <c r="BX570" s="1186"/>
      <c r="BY570" s="1186"/>
      <c r="BZ570" s="1186"/>
      <c r="CA570" s="1186"/>
      <c r="CB570" s="1186"/>
      <c r="CC570" s="1186"/>
      <c r="CD570" s="1186"/>
      <c r="CE570" s="1186"/>
      <c r="CF570" s="1186"/>
      <c r="CG570" s="1186"/>
      <c r="CH570" s="1186"/>
      <c r="CI570" s="1186"/>
      <c r="CJ570" s="1186"/>
      <c r="CK570" s="1186"/>
      <c r="CL570" s="1186"/>
      <c r="CM570" s="1186"/>
      <c r="CN570" s="1186"/>
      <c r="CO570" s="1186"/>
      <c r="CP570" s="1186"/>
      <c r="CQ570" s="1186"/>
      <c r="CR570" s="1186"/>
      <c r="CS570" s="1186"/>
      <c r="CT570" s="1187"/>
    </row>
    <row r="571" spans="1:98" ht="6.6" customHeight="1">
      <c r="A571" s="5"/>
      <c r="B571" s="5"/>
      <c r="C571" s="275"/>
      <c r="D571" s="1185"/>
      <c r="E571" s="1186"/>
      <c r="F571" s="1186"/>
      <c r="G571" s="1186"/>
      <c r="H571" s="1186"/>
      <c r="I571" s="1186"/>
      <c r="J571" s="1186"/>
      <c r="K571" s="1186"/>
      <c r="L571" s="1186"/>
      <c r="M571" s="1186"/>
      <c r="N571" s="1186"/>
      <c r="O571" s="1186"/>
      <c r="P571" s="1186"/>
      <c r="Q571" s="1186"/>
      <c r="R571" s="1186"/>
      <c r="S571" s="1186"/>
      <c r="T571" s="1186"/>
      <c r="U571" s="1186"/>
      <c r="V571" s="1186"/>
      <c r="W571" s="1186"/>
      <c r="X571" s="1186"/>
      <c r="Y571" s="1186"/>
      <c r="Z571" s="1186"/>
      <c r="AA571" s="1186"/>
      <c r="AB571" s="1186"/>
      <c r="AC571" s="1186"/>
      <c r="AD571" s="1186"/>
      <c r="AE571" s="1186"/>
      <c r="AF571" s="1186"/>
      <c r="AG571" s="1186"/>
      <c r="AH571" s="1186"/>
      <c r="AI571" s="1186"/>
      <c r="AJ571" s="1186"/>
      <c r="AK571" s="1186"/>
      <c r="AL571" s="1186"/>
      <c r="AM571" s="1186"/>
      <c r="AN571" s="1186"/>
      <c r="AO571" s="1186"/>
      <c r="AP571" s="1186"/>
      <c r="AQ571" s="1186"/>
      <c r="AR571" s="1186"/>
      <c r="AS571" s="1186"/>
      <c r="AT571" s="1186"/>
      <c r="AU571" s="1186"/>
      <c r="AV571" s="1186"/>
      <c r="AW571" s="1186"/>
      <c r="AX571" s="1186"/>
      <c r="AY571" s="1186"/>
      <c r="AZ571" s="1186"/>
      <c r="BA571" s="1186"/>
      <c r="BB571" s="1186"/>
      <c r="BC571" s="1186"/>
      <c r="BD571" s="1186"/>
      <c r="BE571" s="1186"/>
      <c r="BF571" s="1186"/>
      <c r="BG571" s="1186"/>
      <c r="BH571" s="1186"/>
      <c r="BI571" s="1186"/>
      <c r="BJ571" s="1186"/>
      <c r="BK571" s="1186"/>
      <c r="BL571" s="1186"/>
      <c r="BM571" s="1186"/>
      <c r="BN571" s="1186"/>
      <c r="BO571" s="1186"/>
      <c r="BP571" s="1186"/>
      <c r="BQ571" s="1186"/>
      <c r="BR571" s="1186"/>
      <c r="BS571" s="1186"/>
      <c r="BT571" s="1186"/>
      <c r="BU571" s="1186"/>
      <c r="BV571" s="1186"/>
      <c r="BW571" s="1186"/>
      <c r="BX571" s="1186"/>
      <c r="BY571" s="1186"/>
      <c r="BZ571" s="1186"/>
      <c r="CA571" s="1186"/>
      <c r="CB571" s="1186"/>
      <c r="CC571" s="1186"/>
      <c r="CD571" s="1186"/>
      <c r="CE571" s="1186"/>
      <c r="CF571" s="1186"/>
      <c r="CG571" s="1186"/>
      <c r="CH571" s="1186"/>
      <c r="CI571" s="1186"/>
      <c r="CJ571" s="1186"/>
      <c r="CK571" s="1186"/>
      <c r="CL571" s="1186"/>
      <c r="CM571" s="1186"/>
      <c r="CN571" s="1186"/>
      <c r="CO571" s="1186"/>
      <c r="CP571" s="1186"/>
      <c r="CQ571" s="1186"/>
      <c r="CR571" s="1186"/>
      <c r="CS571" s="1186"/>
      <c r="CT571" s="1187"/>
    </row>
    <row r="572" spans="1:98" ht="6.6" customHeight="1">
      <c r="A572" s="5"/>
      <c r="B572" s="5"/>
      <c r="C572" s="1"/>
      <c r="D572" s="1185"/>
      <c r="E572" s="1186"/>
      <c r="F572" s="1186"/>
      <c r="G572" s="1186"/>
      <c r="H572" s="1186"/>
      <c r="I572" s="1186"/>
      <c r="J572" s="1186"/>
      <c r="K572" s="1186"/>
      <c r="L572" s="1186"/>
      <c r="M572" s="1186"/>
      <c r="N572" s="1186"/>
      <c r="O572" s="1186"/>
      <c r="P572" s="1186"/>
      <c r="Q572" s="1186"/>
      <c r="R572" s="1186"/>
      <c r="S572" s="1186"/>
      <c r="T572" s="1186"/>
      <c r="U572" s="1186"/>
      <c r="V572" s="1186"/>
      <c r="W572" s="1186"/>
      <c r="X572" s="1186"/>
      <c r="Y572" s="1186"/>
      <c r="Z572" s="1186"/>
      <c r="AA572" s="1186"/>
      <c r="AB572" s="1186"/>
      <c r="AC572" s="1186"/>
      <c r="AD572" s="1186"/>
      <c r="AE572" s="1186"/>
      <c r="AF572" s="1186"/>
      <c r="AG572" s="1186"/>
      <c r="AH572" s="1186"/>
      <c r="AI572" s="1186"/>
      <c r="AJ572" s="1186"/>
      <c r="AK572" s="1186"/>
      <c r="AL572" s="1186"/>
      <c r="AM572" s="1186"/>
      <c r="AN572" s="1186"/>
      <c r="AO572" s="1186"/>
      <c r="AP572" s="1186"/>
      <c r="AQ572" s="1186"/>
      <c r="AR572" s="1186"/>
      <c r="AS572" s="1186"/>
      <c r="AT572" s="1186"/>
      <c r="AU572" s="1186"/>
      <c r="AV572" s="1186"/>
      <c r="AW572" s="1186"/>
      <c r="AX572" s="1186"/>
      <c r="AY572" s="1186"/>
      <c r="AZ572" s="1186"/>
      <c r="BA572" s="1186"/>
      <c r="BB572" s="1186"/>
      <c r="BC572" s="1186"/>
      <c r="BD572" s="1186"/>
      <c r="BE572" s="1186"/>
      <c r="BF572" s="1186"/>
      <c r="BG572" s="1186"/>
      <c r="BH572" s="1186"/>
      <c r="BI572" s="1186"/>
      <c r="BJ572" s="1186"/>
      <c r="BK572" s="1186"/>
      <c r="BL572" s="1186"/>
      <c r="BM572" s="1186"/>
      <c r="BN572" s="1186"/>
      <c r="BO572" s="1186"/>
      <c r="BP572" s="1186"/>
      <c r="BQ572" s="1186"/>
      <c r="BR572" s="1186"/>
      <c r="BS572" s="1186"/>
      <c r="BT572" s="1186"/>
      <c r="BU572" s="1186"/>
      <c r="BV572" s="1186"/>
      <c r="BW572" s="1186"/>
      <c r="BX572" s="1186"/>
      <c r="BY572" s="1186"/>
      <c r="BZ572" s="1186"/>
      <c r="CA572" s="1186"/>
      <c r="CB572" s="1186"/>
      <c r="CC572" s="1186"/>
      <c r="CD572" s="1186"/>
      <c r="CE572" s="1186"/>
      <c r="CF572" s="1186"/>
      <c r="CG572" s="1186"/>
      <c r="CH572" s="1186"/>
      <c r="CI572" s="1186"/>
      <c r="CJ572" s="1186"/>
      <c r="CK572" s="1186"/>
      <c r="CL572" s="1186"/>
      <c r="CM572" s="1186"/>
      <c r="CN572" s="1186"/>
      <c r="CO572" s="1186"/>
      <c r="CP572" s="1186"/>
      <c r="CQ572" s="1186"/>
      <c r="CR572" s="1186"/>
      <c r="CS572" s="1186"/>
      <c r="CT572" s="1187"/>
    </row>
    <row r="573" spans="1:98" ht="6.6" customHeight="1">
      <c r="A573" s="5"/>
      <c r="B573" s="5"/>
      <c r="C573" s="330"/>
      <c r="D573" s="1185"/>
      <c r="E573" s="1186"/>
      <c r="F573" s="1186"/>
      <c r="G573" s="1186"/>
      <c r="H573" s="1186"/>
      <c r="I573" s="1186"/>
      <c r="J573" s="1186"/>
      <c r="K573" s="1186"/>
      <c r="L573" s="1186"/>
      <c r="M573" s="1186"/>
      <c r="N573" s="1186"/>
      <c r="O573" s="1186"/>
      <c r="P573" s="1186"/>
      <c r="Q573" s="1186"/>
      <c r="R573" s="1186"/>
      <c r="S573" s="1186"/>
      <c r="T573" s="1186"/>
      <c r="U573" s="1186"/>
      <c r="V573" s="1186"/>
      <c r="W573" s="1186"/>
      <c r="X573" s="1186"/>
      <c r="Y573" s="1186"/>
      <c r="Z573" s="1186"/>
      <c r="AA573" s="1186"/>
      <c r="AB573" s="1186"/>
      <c r="AC573" s="1186"/>
      <c r="AD573" s="1186"/>
      <c r="AE573" s="1186"/>
      <c r="AF573" s="1186"/>
      <c r="AG573" s="1186"/>
      <c r="AH573" s="1186"/>
      <c r="AI573" s="1186"/>
      <c r="AJ573" s="1186"/>
      <c r="AK573" s="1186"/>
      <c r="AL573" s="1186"/>
      <c r="AM573" s="1186"/>
      <c r="AN573" s="1186"/>
      <c r="AO573" s="1186"/>
      <c r="AP573" s="1186"/>
      <c r="AQ573" s="1186"/>
      <c r="AR573" s="1186"/>
      <c r="AS573" s="1186"/>
      <c r="AT573" s="1186"/>
      <c r="AU573" s="1186"/>
      <c r="AV573" s="1186"/>
      <c r="AW573" s="1186"/>
      <c r="AX573" s="1186"/>
      <c r="AY573" s="1186"/>
      <c r="AZ573" s="1186"/>
      <c r="BA573" s="1186"/>
      <c r="BB573" s="1186"/>
      <c r="BC573" s="1186"/>
      <c r="BD573" s="1186"/>
      <c r="BE573" s="1186"/>
      <c r="BF573" s="1186"/>
      <c r="BG573" s="1186"/>
      <c r="BH573" s="1186"/>
      <c r="BI573" s="1186"/>
      <c r="BJ573" s="1186"/>
      <c r="BK573" s="1186"/>
      <c r="BL573" s="1186"/>
      <c r="BM573" s="1186"/>
      <c r="BN573" s="1186"/>
      <c r="BO573" s="1186"/>
      <c r="BP573" s="1186"/>
      <c r="BQ573" s="1186"/>
      <c r="BR573" s="1186"/>
      <c r="BS573" s="1186"/>
      <c r="BT573" s="1186"/>
      <c r="BU573" s="1186"/>
      <c r="BV573" s="1186"/>
      <c r="BW573" s="1186"/>
      <c r="BX573" s="1186"/>
      <c r="BY573" s="1186"/>
      <c r="BZ573" s="1186"/>
      <c r="CA573" s="1186"/>
      <c r="CB573" s="1186"/>
      <c r="CC573" s="1186"/>
      <c r="CD573" s="1186"/>
      <c r="CE573" s="1186"/>
      <c r="CF573" s="1186"/>
      <c r="CG573" s="1186"/>
      <c r="CH573" s="1186"/>
      <c r="CI573" s="1186"/>
      <c r="CJ573" s="1186"/>
      <c r="CK573" s="1186"/>
      <c r="CL573" s="1186"/>
      <c r="CM573" s="1186"/>
      <c r="CN573" s="1186"/>
      <c r="CO573" s="1186"/>
      <c r="CP573" s="1186"/>
      <c r="CQ573" s="1186"/>
      <c r="CR573" s="1186"/>
      <c r="CS573" s="1186"/>
      <c r="CT573" s="1187"/>
    </row>
    <row r="574" spans="1:98" ht="6.6" customHeight="1">
      <c r="A574" s="5"/>
      <c r="B574" s="5"/>
      <c r="C574" s="330"/>
      <c r="D574" s="1185"/>
      <c r="E574" s="1186"/>
      <c r="F574" s="1186"/>
      <c r="G574" s="1186"/>
      <c r="H574" s="1186"/>
      <c r="I574" s="1186"/>
      <c r="J574" s="1186"/>
      <c r="K574" s="1186"/>
      <c r="L574" s="1186"/>
      <c r="M574" s="1186"/>
      <c r="N574" s="1186"/>
      <c r="O574" s="1186"/>
      <c r="P574" s="1186"/>
      <c r="Q574" s="1186"/>
      <c r="R574" s="1186"/>
      <c r="S574" s="1186"/>
      <c r="T574" s="1186"/>
      <c r="U574" s="1186"/>
      <c r="V574" s="1186"/>
      <c r="W574" s="1186"/>
      <c r="X574" s="1186"/>
      <c r="Y574" s="1186"/>
      <c r="Z574" s="1186"/>
      <c r="AA574" s="1186"/>
      <c r="AB574" s="1186"/>
      <c r="AC574" s="1186"/>
      <c r="AD574" s="1186"/>
      <c r="AE574" s="1186"/>
      <c r="AF574" s="1186"/>
      <c r="AG574" s="1186"/>
      <c r="AH574" s="1186"/>
      <c r="AI574" s="1186"/>
      <c r="AJ574" s="1186"/>
      <c r="AK574" s="1186"/>
      <c r="AL574" s="1186"/>
      <c r="AM574" s="1186"/>
      <c r="AN574" s="1186"/>
      <c r="AO574" s="1186"/>
      <c r="AP574" s="1186"/>
      <c r="AQ574" s="1186"/>
      <c r="AR574" s="1186"/>
      <c r="AS574" s="1186"/>
      <c r="AT574" s="1186"/>
      <c r="AU574" s="1186"/>
      <c r="AV574" s="1186"/>
      <c r="AW574" s="1186"/>
      <c r="AX574" s="1186"/>
      <c r="AY574" s="1186"/>
      <c r="AZ574" s="1186"/>
      <c r="BA574" s="1186"/>
      <c r="BB574" s="1186"/>
      <c r="BC574" s="1186"/>
      <c r="BD574" s="1186"/>
      <c r="BE574" s="1186"/>
      <c r="BF574" s="1186"/>
      <c r="BG574" s="1186"/>
      <c r="BH574" s="1186"/>
      <c r="BI574" s="1186"/>
      <c r="BJ574" s="1186"/>
      <c r="BK574" s="1186"/>
      <c r="BL574" s="1186"/>
      <c r="BM574" s="1186"/>
      <c r="BN574" s="1186"/>
      <c r="BO574" s="1186"/>
      <c r="BP574" s="1186"/>
      <c r="BQ574" s="1186"/>
      <c r="BR574" s="1186"/>
      <c r="BS574" s="1186"/>
      <c r="BT574" s="1186"/>
      <c r="BU574" s="1186"/>
      <c r="BV574" s="1186"/>
      <c r="BW574" s="1186"/>
      <c r="BX574" s="1186"/>
      <c r="BY574" s="1186"/>
      <c r="BZ574" s="1186"/>
      <c r="CA574" s="1186"/>
      <c r="CB574" s="1186"/>
      <c r="CC574" s="1186"/>
      <c r="CD574" s="1186"/>
      <c r="CE574" s="1186"/>
      <c r="CF574" s="1186"/>
      <c r="CG574" s="1186"/>
      <c r="CH574" s="1186"/>
      <c r="CI574" s="1186"/>
      <c r="CJ574" s="1186"/>
      <c r="CK574" s="1186"/>
      <c r="CL574" s="1186"/>
      <c r="CM574" s="1186"/>
      <c r="CN574" s="1186"/>
      <c r="CO574" s="1186"/>
      <c r="CP574" s="1186"/>
      <c r="CQ574" s="1186"/>
      <c r="CR574" s="1186"/>
      <c r="CS574" s="1186"/>
      <c r="CT574" s="1187"/>
    </row>
    <row r="575" spans="1:98" ht="6.6" customHeight="1">
      <c r="A575" s="5"/>
      <c r="B575" s="5"/>
      <c r="C575" s="330"/>
      <c r="D575" s="1185"/>
      <c r="E575" s="1186"/>
      <c r="F575" s="1186"/>
      <c r="G575" s="1186"/>
      <c r="H575" s="1186"/>
      <c r="I575" s="1186"/>
      <c r="J575" s="1186"/>
      <c r="K575" s="1186"/>
      <c r="L575" s="1186"/>
      <c r="M575" s="1186"/>
      <c r="N575" s="1186"/>
      <c r="O575" s="1186"/>
      <c r="P575" s="1186"/>
      <c r="Q575" s="1186"/>
      <c r="R575" s="1186"/>
      <c r="S575" s="1186"/>
      <c r="T575" s="1186"/>
      <c r="U575" s="1186"/>
      <c r="V575" s="1186"/>
      <c r="W575" s="1186"/>
      <c r="X575" s="1186"/>
      <c r="Y575" s="1186"/>
      <c r="Z575" s="1186"/>
      <c r="AA575" s="1186"/>
      <c r="AB575" s="1186"/>
      <c r="AC575" s="1186"/>
      <c r="AD575" s="1186"/>
      <c r="AE575" s="1186"/>
      <c r="AF575" s="1186"/>
      <c r="AG575" s="1186"/>
      <c r="AH575" s="1186"/>
      <c r="AI575" s="1186"/>
      <c r="AJ575" s="1186"/>
      <c r="AK575" s="1186"/>
      <c r="AL575" s="1186"/>
      <c r="AM575" s="1186"/>
      <c r="AN575" s="1186"/>
      <c r="AO575" s="1186"/>
      <c r="AP575" s="1186"/>
      <c r="AQ575" s="1186"/>
      <c r="AR575" s="1186"/>
      <c r="AS575" s="1186"/>
      <c r="AT575" s="1186"/>
      <c r="AU575" s="1186"/>
      <c r="AV575" s="1186"/>
      <c r="AW575" s="1186"/>
      <c r="AX575" s="1186"/>
      <c r="AY575" s="1186"/>
      <c r="AZ575" s="1186"/>
      <c r="BA575" s="1186"/>
      <c r="BB575" s="1186"/>
      <c r="BC575" s="1186"/>
      <c r="BD575" s="1186"/>
      <c r="BE575" s="1186"/>
      <c r="BF575" s="1186"/>
      <c r="BG575" s="1186"/>
      <c r="BH575" s="1186"/>
      <c r="BI575" s="1186"/>
      <c r="BJ575" s="1186"/>
      <c r="BK575" s="1186"/>
      <c r="BL575" s="1186"/>
      <c r="BM575" s="1186"/>
      <c r="BN575" s="1186"/>
      <c r="BO575" s="1186"/>
      <c r="BP575" s="1186"/>
      <c r="BQ575" s="1186"/>
      <c r="BR575" s="1186"/>
      <c r="BS575" s="1186"/>
      <c r="BT575" s="1186"/>
      <c r="BU575" s="1186"/>
      <c r="BV575" s="1186"/>
      <c r="BW575" s="1186"/>
      <c r="BX575" s="1186"/>
      <c r="BY575" s="1186"/>
      <c r="BZ575" s="1186"/>
      <c r="CA575" s="1186"/>
      <c r="CB575" s="1186"/>
      <c r="CC575" s="1186"/>
      <c r="CD575" s="1186"/>
      <c r="CE575" s="1186"/>
      <c r="CF575" s="1186"/>
      <c r="CG575" s="1186"/>
      <c r="CH575" s="1186"/>
      <c r="CI575" s="1186"/>
      <c r="CJ575" s="1186"/>
      <c r="CK575" s="1186"/>
      <c r="CL575" s="1186"/>
      <c r="CM575" s="1186"/>
      <c r="CN575" s="1186"/>
      <c r="CO575" s="1186"/>
      <c r="CP575" s="1186"/>
      <c r="CQ575" s="1186"/>
      <c r="CR575" s="1186"/>
      <c r="CS575" s="1186"/>
      <c r="CT575" s="1187"/>
    </row>
    <row r="576" spans="1:98" ht="6.6" customHeight="1">
      <c r="A576" s="5"/>
      <c r="B576" s="5"/>
      <c r="C576" s="330"/>
      <c r="D576" s="1185"/>
      <c r="E576" s="1186"/>
      <c r="F576" s="1186"/>
      <c r="G576" s="1186"/>
      <c r="H576" s="1186"/>
      <c r="I576" s="1186"/>
      <c r="J576" s="1186"/>
      <c r="K576" s="1186"/>
      <c r="L576" s="1186"/>
      <c r="M576" s="1186"/>
      <c r="N576" s="1186"/>
      <c r="O576" s="1186"/>
      <c r="P576" s="1186"/>
      <c r="Q576" s="1186"/>
      <c r="R576" s="1186"/>
      <c r="S576" s="1186"/>
      <c r="T576" s="1186"/>
      <c r="U576" s="1186"/>
      <c r="V576" s="1186"/>
      <c r="W576" s="1186"/>
      <c r="X576" s="1186"/>
      <c r="Y576" s="1186"/>
      <c r="Z576" s="1186"/>
      <c r="AA576" s="1186"/>
      <c r="AB576" s="1186"/>
      <c r="AC576" s="1186"/>
      <c r="AD576" s="1186"/>
      <c r="AE576" s="1186"/>
      <c r="AF576" s="1186"/>
      <c r="AG576" s="1186"/>
      <c r="AH576" s="1186"/>
      <c r="AI576" s="1186"/>
      <c r="AJ576" s="1186"/>
      <c r="AK576" s="1186"/>
      <c r="AL576" s="1186"/>
      <c r="AM576" s="1186"/>
      <c r="AN576" s="1186"/>
      <c r="AO576" s="1186"/>
      <c r="AP576" s="1186"/>
      <c r="AQ576" s="1186"/>
      <c r="AR576" s="1186"/>
      <c r="AS576" s="1186"/>
      <c r="AT576" s="1186"/>
      <c r="AU576" s="1186"/>
      <c r="AV576" s="1186"/>
      <c r="AW576" s="1186"/>
      <c r="AX576" s="1186"/>
      <c r="AY576" s="1186"/>
      <c r="AZ576" s="1186"/>
      <c r="BA576" s="1186"/>
      <c r="BB576" s="1186"/>
      <c r="BC576" s="1186"/>
      <c r="BD576" s="1186"/>
      <c r="BE576" s="1186"/>
      <c r="BF576" s="1186"/>
      <c r="BG576" s="1186"/>
      <c r="BH576" s="1186"/>
      <c r="BI576" s="1186"/>
      <c r="BJ576" s="1186"/>
      <c r="BK576" s="1186"/>
      <c r="BL576" s="1186"/>
      <c r="BM576" s="1186"/>
      <c r="BN576" s="1186"/>
      <c r="BO576" s="1186"/>
      <c r="BP576" s="1186"/>
      <c r="BQ576" s="1186"/>
      <c r="BR576" s="1186"/>
      <c r="BS576" s="1186"/>
      <c r="BT576" s="1186"/>
      <c r="BU576" s="1186"/>
      <c r="BV576" s="1186"/>
      <c r="BW576" s="1186"/>
      <c r="BX576" s="1186"/>
      <c r="BY576" s="1186"/>
      <c r="BZ576" s="1186"/>
      <c r="CA576" s="1186"/>
      <c r="CB576" s="1186"/>
      <c r="CC576" s="1186"/>
      <c r="CD576" s="1186"/>
      <c r="CE576" s="1186"/>
      <c r="CF576" s="1186"/>
      <c r="CG576" s="1186"/>
      <c r="CH576" s="1186"/>
      <c r="CI576" s="1186"/>
      <c r="CJ576" s="1186"/>
      <c r="CK576" s="1186"/>
      <c r="CL576" s="1186"/>
      <c r="CM576" s="1186"/>
      <c r="CN576" s="1186"/>
      <c r="CO576" s="1186"/>
      <c r="CP576" s="1186"/>
      <c r="CQ576" s="1186"/>
      <c r="CR576" s="1186"/>
      <c r="CS576" s="1186"/>
      <c r="CT576" s="1187"/>
    </row>
    <row r="577" spans="1:98" ht="6.6" customHeight="1">
      <c r="A577" s="5"/>
      <c r="B577" s="5"/>
      <c r="C577" s="330"/>
      <c r="D577" s="1185"/>
      <c r="E577" s="1186"/>
      <c r="F577" s="1186"/>
      <c r="G577" s="1186"/>
      <c r="H577" s="1186"/>
      <c r="I577" s="1186"/>
      <c r="J577" s="1186"/>
      <c r="K577" s="1186"/>
      <c r="L577" s="1186"/>
      <c r="M577" s="1186"/>
      <c r="N577" s="1186"/>
      <c r="O577" s="1186"/>
      <c r="P577" s="1186"/>
      <c r="Q577" s="1186"/>
      <c r="R577" s="1186"/>
      <c r="S577" s="1186"/>
      <c r="T577" s="1186"/>
      <c r="U577" s="1186"/>
      <c r="V577" s="1186"/>
      <c r="W577" s="1186"/>
      <c r="X577" s="1186"/>
      <c r="Y577" s="1186"/>
      <c r="Z577" s="1186"/>
      <c r="AA577" s="1186"/>
      <c r="AB577" s="1186"/>
      <c r="AC577" s="1186"/>
      <c r="AD577" s="1186"/>
      <c r="AE577" s="1186"/>
      <c r="AF577" s="1186"/>
      <c r="AG577" s="1186"/>
      <c r="AH577" s="1186"/>
      <c r="AI577" s="1186"/>
      <c r="AJ577" s="1186"/>
      <c r="AK577" s="1186"/>
      <c r="AL577" s="1186"/>
      <c r="AM577" s="1186"/>
      <c r="AN577" s="1186"/>
      <c r="AO577" s="1186"/>
      <c r="AP577" s="1186"/>
      <c r="AQ577" s="1186"/>
      <c r="AR577" s="1186"/>
      <c r="AS577" s="1186"/>
      <c r="AT577" s="1186"/>
      <c r="AU577" s="1186"/>
      <c r="AV577" s="1186"/>
      <c r="AW577" s="1186"/>
      <c r="AX577" s="1186"/>
      <c r="AY577" s="1186"/>
      <c r="AZ577" s="1186"/>
      <c r="BA577" s="1186"/>
      <c r="BB577" s="1186"/>
      <c r="BC577" s="1186"/>
      <c r="BD577" s="1186"/>
      <c r="BE577" s="1186"/>
      <c r="BF577" s="1186"/>
      <c r="BG577" s="1186"/>
      <c r="BH577" s="1186"/>
      <c r="BI577" s="1186"/>
      <c r="BJ577" s="1186"/>
      <c r="BK577" s="1186"/>
      <c r="BL577" s="1186"/>
      <c r="BM577" s="1186"/>
      <c r="BN577" s="1186"/>
      <c r="BO577" s="1186"/>
      <c r="BP577" s="1186"/>
      <c r="BQ577" s="1186"/>
      <c r="BR577" s="1186"/>
      <c r="BS577" s="1186"/>
      <c r="BT577" s="1186"/>
      <c r="BU577" s="1186"/>
      <c r="BV577" s="1186"/>
      <c r="BW577" s="1186"/>
      <c r="BX577" s="1186"/>
      <c r="BY577" s="1186"/>
      <c r="BZ577" s="1186"/>
      <c r="CA577" s="1186"/>
      <c r="CB577" s="1186"/>
      <c r="CC577" s="1186"/>
      <c r="CD577" s="1186"/>
      <c r="CE577" s="1186"/>
      <c r="CF577" s="1186"/>
      <c r="CG577" s="1186"/>
      <c r="CH577" s="1186"/>
      <c r="CI577" s="1186"/>
      <c r="CJ577" s="1186"/>
      <c r="CK577" s="1186"/>
      <c r="CL577" s="1186"/>
      <c r="CM577" s="1186"/>
      <c r="CN577" s="1186"/>
      <c r="CO577" s="1186"/>
      <c r="CP577" s="1186"/>
      <c r="CQ577" s="1186"/>
      <c r="CR577" s="1186"/>
      <c r="CS577" s="1186"/>
      <c r="CT577" s="1187"/>
    </row>
    <row r="578" spans="1:98" ht="6.6" customHeight="1">
      <c r="A578" s="5"/>
      <c r="B578" s="5"/>
      <c r="C578" s="330"/>
      <c r="D578" s="1185"/>
      <c r="E578" s="1186"/>
      <c r="F578" s="1186"/>
      <c r="G578" s="1186"/>
      <c r="H578" s="1186"/>
      <c r="I578" s="1186"/>
      <c r="J578" s="1186"/>
      <c r="K578" s="1186"/>
      <c r="L578" s="1186"/>
      <c r="M578" s="1186"/>
      <c r="N578" s="1186"/>
      <c r="O578" s="1186"/>
      <c r="P578" s="1186"/>
      <c r="Q578" s="1186"/>
      <c r="R578" s="1186"/>
      <c r="S578" s="1186"/>
      <c r="T578" s="1186"/>
      <c r="U578" s="1186"/>
      <c r="V578" s="1186"/>
      <c r="W578" s="1186"/>
      <c r="X578" s="1186"/>
      <c r="Y578" s="1186"/>
      <c r="Z578" s="1186"/>
      <c r="AA578" s="1186"/>
      <c r="AB578" s="1186"/>
      <c r="AC578" s="1186"/>
      <c r="AD578" s="1186"/>
      <c r="AE578" s="1186"/>
      <c r="AF578" s="1186"/>
      <c r="AG578" s="1186"/>
      <c r="AH578" s="1186"/>
      <c r="AI578" s="1186"/>
      <c r="AJ578" s="1186"/>
      <c r="AK578" s="1186"/>
      <c r="AL578" s="1186"/>
      <c r="AM578" s="1186"/>
      <c r="AN578" s="1186"/>
      <c r="AO578" s="1186"/>
      <c r="AP578" s="1186"/>
      <c r="AQ578" s="1186"/>
      <c r="AR578" s="1186"/>
      <c r="AS578" s="1186"/>
      <c r="AT578" s="1186"/>
      <c r="AU578" s="1186"/>
      <c r="AV578" s="1186"/>
      <c r="AW578" s="1186"/>
      <c r="AX578" s="1186"/>
      <c r="AY578" s="1186"/>
      <c r="AZ578" s="1186"/>
      <c r="BA578" s="1186"/>
      <c r="BB578" s="1186"/>
      <c r="BC578" s="1186"/>
      <c r="BD578" s="1186"/>
      <c r="BE578" s="1186"/>
      <c r="BF578" s="1186"/>
      <c r="BG578" s="1186"/>
      <c r="BH578" s="1186"/>
      <c r="BI578" s="1186"/>
      <c r="BJ578" s="1186"/>
      <c r="BK578" s="1186"/>
      <c r="BL578" s="1186"/>
      <c r="BM578" s="1186"/>
      <c r="BN578" s="1186"/>
      <c r="BO578" s="1186"/>
      <c r="BP578" s="1186"/>
      <c r="BQ578" s="1186"/>
      <c r="BR578" s="1186"/>
      <c r="BS578" s="1186"/>
      <c r="BT578" s="1186"/>
      <c r="BU578" s="1186"/>
      <c r="BV578" s="1186"/>
      <c r="BW578" s="1186"/>
      <c r="BX578" s="1186"/>
      <c r="BY578" s="1186"/>
      <c r="BZ578" s="1186"/>
      <c r="CA578" s="1186"/>
      <c r="CB578" s="1186"/>
      <c r="CC578" s="1186"/>
      <c r="CD578" s="1186"/>
      <c r="CE578" s="1186"/>
      <c r="CF578" s="1186"/>
      <c r="CG578" s="1186"/>
      <c r="CH578" s="1186"/>
      <c r="CI578" s="1186"/>
      <c r="CJ578" s="1186"/>
      <c r="CK578" s="1186"/>
      <c r="CL578" s="1186"/>
      <c r="CM578" s="1186"/>
      <c r="CN578" s="1186"/>
      <c r="CO578" s="1186"/>
      <c r="CP578" s="1186"/>
      <c r="CQ578" s="1186"/>
      <c r="CR578" s="1186"/>
      <c r="CS578" s="1186"/>
      <c r="CT578" s="1187"/>
    </row>
    <row r="579" spans="1:98" ht="6.6" customHeight="1">
      <c r="A579" s="5"/>
      <c r="B579" s="5"/>
      <c r="C579" s="330"/>
      <c r="D579" s="1185"/>
      <c r="E579" s="1186"/>
      <c r="F579" s="1186"/>
      <c r="G579" s="1186"/>
      <c r="H579" s="1186"/>
      <c r="I579" s="1186"/>
      <c r="J579" s="1186"/>
      <c r="K579" s="1186"/>
      <c r="L579" s="1186"/>
      <c r="M579" s="1186"/>
      <c r="N579" s="1186"/>
      <c r="O579" s="1186"/>
      <c r="P579" s="1186"/>
      <c r="Q579" s="1186"/>
      <c r="R579" s="1186"/>
      <c r="S579" s="1186"/>
      <c r="T579" s="1186"/>
      <c r="U579" s="1186"/>
      <c r="V579" s="1186"/>
      <c r="W579" s="1186"/>
      <c r="X579" s="1186"/>
      <c r="Y579" s="1186"/>
      <c r="Z579" s="1186"/>
      <c r="AA579" s="1186"/>
      <c r="AB579" s="1186"/>
      <c r="AC579" s="1186"/>
      <c r="AD579" s="1186"/>
      <c r="AE579" s="1186"/>
      <c r="AF579" s="1186"/>
      <c r="AG579" s="1186"/>
      <c r="AH579" s="1186"/>
      <c r="AI579" s="1186"/>
      <c r="AJ579" s="1186"/>
      <c r="AK579" s="1186"/>
      <c r="AL579" s="1186"/>
      <c r="AM579" s="1186"/>
      <c r="AN579" s="1186"/>
      <c r="AO579" s="1186"/>
      <c r="AP579" s="1186"/>
      <c r="AQ579" s="1186"/>
      <c r="AR579" s="1186"/>
      <c r="AS579" s="1186"/>
      <c r="AT579" s="1186"/>
      <c r="AU579" s="1186"/>
      <c r="AV579" s="1186"/>
      <c r="AW579" s="1186"/>
      <c r="AX579" s="1186"/>
      <c r="AY579" s="1186"/>
      <c r="AZ579" s="1186"/>
      <c r="BA579" s="1186"/>
      <c r="BB579" s="1186"/>
      <c r="BC579" s="1186"/>
      <c r="BD579" s="1186"/>
      <c r="BE579" s="1186"/>
      <c r="BF579" s="1186"/>
      <c r="BG579" s="1186"/>
      <c r="BH579" s="1186"/>
      <c r="BI579" s="1186"/>
      <c r="BJ579" s="1186"/>
      <c r="BK579" s="1186"/>
      <c r="BL579" s="1186"/>
      <c r="BM579" s="1186"/>
      <c r="BN579" s="1186"/>
      <c r="BO579" s="1186"/>
      <c r="BP579" s="1186"/>
      <c r="BQ579" s="1186"/>
      <c r="BR579" s="1186"/>
      <c r="BS579" s="1186"/>
      <c r="BT579" s="1186"/>
      <c r="BU579" s="1186"/>
      <c r="BV579" s="1186"/>
      <c r="BW579" s="1186"/>
      <c r="BX579" s="1186"/>
      <c r="BY579" s="1186"/>
      <c r="BZ579" s="1186"/>
      <c r="CA579" s="1186"/>
      <c r="CB579" s="1186"/>
      <c r="CC579" s="1186"/>
      <c r="CD579" s="1186"/>
      <c r="CE579" s="1186"/>
      <c r="CF579" s="1186"/>
      <c r="CG579" s="1186"/>
      <c r="CH579" s="1186"/>
      <c r="CI579" s="1186"/>
      <c r="CJ579" s="1186"/>
      <c r="CK579" s="1186"/>
      <c r="CL579" s="1186"/>
      <c r="CM579" s="1186"/>
      <c r="CN579" s="1186"/>
      <c r="CO579" s="1186"/>
      <c r="CP579" s="1186"/>
      <c r="CQ579" s="1186"/>
      <c r="CR579" s="1186"/>
      <c r="CS579" s="1186"/>
      <c r="CT579" s="1187"/>
    </row>
    <row r="580" spans="1:98" ht="6.6" customHeight="1">
      <c r="A580" s="5"/>
      <c r="B580" s="5"/>
      <c r="C580" s="330"/>
      <c r="D580" s="1185"/>
      <c r="E580" s="1186"/>
      <c r="F580" s="1186"/>
      <c r="G580" s="1186"/>
      <c r="H580" s="1186"/>
      <c r="I580" s="1186"/>
      <c r="J580" s="1186"/>
      <c r="K580" s="1186"/>
      <c r="L580" s="1186"/>
      <c r="M580" s="1186"/>
      <c r="N580" s="1186"/>
      <c r="O580" s="1186"/>
      <c r="P580" s="1186"/>
      <c r="Q580" s="1186"/>
      <c r="R580" s="1186"/>
      <c r="S580" s="1186"/>
      <c r="T580" s="1186"/>
      <c r="U580" s="1186"/>
      <c r="V580" s="1186"/>
      <c r="W580" s="1186"/>
      <c r="X580" s="1186"/>
      <c r="Y580" s="1186"/>
      <c r="Z580" s="1186"/>
      <c r="AA580" s="1186"/>
      <c r="AB580" s="1186"/>
      <c r="AC580" s="1186"/>
      <c r="AD580" s="1186"/>
      <c r="AE580" s="1186"/>
      <c r="AF580" s="1186"/>
      <c r="AG580" s="1186"/>
      <c r="AH580" s="1186"/>
      <c r="AI580" s="1186"/>
      <c r="AJ580" s="1186"/>
      <c r="AK580" s="1186"/>
      <c r="AL580" s="1186"/>
      <c r="AM580" s="1186"/>
      <c r="AN580" s="1186"/>
      <c r="AO580" s="1186"/>
      <c r="AP580" s="1186"/>
      <c r="AQ580" s="1186"/>
      <c r="AR580" s="1186"/>
      <c r="AS580" s="1186"/>
      <c r="AT580" s="1186"/>
      <c r="AU580" s="1186"/>
      <c r="AV580" s="1186"/>
      <c r="AW580" s="1186"/>
      <c r="AX580" s="1186"/>
      <c r="AY580" s="1186"/>
      <c r="AZ580" s="1186"/>
      <c r="BA580" s="1186"/>
      <c r="BB580" s="1186"/>
      <c r="BC580" s="1186"/>
      <c r="BD580" s="1186"/>
      <c r="BE580" s="1186"/>
      <c r="BF580" s="1186"/>
      <c r="BG580" s="1186"/>
      <c r="BH580" s="1186"/>
      <c r="BI580" s="1186"/>
      <c r="BJ580" s="1186"/>
      <c r="BK580" s="1186"/>
      <c r="BL580" s="1186"/>
      <c r="BM580" s="1186"/>
      <c r="BN580" s="1186"/>
      <c r="BO580" s="1186"/>
      <c r="BP580" s="1186"/>
      <c r="BQ580" s="1186"/>
      <c r="BR580" s="1186"/>
      <c r="BS580" s="1186"/>
      <c r="BT580" s="1186"/>
      <c r="BU580" s="1186"/>
      <c r="BV580" s="1186"/>
      <c r="BW580" s="1186"/>
      <c r="BX580" s="1186"/>
      <c r="BY580" s="1186"/>
      <c r="BZ580" s="1186"/>
      <c r="CA580" s="1186"/>
      <c r="CB580" s="1186"/>
      <c r="CC580" s="1186"/>
      <c r="CD580" s="1186"/>
      <c r="CE580" s="1186"/>
      <c r="CF580" s="1186"/>
      <c r="CG580" s="1186"/>
      <c r="CH580" s="1186"/>
      <c r="CI580" s="1186"/>
      <c r="CJ580" s="1186"/>
      <c r="CK580" s="1186"/>
      <c r="CL580" s="1186"/>
      <c r="CM580" s="1186"/>
      <c r="CN580" s="1186"/>
      <c r="CO580" s="1186"/>
      <c r="CP580" s="1186"/>
      <c r="CQ580" s="1186"/>
      <c r="CR580" s="1186"/>
      <c r="CS580" s="1186"/>
      <c r="CT580" s="1187"/>
    </row>
    <row r="581" spans="1:98" ht="6.6" customHeight="1" thickBot="1">
      <c r="A581" s="5"/>
      <c r="B581" s="292"/>
      <c r="C581" s="330"/>
      <c r="D581" s="1188"/>
      <c r="E581" s="1189"/>
      <c r="F581" s="1189"/>
      <c r="G581" s="1189"/>
      <c r="H581" s="1189"/>
      <c r="I581" s="1189"/>
      <c r="J581" s="1189"/>
      <c r="K581" s="1189"/>
      <c r="L581" s="1189"/>
      <c r="M581" s="1189"/>
      <c r="N581" s="1189"/>
      <c r="O581" s="1189"/>
      <c r="P581" s="1189"/>
      <c r="Q581" s="1189"/>
      <c r="R581" s="1189"/>
      <c r="S581" s="1189"/>
      <c r="T581" s="1189"/>
      <c r="U581" s="1189"/>
      <c r="V581" s="1189"/>
      <c r="W581" s="1189"/>
      <c r="X581" s="1189"/>
      <c r="Y581" s="1189"/>
      <c r="Z581" s="1189"/>
      <c r="AA581" s="1189"/>
      <c r="AB581" s="1189"/>
      <c r="AC581" s="1189"/>
      <c r="AD581" s="1189"/>
      <c r="AE581" s="1189"/>
      <c r="AF581" s="1189"/>
      <c r="AG581" s="1189"/>
      <c r="AH581" s="1189"/>
      <c r="AI581" s="1189"/>
      <c r="AJ581" s="1189"/>
      <c r="AK581" s="1189"/>
      <c r="AL581" s="1189"/>
      <c r="AM581" s="1189"/>
      <c r="AN581" s="1189"/>
      <c r="AO581" s="1189"/>
      <c r="AP581" s="1189"/>
      <c r="AQ581" s="1189"/>
      <c r="AR581" s="1189"/>
      <c r="AS581" s="1189"/>
      <c r="AT581" s="1189"/>
      <c r="AU581" s="1189"/>
      <c r="AV581" s="1189"/>
      <c r="AW581" s="1189"/>
      <c r="AX581" s="1189"/>
      <c r="AY581" s="1189"/>
      <c r="AZ581" s="1189"/>
      <c r="BA581" s="1189"/>
      <c r="BB581" s="1189"/>
      <c r="BC581" s="1189"/>
      <c r="BD581" s="1189"/>
      <c r="BE581" s="1189"/>
      <c r="BF581" s="1189"/>
      <c r="BG581" s="1189"/>
      <c r="BH581" s="1189"/>
      <c r="BI581" s="1189"/>
      <c r="BJ581" s="1189"/>
      <c r="BK581" s="1189"/>
      <c r="BL581" s="1189"/>
      <c r="BM581" s="1189"/>
      <c r="BN581" s="1189"/>
      <c r="BO581" s="1189"/>
      <c r="BP581" s="1189"/>
      <c r="BQ581" s="1189"/>
      <c r="BR581" s="1189"/>
      <c r="BS581" s="1189"/>
      <c r="BT581" s="1189"/>
      <c r="BU581" s="1189"/>
      <c r="BV581" s="1189"/>
      <c r="BW581" s="1189"/>
      <c r="BX581" s="1189"/>
      <c r="BY581" s="1189"/>
      <c r="BZ581" s="1189"/>
      <c r="CA581" s="1189"/>
      <c r="CB581" s="1189"/>
      <c r="CC581" s="1189"/>
      <c r="CD581" s="1189"/>
      <c r="CE581" s="1189"/>
      <c r="CF581" s="1189"/>
      <c r="CG581" s="1189"/>
      <c r="CH581" s="1189"/>
      <c r="CI581" s="1189"/>
      <c r="CJ581" s="1189"/>
      <c r="CK581" s="1189"/>
      <c r="CL581" s="1189"/>
      <c r="CM581" s="1189"/>
      <c r="CN581" s="1189"/>
      <c r="CO581" s="1189"/>
      <c r="CP581" s="1189"/>
      <c r="CQ581" s="1189"/>
      <c r="CR581" s="1189"/>
      <c r="CS581" s="1189"/>
      <c r="CT581" s="1190"/>
    </row>
    <row r="582" spans="1:98" ht="6.6" customHeight="1">
      <c r="A582" s="5"/>
      <c r="B582" s="292"/>
      <c r="C582" s="330"/>
      <c r="D582" s="330"/>
      <c r="E582" s="330"/>
      <c r="F582" s="330"/>
      <c r="G582" s="330"/>
      <c r="H582" s="330"/>
      <c r="I582" s="330"/>
      <c r="J582" s="330"/>
      <c r="K582" s="330"/>
      <c r="L582" s="330"/>
      <c r="M582" s="330"/>
      <c r="N582" s="330"/>
      <c r="O582" s="330"/>
      <c r="P582" s="330"/>
      <c r="Q582" s="330"/>
      <c r="R582" s="330"/>
      <c r="S582" s="330"/>
      <c r="T582" s="330"/>
      <c r="U582" s="330"/>
      <c r="V582" s="330"/>
      <c r="W582" s="330"/>
      <c r="X582" s="330"/>
      <c r="Y582" s="330"/>
      <c r="Z582" s="330"/>
      <c r="AA582" s="330"/>
      <c r="AB582" s="330"/>
      <c r="AC582" s="330"/>
      <c r="AD582" s="330"/>
      <c r="AE582" s="330"/>
      <c r="AF582" s="330"/>
      <c r="AG582" s="330"/>
      <c r="AH582" s="330"/>
      <c r="AI582" s="330"/>
      <c r="AJ582" s="330"/>
      <c r="AK582" s="330"/>
      <c r="AL582" s="330"/>
      <c r="AM582" s="330"/>
      <c r="AN582" s="330"/>
      <c r="AO582" s="330"/>
      <c r="AP582" s="330"/>
      <c r="AQ582" s="330"/>
      <c r="AR582" s="330"/>
      <c r="AS582" s="330"/>
      <c r="AT582" s="330"/>
      <c r="AU582" s="330"/>
      <c r="AV582" s="330"/>
      <c r="AW582" s="330"/>
      <c r="AX582" s="330"/>
      <c r="AY582" s="330"/>
      <c r="AZ582" s="330"/>
      <c r="BA582" s="330"/>
      <c r="BB582" s="330"/>
      <c r="BC582" s="330"/>
      <c r="BD582" s="330"/>
      <c r="BE582" s="330"/>
      <c r="BF582" s="330"/>
      <c r="BG582" s="330"/>
      <c r="BH582" s="330"/>
      <c r="BI582" s="330"/>
      <c r="BJ582" s="5"/>
      <c r="BK582" s="5"/>
    </row>
    <row r="583" spans="1:98" ht="6.6" customHeight="1">
      <c r="A583" s="5"/>
      <c r="B583" s="292"/>
      <c r="C583" s="330"/>
      <c r="D583" s="330"/>
      <c r="E583" s="330"/>
      <c r="F583" s="330"/>
      <c r="G583" s="330"/>
      <c r="H583" s="330"/>
      <c r="I583" s="330"/>
      <c r="J583" s="330"/>
      <c r="K583" s="330"/>
      <c r="L583" s="330"/>
      <c r="M583" s="330"/>
      <c r="N583" s="330"/>
      <c r="O583" s="330"/>
      <c r="P583" s="330"/>
      <c r="Q583" s="330"/>
      <c r="R583" s="330"/>
      <c r="S583" s="330"/>
      <c r="T583" s="330"/>
      <c r="U583" s="330"/>
      <c r="V583" s="330"/>
      <c r="W583" s="330"/>
      <c r="X583" s="330"/>
      <c r="Y583" s="330"/>
      <c r="Z583" s="330"/>
      <c r="AA583" s="330"/>
      <c r="AB583" s="330"/>
      <c r="AC583" s="330"/>
      <c r="AD583" s="330"/>
      <c r="AE583" s="330"/>
      <c r="AF583" s="330"/>
      <c r="AG583" s="330"/>
      <c r="AH583" s="330"/>
      <c r="AI583" s="330"/>
      <c r="AJ583" s="330"/>
      <c r="AK583" s="330"/>
      <c r="AL583" s="330"/>
      <c r="AM583" s="330"/>
      <c r="AN583" s="330"/>
      <c r="AO583" s="330"/>
      <c r="AP583" s="330"/>
      <c r="AQ583" s="330"/>
      <c r="AR583" s="330"/>
      <c r="AS583" s="330"/>
      <c r="AT583" s="330"/>
      <c r="AU583" s="330"/>
      <c r="AV583" s="330"/>
      <c r="AW583" s="330"/>
      <c r="AX583" s="330"/>
      <c r="AY583" s="330"/>
      <c r="AZ583" s="330"/>
      <c r="BA583" s="330"/>
      <c r="BB583" s="330"/>
      <c r="BC583" s="330"/>
      <c r="BD583" s="330"/>
      <c r="BE583" s="330"/>
      <c r="BF583" s="330"/>
      <c r="BG583" s="330"/>
      <c r="BH583" s="330"/>
      <c r="BI583" s="330"/>
      <c r="BJ583" s="5"/>
      <c r="BK583" s="5"/>
    </row>
    <row r="584" spans="1:98" ht="6.6" customHeight="1">
      <c r="A584" s="5"/>
      <c r="B584" s="5"/>
      <c r="C584" s="293"/>
      <c r="D584" s="293"/>
      <c r="E584" s="275"/>
      <c r="F584" s="275"/>
      <c r="G584" s="275"/>
      <c r="H584" s="275"/>
      <c r="I584" s="275"/>
      <c r="J584" s="275"/>
      <c r="K584" s="275"/>
      <c r="L584" s="275"/>
      <c r="M584" s="275"/>
      <c r="N584" s="275"/>
      <c r="O584" s="275"/>
      <c r="P584" s="275"/>
      <c r="Q584" s="275"/>
      <c r="R584" s="275"/>
      <c r="S584" s="275"/>
      <c r="T584" s="275"/>
      <c r="U584" s="275"/>
      <c r="V584" s="275"/>
      <c r="W584" s="275"/>
      <c r="X584" s="275"/>
      <c r="Y584" s="275"/>
      <c r="Z584" s="293"/>
      <c r="AA584" s="293"/>
      <c r="AB584" s="294"/>
      <c r="AC584" s="294"/>
      <c r="AD584" s="294"/>
      <c r="AE584" s="294"/>
      <c r="AF584" s="294"/>
      <c r="AG584" s="294"/>
      <c r="AH584" s="294"/>
      <c r="AI584" s="275"/>
      <c r="AJ584" s="275"/>
      <c r="AK584" s="275"/>
      <c r="AL584" s="275"/>
      <c r="AM584" s="275"/>
      <c r="AN584" s="275"/>
      <c r="AO584" s="275"/>
      <c r="AP584" s="275"/>
      <c r="AQ584" s="275"/>
      <c r="AR584" s="275"/>
      <c r="AS584" s="275"/>
      <c r="AT584" s="295"/>
      <c r="AU584" s="295"/>
      <c r="AV584" s="296"/>
      <c r="AW584" s="296"/>
      <c r="AX584" s="296"/>
      <c r="AY584" s="297"/>
      <c r="AZ584" s="297"/>
      <c r="BA584" s="297"/>
      <c r="BB584" s="297"/>
      <c r="BC584" s="297"/>
      <c r="BD584" s="297"/>
      <c r="BE584" s="297"/>
      <c r="BF584" s="297"/>
      <c r="BG584" s="297"/>
      <c r="BH584" s="297"/>
      <c r="BI584" s="297"/>
      <c r="BJ584" s="297"/>
      <c r="BK584" s="5"/>
    </row>
    <row r="585" spans="1:98" ht="9.75" customHeight="1">
      <c r="A585" s="5"/>
      <c r="B585" s="5"/>
      <c r="C585" s="293"/>
      <c r="D585" s="293"/>
      <c r="E585" s="275"/>
      <c r="F585" s="275"/>
      <c r="G585" s="275"/>
      <c r="H585" s="275"/>
      <c r="I585" s="275"/>
      <c r="J585" s="275"/>
      <c r="K585" s="275"/>
      <c r="L585" s="275"/>
      <c r="M585" s="275"/>
      <c r="N585" s="275"/>
      <c r="O585" s="275"/>
      <c r="P585" s="275"/>
      <c r="Q585" s="275"/>
      <c r="R585" s="275"/>
      <c r="S585" s="275"/>
      <c r="T585" s="275"/>
      <c r="U585" s="275"/>
      <c r="V585" s="275"/>
      <c r="W585" s="275"/>
      <c r="X585" s="275"/>
      <c r="Y585" s="275"/>
      <c r="Z585" s="293"/>
      <c r="AA585" s="293"/>
      <c r="AB585" s="294"/>
      <c r="AC585" s="294"/>
      <c r="AD585" s="294"/>
      <c r="AE585" s="294"/>
      <c r="AF585" s="294"/>
      <c r="AG585" s="294"/>
      <c r="AH585" s="294"/>
      <c r="AI585" s="275"/>
      <c r="AJ585" s="275"/>
      <c r="AK585" s="275"/>
      <c r="AL585" s="275"/>
      <c r="AM585" s="275"/>
      <c r="AN585" s="275"/>
      <c r="AO585" s="275"/>
      <c r="AP585" s="275"/>
      <c r="AQ585" s="275"/>
      <c r="AR585" s="275"/>
      <c r="AS585" s="275"/>
      <c r="AT585" s="295"/>
      <c r="AU585" s="295"/>
      <c r="AV585" s="296"/>
      <c r="AW585" s="296"/>
      <c r="AX585" s="296"/>
      <c r="AY585" s="297"/>
      <c r="AZ585" s="297"/>
      <c r="BA585" s="297"/>
      <c r="BB585" s="297"/>
      <c r="BC585" s="297"/>
      <c r="BD585" s="297"/>
      <c r="BE585" s="297"/>
      <c r="BF585" s="297"/>
      <c r="BG585" s="297"/>
      <c r="BH585" s="297"/>
      <c r="BI585" s="297"/>
      <c r="BJ585" s="297"/>
      <c r="BK585" s="5"/>
    </row>
    <row r="586" spans="1:98" ht="15">
      <c r="A586" s="5"/>
      <c r="B586" s="5"/>
      <c r="C586" s="293"/>
      <c r="D586" s="293"/>
      <c r="E586" s="275"/>
      <c r="F586" s="275"/>
      <c r="G586" s="275"/>
      <c r="H586" s="275"/>
      <c r="I586" s="275"/>
      <c r="J586" s="275"/>
      <c r="K586" s="275"/>
      <c r="L586" s="275"/>
      <c r="M586" s="275"/>
      <c r="N586" s="275"/>
      <c r="O586" s="275"/>
      <c r="P586" s="275"/>
      <c r="Q586" s="275"/>
      <c r="R586" s="275"/>
      <c r="S586" s="275"/>
      <c r="T586" s="275"/>
      <c r="U586" s="275"/>
      <c r="V586" s="275"/>
      <c r="W586" s="275"/>
      <c r="X586" s="275"/>
      <c r="Y586" s="275"/>
      <c r="Z586" s="293"/>
      <c r="AA586" s="293"/>
      <c r="AB586" s="294"/>
      <c r="AC586" s="294"/>
      <c r="AD586" s="294"/>
      <c r="AE586" s="294"/>
      <c r="AF586" s="294"/>
      <c r="AG586" s="294"/>
      <c r="AH586" s="294"/>
      <c r="AI586" s="275"/>
      <c r="AJ586" s="275"/>
      <c r="AK586" s="275"/>
      <c r="AL586" s="275"/>
      <c r="AM586" s="275"/>
      <c r="AN586" s="275"/>
      <c r="AO586" s="275"/>
      <c r="AP586" s="275"/>
      <c r="AQ586" s="275"/>
      <c r="AR586" s="275"/>
      <c r="AS586" s="275"/>
      <c r="AT586" s="295"/>
      <c r="AU586" s="295"/>
      <c r="AV586" s="275"/>
      <c r="AW586" s="275"/>
      <c r="AX586" s="275"/>
      <c r="AY586" s="275"/>
      <c r="AZ586" s="275"/>
      <c r="BA586" s="275"/>
      <c r="BB586" s="275"/>
      <c r="BC586" s="275"/>
      <c r="BD586" s="275"/>
      <c r="BE586" s="275"/>
      <c r="BF586" s="275"/>
      <c r="BG586" s="275"/>
      <c r="BH586" s="275"/>
      <c r="BI586" s="275"/>
      <c r="BJ586" s="275"/>
      <c r="BK586" s="5"/>
    </row>
  </sheetData>
  <sheetProtection algorithmName="SHA-512" hashValue="3GjX2VQ3fcrGxWamN5zF0x7z+RqlvTV+957Jyqqq/FbTqFfbZ4U6Qc1RM3629dhk6tSI+r5WwWdTmus75Dg+bQ==" saltValue="ThCLABP0L44pe95dt5R8/A==" spinCount="100000" sheet="1" objects="1" scenarios="1" selectLockedCells="1"/>
  <mergeCells count="1514">
    <mergeCell ref="H50:I51"/>
    <mergeCell ref="CV80:CV81"/>
    <mergeCell ref="AY58:BG58"/>
    <mergeCell ref="J537:CT547"/>
    <mergeCell ref="AM44:AN44"/>
    <mergeCell ref="J36:M40"/>
    <mergeCell ref="N36:Q40"/>
    <mergeCell ref="R36:U40"/>
    <mergeCell ref="B35:E35"/>
    <mergeCell ref="T50:U51"/>
    <mergeCell ref="AF80:AM81"/>
    <mergeCell ref="P50:Q51"/>
    <mergeCell ref="B48:Q48"/>
    <mergeCell ref="CO69:CU71"/>
    <mergeCell ref="BY69:CN71"/>
    <mergeCell ref="AF68:AM69"/>
    <mergeCell ref="P49:Q49"/>
    <mergeCell ref="B60:J60"/>
    <mergeCell ref="AF82:AM83"/>
    <mergeCell ref="AI86:AM87"/>
    <mergeCell ref="AI88:AM89"/>
    <mergeCell ref="B62:K63"/>
    <mergeCell ref="AN80:BK81"/>
    <mergeCell ref="BL80:CI81"/>
    <mergeCell ref="AV52:CU52"/>
    <mergeCell ref="AV55:CU56"/>
    <mergeCell ref="K60:AX60"/>
    <mergeCell ref="K59:AX59"/>
    <mergeCell ref="K58:AX58"/>
    <mergeCell ref="J49:K49"/>
    <mergeCell ref="AW76:AY77"/>
    <mergeCell ref="AH47:AQ48"/>
    <mergeCell ref="AS44:AT44"/>
    <mergeCell ref="AY44:AZ44"/>
    <mergeCell ref="K45:L46"/>
    <mergeCell ref="AF50:AG51"/>
    <mergeCell ref="CJ88:CJ89"/>
    <mergeCell ref="AN82:BK83"/>
    <mergeCell ref="BL82:CI83"/>
    <mergeCell ref="AN86:BK87"/>
    <mergeCell ref="CV84:CV85"/>
    <mergeCell ref="AN78:BK78"/>
    <mergeCell ref="CA76:CC77"/>
    <mergeCell ref="AT76:AV77"/>
    <mergeCell ref="BI76:BK77"/>
    <mergeCell ref="CD78:CF79"/>
    <mergeCell ref="AZ76:BB77"/>
    <mergeCell ref="BY72:CN73"/>
    <mergeCell ref="D68:AC71"/>
    <mergeCell ref="CJ49:CO49"/>
    <mergeCell ref="CF54:CU54"/>
    <mergeCell ref="D49:E49"/>
    <mergeCell ref="D53:G53"/>
    <mergeCell ref="X50:Y51"/>
    <mergeCell ref="Z50:AA51"/>
    <mergeCell ref="CR80:CR81"/>
    <mergeCell ref="BH66:BI66"/>
    <mergeCell ref="AH50:AQ51"/>
    <mergeCell ref="BY64:CB64"/>
    <mergeCell ref="BY65:CB65"/>
    <mergeCell ref="F49:G49"/>
    <mergeCell ref="AF67:AM67"/>
    <mergeCell ref="D50:E51"/>
    <mergeCell ref="F50:G51"/>
    <mergeCell ref="CH2:CV3"/>
    <mergeCell ref="B5:M6"/>
    <mergeCell ref="B8:N10"/>
    <mergeCell ref="O9:Q10"/>
    <mergeCell ref="O8:Q8"/>
    <mergeCell ref="R9:T10"/>
    <mergeCell ref="U9:W10"/>
    <mergeCell ref="X9:Z10"/>
    <mergeCell ref="AA9:AC10"/>
    <mergeCell ref="AD9:AF10"/>
    <mergeCell ref="U8:W8"/>
    <mergeCell ref="AA8:AC8"/>
    <mergeCell ref="AG8:AI8"/>
    <mergeCell ref="AG9:AI10"/>
    <mergeCell ref="AV3:BF4"/>
    <mergeCell ref="BG3:BW4"/>
    <mergeCell ref="AC3:AU4"/>
    <mergeCell ref="AC5:BW6"/>
    <mergeCell ref="CN5:CV6"/>
    <mergeCell ref="M45:N46"/>
    <mergeCell ref="AR47:BB48"/>
    <mergeCell ref="CD22:CV24"/>
    <mergeCell ref="J50:K51"/>
    <mergeCell ref="L50:M51"/>
    <mergeCell ref="B47:AG47"/>
    <mergeCell ref="V50:W51"/>
    <mergeCell ref="BE47:BF51"/>
    <mergeCell ref="BR47:BY47"/>
    <mergeCell ref="R50:S51"/>
    <mergeCell ref="F35:I35"/>
    <mergeCell ref="V49:W49"/>
    <mergeCell ref="Z49:AA49"/>
    <mergeCell ref="E45:F46"/>
    <mergeCell ref="G45:H46"/>
    <mergeCell ref="I45:J46"/>
    <mergeCell ref="B50:C51"/>
    <mergeCell ref="AE45:AF46"/>
    <mergeCell ref="AW45:AX46"/>
    <mergeCell ref="BW44:BX44"/>
    <mergeCell ref="BK44:BL44"/>
    <mergeCell ref="CE44:CG44"/>
    <mergeCell ref="CK44:CM44"/>
    <mergeCell ref="B42:D46"/>
    <mergeCell ref="BY42:CA43"/>
    <mergeCell ref="AK45:AL46"/>
    <mergeCell ref="AM45:AN46"/>
    <mergeCell ref="AO45:AP46"/>
    <mergeCell ref="AQ45:AR46"/>
    <mergeCell ref="AS45:AT46"/>
    <mergeCell ref="AR50:BB51"/>
    <mergeCell ref="T49:U49"/>
    <mergeCell ref="T21:CC21"/>
    <mergeCell ref="AC22:AI22"/>
    <mergeCell ref="AX28:AZ31"/>
    <mergeCell ref="BA28:BC31"/>
    <mergeCell ref="BD28:BF31"/>
    <mergeCell ref="BG28:BI31"/>
    <mergeCell ref="BJ28:BL31"/>
    <mergeCell ref="BM28:BO31"/>
    <mergeCell ref="CD25:CV26"/>
    <mergeCell ref="CD27:CV31"/>
    <mergeCell ref="V36:Y40"/>
    <mergeCell ref="Z36:AC40"/>
    <mergeCell ref="AD36:AG40"/>
    <mergeCell ref="AH36:AK40"/>
    <mergeCell ref="BN38:BP40"/>
    <mergeCell ref="Q26:S27"/>
    <mergeCell ref="T26:V27"/>
    <mergeCell ref="B21:S21"/>
    <mergeCell ref="B25:AT25"/>
    <mergeCell ref="H22:J24"/>
    <mergeCell ref="T22:U22"/>
    <mergeCell ref="E22:G24"/>
    <mergeCell ref="B22:D24"/>
    <mergeCell ref="K22:M24"/>
    <mergeCell ref="V22:Z22"/>
    <mergeCell ref="AA22:AB22"/>
    <mergeCell ref="Q22:S24"/>
    <mergeCell ref="N22:P24"/>
    <mergeCell ref="BP27:CC31"/>
    <mergeCell ref="Q18:CC18"/>
    <mergeCell ref="N19:P20"/>
    <mergeCell ref="K19:M20"/>
    <mergeCell ref="H19:J20"/>
    <mergeCell ref="E19:G20"/>
    <mergeCell ref="B19:D20"/>
    <mergeCell ref="B18:P18"/>
    <mergeCell ref="AU45:AV46"/>
    <mergeCell ref="BQ45:BR46"/>
    <mergeCell ref="BS45:BT46"/>
    <mergeCell ref="BU45:BV46"/>
    <mergeCell ref="BW45:BX46"/>
    <mergeCell ref="Y45:Z46"/>
    <mergeCell ref="AA45:AB46"/>
    <mergeCell ref="AC45:AD46"/>
    <mergeCell ref="BY45:CA46"/>
    <mergeCell ref="AO43:AZ43"/>
    <mergeCell ref="BA43:BL43"/>
    <mergeCell ref="BP25:CC25"/>
    <mergeCell ref="E42:AN42"/>
    <mergeCell ref="BP26:CC26"/>
    <mergeCell ref="AU28:AW31"/>
    <mergeCell ref="BQ44:BR44"/>
    <mergeCell ref="AG45:AH46"/>
    <mergeCell ref="AI45:AJ46"/>
    <mergeCell ref="BM27:BO27"/>
    <mergeCell ref="AR26:AT27"/>
    <mergeCell ref="B36:E40"/>
    <mergeCell ref="F36:G40"/>
    <mergeCell ref="AL36:AM40"/>
    <mergeCell ref="AN36:AO40"/>
    <mergeCell ref="BE44:BF44"/>
    <mergeCell ref="AF12:BU14"/>
    <mergeCell ref="T23:CC24"/>
    <mergeCell ref="Q19:CC20"/>
    <mergeCell ref="CD18:CV18"/>
    <mergeCell ref="H26:J27"/>
    <mergeCell ref="E26:G27"/>
    <mergeCell ref="B26:D27"/>
    <mergeCell ref="N26:P27"/>
    <mergeCell ref="K26:M27"/>
    <mergeCell ref="AI26:AK27"/>
    <mergeCell ref="AL26:AN27"/>
    <mergeCell ref="AO26:AQ27"/>
    <mergeCell ref="I44:J44"/>
    <mergeCell ref="O44:P44"/>
    <mergeCell ref="U44:V44"/>
    <mergeCell ref="AA44:AB44"/>
    <mergeCell ref="AG44:AH44"/>
    <mergeCell ref="B12:M12"/>
    <mergeCell ref="AL35:AO35"/>
    <mergeCell ref="AU25:BO26"/>
    <mergeCell ref="AY35:BA37"/>
    <mergeCell ref="AO42:BX42"/>
    <mergeCell ref="BA27:BC27"/>
    <mergeCell ref="BG27:BI27"/>
    <mergeCell ref="CC16:CV16"/>
    <mergeCell ref="CD21:CV21"/>
    <mergeCell ref="E43:P43"/>
    <mergeCell ref="Q43:AB43"/>
    <mergeCell ref="AC43:AN43"/>
    <mergeCell ref="B13:G13"/>
    <mergeCell ref="H13:M13"/>
    <mergeCell ref="CD19:CV20"/>
    <mergeCell ref="AF90:AH93"/>
    <mergeCell ref="AI90:AM91"/>
    <mergeCell ref="AI92:AM93"/>
    <mergeCell ref="AN90:BK91"/>
    <mergeCell ref="AN92:BK93"/>
    <mergeCell ref="D78:AC79"/>
    <mergeCell ref="BJ66:BL66"/>
    <mergeCell ref="BE66:BG66"/>
    <mergeCell ref="BC66:BD66"/>
    <mergeCell ref="AN70:BW72"/>
    <mergeCell ref="AN67:BR67"/>
    <mergeCell ref="AN68:BR69"/>
    <mergeCell ref="BS67:BW69"/>
    <mergeCell ref="H54:AO56"/>
    <mergeCell ref="AY59:BG59"/>
    <mergeCell ref="AN84:BK85"/>
    <mergeCell ref="AN75:BK75"/>
    <mergeCell ref="BL75:CI75"/>
    <mergeCell ref="BL76:BN77"/>
    <mergeCell ref="BO76:BQ77"/>
    <mergeCell ref="BX76:BZ77"/>
    <mergeCell ref="B57:CU57"/>
    <mergeCell ref="B58:J58"/>
    <mergeCell ref="B59:J59"/>
    <mergeCell ref="D74:AC76"/>
    <mergeCell ref="AF75:AM75"/>
    <mergeCell ref="AN76:AP77"/>
    <mergeCell ref="CJ82:CJ83"/>
    <mergeCell ref="CN82:CN83"/>
    <mergeCell ref="CR82:CR83"/>
    <mergeCell ref="CS86:CU87"/>
    <mergeCell ref="CS88:CU89"/>
    <mergeCell ref="CO90:CQ91"/>
    <mergeCell ref="CS90:CU91"/>
    <mergeCell ref="CJ86:CJ87"/>
    <mergeCell ref="CN86:CN87"/>
    <mergeCell ref="AF95:AM96"/>
    <mergeCell ref="AN95:AR95"/>
    <mergeCell ref="AN96:AR96"/>
    <mergeCell ref="B52:C56"/>
    <mergeCell ref="D54:G56"/>
    <mergeCell ref="AQ76:AS77"/>
    <mergeCell ref="AF70:AM72"/>
    <mergeCell ref="AR53:AU53"/>
    <mergeCell ref="BO66:BQ66"/>
    <mergeCell ref="BY67:CB68"/>
    <mergeCell ref="CR86:CR87"/>
    <mergeCell ref="CV86:CV87"/>
    <mergeCell ref="AF86:AH89"/>
    <mergeCell ref="CP72:CT72"/>
    <mergeCell ref="CG78:CI79"/>
    <mergeCell ref="CN88:CN89"/>
    <mergeCell ref="CR88:CR89"/>
    <mergeCell ref="CV88:CV89"/>
    <mergeCell ref="H52:AO52"/>
    <mergeCell ref="H53:AO53"/>
    <mergeCell ref="AV53:CU53"/>
    <mergeCell ref="CJ75:CV79"/>
    <mergeCell ref="D66:AC67"/>
    <mergeCell ref="D81:AC82"/>
    <mergeCell ref="AF84:AM85"/>
    <mergeCell ref="CJ92:CJ93"/>
    <mergeCell ref="D84:AB84"/>
    <mergeCell ref="BR66:BS66"/>
    <mergeCell ref="Q45:R46"/>
    <mergeCell ref="S45:T46"/>
    <mergeCell ref="CB45:CD46"/>
    <mergeCell ref="CE45:CG46"/>
    <mergeCell ref="CH45:CJ46"/>
    <mergeCell ref="BC76:BE77"/>
    <mergeCell ref="CA78:CC79"/>
    <mergeCell ref="BR76:BT77"/>
    <mergeCell ref="CC67:CV67"/>
    <mergeCell ref="CC68:CV68"/>
    <mergeCell ref="BQ63:BV64"/>
    <mergeCell ref="CP49:CU49"/>
    <mergeCell ref="AF49:AG49"/>
    <mergeCell ref="CH47:CI51"/>
    <mergeCell ref="AY45:AZ46"/>
    <mergeCell ref="U45:V46"/>
    <mergeCell ref="W45:X46"/>
    <mergeCell ref="BZ47:CG47"/>
    <mergeCell ref="BZ48:CG51"/>
    <mergeCell ref="BR48:BY51"/>
    <mergeCell ref="AY60:BG60"/>
    <mergeCell ref="R48:AG48"/>
    <mergeCell ref="AB50:AC51"/>
    <mergeCell ref="AD50:AE51"/>
    <mergeCell ref="CN80:CN81"/>
    <mergeCell ref="CK45:CM46"/>
    <mergeCell ref="AR54:AU56"/>
    <mergeCell ref="AP52:AQ56"/>
    <mergeCell ref="BC47:BD51"/>
    <mergeCell ref="BM66:BN66"/>
    <mergeCell ref="CD76:CF77"/>
    <mergeCell ref="CG76:CI77"/>
    <mergeCell ref="AN79:BK79"/>
    <mergeCell ref="CS84:CU85"/>
    <mergeCell ref="CK82:CM83"/>
    <mergeCell ref="BR78:BT79"/>
    <mergeCell ref="BO78:BQ79"/>
    <mergeCell ref="BL78:BN79"/>
    <mergeCell ref="BG47:BQ47"/>
    <mergeCell ref="BG48:BQ51"/>
    <mergeCell ref="CS50:CU50"/>
    <mergeCell ref="CM50:CO50"/>
    <mergeCell ref="AF63:AZ63"/>
    <mergeCell ref="CN45:CP46"/>
    <mergeCell ref="CQ45:CS46"/>
    <mergeCell ref="CJ51:CN51"/>
    <mergeCell ref="CP51:CT51"/>
    <mergeCell ref="BH58:CU58"/>
    <mergeCell ref="BH59:CU59"/>
    <mergeCell ref="BH60:CU60"/>
    <mergeCell ref="BI45:BJ46"/>
    <mergeCell ref="BK45:BL46"/>
    <mergeCell ref="BM45:BN46"/>
    <mergeCell ref="BX78:BZ79"/>
    <mergeCell ref="BU78:BW79"/>
    <mergeCell ref="CV82:CV83"/>
    <mergeCell ref="CF95:CV95"/>
    <mergeCell ref="CO80:CQ81"/>
    <mergeCell ref="CS80:CU81"/>
    <mergeCell ref="CO82:CQ83"/>
    <mergeCell ref="CS82:CU83"/>
    <mergeCell ref="CO84:CQ85"/>
    <mergeCell ref="W26:Y27"/>
    <mergeCell ref="Z26:AB27"/>
    <mergeCell ref="AC26:AE27"/>
    <mergeCell ref="B28:AT31"/>
    <mergeCell ref="AF26:AH27"/>
    <mergeCell ref="BB35:BD37"/>
    <mergeCell ref="J35:M35"/>
    <mergeCell ref="N35:Q35"/>
    <mergeCell ref="R35:U35"/>
    <mergeCell ref="V35:Y35"/>
    <mergeCell ref="Z35:AC35"/>
    <mergeCell ref="AD35:AG35"/>
    <mergeCell ref="AH35:AK35"/>
    <mergeCell ref="H36:I40"/>
    <mergeCell ref="AY38:BA40"/>
    <mergeCell ref="BQ35:CV37"/>
    <mergeCell ref="BQ38:CV40"/>
    <mergeCell ref="AU27:AW27"/>
    <mergeCell ref="BB38:BD40"/>
    <mergeCell ref="BE35:BP37"/>
    <mergeCell ref="BH38:BJ40"/>
    <mergeCell ref="BE38:BG40"/>
    <mergeCell ref="BK38:BM40"/>
    <mergeCell ref="B34:AO34"/>
    <mergeCell ref="CJ47:CU47"/>
    <mergeCell ref="AR190:AZ191"/>
    <mergeCell ref="AK183:AT184"/>
    <mergeCell ref="CG183:CN184"/>
    <mergeCell ref="AH173:BT179"/>
    <mergeCell ref="AI185:BY186"/>
    <mergeCell ref="AH188:AK191"/>
    <mergeCell ref="CM174:CO175"/>
    <mergeCell ref="CB42:CS42"/>
    <mergeCell ref="CB43:CS43"/>
    <mergeCell ref="BY44:CA44"/>
    <mergeCell ref="BM43:BX43"/>
    <mergeCell ref="CQ44:CS44"/>
    <mergeCell ref="CP174:CR175"/>
    <mergeCell ref="BM162:BN162"/>
    <mergeCell ref="BO162:BQ162"/>
    <mergeCell ref="BR162:BS162"/>
    <mergeCell ref="BT162:BV162"/>
    <mergeCell ref="BW162:BX162"/>
    <mergeCell ref="BY162:CA162"/>
    <mergeCell ref="CB162:CC162"/>
    <mergeCell ref="AP163:BT163"/>
    <mergeCell ref="BU163:BY165"/>
    <mergeCell ref="AP164:BT165"/>
    <mergeCell ref="AP166:BY168"/>
    <mergeCell ref="CJ80:CJ81"/>
    <mergeCell ref="AH170:BT171"/>
    <mergeCell ref="AH172:BT172"/>
    <mergeCell ref="AH163:AO163"/>
    <mergeCell ref="AH164:AO165"/>
    <mergeCell ref="AH166:AO168"/>
    <mergeCell ref="BV159:CA160"/>
    <mergeCell ref="CH99:CV100"/>
    <mergeCell ref="AL188:AQ189"/>
    <mergeCell ref="AF64:AZ64"/>
    <mergeCell ref="BA63:BP63"/>
    <mergeCell ref="BA64:BP64"/>
    <mergeCell ref="AZ160:BT160"/>
    <mergeCell ref="AZ159:BT159"/>
    <mergeCell ref="BU172:CR172"/>
    <mergeCell ref="CQ173:CR173"/>
    <mergeCell ref="CH173:CI173"/>
    <mergeCell ref="BX173:BZ173"/>
    <mergeCell ref="O45:P46"/>
    <mergeCell ref="N50:O51"/>
    <mergeCell ref="BA45:BB46"/>
    <mergeCell ref="BC45:BD46"/>
    <mergeCell ref="BE45:BF46"/>
    <mergeCell ref="BG45:BH46"/>
    <mergeCell ref="CG174:CI175"/>
    <mergeCell ref="CJ174:CL175"/>
    <mergeCell ref="CJ90:CJ91"/>
    <mergeCell ref="CO86:CQ87"/>
    <mergeCell ref="CO88:CQ89"/>
    <mergeCell ref="CJ84:CJ85"/>
    <mergeCell ref="BY92:CI93"/>
    <mergeCell ref="CK80:CM81"/>
    <mergeCell ref="CK90:CM91"/>
    <mergeCell ref="AR188:BQ189"/>
    <mergeCell ref="CJ48:CU48"/>
    <mergeCell ref="BO45:BP46"/>
    <mergeCell ref="BF76:BH77"/>
    <mergeCell ref="BU76:BW77"/>
    <mergeCell ref="AF77:AM78"/>
    <mergeCell ref="D64:AC65"/>
    <mergeCell ref="CH194:CV195"/>
    <mergeCell ref="CF96:CV96"/>
    <mergeCell ref="BL86:CI87"/>
    <mergeCell ref="AN88:BK89"/>
    <mergeCell ref="BL88:CI89"/>
    <mergeCell ref="BL84:CI85"/>
    <mergeCell ref="B197:M198"/>
    <mergeCell ref="AC195:AU196"/>
    <mergeCell ref="AV195:BF196"/>
    <mergeCell ref="BG195:BW196"/>
    <mergeCell ref="AC197:BW198"/>
    <mergeCell ref="AL190:AQ191"/>
    <mergeCell ref="BA190:BF191"/>
    <mergeCell ref="BU174:BW175"/>
    <mergeCell ref="BX174:BZ175"/>
    <mergeCell ref="CA174:CC175"/>
    <mergeCell ref="CD174:CF175"/>
    <mergeCell ref="CN90:CN91"/>
    <mergeCell ref="CR90:CR91"/>
    <mergeCell ref="CV90:CV91"/>
    <mergeCell ref="CK84:CM85"/>
    <mergeCell ref="CK86:CM87"/>
    <mergeCell ref="CK88:CM89"/>
    <mergeCell ref="BL92:BR93"/>
    <mergeCell ref="BL90:CI91"/>
    <mergeCell ref="BS92:BX93"/>
    <mergeCell ref="CN92:CN93"/>
    <mergeCell ref="CR92:CR93"/>
    <mergeCell ref="CV92:CV93"/>
    <mergeCell ref="CN84:CN85"/>
    <mergeCell ref="CR84:CR85"/>
    <mergeCell ref="BG190:BQ191"/>
    <mergeCell ref="B200:N202"/>
    <mergeCell ref="O200:Q200"/>
    <mergeCell ref="U200:W200"/>
    <mergeCell ref="AJ205:BV206"/>
    <mergeCell ref="E208:G209"/>
    <mergeCell ref="K208:M209"/>
    <mergeCell ref="H208:J209"/>
    <mergeCell ref="N208:P209"/>
    <mergeCell ref="Q208:S209"/>
    <mergeCell ref="AA200:AC200"/>
    <mergeCell ref="AG200:AI200"/>
    <mergeCell ref="B210:P210"/>
    <mergeCell ref="O201:Q202"/>
    <mergeCell ref="R201:T202"/>
    <mergeCell ref="U201:W202"/>
    <mergeCell ref="X201:Z202"/>
    <mergeCell ref="AA201:AC202"/>
    <mergeCell ref="AD201:AF202"/>
    <mergeCell ref="AG201:AI202"/>
    <mergeCell ref="B207:D209"/>
    <mergeCell ref="E207:G207"/>
    <mergeCell ref="H207:J207"/>
    <mergeCell ref="K207:M207"/>
    <mergeCell ref="N207:P207"/>
    <mergeCell ref="Q207:S207"/>
    <mergeCell ref="CB207:CU208"/>
    <mergeCell ref="BI230:BK232"/>
    <mergeCell ref="BF230:BH232"/>
    <mergeCell ref="BO230:CT232"/>
    <mergeCell ref="AZ229:BB229"/>
    <mergeCell ref="BC229:BE229"/>
    <mergeCell ref="BF229:BH229"/>
    <mergeCell ref="BI229:BK229"/>
    <mergeCell ref="BL229:BN229"/>
    <mergeCell ref="AW230:AY232"/>
    <mergeCell ref="AZ230:BB232"/>
    <mergeCell ref="CA210:CT211"/>
    <mergeCell ref="B211:D211"/>
    <mergeCell ref="E211:G211"/>
    <mergeCell ref="H211:J211"/>
    <mergeCell ref="K211:M211"/>
    <mergeCell ref="N211:P211"/>
    <mergeCell ref="Q210:BZ211"/>
    <mergeCell ref="Q212:BZ213"/>
    <mergeCell ref="CA214:CT215"/>
    <mergeCell ref="CA212:CT213"/>
    <mergeCell ref="B214:S214"/>
    <mergeCell ref="B215:D215"/>
    <mergeCell ref="E215:G215"/>
    <mergeCell ref="H215:J215"/>
    <mergeCell ref="K215:M215"/>
    <mergeCell ref="N215:P215"/>
    <mergeCell ref="Q215:S215"/>
    <mergeCell ref="B212:D213"/>
    <mergeCell ref="T214:BZ215"/>
    <mergeCell ref="H212:J213"/>
    <mergeCell ref="E212:G213"/>
    <mergeCell ref="F234:Q235"/>
    <mergeCell ref="BM219:BO219"/>
    <mergeCell ref="BJ219:BL219"/>
    <mergeCell ref="BG219:BI219"/>
    <mergeCell ref="BD219:BF219"/>
    <mergeCell ref="AU218:BO218"/>
    <mergeCell ref="AC219:AE220"/>
    <mergeCell ref="K218:AT218"/>
    <mergeCell ref="B218:D218"/>
    <mergeCell ref="E218:G218"/>
    <mergeCell ref="T216:BZ217"/>
    <mergeCell ref="CA216:CT217"/>
    <mergeCell ref="B216:D217"/>
    <mergeCell ref="Q216:S217"/>
    <mergeCell ref="N216:P217"/>
    <mergeCell ref="K216:M217"/>
    <mergeCell ref="H216:J217"/>
    <mergeCell ref="E216:G217"/>
    <mergeCell ref="R234:AC235"/>
    <mergeCell ref="AP234:BA234"/>
    <mergeCell ref="BB234:BM234"/>
    <mergeCell ref="BN234:BY234"/>
    <mergeCell ref="CC235:CE235"/>
    <mergeCell ref="CF235:CH235"/>
    <mergeCell ref="CI235:CK235"/>
    <mergeCell ref="AD234:AO235"/>
    <mergeCell ref="BD221:BF223"/>
    <mergeCell ref="BA221:BC223"/>
    <mergeCell ref="BG221:BI223"/>
    <mergeCell ref="BM221:BO223"/>
    <mergeCell ref="BJ221:BL223"/>
    <mergeCell ref="AO219:AQ220"/>
    <mergeCell ref="N212:P213"/>
    <mergeCell ref="K212:M213"/>
    <mergeCell ref="B227:U227"/>
    <mergeCell ref="BO227:CT229"/>
    <mergeCell ref="B228:E228"/>
    <mergeCell ref="F228:I228"/>
    <mergeCell ref="J228:M228"/>
    <mergeCell ref="N228:Q228"/>
    <mergeCell ref="R228:U228"/>
    <mergeCell ref="B229:E232"/>
    <mergeCell ref="F229:I232"/>
    <mergeCell ref="J229:M232"/>
    <mergeCell ref="N229:Q232"/>
    <mergeCell ref="R229:U232"/>
    <mergeCell ref="AW229:AY229"/>
    <mergeCell ref="BC227:BN227"/>
    <mergeCell ref="BC228:BN228"/>
    <mergeCell ref="AZ227:BB227"/>
    <mergeCell ref="AZ228:BB228"/>
    <mergeCell ref="AW227:AY227"/>
    <mergeCell ref="AW228:AY228"/>
    <mergeCell ref="BC230:BE232"/>
    <mergeCell ref="BL230:BN232"/>
    <mergeCell ref="H218:J218"/>
    <mergeCell ref="B219:D220"/>
    <mergeCell ref="E219:G220"/>
    <mergeCell ref="H219:J220"/>
    <mergeCell ref="K219:M220"/>
    <mergeCell ref="N219:P220"/>
    <mergeCell ref="Q219:S220"/>
    <mergeCell ref="AX221:AZ223"/>
    <mergeCell ref="AU221:AW223"/>
    <mergeCell ref="CC236:CE238"/>
    <mergeCell ref="CI236:CK238"/>
    <mergeCell ref="CF236:CH238"/>
    <mergeCell ref="CR236:CT238"/>
    <mergeCell ref="CO236:CQ238"/>
    <mergeCell ref="CL236:CN238"/>
    <mergeCell ref="BZ234:CT234"/>
    <mergeCell ref="AP235:AQ235"/>
    <mergeCell ref="AR235:AS235"/>
    <mergeCell ref="AT235:AU235"/>
    <mergeCell ref="AV235:AW235"/>
    <mergeCell ref="AX235:AY235"/>
    <mergeCell ref="AZ235:BA235"/>
    <mergeCell ref="BB235:BC235"/>
    <mergeCell ref="BD235:BE235"/>
    <mergeCell ref="BF235:BG235"/>
    <mergeCell ref="BH235:BI235"/>
    <mergeCell ref="BJ235:BK235"/>
    <mergeCell ref="BL235:BM235"/>
    <mergeCell ref="CO235:CQ235"/>
    <mergeCell ref="CR235:CT235"/>
    <mergeCell ref="BT235:BU235"/>
    <mergeCell ref="AV237:AW238"/>
    <mergeCell ref="CL235:CN235"/>
    <mergeCell ref="BN235:BO235"/>
    <mergeCell ref="BP235:BQ235"/>
    <mergeCell ref="BR235:BS235"/>
    <mergeCell ref="BV235:BW235"/>
    <mergeCell ref="BX235:BY235"/>
    <mergeCell ref="BZ235:CB235"/>
    <mergeCell ref="BP237:BQ238"/>
    <mergeCell ref="BR237:BS238"/>
    <mergeCell ref="J236:K236"/>
    <mergeCell ref="P236:Q236"/>
    <mergeCell ref="V236:W236"/>
    <mergeCell ref="AB236:AC236"/>
    <mergeCell ref="AH236:AI236"/>
    <mergeCell ref="AN236:AO236"/>
    <mergeCell ref="AT236:AU236"/>
    <mergeCell ref="AZ236:BA236"/>
    <mergeCell ref="BF236:BG236"/>
    <mergeCell ref="BL236:BM236"/>
    <mergeCell ref="BR236:BS236"/>
    <mergeCell ref="BX236:BY236"/>
    <mergeCell ref="BZ236:CB238"/>
    <mergeCell ref="AP237:AQ238"/>
    <mergeCell ref="AR237:AS238"/>
    <mergeCell ref="AT237:AU238"/>
    <mergeCell ref="BJ237:BK238"/>
    <mergeCell ref="BL237:BM238"/>
    <mergeCell ref="BN237:BO238"/>
    <mergeCell ref="T237:U238"/>
    <mergeCell ref="V237:W238"/>
    <mergeCell ref="X237:Y238"/>
    <mergeCell ref="Z237:AA238"/>
    <mergeCell ref="AB237:AC238"/>
    <mergeCell ref="AF237:AG238"/>
    <mergeCell ref="AN237:AO238"/>
    <mergeCell ref="AX237:AY238"/>
    <mergeCell ref="AZ237:BA238"/>
    <mergeCell ref="BB237:BC238"/>
    <mergeCell ref="BD237:BE238"/>
    <mergeCell ref="BF237:BG238"/>
    <mergeCell ref="BH237:BI238"/>
    <mergeCell ref="BT237:BU238"/>
    <mergeCell ref="BV237:BW238"/>
    <mergeCell ref="BX237:BY238"/>
    <mergeCell ref="B239:Q240"/>
    <mergeCell ref="AH239:AN239"/>
    <mergeCell ref="AO239:AR239"/>
    <mergeCell ref="R240:S240"/>
    <mergeCell ref="T240:U240"/>
    <mergeCell ref="V240:W240"/>
    <mergeCell ref="X240:Y240"/>
    <mergeCell ref="Z240:AA240"/>
    <mergeCell ref="AB240:AC240"/>
    <mergeCell ref="AD240:AE240"/>
    <mergeCell ref="AF240:AG240"/>
    <mergeCell ref="AH240:AN240"/>
    <mergeCell ref="AO240:AR240"/>
    <mergeCell ref="F237:G238"/>
    <mergeCell ref="H237:I238"/>
    <mergeCell ref="J237:K238"/>
    <mergeCell ref="L237:M238"/>
    <mergeCell ref="N237:O238"/>
    <mergeCell ref="AD242:AE243"/>
    <mergeCell ref="AF242:AG243"/>
    <mergeCell ref="P237:Q238"/>
    <mergeCell ref="R237:S238"/>
    <mergeCell ref="AH237:AI238"/>
    <mergeCell ref="AJ237:AK238"/>
    <mergeCell ref="AL237:AM238"/>
    <mergeCell ref="R239:AG239"/>
    <mergeCell ref="AD237:AE238"/>
    <mergeCell ref="B242:C243"/>
    <mergeCell ref="D242:E243"/>
    <mergeCell ref="F242:G243"/>
    <mergeCell ref="H242:I243"/>
    <mergeCell ref="J242:K243"/>
    <mergeCell ref="L242:M243"/>
    <mergeCell ref="N242:O243"/>
    <mergeCell ref="P242:Q243"/>
    <mergeCell ref="R242:S243"/>
    <mergeCell ref="AL219:AN220"/>
    <mergeCell ref="AR219:AT220"/>
    <mergeCell ref="B221:AT223"/>
    <mergeCell ref="BA219:BC219"/>
    <mergeCell ref="AX219:AZ219"/>
    <mergeCell ref="AU219:AW219"/>
    <mergeCell ref="T219:V220"/>
    <mergeCell ref="W219:Y220"/>
    <mergeCell ref="Z219:AB220"/>
    <mergeCell ref="AF219:AH220"/>
    <mergeCell ref="AI219:AK220"/>
    <mergeCell ref="CH257:CV258"/>
    <mergeCell ref="AC258:AU259"/>
    <mergeCell ref="AV258:BF259"/>
    <mergeCell ref="BG258:BW259"/>
    <mergeCell ref="B260:M261"/>
    <mergeCell ref="AC260:BW261"/>
    <mergeCell ref="CN260:CV261"/>
    <mergeCell ref="D241:E241"/>
    <mergeCell ref="F241:G241"/>
    <mergeCell ref="J241:K241"/>
    <mergeCell ref="P241:Q241"/>
    <mergeCell ref="T241:U241"/>
    <mergeCell ref="V241:W241"/>
    <mergeCell ref="Z241:AA241"/>
    <mergeCell ref="AF241:AG241"/>
    <mergeCell ref="AH241:AN243"/>
    <mergeCell ref="T242:U243"/>
    <mergeCell ref="V242:W243"/>
    <mergeCell ref="X242:Y243"/>
    <mergeCell ref="Z242:AA243"/>
    <mergeCell ref="AB242:AC243"/>
    <mergeCell ref="B263:N265"/>
    <mergeCell ref="O263:Q263"/>
    <mergeCell ref="U263:W263"/>
    <mergeCell ref="AA263:AC263"/>
    <mergeCell ref="AG263:AI263"/>
    <mergeCell ref="O264:Q265"/>
    <mergeCell ref="R264:T265"/>
    <mergeCell ref="U264:W265"/>
    <mergeCell ref="X264:Z265"/>
    <mergeCell ref="AA264:AC265"/>
    <mergeCell ref="AD264:AF265"/>
    <mergeCell ref="AG264:AI265"/>
    <mergeCell ref="B276:S276"/>
    <mergeCell ref="T276:CC276"/>
    <mergeCell ref="CD276:CV276"/>
    <mergeCell ref="B277:D279"/>
    <mergeCell ref="E277:G279"/>
    <mergeCell ref="H277:J279"/>
    <mergeCell ref="K277:M279"/>
    <mergeCell ref="N277:P279"/>
    <mergeCell ref="Q277:S279"/>
    <mergeCell ref="T277:U277"/>
    <mergeCell ref="V277:Z277"/>
    <mergeCell ref="AA277:AB277"/>
    <mergeCell ref="AC277:AI277"/>
    <mergeCell ref="CD277:CV279"/>
    <mergeCell ref="T278:CC279"/>
    <mergeCell ref="AF267:BU269"/>
    <mergeCell ref="B273:P273"/>
    <mergeCell ref="Q273:CC273"/>
    <mergeCell ref="CD273:CV273"/>
    <mergeCell ref="B274:D275"/>
    <mergeCell ref="E274:G275"/>
    <mergeCell ref="H274:J275"/>
    <mergeCell ref="K274:M275"/>
    <mergeCell ref="N274:P275"/>
    <mergeCell ref="Q274:CC275"/>
    <mergeCell ref="CD274:CV275"/>
    <mergeCell ref="CC271:CV271"/>
    <mergeCell ref="B280:AT280"/>
    <mergeCell ref="AU280:BO281"/>
    <mergeCell ref="BP280:CC280"/>
    <mergeCell ref="CD280:CV281"/>
    <mergeCell ref="B281:D282"/>
    <mergeCell ref="E281:G282"/>
    <mergeCell ref="H281:J282"/>
    <mergeCell ref="K281:M282"/>
    <mergeCell ref="N281:P282"/>
    <mergeCell ref="Q281:S282"/>
    <mergeCell ref="T281:V282"/>
    <mergeCell ref="W281:Y282"/>
    <mergeCell ref="Z281:AB282"/>
    <mergeCell ref="AC281:AE282"/>
    <mergeCell ref="AF281:AH282"/>
    <mergeCell ref="AI281:AK282"/>
    <mergeCell ref="AL281:AN282"/>
    <mergeCell ref="AO281:AQ282"/>
    <mergeCell ref="AR281:AT282"/>
    <mergeCell ref="BP281:CC281"/>
    <mergeCell ref="AU282:AW282"/>
    <mergeCell ref="BA282:BC282"/>
    <mergeCell ref="BG282:BI282"/>
    <mergeCell ref="BM282:BO282"/>
    <mergeCell ref="B289:AO289"/>
    <mergeCell ref="B290:E290"/>
    <mergeCell ref="F290:I290"/>
    <mergeCell ref="J290:M290"/>
    <mergeCell ref="N290:Q290"/>
    <mergeCell ref="R290:U290"/>
    <mergeCell ref="V290:Y290"/>
    <mergeCell ref="Z290:AC290"/>
    <mergeCell ref="AD290:AG290"/>
    <mergeCell ref="AH290:AK290"/>
    <mergeCell ref="AL290:AO290"/>
    <mergeCell ref="CD282:CV286"/>
    <mergeCell ref="AU283:AW286"/>
    <mergeCell ref="AX283:AZ286"/>
    <mergeCell ref="BA283:BC286"/>
    <mergeCell ref="BD283:BF286"/>
    <mergeCell ref="BG283:BI286"/>
    <mergeCell ref="BJ283:BL286"/>
    <mergeCell ref="BM283:BO286"/>
    <mergeCell ref="AY290:BA292"/>
    <mergeCell ref="BB290:BD292"/>
    <mergeCell ref="BE290:BP292"/>
    <mergeCell ref="BQ290:CV292"/>
    <mergeCell ref="B291:E295"/>
    <mergeCell ref="F291:G295"/>
    <mergeCell ref="H291:I295"/>
    <mergeCell ref="J291:M295"/>
    <mergeCell ref="N291:Q295"/>
    <mergeCell ref="R291:U295"/>
    <mergeCell ref="V291:Y295"/>
    <mergeCell ref="Z291:AC295"/>
    <mergeCell ref="AD291:AG295"/>
    <mergeCell ref="B297:D301"/>
    <mergeCell ref="E297:AN297"/>
    <mergeCell ref="AO297:BX297"/>
    <mergeCell ref="BY297:CA298"/>
    <mergeCell ref="CB297:CS297"/>
    <mergeCell ref="E298:P298"/>
    <mergeCell ref="Q298:AB298"/>
    <mergeCell ref="AC298:AN298"/>
    <mergeCell ref="AO298:AZ298"/>
    <mergeCell ref="BA298:BL298"/>
    <mergeCell ref="BM298:BX298"/>
    <mergeCell ref="CB298:CS298"/>
    <mergeCell ref="I299:J299"/>
    <mergeCell ref="O299:P299"/>
    <mergeCell ref="U299:V299"/>
    <mergeCell ref="AA299:AB299"/>
    <mergeCell ref="AG299:AH299"/>
    <mergeCell ref="AM299:AN299"/>
    <mergeCell ref="AS299:AT299"/>
    <mergeCell ref="AY299:AZ299"/>
    <mergeCell ref="BE299:BF299"/>
    <mergeCell ref="BK299:BL299"/>
    <mergeCell ref="W300:X301"/>
    <mergeCell ref="Y300:Z301"/>
    <mergeCell ref="AA300:AB301"/>
    <mergeCell ref="AC300:AD301"/>
    <mergeCell ref="AE300:AF301"/>
    <mergeCell ref="AG300:AH301"/>
    <mergeCell ref="AI300:AJ301"/>
    <mergeCell ref="BK300:BL301"/>
    <mergeCell ref="BM300:BN301"/>
    <mergeCell ref="BO300:BP301"/>
    <mergeCell ref="AN291:AO295"/>
    <mergeCell ref="AY293:BA295"/>
    <mergeCell ref="BB293:BD295"/>
    <mergeCell ref="BE293:BG295"/>
    <mergeCell ref="BH293:BJ295"/>
    <mergeCell ref="BK293:BM295"/>
    <mergeCell ref="BN293:BP295"/>
    <mergeCell ref="BQ299:BR299"/>
    <mergeCell ref="BW299:BX299"/>
    <mergeCell ref="BY299:CA299"/>
    <mergeCell ref="CE300:CG301"/>
    <mergeCell ref="CH300:CJ301"/>
    <mergeCell ref="CK300:CM301"/>
    <mergeCell ref="CE299:CG299"/>
    <mergeCell ref="CK299:CM299"/>
    <mergeCell ref="E300:F301"/>
    <mergeCell ref="G300:H301"/>
    <mergeCell ref="I300:J301"/>
    <mergeCell ref="K300:L301"/>
    <mergeCell ref="M300:N301"/>
    <mergeCell ref="O300:P301"/>
    <mergeCell ref="Q300:R301"/>
    <mergeCell ref="S300:T301"/>
    <mergeCell ref="U300:V301"/>
    <mergeCell ref="AK300:AL301"/>
    <mergeCell ref="BQ293:CV295"/>
    <mergeCell ref="AH291:AK295"/>
    <mergeCell ref="AL291:AM295"/>
    <mergeCell ref="CQ299:CS299"/>
    <mergeCell ref="AM300:AN301"/>
    <mergeCell ref="AO300:AP301"/>
    <mergeCell ref="AQ300:AR301"/>
    <mergeCell ref="BQ300:BR301"/>
    <mergeCell ref="BS300:BT301"/>
    <mergeCell ref="BU300:BV301"/>
    <mergeCell ref="AW300:AX301"/>
    <mergeCell ref="AY300:AZ301"/>
    <mergeCell ref="BA300:BB301"/>
    <mergeCell ref="CN300:CP301"/>
    <mergeCell ref="CQ300:CS301"/>
    <mergeCell ref="BW300:BX301"/>
    <mergeCell ref="BI300:BJ301"/>
    <mergeCell ref="CM305:CO305"/>
    <mergeCell ref="AH302:AQ303"/>
    <mergeCell ref="AR302:BB303"/>
    <mergeCell ref="BC302:BD306"/>
    <mergeCell ref="BE302:BF306"/>
    <mergeCell ref="BG302:BQ302"/>
    <mergeCell ref="BR302:BY302"/>
    <mergeCell ref="BZ302:CG302"/>
    <mergeCell ref="CH302:CI306"/>
    <mergeCell ref="CJ302:CU302"/>
    <mergeCell ref="B303:Q303"/>
    <mergeCell ref="R303:AG303"/>
    <mergeCell ref="BG303:BQ306"/>
    <mergeCell ref="CJ303:CU303"/>
    <mergeCell ref="D304:E304"/>
    <mergeCell ref="F304:G304"/>
    <mergeCell ref="J304:K304"/>
    <mergeCell ref="P304:Q304"/>
    <mergeCell ref="T304:U304"/>
    <mergeCell ref="CS305:CU305"/>
    <mergeCell ref="CJ306:CN306"/>
    <mergeCell ref="CP306:CT306"/>
    <mergeCell ref="X305:Y306"/>
    <mergeCell ref="Z305:AA306"/>
    <mergeCell ref="AB305:AC306"/>
    <mergeCell ref="AD305:AE306"/>
    <mergeCell ref="AF305:AG306"/>
    <mergeCell ref="AH305:AQ306"/>
    <mergeCell ref="AR305:BB306"/>
    <mergeCell ref="V305:W306"/>
    <mergeCell ref="BR303:BY306"/>
    <mergeCell ref="BZ303:CG306"/>
    <mergeCell ref="B302:AG302"/>
    <mergeCell ref="BQ318:BV319"/>
    <mergeCell ref="D319:AC320"/>
    <mergeCell ref="AF319:AZ319"/>
    <mergeCell ref="BA319:BP319"/>
    <mergeCell ref="BY319:CB319"/>
    <mergeCell ref="BY320:CB320"/>
    <mergeCell ref="B312:CU312"/>
    <mergeCell ref="B313:J313"/>
    <mergeCell ref="K313:AX313"/>
    <mergeCell ref="BY300:CA301"/>
    <mergeCell ref="CB300:CD301"/>
    <mergeCell ref="AS300:AT301"/>
    <mergeCell ref="AU300:AV301"/>
    <mergeCell ref="BC300:BD301"/>
    <mergeCell ref="BE300:BF301"/>
    <mergeCell ref="BG300:BH301"/>
    <mergeCell ref="V304:W304"/>
    <mergeCell ref="Z304:AA304"/>
    <mergeCell ref="AF304:AG304"/>
    <mergeCell ref="CJ304:CO304"/>
    <mergeCell ref="CP304:CU304"/>
    <mergeCell ref="B305:C306"/>
    <mergeCell ref="D305:E306"/>
    <mergeCell ref="F305:G306"/>
    <mergeCell ref="H305:I306"/>
    <mergeCell ref="J305:K306"/>
    <mergeCell ref="L305:M306"/>
    <mergeCell ref="N305:O306"/>
    <mergeCell ref="P305:Q306"/>
    <mergeCell ref="R305:S306"/>
    <mergeCell ref="T305:U306"/>
    <mergeCell ref="B307:C311"/>
    <mergeCell ref="H307:AO307"/>
    <mergeCell ref="AP307:AQ311"/>
    <mergeCell ref="AV307:CU307"/>
    <mergeCell ref="D308:G308"/>
    <mergeCell ref="H308:AO308"/>
    <mergeCell ref="AR308:AU308"/>
    <mergeCell ref="AV308:CU308"/>
    <mergeCell ref="D309:G311"/>
    <mergeCell ref="H309:AO311"/>
    <mergeCell ref="AR309:AU311"/>
    <mergeCell ref="CF309:CU309"/>
    <mergeCell ref="AV310:CU311"/>
    <mergeCell ref="B315:J315"/>
    <mergeCell ref="K315:AX315"/>
    <mergeCell ref="AY315:BG315"/>
    <mergeCell ref="BH315:CU315"/>
    <mergeCell ref="AY313:BG313"/>
    <mergeCell ref="BH313:CU313"/>
    <mergeCell ref="B314:J314"/>
    <mergeCell ref="K314:AX314"/>
    <mergeCell ref="AY314:BG314"/>
    <mergeCell ref="BH314:CU314"/>
    <mergeCell ref="AF325:AM327"/>
    <mergeCell ref="AN325:BW327"/>
    <mergeCell ref="BY327:CN328"/>
    <mergeCell ref="CP327:CT327"/>
    <mergeCell ref="BC321:BD321"/>
    <mergeCell ref="BE321:BG321"/>
    <mergeCell ref="BH321:BI321"/>
    <mergeCell ref="BJ321:BL321"/>
    <mergeCell ref="BM321:BN321"/>
    <mergeCell ref="BO321:BQ321"/>
    <mergeCell ref="BR321:BS321"/>
    <mergeCell ref="AF322:AM322"/>
    <mergeCell ref="AN322:BR322"/>
    <mergeCell ref="BS322:BW324"/>
    <mergeCell ref="D321:AC322"/>
    <mergeCell ref="D323:AC326"/>
    <mergeCell ref="BY322:CB323"/>
    <mergeCell ref="CC322:CV322"/>
    <mergeCell ref="AF323:AM324"/>
    <mergeCell ref="AN323:BR324"/>
    <mergeCell ref="CC323:CV323"/>
    <mergeCell ref="BY324:CN326"/>
    <mergeCell ref="CO324:CU326"/>
    <mergeCell ref="B317:K318"/>
    <mergeCell ref="AF318:AZ318"/>
    <mergeCell ref="BA318:BP318"/>
    <mergeCell ref="D329:AC331"/>
    <mergeCell ref="AF330:AM330"/>
    <mergeCell ref="AN330:BK330"/>
    <mergeCell ref="BL330:CI330"/>
    <mergeCell ref="CJ330:CV334"/>
    <mergeCell ref="AN331:AP332"/>
    <mergeCell ref="AQ331:AS332"/>
    <mergeCell ref="AT331:AV332"/>
    <mergeCell ref="AW331:AY332"/>
    <mergeCell ref="AZ331:BB332"/>
    <mergeCell ref="BC331:BE332"/>
    <mergeCell ref="BF331:BH332"/>
    <mergeCell ref="BI331:BK332"/>
    <mergeCell ref="BL331:BN332"/>
    <mergeCell ref="BO331:BQ332"/>
    <mergeCell ref="BR331:BT332"/>
    <mergeCell ref="BU331:BW332"/>
    <mergeCell ref="BX331:BZ332"/>
    <mergeCell ref="D333:AC334"/>
    <mergeCell ref="AN333:BK333"/>
    <mergeCell ref="BL333:BN334"/>
    <mergeCell ref="BO333:BQ334"/>
    <mergeCell ref="BR333:BT334"/>
    <mergeCell ref="BU333:BW334"/>
    <mergeCell ref="BX333:BZ334"/>
    <mergeCell ref="CA333:CC334"/>
    <mergeCell ref="CD333:CF334"/>
    <mergeCell ref="CG333:CI334"/>
    <mergeCell ref="AN334:BK334"/>
    <mergeCell ref="D336:AC337"/>
    <mergeCell ref="AF337:AM338"/>
    <mergeCell ref="AN337:BK338"/>
    <mergeCell ref="BL337:CI338"/>
    <mergeCell ref="CJ337:CJ338"/>
    <mergeCell ref="CK337:CM338"/>
    <mergeCell ref="CN337:CN338"/>
    <mergeCell ref="CO337:CQ338"/>
    <mergeCell ref="CR337:CR338"/>
    <mergeCell ref="CS337:CU338"/>
    <mergeCell ref="CV337:CV338"/>
    <mergeCell ref="AF335:AM336"/>
    <mergeCell ref="AN335:BK336"/>
    <mergeCell ref="BL335:CI336"/>
    <mergeCell ref="CJ335:CJ336"/>
    <mergeCell ref="CK335:CM336"/>
    <mergeCell ref="CN335:CN336"/>
    <mergeCell ref="CK341:CM342"/>
    <mergeCell ref="CN341:CN342"/>
    <mergeCell ref="CO341:CQ342"/>
    <mergeCell ref="CR341:CR342"/>
    <mergeCell ref="CS341:CU342"/>
    <mergeCell ref="CV341:CV342"/>
    <mergeCell ref="AI343:AM344"/>
    <mergeCell ref="AN343:BK344"/>
    <mergeCell ref="BL343:CI344"/>
    <mergeCell ref="CJ343:CJ344"/>
    <mergeCell ref="CK343:CM344"/>
    <mergeCell ref="CN343:CN344"/>
    <mergeCell ref="CO343:CQ344"/>
    <mergeCell ref="CR343:CR344"/>
    <mergeCell ref="CS343:CU344"/>
    <mergeCell ref="CV343:CV344"/>
    <mergeCell ref="CA331:CC332"/>
    <mergeCell ref="CD331:CF332"/>
    <mergeCell ref="CG331:CI332"/>
    <mergeCell ref="AF332:AM333"/>
    <mergeCell ref="BL339:CI340"/>
    <mergeCell ref="CJ339:CJ340"/>
    <mergeCell ref="CK339:CM340"/>
    <mergeCell ref="CN339:CN340"/>
    <mergeCell ref="CO339:CQ340"/>
    <mergeCell ref="CR339:CR340"/>
    <mergeCell ref="AN341:BK342"/>
    <mergeCell ref="BL341:CI342"/>
    <mergeCell ref="CJ341:CJ342"/>
    <mergeCell ref="CV335:CV336"/>
    <mergeCell ref="B283:AT286"/>
    <mergeCell ref="CH354:CV355"/>
    <mergeCell ref="AC355:AU356"/>
    <mergeCell ref="AV355:BF356"/>
    <mergeCell ref="BG355:BW356"/>
    <mergeCell ref="CS345:CU346"/>
    <mergeCell ref="CV345:CV346"/>
    <mergeCell ref="AI347:AM348"/>
    <mergeCell ref="AN347:BK348"/>
    <mergeCell ref="BL347:BR348"/>
    <mergeCell ref="BS347:BX348"/>
    <mergeCell ref="BY347:CI348"/>
    <mergeCell ref="CJ347:CJ348"/>
    <mergeCell ref="CN347:CN348"/>
    <mergeCell ref="CR347:CR348"/>
    <mergeCell ref="CV347:CV348"/>
    <mergeCell ref="AF345:AH348"/>
    <mergeCell ref="AI345:AM346"/>
    <mergeCell ref="AN345:BK346"/>
    <mergeCell ref="BL345:CI346"/>
    <mergeCell ref="CJ345:CJ346"/>
    <mergeCell ref="CK345:CM346"/>
    <mergeCell ref="CN345:CN346"/>
    <mergeCell ref="CO335:CQ336"/>
    <mergeCell ref="CR335:CR336"/>
    <mergeCell ref="CS335:CU336"/>
    <mergeCell ref="CO345:CQ346"/>
    <mergeCell ref="CR345:CR346"/>
    <mergeCell ref="CS339:CU340"/>
    <mergeCell ref="CV339:CV340"/>
    <mergeCell ref="AF341:AH344"/>
    <mergeCell ref="AI341:AM342"/>
    <mergeCell ref="B360:N362"/>
    <mergeCell ref="O360:Q360"/>
    <mergeCell ref="U360:W360"/>
    <mergeCell ref="AA360:AC360"/>
    <mergeCell ref="AG360:AI360"/>
    <mergeCell ref="O361:Q362"/>
    <mergeCell ref="R361:T362"/>
    <mergeCell ref="U361:W362"/>
    <mergeCell ref="X361:Z362"/>
    <mergeCell ref="AA361:AC362"/>
    <mergeCell ref="AD361:AF362"/>
    <mergeCell ref="AG361:AI362"/>
    <mergeCell ref="AF350:AM351"/>
    <mergeCell ref="AN350:AR350"/>
    <mergeCell ref="CF350:CV350"/>
    <mergeCell ref="AN351:AR351"/>
    <mergeCell ref="CF351:CV351"/>
    <mergeCell ref="D339:AB339"/>
    <mergeCell ref="AF339:AM340"/>
    <mergeCell ref="AN339:BK340"/>
    <mergeCell ref="B373:S373"/>
    <mergeCell ref="T373:CC373"/>
    <mergeCell ref="CD373:CV373"/>
    <mergeCell ref="B374:D376"/>
    <mergeCell ref="E374:G376"/>
    <mergeCell ref="H374:J376"/>
    <mergeCell ref="K374:M376"/>
    <mergeCell ref="N374:P376"/>
    <mergeCell ref="Q374:S376"/>
    <mergeCell ref="T374:U374"/>
    <mergeCell ref="V374:Z374"/>
    <mergeCell ref="AA374:AB374"/>
    <mergeCell ref="AC374:AI374"/>
    <mergeCell ref="CD374:CV376"/>
    <mergeCell ref="T375:CC376"/>
    <mergeCell ref="AF364:BU366"/>
    <mergeCell ref="B370:P370"/>
    <mergeCell ref="Q370:CC370"/>
    <mergeCell ref="CD370:CV370"/>
    <mergeCell ref="B371:D372"/>
    <mergeCell ref="E371:G372"/>
    <mergeCell ref="H371:J372"/>
    <mergeCell ref="K371:M372"/>
    <mergeCell ref="N371:P372"/>
    <mergeCell ref="Q371:CC372"/>
    <mergeCell ref="CD371:CV372"/>
    <mergeCell ref="B357:M358"/>
    <mergeCell ref="AC357:BW358"/>
    <mergeCell ref="CN357:CV358"/>
    <mergeCell ref="R388:U392"/>
    <mergeCell ref="V388:Y392"/>
    <mergeCell ref="Z388:AC392"/>
    <mergeCell ref="CC368:CV368"/>
    <mergeCell ref="B377:AT377"/>
    <mergeCell ref="AU377:BO378"/>
    <mergeCell ref="BP377:CC377"/>
    <mergeCell ref="CD377:CV378"/>
    <mergeCell ref="B378:D379"/>
    <mergeCell ref="E378:G379"/>
    <mergeCell ref="H378:J379"/>
    <mergeCell ref="K378:M379"/>
    <mergeCell ref="N378:P379"/>
    <mergeCell ref="Q378:S379"/>
    <mergeCell ref="T378:V379"/>
    <mergeCell ref="W378:Y379"/>
    <mergeCell ref="Z378:AB379"/>
    <mergeCell ref="AC378:AE379"/>
    <mergeCell ref="AF378:AH379"/>
    <mergeCell ref="AI378:AK379"/>
    <mergeCell ref="AL378:AN379"/>
    <mergeCell ref="AO378:AQ379"/>
    <mergeCell ref="AR378:AT379"/>
    <mergeCell ref="BP378:CC378"/>
    <mergeCell ref="AU379:AW379"/>
    <mergeCell ref="BA379:BC379"/>
    <mergeCell ref="BG379:BI379"/>
    <mergeCell ref="BM379:BO379"/>
    <mergeCell ref="AS396:AT396"/>
    <mergeCell ref="AY396:AZ396"/>
    <mergeCell ref="BE396:BF396"/>
    <mergeCell ref="B386:AO386"/>
    <mergeCell ref="B387:E387"/>
    <mergeCell ref="F387:I387"/>
    <mergeCell ref="J387:M387"/>
    <mergeCell ref="N387:Q387"/>
    <mergeCell ref="R387:U387"/>
    <mergeCell ref="V387:Y387"/>
    <mergeCell ref="Z387:AC387"/>
    <mergeCell ref="AD387:AG387"/>
    <mergeCell ref="AH387:AK387"/>
    <mergeCell ref="AL387:AO387"/>
    <mergeCell ref="CD379:CV383"/>
    <mergeCell ref="B380:AT383"/>
    <mergeCell ref="AU380:AW383"/>
    <mergeCell ref="AX380:AZ383"/>
    <mergeCell ref="BA380:BC383"/>
    <mergeCell ref="BD380:BF383"/>
    <mergeCell ref="BG380:BI383"/>
    <mergeCell ref="BJ380:BL383"/>
    <mergeCell ref="BM380:BO383"/>
    <mergeCell ref="AY387:BA389"/>
    <mergeCell ref="BB387:BD389"/>
    <mergeCell ref="BE387:BP389"/>
    <mergeCell ref="BQ387:CV389"/>
    <mergeCell ref="B388:E392"/>
    <mergeCell ref="F388:G392"/>
    <mergeCell ref="H388:I392"/>
    <mergeCell ref="J388:M392"/>
    <mergeCell ref="N388:Q392"/>
    <mergeCell ref="BC397:BD398"/>
    <mergeCell ref="BE397:BF398"/>
    <mergeCell ref="BG397:BH398"/>
    <mergeCell ref="AD388:AG392"/>
    <mergeCell ref="AH388:AK392"/>
    <mergeCell ref="AL388:AM392"/>
    <mergeCell ref="AN388:AO392"/>
    <mergeCell ref="AY390:BA392"/>
    <mergeCell ref="BB390:BD392"/>
    <mergeCell ref="BE390:BG392"/>
    <mergeCell ref="BH390:BJ392"/>
    <mergeCell ref="BK390:BM392"/>
    <mergeCell ref="BN390:BP392"/>
    <mergeCell ref="BQ390:CV392"/>
    <mergeCell ref="B394:D398"/>
    <mergeCell ref="E394:AN394"/>
    <mergeCell ref="AO394:BX394"/>
    <mergeCell ref="BY394:CA395"/>
    <mergeCell ref="CB394:CS394"/>
    <mergeCell ref="E395:P395"/>
    <mergeCell ref="Q395:AB395"/>
    <mergeCell ref="AC395:AN395"/>
    <mergeCell ref="AO395:AZ395"/>
    <mergeCell ref="BA395:BL395"/>
    <mergeCell ref="BM395:BX395"/>
    <mergeCell ref="CB395:CS395"/>
    <mergeCell ref="I396:J396"/>
    <mergeCell ref="O396:P396"/>
    <mergeCell ref="U396:V396"/>
    <mergeCell ref="AA396:AB396"/>
    <mergeCell ref="AG396:AH396"/>
    <mergeCell ref="AM396:AN396"/>
    <mergeCell ref="E397:F398"/>
    <mergeCell ref="G397:H398"/>
    <mergeCell ref="I397:J398"/>
    <mergeCell ref="K397:L398"/>
    <mergeCell ref="M397:N398"/>
    <mergeCell ref="O397:P398"/>
    <mergeCell ref="Q397:R398"/>
    <mergeCell ref="S397:T398"/>
    <mergeCell ref="U397:V398"/>
    <mergeCell ref="W397:X398"/>
    <mergeCell ref="Y397:Z398"/>
    <mergeCell ref="AA397:AB398"/>
    <mergeCell ref="AC397:AD398"/>
    <mergeCell ref="AE397:AF398"/>
    <mergeCell ref="AG397:AH398"/>
    <mergeCell ref="AI397:AJ398"/>
    <mergeCell ref="AK397:AL398"/>
    <mergeCell ref="BI397:BJ398"/>
    <mergeCell ref="X402:Y403"/>
    <mergeCell ref="Z402:AA403"/>
    <mergeCell ref="AB402:AC403"/>
    <mergeCell ref="AD402:AE403"/>
    <mergeCell ref="AF402:AG403"/>
    <mergeCell ref="AH402:AQ403"/>
    <mergeCell ref="AR402:BB403"/>
    <mergeCell ref="BK396:BL396"/>
    <mergeCell ref="BQ396:BR396"/>
    <mergeCell ref="CE397:CG398"/>
    <mergeCell ref="CH397:CJ398"/>
    <mergeCell ref="BW396:BX396"/>
    <mergeCell ref="BY396:CA396"/>
    <mergeCell ref="CE396:CG396"/>
    <mergeCell ref="CK397:CM398"/>
    <mergeCell ref="CN397:CP398"/>
    <mergeCell ref="AF401:AG401"/>
    <mergeCell ref="CJ401:CO401"/>
    <mergeCell ref="CP401:CU401"/>
    <mergeCell ref="CK396:CM396"/>
    <mergeCell ref="CQ396:CS396"/>
    <mergeCell ref="AM397:AN398"/>
    <mergeCell ref="AO397:AP398"/>
    <mergeCell ref="AQ397:AR398"/>
    <mergeCell ref="BK397:BL398"/>
    <mergeCell ref="BM397:BN398"/>
    <mergeCell ref="BO397:BP398"/>
    <mergeCell ref="BQ397:BR398"/>
    <mergeCell ref="BS397:BT398"/>
    <mergeCell ref="AU397:AV398"/>
    <mergeCell ref="AW397:AX398"/>
    <mergeCell ref="CQ397:CS398"/>
    <mergeCell ref="B399:AG399"/>
    <mergeCell ref="AH399:AQ400"/>
    <mergeCell ref="AR399:BB400"/>
    <mergeCell ref="BC399:BD403"/>
    <mergeCell ref="BE399:BF403"/>
    <mergeCell ref="BG399:BQ399"/>
    <mergeCell ref="BR399:BY399"/>
    <mergeCell ref="BZ399:CG399"/>
    <mergeCell ref="CH399:CI403"/>
    <mergeCell ref="CJ399:CU399"/>
    <mergeCell ref="B400:Q400"/>
    <mergeCell ref="R400:AG400"/>
    <mergeCell ref="BG400:BQ403"/>
    <mergeCell ref="CJ400:CU400"/>
    <mergeCell ref="D401:E401"/>
    <mergeCell ref="F401:G401"/>
    <mergeCell ref="J401:K401"/>
    <mergeCell ref="P401:Q401"/>
    <mergeCell ref="T401:U401"/>
    <mergeCell ref="CS402:CU402"/>
    <mergeCell ref="CJ403:CN403"/>
    <mergeCell ref="CP403:CT403"/>
    <mergeCell ref="BU397:BV398"/>
    <mergeCell ref="BW397:BX398"/>
    <mergeCell ref="BY397:CA398"/>
    <mergeCell ref="CB397:CD398"/>
    <mergeCell ref="AS397:AT398"/>
    <mergeCell ref="AY397:AZ398"/>
    <mergeCell ref="BA397:BB398"/>
    <mergeCell ref="V401:W401"/>
    <mergeCell ref="Z401:AA401"/>
    <mergeCell ref="B402:C403"/>
    <mergeCell ref="D402:E403"/>
    <mergeCell ref="F402:G403"/>
    <mergeCell ref="H402:I403"/>
    <mergeCell ref="J402:K403"/>
    <mergeCell ref="L402:M403"/>
    <mergeCell ref="N402:O403"/>
    <mergeCell ref="P402:Q403"/>
    <mergeCell ref="R402:S403"/>
    <mergeCell ref="T402:U403"/>
    <mergeCell ref="V402:W403"/>
    <mergeCell ref="CM402:CO402"/>
    <mergeCell ref="D418:AC419"/>
    <mergeCell ref="D420:AC423"/>
    <mergeCell ref="BY419:CB420"/>
    <mergeCell ref="CC419:CV419"/>
    <mergeCell ref="AF420:AM421"/>
    <mergeCell ref="AN420:BR421"/>
    <mergeCell ref="CC420:CV420"/>
    <mergeCell ref="BY421:CN423"/>
    <mergeCell ref="CO421:CU423"/>
    <mergeCell ref="B404:C408"/>
    <mergeCell ref="H404:AO404"/>
    <mergeCell ref="AP404:AQ408"/>
    <mergeCell ref="AV404:CU404"/>
    <mergeCell ref="D405:G405"/>
    <mergeCell ref="H405:AO405"/>
    <mergeCell ref="AR405:AU405"/>
    <mergeCell ref="AV405:CU405"/>
    <mergeCell ref="D406:G408"/>
    <mergeCell ref="H406:AO408"/>
    <mergeCell ref="AR406:AU408"/>
    <mergeCell ref="CF406:CU406"/>
    <mergeCell ref="AV407:CU408"/>
    <mergeCell ref="B412:J412"/>
    <mergeCell ref="K412:AX412"/>
    <mergeCell ref="AY412:BG412"/>
    <mergeCell ref="BH412:CU412"/>
    <mergeCell ref="B414:K415"/>
    <mergeCell ref="AF415:AZ415"/>
    <mergeCell ref="BA415:BP415"/>
    <mergeCell ref="BQ415:BV416"/>
    <mergeCell ref="D416:AC417"/>
    <mergeCell ref="AF416:AZ416"/>
    <mergeCell ref="BA416:BP416"/>
    <mergeCell ref="BY416:CB416"/>
    <mergeCell ref="BY417:CB417"/>
    <mergeCell ref="B409:CU409"/>
    <mergeCell ref="B410:J410"/>
    <mergeCell ref="K410:AX410"/>
    <mergeCell ref="AY410:BG410"/>
    <mergeCell ref="BH410:CU410"/>
    <mergeCell ref="B411:J411"/>
    <mergeCell ref="K411:AX411"/>
    <mergeCell ref="AY411:BG411"/>
    <mergeCell ref="BH411:CU411"/>
    <mergeCell ref="AF422:AM424"/>
    <mergeCell ref="AN422:BW424"/>
    <mergeCell ref="BY424:CN425"/>
    <mergeCell ref="CP424:CT424"/>
    <mergeCell ref="BC418:BD418"/>
    <mergeCell ref="BE418:BG418"/>
    <mergeCell ref="BH418:BI418"/>
    <mergeCell ref="BJ418:BL418"/>
    <mergeCell ref="BM418:BN418"/>
    <mergeCell ref="BO418:BQ418"/>
    <mergeCell ref="BR418:BS418"/>
    <mergeCell ref="AF419:AM419"/>
    <mergeCell ref="AN419:BR419"/>
    <mergeCell ref="BS419:BW421"/>
    <mergeCell ref="D426:AC428"/>
    <mergeCell ref="AF427:AM427"/>
    <mergeCell ref="AN427:BK427"/>
    <mergeCell ref="BL427:CI427"/>
    <mergeCell ref="CJ427:CV431"/>
    <mergeCell ref="AN428:AP429"/>
    <mergeCell ref="AQ428:AS429"/>
    <mergeCell ref="AT428:AV429"/>
    <mergeCell ref="AW428:AY429"/>
    <mergeCell ref="AZ428:BB429"/>
    <mergeCell ref="BC428:BE429"/>
    <mergeCell ref="BF428:BH429"/>
    <mergeCell ref="BI428:BK429"/>
    <mergeCell ref="BL428:BN429"/>
    <mergeCell ref="BO428:BQ429"/>
    <mergeCell ref="BR428:BT429"/>
    <mergeCell ref="BU428:BW429"/>
    <mergeCell ref="BX428:BZ429"/>
    <mergeCell ref="CA428:CC429"/>
    <mergeCell ref="CD428:CF429"/>
    <mergeCell ref="CG428:CI429"/>
    <mergeCell ref="AF429:AM430"/>
    <mergeCell ref="D430:AC431"/>
    <mergeCell ref="AN430:BK430"/>
    <mergeCell ref="BL430:BN431"/>
    <mergeCell ref="BO430:BQ431"/>
    <mergeCell ref="BR430:BT431"/>
    <mergeCell ref="BU430:BW431"/>
    <mergeCell ref="BX430:BZ431"/>
    <mergeCell ref="CA430:CC431"/>
    <mergeCell ref="CD430:CF431"/>
    <mergeCell ref="CG430:CI431"/>
    <mergeCell ref="D436:AB436"/>
    <mergeCell ref="AF436:AM437"/>
    <mergeCell ref="AN436:BK437"/>
    <mergeCell ref="BL436:CI437"/>
    <mergeCell ref="AN431:BK431"/>
    <mergeCell ref="CJ436:CJ437"/>
    <mergeCell ref="CK436:CM437"/>
    <mergeCell ref="CN436:CN437"/>
    <mergeCell ref="CO436:CQ437"/>
    <mergeCell ref="CR436:CR437"/>
    <mergeCell ref="CS436:CU437"/>
    <mergeCell ref="CV436:CV437"/>
    <mergeCell ref="CV432:CV433"/>
    <mergeCell ref="D433:AC434"/>
    <mergeCell ref="AF434:AM435"/>
    <mergeCell ref="AN434:BK435"/>
    <mergeCell ref="BL434:CI435"/>
    <mergeCell ref="CJ434:CJ435"/>
    <mergeCell ref="CK434:CM435"/>
    <mergeCell ref="CN434:CN435"/>
    <mergeCell ref="CO434:CQ435"/>
    <mergeCell ref="CR434:CR435"/>
    <mergeCell ref="CS434:CU435"/>
    <mergeCell ref="CV434:CV435"/>
    <mergeCell ref="AF432:AM433"/>
    <mergeCell ref="AN432:BK433"/>
    <mergeCell ref="BL432:CI433"/>
    <mergeCell ref="CJ432:CJ433"/>
    <mergeCell ref="CK432:CM433"/>
    <mergeCell ref="CN432:CN433"/>
    <mergeCell ref="CO432:CQ433"/>
    <mergeCell ref="CR432:CR433"/>
    <mergeCell ref="CS432:CU433"/>
    <mergeCell ref="CN442:CN443"/>
    <mergeCell ref="CO442:CQ443"/>
    <mergeCell ref="CR442:CR443"/>
    <mergeCell ref="AF438:AH441"/>
    <mergeCell ref="AI438:AM439"/>
    <mergeCell ref="AN438:BK439"/>
    <mergeCell ref="BL438:CI439"/>
    <mergeCell ref="CJ438:CJ439"/>
    <mergeCell ref="CK438:CM439"/>
    <mergeCell ref="CN438:CN439"/>
    <mergeCell ref="CO438:CQ439"/>
    <mergeCell ref="CR438:CR439"/>
    <mergeCell ref="CS438:CU439"/>
    <mergeCell ref="CV438:CV439"/>
    <mergeCell ref="AI440:AM441"/>
    <mergeCell ref="AN440:BK441"/>
    <mergeCell ref="BL440:CI441"/>
    <mergeCell ref="CJ440:CJ441"/>
    <mergeCell ref="CK440:CM441"/>
    <mergeCell ref="CN440:CN441"/>
    <mergeCell ref="CO440:CQ441"/>
    <mergeCell ref="CR440:CR441"/>
    <mergeCell ref="CS440:CU441"/>
    <mergeCell ref="CV440:CV441"/>
    <mergeCell ref="W454:CD459"/>
    <mergeCell ref="J495:CT502"/>
    <mergeCell ref="J506:CT512"/>
    <mergeCell ref="J516:CT523"/>
    <mergeCell ref="J527:CT533"/>
    <mergeCell ref="J551:CT558"/>
    <mergeCell ref="D564:CT581"/>
    <mergeCell ref="J482:CT491"/>
    <mergeCell ref="BR400:BY403"/>
    <mergeCell ref="BZ400:CG403"/>
    <mergeCell ref="AF447:AM448"/>
    <mergeCell ref="AN447:AR447"/>
    <mergeCell ref="CF447:CV447"/>
    <mergeCell ref="AN448:AR448"/>
    <mergeCell ref="CF448:CV448"/>
    <mergeCell ref="CS442:CU443"/>
    <mergeCell ref="CV442:CV443"/>
    <mergeCell ref="AI444:AM445"/>
    <mergeCell ref="AN444:BK445"/>
    <mergeCell ref="BL444:BR445"/>
    <mergeCell ref="BS444:BX445"/>
    <mergeCell ref="BY444:CI445"/>
    <mergeCell ref="CJ444:CJ445"/>
    <mergeCell ref="CN444:CN445"/>
    <mergeCell ref="CR444:CR445"/>
    <mergeCell ref="CV444:CV445"/>
    <mergeCell ref="AF442:AH445"/>
    <mergeCell ref="AI442:AM443"/>
    <mergeCell ref="AN442:BK443"/>
    <mergeCell ref="BL442:CI443"/>
    <mergeCell ref="CJ442:CJ443"/>
    <mergeCell ref="CK442:CM443"/>
  </mergeCells>
  <phoneticPr fontId="2"/>
  <conditionalFormatting sqref="AO45 BA45 BM45 BQ45 BO45 BE45 BC45 AS45 AQ45">
    <cfRule type="cellIs" dxfId="115" priority="820" stopIfTrue="1" operator="equal">
      <formula>0</formula>
    </cfRule>
  </conditionalFormatting>
  <conditionalFormatting sqref="B26 E26">
    <cfRule type="cellIs" dxfId="114" priority="819" stopIfTrue="1" operator="equal">
      <formula>0</formula>
    </cfRule>
  </conditionalFormatting>
  <conditionalFormatting sqref="E44:H44 Q44:T44 AC44:AF44">
    <cfRule type="cellIs" dxfId="113" priority="823" stopIfTrue="1" operator="equal">
      <formula>0</formula>
    </cfRule>
  </conditionalFormatting>
  <conditionalFormatting sqref="E45 Q45 AC45 AG45 AE45 U45 S45 I45 G45">
    <cfRule type="cellIs" dxfId="112" priority="822" stopIfTrue="1" operator="equal">
      <formula>0</formula>
    </cfRule>
  </conditionalFormatting>
  <conditionalFormatting sqref="AO44:AR44 BA44:BD44 BM44:BP44">
    <cfRule type="cellIs" dxfId="111" priority="821" stopIfTrue="1" operator="equal">
      <formula>0</formula>
    </cfRule>
  </conditionalFormatting>
  <conditionalFormatting sqref="H26">
    <cfRule type="cellIs" dxfId="110" priority="818" stopIfTrue="1" operator="equal">
      <formula>0</formula>
    </cfRule>
  </conditionalFormatting>
  <conditionalFormatting sqref="K26">
    <cfRule type="cellIs" dxfId="109" priority="817" stopIfTrue="1" operator="equal">
      <formula>0</formula>
    </cfRule>
  </conditionalFormatting>
  <conditionalFormatting sqref="N26">
    <cfRule type="cellIs" dxfId="108" priority="816" stopIfTrue="1" operator="equal">
      <formula>0</formula>
    </cfRule>
  </conditionalFormatting>
  <conditionalFormatting sqref="B49:D49">
    <cfRule type="cellIs" dxfId="107" priority="777" stopIfTrue="1" operator="equal">
      <formula>0</formula>
    </cfRule>
  </conditionalFormatting>
  <conditionalFormatting sqref="B50">
    <cfRule type="cellIs" dxfId="106" priority="776" stopIfTrue="1" operator="equal">
      <formula>0</formula>
    </cfRule>
  </conditionalFormatting>
  <conditionalFormatting sqref="R49:T49">
    <cfRule type="cellIs" dxfId="105" priority="774" stopIfTrue="1" operator="equal">
      <formula>0</formula>
    </cfRule>
  </conditionalFormatting>
  <conditionalFormatting sqref="R50">
    <cfRule type="cellIs" dxfId="104" priority="773" stopIfTrue="1" operator="equal">
      <formula>0</formula>
    </cfRule>
  </conditionalFormatting>
  <conditionalFormatting sqref="AN76">
    <cfRule type="cellIs" dxfId="103" priority="323" stopIfTrue="1" operator="equal">
      <formula>0</formula>
    </cfRule>
  </conditionalFormatting>
  <conditionalFormatting sqref="BL76">
    <cfRule type="cellIs" dxfId="102" priority="317" stopIfTrue="1" operator="equal">
      <formula>0</formula>
    </cfRule>
  </conditionalFormatting>
  <conditionalFormatting sqref="BL78">
    <cfRule type="cellIs" dxfId="101" priority="315" stopIfTrue="1" operator="equal">
      <formula>0</formula>
    </cfRule>
  </conditionalFormatting>
  <conditionalFormatting sqref="Q26">
    <cfRule type="cellIs" dxfId="100" priority="136" stopIfTrue="1" operator="equal">
      <formula>0</formula>
    </cfRule>
  </conditionalFormatting>
  <conditionalFormatting sqref="T26">
    <cfRule type="cellIs" dxfId="99" priority="135" stopIfTrue="1" operator="equal">
      <formula>0</formula>
    </cfRule>
  </conditionalFormatting>
  <conditionalFormatting sqref="W26 Z26 AC26 AF26 AI26 AL26 AO26">
    <cfRule type="cellIs" dxfId="98" priority="134" stopIfTrue="1" operator="equal">
      <formula>0</formula>
    </cfRule>
  </conditionalFormatting>
  <conditionalFormatting sqref="AR26">
    <cfRule type="cellIs" dxfId="97" priority="133" stopIfTrue="1" operator="equal">
      <formula>0</formula>
    </cfRule>
  </conditionalFormatting>
  <conditionalFormatting sqref="F237 R237 AD237 AH237 AF237 V237 T237 J237 H237">
    <cfRule type="cellIs" dxfId="96" priority="89" stopIfTrue="1" operator="equal">
      <formula>0</formula>
    </cfRule>
  </conditionalFormatting>
  <conditionalFormatting sqref="BU174">
    <cfRule type="cellIs" dxfId="95" priority="117" stopIfTrue="1" operator="equal">
      <formula>0</formula>
    </cfRule>
  </conditionalFormatting>
  <conditionalFormatting sqref="BU176">
    <cfRule type="cellIs" dxfId="94" priority="116" stopIfTrue="1" operator="equal">
      <formula>0</formula>
    </cfRule>
  </conditionalFormatting>
  <conditionalFormatting sqref="AD236:AG236">
    <cfRule type="cellIs" dxfId="93" priority="111" stopIfTrue="1" operator="equal">
      <formula>0</formula>
    </cfRule>
  </conditionalFormatting>
  <conditionalFormatting sqref="BG219">
    <cfRule type="cellIs" dxfId="92" priority="93" stopIfTrue="1" operator="equal">
      <formula>0</formula>
    </cfRule>
  </conditionalFormatting>
  <conditionalFormatting sqref="Q219">
    <cfRule type="cellIs" dxfId="91" priority="108" stopIfTrue="1" operator="equal">
      <formula>0</formula>
    </cfRule>
  </conditionalFormatting>
  <conditionalFormatting sqref="T219">
    <cfRule type="cellIs" dxfId="90" priority="107" stopIfTrue="1" operator="equal">
      <formula>0</formula>
    </cfRule>
  </conditionalFormatting>
  <conditionalFormatting sqref="K219">
    <cfRule type="cellIs" dxfId="89" priority="110" stopIfTrue="1" operator="equal">
      <formula>0</formula>
    </cfRule>
  </conditionalFormatting>
  <conditionalFormatting sqref="N219">
    <cfRule type="cellIs" dxfId="88" priority="109" stopIfTrue="1" operator="equal">
      <formula>0</formula>
    </cfRule>
  </conditionalFormatting>
  <conditionalFormatting sqref="AU219">
    <cfRule type="cellIs" dxfId="87" priority="99" stopIfTrue="1" operator="equal">
      <formula>0</formula>
    </cfRule>
  </conditionalFormatting>
  <conditionalFormatting sqref="AX219">
    <cfRule type="cellIs" dxfId="86" priority="98" stopIfTrue="1" operator="equal">
      <formula>0</formula>
    </cfRule>
  </conditionalFormatting>
  <conditionalFormatting sqref="W219">
    <cfRule type="cellIs" dxfId="85" priority="106" stopIfTrue="1" operator="equal">
      <formula>0</formula>
    </cfRule>
  </conditionalFormatting>
  <conditionalFormatting sqref="Z219">
    <cfRule type="cellIs" dxfId="84" priority="105" stopIfTrue="1" operator="equal">
      <formula>0</formula>
    </cfRule>
  </conditionalFormatting>
  <conditionalFormatting sqref="AC219">
    <cfRule type="cellIs" dxfId="83" priority="104" stopIfTrue="1" operator="equal">
      <formula>0</formula>
    </cfRule>
  </conditionalFormatting>
  <conditionalFormatting sqref="AF219">
    <cfRule type="cellIs" dxfId="82" priority="103" stopIfTrue="1" operator="equal">
      <formula>0</formula>
    </cfRule>
  </conditionalFormatting>
  <conditionalFormatting sqref="AI219">
    <cfRule type="cellIs" dxfId="81" priority="102" stopIfTrue="1" operator="equal">
      <formula>0</formula>
    </cfRule>
  </conditionalFormatting>
  <conditionalFormatting sqref="AL219">
    <cfRule type="cellIs" dxfId="80" priority="101" stopIfTrue="1" operator="equal">
      <formula>0</formula>
    </cfRule>
  </conditionalFormatting>
  <conditionalFormatting sqref="AO219">
    <cfRule type="cellIs" dxfId="79" priority="100" stopIfTrue="1" operator="equal">
      <formula>0</formula>
    </cfRule>
  </conditionalFormatting>
  <conditionalFormatting sqref="BA219">
    <cfRule type="cellIs" dxfId="78" priority="97" stopIfTrue="1" operator="equal">
      <formula>0</formula>
    </cfRule>
  </conditionalFormatting>
  <conditionalFormatting sqref="BD219">
    <cfRule type="cellIs" dxfId="77" priority="96" stopIfTrue="1" operator="equal">
      <formula>0</formula>
    </cfRule>
  </conditionalFormatting>
  <conditionalFormatting sqref="BA219">
    <cfRule type="cellIs" dxfId="76" priority="95" stopIfTrue="1" operator="equal">
      <formula>0</formula>
    </cfRule>
  </conditionalFormatting>
  <conditionalFormatting sqref="BD219">
    <cfRule type="cellIs" dxfId="75" priority="94" stopIfTrue="1" operator="equal">
      <formula>0</formula>
    </cfRule>
  </conditionalFormatting>
  <conditionalFormatting sqref="B220:D220 B219:E219">
    <cfRule type="cellIs" dxfId="74" priority="92" stopIfTrue="1" operator="equal">
      <formula>0</formula>
    </cfRule>
  </conditionalFormatting>
  <conditionalFormatting sqref="H219">
    <cfRule type="cellIs" dxfId="73" priority="91" stopIfTrue="1" operator="equal">
      <formula>0</formula>
    </cfRule>
  </conditionalFormatting>
  <conditionalFormatting sqref="AP237 BB237 BN237 BR237 BP237 BF237 BD237 AT237 AR237">
    <cfRule type="cellIs" dxfId="72" priority="87" stopIfTrue="1" operator="equal">
      <formula>0</formula>
    </cfRule>
  </conditionalFormatting>
  <conditionalFormatting sqref="F236:I236 R236:U236">
    <cfRule type="cellIs" dxfId="71" priority="90" stopIfTrue="1" operator="equal">
      <formula>0</formula>
    </cfRule>
  </conditionalFormatting>
  <conditionalFormatting sqref="AP236:AS236 BB236:BE236 BN236:BQ236">
    <cfRule type="cellIs" dxfId="70" priority="88" stopIfTrue="1" operator="equal">
      <formula>0</formula>
    </cfRule>
  </conditionalFormatting>
  <conditionalFormatting sqref="B241:D241">
    <cfRule type="cellIs" dxfId="69" priority="86" stopIfTrue="1" operator="equal">
      <formula>0</formula>
    </cfRule>
  </conditionalFormatting>
  <conditionalFormatting sqref="B242 D242">
    <cfRule type="cellIs" dxfId="68" priority="85" stopIfTrue="1" operator="equal">
      <formula>0</formula>
    </cfRule>
  </conditionalFormatting>
  <conditionalFormatting sqref="R242">
    <cfRule type="cellIs" dxfId="67" priority="83" stopIfTrue="1" operator="equal">
      <formula>0</formula>
    </cfRule>
  </conditionalFormatting>
  <conditionalFormatting sqref="R241:T241">
    <cfRule type="cellIs" dxfId="66" priority="84" stopIfTrue="1" operator="equal">
      <formula>0</formula>
    </cfRule>
  </conditionalFormatting>
  <conditionalFormatting sqref="AR219">
    <cfRule type="cellIs" dxfId="65" priority="82" stopIfTrue="1" operator="equal">
      <formula>0</formula>
    </cfRule>
  </conditionalFormatting>
  <conditionalFormatting sqref="AO300 BA300 BM300 BQ300 BO300 BE300 BC300 AS300 AQ300">
    <cfRule type="cellIs" dxfId="64" priority="78" stopIfTrue="1" operator="equal">
      <formula>0</formula>
    </cfRule>
  </conditionalFormatting>
  <conditionalFormatting sqref="K281">
    <cfRule type="cellIs" dxfId="63" priority="62" stopIfTrue="1" operator="equal">
      <formula>0</formula>
    </cfRule>
  </conditionalFormatting>
  <conditionalFormatting sqref="E299:H299 Q299:T299 AC299:AF299">
    <cfRule type="cellIs" dxfId="62" priority="81" stopIfTrue="1" operator="equal">
      <formula>0</formula>
    </cfRule>
  </conditionalFormatting>
  <conditionalFormatting sqref="E300 Q300 AC300 AG300 AE300 U300 S300 I300 G300">
    <cfRule type="cellIs" dxfId="61" priority="80" stopIfTrue="1" operator="equal">
      <formula>0</formula>
    </cfRule>
  </conditionalFormatting>
  <conditionalFormatting sqref="AO299:AR299 BA299:BD299 BM299:BP299">
    <cfRule type="cellIs" dxfId="60" priority="79" stopIfTrue="1" operator="equal">
      <formula>0</formula>
    </cfRule>
  </conditionalFormatting>
  <conditionalFormatting sqref="K378">
    <cfRule type="cellIs" dxfId="59" priority="36" stopIfTrue="1" operator="equal">
      <formula>0</formula>
    </cfRule>
  </conditionalFormatting>
  <conditionalFormatting sqref="N281">
    <cfRule type="cellIs" dxfId="58" priority="61" stopIfTrue="1" operator="equal">
      <formula>0</formula>
    </cfRule>
  </conditionalFormatting>
  <conditionalFormatting sqref="Q281">
    <cfRule type="cellIs" dxfId="57" priority="60" stopIfTrue="1" operator="equal">
      <formula>0</formula>
    </cfRule>
  </conditionalFormatting>
  <conditionalFormatting sqref="B304:D304">
    <cfRule type="cellIs" dxfId="56" priority="73" stopIfTrue="1" operator="equal">
      <formula>0</formula>
    </cfRule>
  </conditionalFormatting>
  <conditionalFormatting sqref="B305">
    <cfRule type="cellIs" dxfId="55" priority="72" stopIfTrue="1" operator="equal">
      <formula>0</formula>
    </cfRule>
  </conditionalFormatting>
  <conditionalFormatting sqref="R304:T304">
    <cfRule type="cellIs" dxfId="54" priority="71" stopIfTrue="1" operator="equal">
      <formula>0</formula>
    </cfRule>
  </conditionalFormatting>
  <conditionalFormatting sqref="R305">
    <cfRule type="cellIs" dxfId="53" priority="70" stopIfTrue="1" operator="equal">
      <formula>0</formula>
    </cfRule>
  </conditionalFormatting>
  <conditionalFormatting sqref="AN331">
    <cfRule type="cellIs" dxfId="52" priority="69" stopIfTrue="1" operator="equal">
      <formula>0</formula>
    </cfRule>
  </conditionalFormatting>
  <conditionalFormatting sqref="BL331">
    <cfRule type="cellIs" dxfId="51" priority="68" stopIfTrue="1" operator="equal">
      <formula>0</formula>
    </cfRule>
  </conditionalFormatting>
  <conditionalFormatting sqref="BL333">
    <cfRule type="cellIs" dxfId="50" priority="67" stopIfTrue="1" operator="equal">
      <formula>0</formula>
    </cfRule>
  </conditionalFormatting>
  <conditionalFormatting sqref="AO281">
    <cfRule type="cellIs" dxfId="49" priority="52" stopIfTrue="1" operator="equal">
      <formula>0</formula>
    </cfRule>
  </conditionalFormatting>
  <conditionalFormatting sqref="B282:D282 B281:E281">
    <cfRule type="cellIs" dxfId="48" priority="51" stopIfTrue="1" operator="equal">
      <formula>0</formula>
    </cfRule>
  </conditionalFormatting>
  <conditionalFormatting sqref="H281">
    <cfRule type="cellIs" dxfId="47" priority="50" stopIfTrue="1" operator="equal">
      <formula>0</formula>
    </cfRule>
  </conditionalFormatting>
  <conditionalFormatting sqref="AR281">
    <cfRule type="cellIs" dxfId="46" priority="49" stopIfTrue="1" operator="equal">
      <formula>0</formula>
    </cfRule>
  </conditionalFormatting>
  <conditionalFormatting sqref="T281">
    <cfRule type="cellIs" dxfId="45" priority="59" stopIfTrue="1" operator="equal">
      <formula>0</formula>
    </cfRule>
  </conditionalFormatting>
  <conditionalFormatting sqref="T378">
    <cfRule type="cellIs" dxfId="44" priority="33" stopIfTrue="1" operator="equal">
      <formula>0</formula>
    </cfRule>
  </conditionalFormatting>
  <conditionalFormatting sqref="N378">
    <cfRule type="cellIs" dxfId="43" priority="35" stopIfTrue="1" operator="equal">
      <formula>0</formula>
    </cfRule>
  </conditionalFormatting>
  <conditionalFormatting sqref="Q378">
    <cfRule type="cellIs" dxfId="42" priority="34" stopIfTrue="1" operator="equal">
      <formula>0</formula>
    </cfRule>
  </conditionalFormatting>
  <conditionalFormatting sqref="W281">
    <cfRule type="cellIs" dxfId="41" priority="58" stopIfTrue="1" operator="equal">
      <formula>0</formula>
    </cfRule>
  </conditionalFormatting>
  <conditionalFormatting sqref="Z281">
    <cfRule type="cellIs" dxfId="40" priority="57" stopIfTrue="1" operator="equal">
      <formula>0</formula>
    </cfRule>
  </conditionalFormatting>
  <conditionalFormatting sqref="AC281">
    <cfRule type="cellIs" dxfId="39" priority="56" stopIfTrue="1" operator="equal">
      <formula>0</formula>
    </cfRule>
  </conditionalFormatting>
  <conditionalFormatting sqref="AF281">
    <cfRule type="cellIs" dxfId="38" priority="55" stopIfTrue="1" operator="equal">
      <formula>0</formula>
    </cfRule>
  </conditionalFormatting>
  <conditionalFormatting sqref="AI281">
    <cfRule type="cellIs" dxfId="37" priority="54" stopIfTrue="1" operator="equal">
      <formula>0</formula>
    </cfRule>
  </conditionalFormatting>
  <conditionalFormatting sqref="AL281">
    <cfRule type="cellIs" dxfId="36" priority="53" stopIfTrue="1" operator="equal">
      <formula>0</formula>
    </cfRule>
  </conditionalFormatting>
  <conditionalFormatting sqref="B379:D379 B378:E378">
    <cfRule type="cellIs" dxfId="35" priority="25" stopIfTrue="1" operator="equal">
      <formula>0</formula>
    </cfRule>
  </conditionalFormatting>
  <conditionalFormatting sqref="H378">
    <cfRule type="cellIs" dxfId="34" priority="24" stopIfTrue="1" operator="equal">
      <formula>0</formula>
    </cfRule>
  </conditionalFormatting>
  <conditionalFormatting sqref="AR378">
    <cfRule type="cellIs" dxfId="33" priority="23" stopIfTrue="1" operator="equal">
      <formula>0</formula>
    </cfRule>
  </conditionalFormatting>
  <conditionalFormatting sqref="D305">
    <cfRule type="cellIs" dxfId="32" priority="48" stopIfTrue="1" operator="equal">
      <formula>0</formula>
    </cfRule>
  </conditionalFormatting>
  <conditionalFormatting sqref="D402">
    <cfRule type="cellIs" dxfId="31" priority="22" stopIfTrue="1" operator="equal">
      <formula>0</formula>
    </cfRule>
  </conditionalFormatting>
  <conditionalFormatting sqref="AO397 BA397 BM397 BQ397 BO397 BE397 BC397 AS397 AQ397">
    <cfRule type="cellIs" dxfId="30" priority="44" stopIfTrue="1" operator="equal">
      <formula>0</formula>
    </cfRule>
  </conditionalFormatting>
  <conditionalFormatting sqref="E396:H396 Q396:T396 AC396:AF396">
    <cfRule type="cellIs" dxfId="29" priority="47" stopIfTrue="1" operator="equal">
      <formula>0</formula>
    </cfRule>
  </conditionalFormatting>
  <conditionalFormatting sqref="E397 Q397 AC397 AG397 AE397 U397 S397 I397 G397">
    <cfRule type="cellIs" dxfId="28" priority="46" stopIfTrue="1" operator="equal">
      <formula>0</formula>
    </cfRule>
  </conditionalFormatting>
  <conditionalFormatting sqref="AO396:AR396 BA396:BD396 BM396:BP396">
    <cfRule type="cellIs" dxfId="27" priority="45" stopIfTrue="1" operator="equal">
      <formula>0</formula>
    </cfRule>
  </conditionalFormatting>
  <conditionalFormatting sqref="B401:D401">
    <cfRule type="cellIs" dxfId="26" priority="43" stopIfTrue="1" operator="equal">
      <formula>0</formula>
    </cfRule>
  </conditionalFormatting>
  <conditionalFormatting sqref="B402">
    <cfRule type="cellIs" dxfId="25" priority="42" stopIfTrue="1" operator="equal">
      <formula>0</formula>
    </cfRule>
  </conditionalFormatting>
  <conditionalFormatting sqref="R401:T401">
    <cfRule type="cellIs" dxfId="24" priority="41" stopIfTrue="1" operator="equal">
      <formula>0</formula>
    </cfRule>
  </conditionalFormatting>
  <conditionalFormatting sqref="R402">
    <cfRule type="cellIs" dxfId="23" priority="40" stopIfTrue="1" operator="equal">
      <formula>0</formula>
    </cfRule>
  </conditionalFormatting>
  <conditionalFormatting sqref="AN428">
    <cfRule type="cellIs" dxfId="22" priority="39" stopIfTrue="1" operator="equal">
      <formula>0</formula>
    </cfRule>
  </conditionalFormatting>
  <conditionalFormatting sqref="BL428">
    <cfRule type="cellIs" dxfId="21" priority="38" stopIfTrue="1" operator="equal">
      <formula>0</formula>
    </cfRule>
  </conditionalFormatting>
  <conditionalFormatting sqref="BL430">
    <cfRule type="cellIs" dxfId="20" priority="37" stopIfTrue="1" operator="equal">
      <formula>0</formula>
    </cfRule>
  </conditionalFormatting>
  <conditionalFormatting sqref="AO378">
    <cfRule type="cellIs" dxfId="19" priority="26" stopIfTrue="1" operator="equal">
      <formula>0</formula>
    </cfRule>
  </conditionalFormatting>
  <conditionalFormatting sqref="W378">
    <cfRule type="cellIs" dxfId="18" priority="32" stopIfTrue="1" operator="equal">
      <formula>0</formula>
    </cfRule>
  </conditionalFormatting>
  <conditionalFormatting sqref="Z378">
    <cfRule type="cellIs" dxfId="17" priority="31" stopIfTrue="1" operator="equal">
      <formula>0</formula>
    </cfRule>
  </conditionalFormatting>
  <conditionalFormatting sqref="AC378">
    <cfRule type="cellIs" dxfId="16" priority="30" stopIfTrue="1" operator="equal">
      <formula>0</formula>
    </cfRule>
  </conditionalFormatting>
  <conditionalFormatting sqref="AF378">
    <cfRule type="cellIs" dxfId="15" priority="29" stopIfTrue="1" operator="equal">
      <formula>0</formula>
    </cfRule>
  </conditionalFormatting>
  <conditionalFormatting sqref="AI378">
    <cfRule type="cellIs" dxfId="14" priority="28" stopIfTrue="1" operator="equal">
      <formula>0</formula>
    </cfRule>
  </conditionalFormatting>
  <conditionalFormatting sqref="AL378">
    <cfRule type="cellIs" dxfId="13" priority="27" stopIfTrue="1" operator="equal">
      <formula>0</formula>
    </cfRule>
  </conditionalFormatting>
  <conditionalFormatting sqref="AZ514">
    <cfRule type="cellIs" dxfId="12" priority="4" stopIfTrue="1" operator="equal">
      <formula>0</formula>
    </cfRule>
  </conditionalFormatting>
  <conditionalFormatting sqref="C514:AR514">
    <cfRule type="cellIs" dxfId="11" priority="3" stopIfTrue="1" operator="equal">
      <formula>0</formula>
    </cfRule>
  </conditionalFormatting>
  <printOptions horizontalCentered="1"/>
  <pageMargins left="0.19685039370078741" right="0.15748031496062992" top="0.15748031496062992" bottom="0.15748031496062992" header="0.15748031496062992" footer="0.15748031496062992"/>
  <pageSetup paperSize="9" scale="97" orientation="portrait" r:id="rId1"/>
  <headerFooter alignWithMargins="0"/>
  <rowBreaks count="5" manualBreakCount="5">
    <brk id="97" max="100" man="1"/>
    <brk id="192" max="100" man="1"/>
    <brk id="255" max="100" man="1"/>
    <brk id="352" max="100" man="1"/>
    <brk id="449" max="100" man="1"/>
  </rowBreaks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1" id="{88C08485-5242-48C4-A738-F964AAA8DB53}">
            <xm:f>OR(入力画面!$I$41="改姓による",入力画面!$I$41="都合による")</xm:f>
            <x14:dxf>
              <fill>
                <patternFill>
                  <bgColor theme="0" tint="-4.9989318521683403E-2"/>
                </patternFill>
              </fill>
            </x14:dxf>
          </x14:cfRule>
          <xm:sqref>BZ48:CG51</xm:sqref>
        </x14:conditionalFormatting>
        <x14:conditionalFormatting xmlns:xm="http://schemas.microsoft.com/office/excel/2006/main">
          <x14:cfRule type="expression" priority="20" id="{846FC02A-9B7F-498B-81C7-8B8721687092}">
            <xm:f>OR(入力画面!$I$41="改姓による",入力画面!$I$41="都合による",入力画面!$I$41="紛失による")</xm:f>
            <x14:dxf>
              <fill>
                <patternFill>
                  <bgColor theme="0" tint="-4.9989318521683403E-2"/>
                </patternFill>
              </fill>
            </x14:dxf>
          </x14:cfRule>
          <xm:sqref>BR48:BY51</xm:sqref>
        </x14:conditionalFormatting>
        <x14:conditionalFormatting xmlns:xm="http://schemas.microsoft.com/office/excel/2006/main">
          <x14:cfRule type="expression" priority="19" id="{86CF5947-C57A-441D-8F07-3FE21E819983}">
            <xm:f>OR(入力画面!$I$41="改姓による",入力画面!$I$41="都合による")</xm:f>
            <x14:dxf>
              <fill>
                <patternFill>
                  <bgColor theme="0" tint="-4.9989318521683403E-2"/>
                </patternFill>
              </fill>
            </x14:dxf>
          </x14:cfRule>
          <xm:sqref>BZ303:CG306</xm:sqref>
        </x14:conditionalFormatting>
        <x14:conditionalFormatting xmlns:xm="http://schemas.microsoft.com/office/excel/2006/main">
          <x14:cfRule type="expression" priority="18" id="{B9FFDABF-5268-4CD3-8444-615AC2F9F0A3}">
            <xm:f>OR(入力画面!$I$41="改姓による",入力画面!$I$41="都合による",入力画面!$I$41="紛失による")</xm:f>
            <x14:dxf>
              <fill>
                <patternFill>
                  <bgColor theme="0" tint="-4.9989318521683403E-2"/>
                </patternFill>
              </fill>
            </x14:dxf>
          </x14:cfRule>
          <xm:sqref>BR303:BY306</xm:sqref>
        </x14:conditionalFormatting>
        <x14:conditionalFormatting xmlns:xm="http://schemas.microsoft.com/office/excel/2006/main">
          <x14:cfRule type="expression" priority="17" id="{2460577E-F6FF-439C-B1A9-D0C2F9B5B631}">
            <xm:f>OR(入力画面!$I$41="改姓による",入力画面!$I$41="都合による")</xm:f>
            <x14:dxf>
              <fill>
                <patternFill>
                  <bgColor theme="0" tint="-4.9989318521683403E-2"/>
                </patternFill>
              </fill>
            </x14:dxf>
          </x14:cfRule>
          <xm:sqref>BZ400:CG403</xm:sqref>
        </x14:conditionalFormatting>
        <x14:conditionalFormatting xmlns:xm="http://schemas.microsoft.com/office/excel/2006/main">
          <x14:cfRule type="expression" priority="16" id="{A9C5273E-4773-46AC-B7A0-81145E3F2977}">
            <xm:f>OR(入力画面!$I$41="改姓による",入力画面!$I$41="都合による",入力画面!$I$41="紛失による")</xm:f>
            <x14:dxf>
              <fill>
                <patternFill>
                  <bgColor theme="0" tint="-4.9989318521683403E-2"/>
                </patternFill>
              </fill>
            </x14:dxf>
          </x14:cfRule>
          <xm:sqref>BR400:BY403</xm:sqref>
        </x14:conditionalFormatting>
        <x14:conditionalFormatting xmlns:xm="http://schemas.microsoft.com/office/excel/2006/main">
          <x14:cfRule type="expression" priority="1089" id="{ACB4D064-2ABE-4AB3-B69E-0346DB329BBC}">
            <xm:f>AND(OR(入力画面!$H$24="年金",入力画面!$H$24="住宅"),OR(入力画面!$D$91=TRUE,入力画面!$N$91=TRUE,入力画面!$P$91=TRUE))</xm:f>
            <x14:dxf>
              <fill>
                <patternFill>
                  <bgColor theme="0" tint="-4.9989318521683403E-2"/>
                </patternFill>
              </fill>
            </x14:dxf>
          </x14:cfRule>
          <xm:sqref>AN68:BR69 BS67:BW69 BS322:BW324 BS419:BW421</xm:sqref>
        </x14:conditionalFormatting>
        <x14:conditionalFormatting xmlns:xm="http://schemas.microsoft.com/office/excel/2006/main">
          <x14:cfRule type="expression" priority="1093" id="{584023B8-57F4-455D-99BC-47FB13796D4D}">
            <xm:f>AND(OR(入力画面!$H$24="年金",入力画面!$H$24="住宅"),(入力画面!$D$91=TRUE))</xm:f>
            <x14:dxf>
              <fill>
                <patternFill>
                  <bgColor theme="0" tint="-4.9989318521683403E-2"/>
                </patternFill>
              </fill>
            </x14:dxf>
          </x14:cfRule>
          <xm:sqref>AP164:BT165 BU163:BY165</xm:sqref>
        </x14:conditionalFormatting>
        <x14:conditionalFormatting xmlns:xm="http://schemas.microsoft.com/office/excel/2006/main">
          <x14:cfRule type="expression" priority="2" id="{AA8AB2F6-4BFB-4D22-AD40-46D5F5BE7A7A}">
            <xm:f>AND(OR(入力画面!$H$24="年金",入力画面!$H$24="住宅"),OR(入力画面!$D$91=TRUE,入力画面!$N$91=TRUE,入力画面!$P$91=TRUE))</xm:f>
            <x14:dxf>
              <border>
                <left style="thin">
                  <color rgb="FF00B050"/>
                </left>
                <right style="thin">
                  <color rgb="FF00B050"/>
                </right>
                <top style="thin">
                  <color rgb="FF00B050"/>
                </top>
                <bottom style="thin">
                  <color rgb="FF00B050"/>
                </bottom>
                <vertical/>
                <horizontal/>
              </border>
            </x14:dxf>
          </x14:cfRule>
          <xm:sqref>AN68:BR69</xm:sqref>
        </x14:conditionalFormatting>
        <x14:conditionalFormatting xmlns:xm="http://schemas.microsoft.com/office/excel/2006/main">
          <x14:cfRule type="expression" priority="1" id="{22B03E3B-6C38-4E7D-A143-B9C97CDC9D1F}">
            <xm:f>AND(OR(入力画面!$H$24="年金",入力画面!$H$24="住宅"),(入力画面!$D$91=TRUE))</xm:f>
            <x14:dxf>
              <border>
                <left style="thin">
                  <color rgb="FF00B050"/>
                </left>
                <right style="thin">
                  <color rgb="FF00B050"/>
                </right>
                <top style="thin">
                  <color rgb="FF00B050"/>
                </top>
                <bottom style="thin">
                  <color rgb="FF00B050"/>
                </bottom>
                <vertical/>
                <horizontal/>
              </border>
            </x14:dxf>
          </x14:cfRule>
          <xm:sqref>AP164:BT165</xm:sqref>
        </x14:conditionalFormatting>
        <x14:conditionalFormatting xmlns:xm="http://schemas.microsoft.com/office/excel/2006/main">
          <x14:cfRule type="expression" priority="1120" id="{289D89AE-855F-4558-AD8C-974493EE18DE}">
            <xm:f>NOT(入力画面!$P$39="")</xm:f>
            <x14:dxf>
              <fill>
                <patternFill>
                  <bgColor theme="0" tint="-4.9989318521683403E-2"/>
                </patternFill>
              </fill>
            </x14:dxf>
          </x14:cfRule>
          <xm:sqref>BY72:CN73 CP72:CT72 BY327:CN328 BY424:CN425 CP327:CT327 CP424:CT424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48</vt:i4>
      </vt:variant>
    </vt:vector>
  </HeadingPairs>
  <TitlesOfParts>
    <vt:vector size="54" baseType="lpstr">
      <vt:lpstr>入力画面</vt:lpstr>
      <vt:lpstr>注意事項</vt:lpstr>
      <vt:lpstr>コード検索</vt:lpstr>
      <vt:lpstr>日付</vt:lpstr>
      <vt:lpstr>年齢チェック</vt:lpstr>
      <vt:lpstr>印刷用</vt:lpstr>
      <vt:lpstr>印刷用!Print_Area</vt:lpstr>
      <vt:lpstr>注意事項!Print_Area</vt:lpstr>
      <vt:lpstr>入力画面!Print_Area</vt:lpstr>
      <vt:lpstr>ゆうちょ銀行受取開始日</vt:lpstr>
      <vt:lpstr>ゆうちょ銀行受取間隔</vt:lpstr>
      <vt:lpstr>ゆうちょ銀行受取期間</vt:lpstr>
      <vt:lpstr>ゆうちょ銀行受取方法</vt:lpstr>
      <vt:lpstr>ゆうちょ受取間隔</vt:lpstr>
      <vt:lpstr>ゆうちょ受取方法</vt:lpstr>
      <vt:lpstr>一般のみ</vt:lpstr>
      <vt:lpstr>印変更事由</vt:lpstr>
      <vt:lpstr>改姓理由</vt:lpstr>
      <vt:lpstr>給与支給日</vt:lpstr>
      <vt:lpstr>銀行・金庫・組合受取開始日</vt:lpstr>
      <vt:lpstr>銀行・金庫・組合受取間隔</vt:lpstr>
      <vt:lpstr>銀行・金庫・組合受取期間</vt:lpstr>
      <vt:lpstr>銀行・金庫・組合受取方法</vt:lpstr>
      <vt:lpstr>債券発行銀行受取開始日</vt:lpstr>
      <vt:lpstr>債券発行銀行受取間隔</vt:lpstr>
      <vt:lpstr>債券発行銀行受取期間</vt:lpstr>
      <vt:lpstr>債券発行銀行受取方法</vt:lpstr>
      <vt:lpstr>昭和</vt:lpstr>
      <vt:lpstr>証券会社受取開始日</vt:lpstr>
      <vt:lpstr>証券会社受取間隔</vt:lpstr>
      <vt:lpstr>証券会社受取期間</vt:lpstr>
      <vt:lpstr>証券会社受取方法</vt:lpstr>
      <vt:lpstr>証券受取方法</vt:lpstr>
      <vt:lpstr>信託銀行受取開始日</vt:lpstr>
      <vt:lpstr>信託銀行受取間隔</vt:lpstr>
      <vt:lpstr>信託銀行受取期間</vt:lpstr>
      <vt:lpstr>信託銀行受取方法</vt:lpstr>
      <vt:lpstr>信託受取方法</vt:lpstr>
      <vt:lpstr>生保受取期間</vt:lpstr>
      <vt:lpstr>生命保険会社受取期間</vt:lpstr>
      <vt:lpstr>生命保険会社受取方法</vt:lpstr>
      <vt:lpstr>積立終了日指定なし</vt:lpstr>
      <vt:lpstr>全種別</vt:lpstr>
      <vt:lpstr>損害保険会社受取開始日</vt:lpstr>
      <vt:lpstr>損害保険会社受取間隔</vt:lpstr>
      <vt:lpstr>損害保険会社受取期間</vt:lpstr>
      <vt:lpstr>損害保険会社受取方法</vt:lpstr>
      <vt:lpstr>日２８</vt:lpstr>
      <vt:lpstr>日２９</vt:lpstr>
      <vt:lpstr>日３０</vt:lpstr>
      <vt:lpstr>日３１</vt:lpstr>
      <vt:lpstr>平成</vt:lpstr>
      <vt:lpstr>末日</vt:lpstr>
      <vt:lpstr>令和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2023-11-30T02:35:23Z</dcterms:created>
  <dcterms:modified xsi:type="dcterms:W3CDTF">2025-05-29T04:10:41Z</dcterms:modified>
</cp:coreProperties>
</file>