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0000sv0ns101\d10068$\doc\02_医療対策課\02_救災G\02_災害関係\36_BCP及び耐震化\★R7年度\01_BCP関係\01_交付要領策定\"/>
    </mc:Choice>
  </mc:AlternateContent>
  <xr:revisionPtr revIDLastSave="0" documentId="13_ncr:1_{0CACE7E9-8129-4FD1-8D7B-E3A906AAC10C}" xr6:coauthVersionLast="47" xr6:coauthVersionMax="47" xr10:uidLastSave="{00000000-0000-0000-0000-000000000000}"/>
  <bookViews>
    <workbookView xWindow="-135" yWindow="-135" windowWidth="29070" windowHeight="16020" tabRatio="772" activeTab="1" xr2:uid="{00000000-000D-0000-FFFF-FFFF00000000}"/>
  </bookViews>
  <sheets>
    <sheet name="基本情報シート" sheetId="6" r:id="rId1"/>
    <sheet name="様式第2号" sheetId="3" r:id="rId2"/>
    <sheet name="入力用シート１" sheetId="2" r:id="rId3"/>
    <sheet name="入力用シート 2" sheetId="8" state="hidden" r:id="rId4"/>
    <sheet name="全件" sheetId="9" state="hidden" r:id="rId5"/>
    <sheet name="１回目" sheetId="5" state="hidden" r:id="rId6"/>
    <sheet name="２回目" sheetId="7" state="hidden" r:id="rId7"/>
    <sheet name="大阪府作業用シート" sheetId="4" r:id="rId8"/>
  </sheets>
  <definedNames>
    <definedName name="_xlnm._FilterDatabase" localSheetId="5" hidden="1">'１回目'!$A$1:$F$226</definedName>
    <definedName name="_xlnm._FilterDatabase" localSheetId="4" hidden="1">全件!$A$1:$F$234</definedName>
    <definedName name="_Key1" hidden="1">#REF!</definedName>
    <definedName name="_Key2" hidden="1">#REF!</definedName>
    <definedName name="_Order1" hidden="1">255</definedName>
    <definedName name="_Order2" hidden="1">255</definedName>
    <definedName name="_Sort" hidden="1">#REF!</definedName>
    <definedName name="_xlnm.Print_Area" localSheetId="5">'１回目'!$A$1:$F$471</definedName>
    <definedName name="_xlnm.Print_Area" localSheetId="0">基本情報シート!$A$1:$I$17</definedName>
    <definedName name="_xlnm.Print_Area" localSheetId="7">大阪府作業用シート!$B$1:$O$35</definedName>
    <definedName name="_xlnm.Print_Area" localSheetId="3">'入力用シート 2'!$A$1:$AF$59</definedName>
    <definedName name="_xlnm.Print_Area" localSheetId="2">入力用シート１!$A$1:$AF$59</definedName>
    <definedName name="_xlnm.Print_Area" localSheetId="1">様式第2号!$B$1:$X$40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7" i="3" l="1"/>
  <c r="B59" i="9"/>
  <c r="B15" i="6" s="1"/>
  <c r="O12" i="3" l="1"/>
  <c r="O11" i="3"/>
  <c r="A26" i="4"/>
  <c r="A6" i="4"/>
  <c r="Y4" i="2"/>
  <c r="B6" i="4" s="1"/>
  <c r="S4" i="2"/>
  <c r="L4" i="2"/>
  <c r="J4" i="2"/>
  <c r="H4" i="2"/>
  <c r="E6" i="4"/>
  <c r="Y4" i="8"/>
  <c r="L4" i="8"/>
  <c r="J4" i="8"/>
  <c r="H4" i="8"/>
  <c r="S4" i="8"/>
  <c r="B488" i="9"/>
  <c r="H39" i="4"/>
  <c r="H38" i="4"/>
  <c r="H37" i="4"/>
  <c r="H36" i="4"/>
  <c r="H35" i="4"/>
  <c r="H34" i="4"/>
  <c r="H33" i="4"/>
  <c r="O26" i="4"/>
  <c r="N26" i="4"/>
  <c r="M26" i="4"/>
  <c r="O6" i="4"/>
  <c r="N6" i="4"/>
  <c r="M6" i="4"/>
  <c r="L26" i="4" a="1"/>
  <c r="L26" i="4" s="1"/>
  <c r="K26" i="4" a="1"/>
  <c r="K26" i="4"/>
  <c r="J26" i="4" a="1"/>
  <c r="J26" i="4"/>
  <c r="I26" i="4"/>
  <c r="H26" i="4"/>
  <c r="F26" i="4"/>
  <c r="E26" i="4"/>
  <c r="G26" i="4"/>
  <c r="K39" i="4"/>
  <c r="J39" i="4"/>
  <c r="K38" i="4"/>
  <c r="J38" i="4"/>
  <c r="K37" i="4"/>
  <c r="J37" i="4"/>
  <c r="K36" i="4"/>
  <c r="F33" i="4" l="1"/>
  <c r="D33" i="4"/>
  <c r="C33" i="4"/>
  <c r="E32" i="3" s="1"/>
  <c r="D26" i="4"/>
  <c r="C26" i="4"/>
  <c r="E33" i="4"/>
  <c r="T56" i="8"/>
  <c r="AA54" i="8"/>
  <c r="X54" i="8"/>
  <c r="U54" i="8"/>
  <c r="R54" i="8"/>
  <c r="O54" i="8"/>
  <c r="L54" i="8"/>
  <c r="I54" i="8"/>
  <c r="AD53" i="8"/>
  <c r="AD52" i="8"/>
  <c r="AD51" i="8"/>
  <c r="AD50" i="8"/>
  <c r="AD49" i="8"/>
  <c r="AD54" i="8" s="1"/>
  <c r="U44" i="8"/>
  <c r="V38" i="8"/>
  <c r="O38" i="8"/>
  <c r="L38" i="8"/>
  <c r="I38" i="8"/>
  <c r="R37" i="8"/>
  <c r="R36" i="8"/>
  <c r="R35" i="8"/>
  <c r="R34" i="8"/>
  <c r="R33" i="8"/>
  <c r="R38" i="8" s="1"/>
  <c r="U29" i="8"/>
  <c r="AA27" i="8"/>
  <c r="M37" i="4" s="1"/>
  <c r="U25" i="8"/>
  <c r="I21" i="8"/>
  <c r="S18" i="8"/>
  <c r="X12" i="8"/>
  <c r="X11" i="8"/>
  <c r="X10" i="8"/>
  <c r="X9" i="8"/>
  <c r="AG7" i="8"/>
  <c r="Q24" i="3"/>
  <c r="O13" i="3"/>
  <c r="D24" i="3" l="1"/>
  <c r="E35" i="3"/>
  <c r="E37" i="3"/>
  <c r="D25" i="3"/>
  <c r="Q25" i="3"/>
  <c r="B26" i="4"/>
  <c r="AA42" i="8"/>
  <c r="M38" i="4" s="1"/>
  <c r="AA59" i="8"/>
  <c r="M39" i="4" s="1"/>
  <c r="X12" i="2" l="1"/>
  <c r="I21" i="2" l="1"/>
  <c r="K6" i="4" l="1"/>
  <c r="J6" i="4"/>
  <c r="I6" i="4"/>
  <c r="G6" i="4" l="1"/>
  <c r="F6" i="4"/>
  <c r="J19" i="4" l="1"/>
  <c r="J18" i="4"/>
  <c r="J17" i="4"/>
  <c r="K19" i="4"/>
  <c r="K18" i="4"/>
  <c r="K17" i="4"/>
  <c r="K16" i="4"/>
  <c r="H17" i="4"/>
  <c r="H18" i="4"/>
  <c r="H19" i="4"/>
  <c r="H14" i="4" l="1"/>
  <c r="H15" i="4"/>
  <c r="H16" i="4"/>
  <c r="H13" i="4"/>
  <c r="C13" i="4" l="1"/>
  <c r="E31" i="3" s="1"/>
  <c r="D13" i="4"/>
  <c r="C6" i="4"/>
  <c r="E13" i="4"/>
  <c r="E38" i="3" s="1"/>
  <c r="E36" i="3" l="1"/>
  <c r="AA27" i="2"/>
  <c r="M17" i="4" s="1"/>
  <c r="U44" i="2" l="1"/>
  <c r="U29" i="2"/>
  <c r="U25" i="2"/>
  <c r="X11" i="2"/>
  <c r="X9" i="2"/>
  <c r="X10" i="2"/>
  <c r="S18" i="2" l="1"/>
  <c r="AG7" i="2"/>
  <c r="R33" i="2"/>
  <c r="R34" i="2"/>
  <c r="R35" i="2"/>
  <c r="R36" i="2"/>
  <c r="R37" i="2"/>
  <c r="I38" i="2"/>
  <c r="H6" i="4" s="1"/>
  <c r="L38" i="2"/>
  <c r="O38" i="2"/>
  <c r="AD49" i="2"/>
  <c r="AD50" i="2"/>
  <c r="AD51" i="2"/>
  <c r="AD52" i="2"/>
  <c r="AD53" i="2"/>
  <c r="I54" i="2"/>
  <c r="L54" i="2"/>
  <c r="O54" i="2"/>
  <c r="R54" i="2"/>
  <c r="U54" i="2"/>
  <c r="X54" i="2"/>
  <c r="AA54" i="2"/>
  <c r="AD54" i="2" l="1"/>
  <c r="AA59" i="2" s="1"/>
  <c r="M19" i="4" s="1"/>
  <c r="R38" i="2"/>
  <c r="L6" i="4" s="1"/>
  <c r="T56" i="2" l="1"/>
  <c r="V38" i="2"/>
  <c r="AA42" i="2"/>
  <c r="M18" i="4" s="1"/>
  <c r="F13" i="4" l="1"/>
  <c r="F37" i="4" s="1"/>
  <c r="D6" i="4"/>
  <c r="H30"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A3D523AD-EF86-4E20-907F-D5AEA8D1A317}">
      <text>
        <r>
          <rPr>
            <b/>
            <sz val="10"/>
            <color indexed="81"/>
            <rFont val="MS P ゴシック"/>
            <family val="3"/>
            <charset val="128"/>
          </rPr>
          <t>作成した日ではなく
メールによる提出日を記載ください。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<sst xmlns="http://schemas.openxmlformats.org/spreadsheetml/2006/main" count="436" uniqueCount="169">
  <si>
    <t>（補助金確定額（精算額）×　８／１０８×(ｉ／ｋ))＋（補助金確定額（精算額）×　８／１０８×ｃ×（ｊ／ｋ））＝</t>
    <rPh sb="28" eb="31">
      <t>ホジョキン</t>
    </rPh>
    <rPh sb="31" eb="34">
      <t>カクテイガク</t>
    </rPh>
    <rPh sb="35" eb="38">
      <t>セイサンガク</t>
    </rPh>
    <phoneticPr fontId="5"/>
  </si>
  <si>
    <t>（補助金確定額（精算額）×１０／１１０×(ｇ／ｋ))＋（補助金確定額（精算額）×１０／１１０×ｃ×（ｈ／ｋ））＋</t>
    <rPh sb="28" eb="31">
      <t>ホジョキン</t>
    </rPh>
    <rPh sb="31" eb="34">
      <t>カクテイガク</t>
    </rPh>
    <rPh sb="35" eb="38">
      <t>セイサンガク</t>
    </rPh>
    <phoneticPr fontId="5"/>
  </si>
  <si>
    <t>（仕入控除税額（返還額））</t>
    <phoneticPr fontId="5"/>
  </si>
  <si>
    <t>ｋ</t>
    <phoneticPr fontId="5"/>
  </si>
  <si>
    <t>ｊ</t>
    <phoneticPr fontId="5"/>
  </si>
  <si>
    <t>ｉ</t>
    <phoneticPr fontId="5"/>
  </si>
  <si>
    <t>ｈ</t>
    <phoneticPr fontId="5"/>
  </si>
  <si>
    <t>ｇ</t>
    <phoneticPr fontId="5"/>
  </si>
  <si>
    <t>合　　計</t>
    <rPh sb="0" eb="1">
      <t>ゴウ</t>
    </rPh>
    <rPh sb="3" eb="4">
      <t>ケイ</t>
    </rPh>
    <phoneticPr fontId="5"/>
  </si>
  <si>
    <t>非課税売上
対　応　分</t>
    <rPh sb="0" eb="1">
      <t>ヒ</t>
    </rPh>
    <rPh sb="1" eb="3">
      <t>カゼイ</t>
    </rPh>
    <rPh sb="3" eb="5">
      <t>ウリア</t>
    </rPh>
    <rPh sb="6" eb="7">
      <t>タイ</t>
    </rPh>
    <rPh sb="8" eb="9">
      <t>オウ</t>
    </rPh>
    <rPh sb="10" eb="11">
      <t>ブン</t>
    </rPh>
    <phoneticPr fontId="5"/>
  </si>
  <si>
    <t>共通対応分</t>
    <rPh sb="0" eb="1">
      <t>トモ</t>
    </rPh>
    <rPh sb="1" eb="2">
      <t>トオル</t>
    </rPh>
    <rPh sb="2" eb="3">
      <t>タイ</t>
    </rPh>
    <rPh sb="3" eb="4">
      <t>オウ</t>
    </rPh>
    <rPh sb="4" eb="5">
      <t>ブン</t>
    </rPh>
    <phoneticPr fontId="5"/>
  </si>
  <si>
    <t>課税売上
対 応 分</t>
    <rPh sb="0" eb="2">
      <t>カゼイ</t>
    </rPh>
    <rPh sb="2" eb="4">
      <t>ウリア</t>
    </rPh>
    <rPh sb="5" eb="6">
      <t>タイ</t>
    </rPh>
    <rPh sb="7" eb="8">
      <t>オウ</t>
    </rPh>
    <rPh sb="9" eb="10">
      <t>ブン</t>
    </rPh>
    <phoneticPr fontId="5"/>
  </si>
  <si>
    <t>非課税・
不課税仕入額</t>
    <rPh sb="0" eb="3">
      <t>ヒカゼイ</t>
    </rPh>
    <rPh sb="5" eb="8">
      <t>フカゼイ</t>
    </rPh>
    <rPh sb="8" eb="10">
      <t>シイ</t>
    </rPh>
    <rPh sb="10" eb="11">
      <t>ガク</t>
    </rPh>
    <phoneticPr fontId="5"/>
  </si>
  <si>
    <t>課税仕入額（8％分）</t>
    <rPh sb="0" eb="2">
      <t>カゼイ</t>
    </rPh>
    <rPh sb="2" eb="4">
      <t>シイ</t>
    </rPh>
    <rPh sb="4" eb="5">
      <t>ガク</t>
    </rPh>
    <rPh sb="8" eb="9">
      <t>ブン</t>
    </rPh>
    <phoneticPr fontId="5"/>
  </si>
  <si>
    <t>課税仕入額（10％分）</t>
    <rPh sb="0" eb="2">
      <t>カゼイ</t>
    </rPh>
    <rPh sb="2" eb="4">
      <t>シイ</t>
    </rPh>
    <rPh sb="4" eb="5">
      <t>ガク</t>
    </rPh>
    <rPh sb="9" eb="10">
      <t>ブン</t>
    </rPh>
    <phoneticPr fontId="5"/>
  </si>
  <si>
    <t>対象経費の内訳</t>
    <rPh sb="0" eb="2">
      <t>タイショウ</t>
    </rPh>
    <rPh sb="2" eb="4">
      <t>ケイヒ</t>
    </rPh>
    <rPh sb="5" eb="7">
      <t>ウチワケ</t>
    </rPh>
    <phoneticPr fontId="5"/>
  </si>
  <si>
    <t>■補助金対象経費の内訳（補助金確定額ではなく補助金により購入等をした経費の内訳です）</t>
    <rPh sb="1" eb="4">
      <t>ホジョキン</t>
    </rPh>
    <rPh sb="4" eb="6">
      <t>タイショウ</t>
    </rPh>
    <rPh sb="6" eb="8">
      <t>ケイヒ</t>
    </rPh>
    <rPh sb="9" eb="11">
      <t>ウチワケ</t>
    </rPh>
    <rPh sb="12" eb="15">
      <t>ホジョキン</t>
    </rPh>
    <rPh sb="15" eb="17">
      <t>カクテイ</t>
    </rPh>
    <rPh sb="17" eb="18">
      <t>ガク</t>
    </rPh>
    <rPh sb="22" eb="25">
      <t>ホジョキン</t>
    </rPh>
    <rPh sb="28" eb="30">
      <t>コウニュウ</t>
    </rPh>
    <rPh sb="30" eb="31">
      <t>トウ</t>
    </rPh>
    <rPh sb="34" eb="36">
      <t>ケイヒ</t>
    </rPh>
    <rPh sb="37" eb="39">
      <t>ウチワケ</t>
    </rPh>
    <phoneticPr fontId="5"/>
  </si>
  <si>
    <t>③個別対応方式により消費税の申告を行っている場合</t>
    <phoneticPr fontId="5"/>
  </si>
  <si>
    <t>（補助金確定額（精算額）×　８／１０８×ｃ×(ｅ／ｆ))＝</t>
    <phoneticPr fontId="5"/>
  </si>
  <si>
    <t>（補助金確定額（精算額）×１０／１１０×ｃ×(ｄ／ｆ))＋</t>
    <phoneticPr fontId="5"/>
  </si>
  <si>
    <t>ｆ</t>
    <phoneticPr fontId="5"/>
  </si>
  <si>
    <t>ｅ</t>
    <phoneticPr fontId="5"/>
  </si>
  <si>
    <t>ｄ</t>
    <phoneticPr fontId="5"/>
  </si>
  <si>
    <t>課税仕入額
（８％）</t>
    <rPh sb="0" eb="2">
      <t>カゼイ</t>
    </rPh>
    <rPh sb="2" eb="4">
      <t>シイ</t>
    </rPh>
    <rPh sb="4" eb="5">
      <t>ガク</t>
    </rPh>
    <phoneticPr fontId="5"/>
  </si>
  <si>
    <t>課税仕入額
（１０％）</t>
    <rPh sb="0" eb="2">
      <t>カゼイ</t>
    </rPh>
    <rPh sb="2" eb="4">
      <t>シイ</t>
    </rPh>
    <rPh sb="4" eb="5">
      <t>ガク</t>
    </rPh>
    <phoneticPr fontId="5"/>
  </si>
  <si>
    <t>②一括比例配分方式により消費税の申告を行っている場合</t>
    <rPh sb="1" eb="3">
      <t>イッカツ</t>
    </rPh>
    <rPh sb="3" eb="5">
      <t>ヒレイ</t>
    </rPh>
    <rPh sb="5" eb="7">
      <t>ハイブン</t>
    </rPh>
    <rPh sb="7" eb="9">
      <t>ホウシキ</t>
    </rPh>
    <phoneticPr fontId="5"/>
  </si>
  <si>
    <t>補助金確定額（精算額）×１０／１１０＝</t>
    <phoneticPr fontId="5"/>
  </si>
  <si>
    <t>①課税売上割合が９５％以上かつ課税売上高が５億円以下の法人等の場合</t>
    <phoneticPr fontId="5"/>
  </si>
  <si>
    <t>　　（注：申告書に記載された％をそのまま入力するわけではありません）</t>
    <phoneticPr fontId="5"/>
  </si>
  <si>
    <t>　※自動で計算されますが、税額控除の計算で端数処理している場合には、端数処理した金額を直接入力してください</t>
    <rPh sb="2" eb="4">
      <t>ジドウ</t>
    </rPh>
    <rPh sb="5" eb="7">
      <t>ケイサン</t>
    </rPh>
    <rPh sb="13" eb="15">
      <t>ゼイガク</t>
    </rPh>
    <phoneticPr fontId="5"/>
  </si>
  <si>
    <t>････　c</t>
    <phoneticPr fontId="5"/>
  </si>
  <si>
    <t>課税売上割合　ａ／ｂ＝</t>
    <rPh sb="0" eb="2">
      <t>カゼイ</t>
    </rPh>
    <rPh sb="2" eb="4">
      <t>ウリア</t>
    </rPh>
    <rPh sb="4" eb="6">
      <t>ワリアイ</t>
    </rPh>
    <phoneticPr fontId="5"/>
  </si>
  <si>
    <t>････　ｂ</t>
    <phoneticPr fontId="5"/>
  </si>
  <si>
    <t>円</t>
    <rPh sb="0" eb="1">
      <t>エン</t>
    </rPh>
    <phoneticPr fontId="5"/>
  </si>
  <si>
    <t>資産の譲渡等の対価の額</t>
  </si>
  <si>
    <t>････　ａ</t>
    <phoneticPr fontId="5"/>
  </si>
  <si>
    <t>課税資産の譲渡等の対価の額</t>
  </si>
  <si>
    <t>（課税売上割合）</t>
    <rPh sb="1" eb="3">
      <t>カゼイ</t>
    </rPh>
    <rPh sb="3" eb="5">
      <t>ウリア</t>
    </rPh>
    <rPh sb="5" eb="7">
      <t>ワリアイ</t>
    </rPh>
    <phoneticPr fontId="5"/>
  </si>
  <si>
    <t>※黄色い網掛け部分を記載してください（①～③は、該当するものにプルダウンで「○」を選択してください）</t>
    <rPh sb="1" eb="3">
      <t>キイロ</t>
    </rPh>
    <rPh sb="4" eb="6">
      <t>アミカ</t>
    </rPh>
    <rPh sb="7" eb="9">
      <t>ブブン</t>
    </rPh>
    <rPh sb="10" eb="12">
      <t>キサイ</t>
    </rPh>
    <rPh sb="24" eb="26">
      <t>ガイトウ</t>
    </rPh>
    <rPh sb="41" eb="43">
      <t>センタク</t>
    </rPh>
    <phoneticPr fontId="5"/>
  </si>
  <si>
    <t>【仕入控除税額（返還額）がある場合】</t>
    <phoneticPr fontId="5"/>
  </si>
  <si>
    <t>補助対象経費にかかる消費税を、個別対応方式において、「非課税売上のみに要するもの」として申告している</t>
    <phoneticPr fontId="5"/>
  </si>
  <si>
    <t>④</t>
    <phoneticPr fontId="5"/>
  </si>
  <si>
    <t>％</t>
    <phoneticPr fontId="5"/>
  </si>
  <si>
    <t>特定収入割合</t>
  </si>
  <si>
    <t>公益法人等であって、特定収入割合が５％を超えている</t>
    <phoneticPr fontId="5"/>
  </si>
  <si>
    <t>③</t>
    <phoneticPr fontId="5"/>
  </si>
  <si>
    <t>簡易課税方式により申告している</t>
    <phoneticPr fontId="5"/>
  </si>
  <si>
    <t>②</t>
    <phoneticPr fontId="5"/>
  </si>
  <si>
    <t>消費税の申告義務がない</t>
    <phoneticPr fontId="5"/>
  </si>
  <si>
    <t>①</t>
    <phoneticPr fontId="5"/>
  </si>
  <si>
    <t>←プルダウン用</t>
    <rPh sb="6" eb="7">
      <t>ヨウ</t>
    </rPh>
    <phoneticPr fontId="5"/>
  </si>
  <si>
    <t>【仕入控除税額（返還額）がない場合】</t>
    <phoneticPr fontId="5"/>
  </si>
  <si>
    <t>大　阪　府　知　事　様</t>
    <rPh sb="0" eb="1">
      <t>ダイ</t>
    </rPh>
    <rPh sb="2" eb="3">
      <t>サカ</t>
    </rPh>
    <rPh sb="4" eb="5">
      <t>フ</t>
    </rPh>
    <rPh sb="6" eb="7">
      <t>チ</t>
    </rPh>
    <rPh sb="8" eb="9">
      <t>コト</t>
    </rPh>
    <rPh sb="10" eb="11">
      <t>サマ</t>
    </rPh>
    <phoneticPr fontId="3"/>
  </si>
  <si>
    <t>記</t>
    <rPh sb="0" eb="1">
      <t>キ</t>
    </rPh>
    <phoneticPr fontId="3"/>
  </si>
  <si>
    <t>２．消費税及び地方消費税の申告により確定した消費税及び地方消費税に係る
　　仕入控除税額</t>
    <rPh sb="2" eb="5">
      <t>ショウヒゼイ</t>
    </rPh>
    <rPh sb="5" eb="6">
      <t>オヨ</t>
    </rPh>
    <rPh sb="7" eb="9">
      <t>チホウ</t>
    </rPh>
    <rPh sb="9" eb="12">
      <t>ショウヒゼイ</t>
    </rPh>
    <rPh sb="13" eb="15">
      <t>シンコク</t>
    </rPh>
    <rPh sb="18" eb="20">
      <t>カクテイ</t>
    </rPh>
    <rPh sb="22" eb="25">
      <t>ショウヒゼイ</t>
    </rPh>
    <rPh sb="25" eb="26">
      <t>オヨ</t>
    </rPh>
    <rPh sb="27" eb="29">
      <t>チホウ</t>
    </rPh>
    <rPh sb="29" eb="32">
      <t>ショウヒゼイ</t>
    </rPh>
    <rPh sb="33" eb="34">
      <t>カカ</t>
    </rPh>
    <rPh sb="38" eb="40">
      <t>シイレ</t>
    </rPh>
    <rPh sb="40" eb="42">
      <t>コウジョ</t>
    </rPh>
    <rPh sb="42" eb="44">
      <t>ゼイガク</t>
    </rPh>
    <phoneticPr fontId="3"/>
  </si>
  <si>
    <t>３．添付書類（記載内容を確認するための書類）</t>
    <rPh sb="2" eb="4">
      <t>テンプ</t>
    </rPh>
    <rPh sb="4" eb="6">
      <t>ショルイ</t>
    </rPh>
    <rPh sb="7" eb="9">
      <t>キサイ</t>
    </rPh>
    <rPh sb="9" eb="11">
      <t>ナイヨウ</t>
    </rPh>
    <rPh sb="12" eb="14">
      <t>カクニン</t>
    </rPh>
    <rPh sb="19" eb="21">
      <t>ショルイ</t>
    </rPh>
    <phoneticPr fontId="3"/>
  </si>
  <si>
    <t>添付書類</t>
    <rPh sb="0" eb="2">
      <t>テンプ</t>
    </rPh>
    <rPh sb="2" eb="4">
      <t>ショルイ</t>
    </rPh>
    <phoneticPr fontId="2"/>
  </si>
  <si>
    <t>令和</t>
    <rPh sb="0" eb="2">
      <t>レイワ</t>
    </rPh>
    <phoneticPr fontId="2"/>
  </si>
  <si>
    <t>年</t>
    <rPh sb="0" eb="1">
      <t>ネン</t>
    </rPh>
    <phoneticPr fontId="2"/>
  </si>
  <si>
    <t>　</t>
    <phoneticPr fontId="2"/>
  </si>
  <si>
    <t>月</t>
    <rPh sb="0" eb="1">
      <t>ガツ</t>
    </rPh>
    <phoneticPr fontId="2"/>
  </si>
  <si>
    <t>日</t>
    <rPh sb="0" eb="1">
      <t>ニチ</t>
    </rPh>
    <phoneticPr fontId="2"/>
  </si>
  <si>
    <t>号</t>
    <rPh sb="0" eb="1">
      <t>ゴウ</t>
    </rPh>
    <phoneticPr fontId="2"/>
  </si>
  <si>
    <t>金</t>
    <rPh sb="0" eb="1">
      <t>キン</t>
    </rPh>
    <phoneticPr fontId="2"/>
  </si>
  <si>
    <t>円</t>
    <rPh sb="0" eb="1">
      <t>エン</t>
    </rPh>
    <phoneticPr fontId="2"/>
  </si>
  <si>
    <t>確定額（精算額）</t>
    <rPh sb="0" eb="3">
      <t>カクテイガク</t>
    </rPh>
    <rPh sb="4" eb="7">
      <t>セイサンガク</t>
    </rPh>
    <phoneticPr fontId="2"/>
  </si>
  <si>
    <t>○</t>
  </si>
  <si>
    <t>返還の有無等</t>
    <rPh sb="0" eb="2">
      <t>ヘンカン</t>
    </rPh>
    <rPh sb="3" eb="5">
      <t>ウム</t>
    </rPh>
    <rPh sb="5" eb="6">
      <t>トウ</t>
    </rPh>
    <phoneticPr fontId="2"/>
  </si>
  <si>
    <t>返還あり（一括比例配分方式、個別対応方式の場合）</t>
    <rPh sb="0" eb="2">
      <t>ヘンカン</t>
    </rPh>
    <rPh sb="21" eb="23">
      <t>バアイ</t>
    </rPh>
    <phoneticPr fontId="2"/>
  </si>
  <si>
    <t>課税売上割合</t>
    <rPh sb="0" eb="2">
      <t>カゼイ</t>
    </rPh>
    <rPh sb="2" eb="4">
      <t>ウリア</t>
    </rPh>
    <rPh sb="4" eb="6">
      <t>ワリアイ</t>
    </rPh>
    <phoneticPr fontId="2"/>
  </si>
  <si>
    <t>補助対象経費の課税仕入の割合（10％分）</t>
    <rPh sb="0" eb="2">
      <t>ホジョ</t>
    </rPh>
    <rPh sb="2" eb="4">
      <t>タイショウ</t>
    </rPh>
    <rPh sb="4" eb="6">
      <t>ケイヒ</t>
    </rPh>
    <rPh sb="7" eb="9">
      <t>カゼイ</t>
    </rPh>
    <rPh sb="9" eb="11">
      <t>シイ</t>
    </rPh>
    <rPh sb="12" eb="14">
      <t>ワリアイ</t>
    </rPh>
    <rPh sb="18" eb="19">
      <t>ブン</t>
    </rPh>
    <phoneticPr fontId="2"/>
  </si>
  <si>
    <t>補助対象経費の課税仕入の割合（８％分）</t>
    <rPh sb="0" eb="2">
      <t>ホジョ</t>
    </rPh>
    <rPh sb="2" eb="4">
      <t>タイショウ</t>
    </rPh>
    <rPh sb="4" eb="6">
      <t>ケイヒ</t>
    </rPh>
    <rPh sb="7" eb="9">
      <t>カゼイ</t>
    </rPh>
    <rPh sb="9" eb="11">
      <t>シイ</t>
    </rPh>
    <rPh sb="12" eb="14">
      <t>ワリアイ</t>
    </rPh>
    <rPh sb="17" eb="18">
      <t>ブン</t>
    </rPh>
    <phoneticPr fontId="2"/>
  </si>
  <si>
    <t>対象経費の総額</t>
    <rPh sb="0" eb="2">
      <t>タイショウ</t>
    </rPh>
    <rPh sb="2" eb="4">
      <t>ケイヒ</t>
    </rPh>
    <rPh sb="5" eb="7">
      <t>ソウガク</t>
    </rPh>
    <phoneticPr fontId="2"/>
  </si>
  <si>
    <t>課税対象売上</t>
    <rPh sb="0" eb="2">
      <t>カゼイ</t>
    </rPh>
    <rPh sb="2" eb="4">
      <t>タイショウ</t>
    </rPh>
    <rPh sb="4" eb="6">
      <t>ウリアゲ</t>
    </rPh>
    <phoneticPr fontId="16"/>
  </si>
  <si>
    <t>総売上</t>
    <rPh sb="0" eb="3">
      <t>ソウウリアゲ</t>
    </rPh>
    <phoneticPr fontId="16"/>
  </si>
  <si>
    <t>割合</t>
    <rPh sb="0" eb="2">
      <t>ワリアイ</t>
    </rPh>
    <phoneticPr fontId="2"/>
  </si>
  <si>
    <t>個別：共通対応分</t>
    <rPh sb="0" eb="2">
      <t>コベツ</t>
    </rPh>
    <rPh sb="3" eb="5">
      <t>キョウツウ</t>
    </rPh>
    <rPh sb="5" eb="7">
      <t>タイオウ</t>
    </rPh>
    <rPh sb="7" eb="8">
      <t>ブン</t>
    </rPh>
    <phoneticPr fontId="2"/>
  </si>
  <si>
    <t>ａ</t>
    <phoneticPr fontId="2"/>
  </si>
  <si>
    <t>ｂ</t>
    <phoneticPr fontId="2"/>
  </si>
  <si>
    <t>ｃ</t>
    <phoneticPr fontId="2"/>
  </si>
  <si>
    <t>ｄ or ｇ</t>
    <phoneticPr fontId="2"/>
  </si>
  <si>
    <t>h</t>
    <phoneticPr fontId="2"/>
  </si>
  <si>
    <t>ｅ or i</t>
    <phoneticPr fontId="2"/>
  </si>
  <si>
    <t>j</t>
    <phoneticPr fontId="2"/>
  </si>
  <si>
    <t>ｆorｋ</t>
    <phoneticPr fontId="2"/>
  </si>
  <si>
    <t>該当</t>
    <rPh sb="0" eb="2">
      <t>ガイトウ</t>
    </rPh>
    <phoneticPr fontId="2"/>
  </si>
  <si>
    <t>理由</t>
    <rPh sb="0" eb="2">
      <t>リユウ</t>
    </rPh>
    <phoneticPr fontId="2"/>
  </si>
  <si>
    <t>消費税の申告義務がないため</t>
    <rPh sb="0" eb="3">
      <t>ショウヒゼイ</t>
    </rPh>
    <rPh sb="4" eb="6">
      <t>シンコク</t>
    </rPh>
    <rPh sb="6" eb="8">
      <t>ギム</t>
    </rPh>
    <phoneticPr fontId="3"/>
  </si>
  <si>
    <t>簡易課税方式で申告をしているため</t>
    <rPh sb="0" eb="2">
      <t>カンイ</t>
    </rPh>
    <rPh sb="2" eb="4">
      <t>カゼイ</t>
    </rPh>
    <rPh sb="4" eb="6">
      <t>ホウシキ</t>
    </rPh>
    <rPh sb="7" eb="9">
      <t>シンコク</t>
    </rPh>
    <phoneticPr fontId="3"/>
  </si>
  <si>
    <t>公益法人等であって、特定収入割合が５％を超えるため</t>
    <rPh sb="0" eb="2">
      <t>コウエキ</t>
    </rPh>
    <rPh sb="2" eb="4">
      <t>ホウジン</t>
    </rPh>
    <rPh sb="4" eb="5">
      <t>トウ</t>
    </rPh>
    <rPh sb="10" eb="12">
      <t>トクテイ</t>
    </rPh>
    <rPh sb="12" eb="14">
      <t>シュウニュウ</t>
    </rPh>
    <rPh sb="14" eb="16">
      <t>ワリアイ</t>
    </rPh>
    <rPh sb="20" eb="21">
      <t>コ</t>
    </rPh>
    <phoneticPr fontId="3"/>
  </si>
  <si>
    <t>一括：課税仕入
個別：課税売上対応分</t>
    <rPh sb="0" eb="2">
      <t>イッカツ</t>
    </rPh>
    <rPh sb="3" eb="5">
      <t>カゼイ</t>
    </rPh>
    <rPh sb="5" eb="7">
      <t>シイ</t>
    </rPh>
    <rPh sb="8" eb="10">
      <t>コベツ</t>
    </rPh>
    <rPh sb="11" eb="13">
      <t>カゼイ</t>
    </rPh>
    <rPh sb="13" eb="15">
      <t>ウリアゲ</t>
    </rPh>
    <rPh sb="15" eb="17">
      <t>タイオウ</t>
    </rPh>
    <rPh sb="17" eb="18">
      <t>ブン</t>
    </rPh>
    <phoneticPr fontId="2"/>
  </si>
  <si>
    <t>一括：課税仕入
個別：課税仕入対応分</t>
    <rPh sb="0" eb="2">
      <t>イッカツ</t>
    </rPh>
    <rPh sb="3" eb="5">
      <t>カゼイ</t>
    </rPh>
    <rPh sb="5" eb="7">
      <t>シイ</t>
    </rPh>
    <rPh sb="8" eb="10">
      <t>コベツ</t>
    </rPh>
    <rPh sb="11" eb="13">
      <t>カゼイ</t>
    </rPh>
    <rPh sb="13" eb="15">
      <t>シイ</t>
    </rPh>
    <rPh sb="15" eb="17">
      <t>タイオウ</t>
    </rPh>
    <rPh sb="17" eb="18">
      <t>ブン</t>
    </rPh>
    <phoneticPr fontId="2"/>
  </si>
  <si>
    <t>特記事項</t>
    <rPh sb="0" eb="2">
      <t>トッキ</t>
    </rPh>
    <rPh sb="2" eb="4">
      <t>ジコウ</t>
    </rPh>
    <phoneticPr fontId="3"/>
  </si>
  <si>
    <t>添付書類</t>
    <rPh sb="0" eb="2">
      <t>テンプ</t>
    </rPh>
    <rPh sb="2" eb="4">
      <t>ショルイ</t>
    </rPh>
    <phoneticPr fontId="3"/>
  </si>
  <si>
    <t>理由</t>
    <rPh sb="0" eb="2">
      <t>リユウ</t>
    </rPh>
    <phoneticPr fontId="3"/>
  </si>
  <si>
    <t>返還額</t>
    <rPh sb="0" eb="3">
      <t>ヘンカンガク</t>
    </rPh>
    <phoneticPr fontId="2"/>
  </si>
  <si>
    <t>補助対象経費にかかる消費税を個別対応方式において「非課税売上のみに要するもの」として申告しているため</t>
    <phoneticPr fontId="2"/>
  </si>
  <si>
    <t>確定額
（精算額）</t>
    <rPh sb="0" eb="3">
      <t>カクテイガク</t>
    </rPh>
    <rPh sb="5" eb="8">
      <t>セイサンガク</t>
    </rPh>
    <phoneticPr fontId="2"/>
  </si>
  <si>
    <t>１．大阪府補助金交付規則第13条に基づく額の確定額又は事業実績報告による精算額</t>
    <rPh sb="2" eb="5">
      <t>オオサカフ</t>
    </rPh>
    <rPh sb="5" eb="8">
      <t>ホジョキン</t>
    </rPh>
    <rPh sb="8" eb="10">
      <t>コウフ</t>
    </rPh>
    <rPh sb="10" eb="12">
      <t>キソク</t>
    </rPh>
    <rPh sb="12" eb="13">
      <t>ダイ</t>
    </rPh>
    <rPh sb="15" eb="16">
      <t>ジョウ</t>
    </rPh>
    <rPh sb="17" eb="18">
      <t>モト</t>
    </rPh>
    <rPh sb="20" eb="21">
      <t>ガク</t>
    </rPh>
    <rPh sb="22" eb="24">
      <t>カクテイ</t>
    </rPh>
    <rPh sb="24" eb="25">
      <t>ガク</t>
    </rPh>
    <rPh sb="25" eb="26">
      <t>マタ</t>
    </rPh>
    <rPh sb="27" eb="29">
      <t>ジギョウ</t>
    </rPh>
    <rPh sb="29" eb="31">
      <t>ジッセキ</t>
    </rPh>
    <rPh sb="31" eb="33">
      <t>ホウコク</t>
    </rPh>
    <rPh sb="36" eb="39">
      <t>セイサンガク</t>
    </rPh>
    <phoneticPr fontId="3"/>
  </si>
  <si>
    <t>円</t>
    <rPh sb="0" eb="1">
      <t>エン</t>
    </rPh>
    <phoneticPr fontId="2"/>
  </si>
  <si>
    <t>額の確定日付・文書番号</t>
    <phoneticPr fontId="2"/>
  </si>
  <si>
    <t>法人・事業者所在地</t>
    <rPh sb="0" eb="2">
      <t>ホウジン</t>
    </rPh>
    <rPh sb="3" eb="6">
      <t>ジギョウシャ</t>
    </rPh>
    <rPh sb="6" eb="9">
      <t>ショザイチ</t>
    </rPh>
    <phoneticPr fontId="3"/>
  </si>
  <si>
    <t>法人・事業者名</t>
    <rPh sb="0" eb="2">
      <t>ホウジン</t>
    </rPh>
    <rPh sb="3" eb="6">
      <t>ジギョウシャ</t>
    </rPh>
    <rPh sb="6" eb="7">
      <t>メイ</t>
    </rPh>
    <phoneticPr fontId="3"/>
  </si>
  <si>
    <t>申請代表者職・氏名</t>
    <rPh sb="0" eb="2">
      <t>シンセイ</t>
    </rPh>
    <rPh sb="2" eb="5">
      <t>ダイヒョウシャ</t>
    </rPh>
    <rPh sb="5" eb="6">
      <t>ショク</t>
    </rPh>
    <rPh sb="7" eb="9">
      <t>シメイ</t>
    </rPh>
    <phoneticPr fontId="3"/>
  </si>
  <si>
    <t>国庫補助額
（確定額）</t>
    <rPh sb="0" eb="2">
      <t>コッコ</t>
    </rPh>
    <rPh sb="2" eb="4">
      <t>ホジョ</t>
    </rPh>
    <rPh sb="4" eb="5">
      <t>ガク</t>
    </rPh>
    <rPh sb="7" eb="9">
      <t>カクテイ</t>
    </rPh>
    <rPh sb="9" eb="10">
      <t>ガク</t>
    </rPh>
    <phoneticPr fontId="2"/>
  </si>
  <si>
    <t>仕入控除税額
（返還額）
総額</t>
    <rPh sb="0" eb="2">
      <t>シイレ</t>
    </rPh>
    <rPh sb="2" eb="4">
      <t>コウジョ</t>
    </rPh>
    <rPh sb="4" eb="6">
      <t>ゼイガク</t>
    </rPh>
    <rPh sb="8" eb="10">
      <t>ヘンカン</t>
    </rPh>
    <rPh sb="10" eb="11">
      <t>ガク</t>
    </rPh>
    <rPh sb="13" eb="15">
      <t>ソウガク</t>
    </rPh>
    <phoneticPr fontId="2"/>
  </si>
  <si>
    <t>報告日</t>
    <rPh sb="0" eb="2">
      <t>ホウコク</t>
    </rPh>
    <rPh sb="2" eb="3">
      <t>ビ</t>
    </rPh>
    <phoneticPr fontId="2"/>
  </si>
  <si>
    <t>月</t>
    <rPh sb="0" eb="1">
      <t>ツキ</t>
    </rPh>
    <phoneticPr fontId="2"/>
  </si>
  <si>
    <t>日</t>
    <rPh sb="0" eb="1">
      <t>ヒ</t>
    </rPh>
    <phoneticPr fontId="2"/>
  </si>
  <si>
    <t>付け大阪府指令感企第</t>
    <rPh sb="0" eb="1">
      <t>ヅ</t>
    </rPh>
    <rPh sb="2" eb="7">
      <t>オオサカフシレイ</t>
    </rPh>
    <rPh sb="7" eb="8">
      <t>カン</t>
    </rPh>
    <rPh sb="8" eb="9">
      <t>キ</t>
    </rPh>
    <rPh sb="9" eb="10">
      <t>ダイ</t>
    </rPh>
    <phoneticPr fontId="2"/>
  </si>
  <si>
    <t>※①～④のうち該当するものをプルダウンで「○」を選択してください（③の場合、黄色い網掛け部分も記載してください）</t>
    <rPh sb="7" eb="9">
      <t>ガイトウ</t>
    </rPh>
    <rPh sb="24" eb="26">
      <t>センタク</t>
    </rPh>
    <rPh sb="35" eb="37">
      <t>バアイ</t>
    </rPh>
    <rPh sb="38" eb="40">
      <t>キイロ</t>
    </rPh>
    <rPh sb="41" eb="43">
      <t>アミカ</t>
    </rPh>
    <rPh sb="44" eb="46">
      <t>ブブン</t>
    </rPh>
    <rPh sb="47" eb="49">
      <t>キサイ</t>
    </rPh>
    <phoneticPr fontId="5"/>
  </si>
  <si>
    <t>【基本情報】</t>
    <rPh sb="1" eb="3">
      <t>キホン</t>
    </rPh>
    <rPh sb="3" eb="5">
      <t>ジョウホウ</t>
    </rPh>
    <phoneticPr fontId="3"/>
  </si>
  <si>
    <t>提出日</t>
    <rPh sb="0" eb="3">
      <t>テイシュツビ</t>
    </rPh>
    <phoneticPr fontId="3"/>
  </si>
  <si>
    <t>令和</t>
    <rPh sb="0" eb="2">
      <t>レイワ</t>
    </rPh>
    <phoneticPr fontId="3"/>
  </si>
  <si>
    <t>年</t>
    <rPh sb="0" eb="1">
      <t>ネン</t>
    </rPh>
    <phoneticPr fontId="3"/>
  </si>
  <si>
    <t>日</t>
    <rPh sb="0" eb="1">
      <t>ヒ</t>
    </rPh>
    <phoneticPr fontId="3"/>
  </si>
  <si>
    <t>施　設　郵　便　番　号</t>
    <rPh sb="0" eb="1">
      <t>セ</t>
    </rPh>
    <rPh sb="2" eb="3">
      <t>セツ</t>
    </rPh>
    <rPh sb="4" eb="5">
      <t>ユウ</t>
    </rPh>
    <rPh sb="6" eb="7">
      <t>ビン</t>
    </rPh>
    <rPh sb="8" eb="9">
      <t>バン</t>
    </rPh>
    <rPh sb="10" eb="11">
      <t>ゴウ</t>
    </rPh>
    <phoneticPr fontId="3"/>
  </si>
  <si>
    <t>〒</t>
    <phoneticPr fontId="3"/>
  </si>
  <si>
    <t>代表者　職・氏名</t>
    <rPh sb="0" eb="3">
      <t>ダイヒョウシャ</t>
    </rPh>
    <rPh sb="4" eb="5">
      <t>ショク</t>
    </rPh>
    <rPh sb="6" eb="8">
      <t>シメイ</t>
    </rPh>
    <phoneticPr fontId="3"/>
  </si>
  <si>
    <t>報告担当者職・氏名</t>
    <rPh sb="0" eb="2">
      <t>ホウコク</t>
    </rPh>
    <rPh sb="2" eb="5">
      <t>タントウシャ</t>
    </rPh>
    <rPh sb="5" eb="6">
      <t>ショク</t>
    </rPh>
    <rPh sb="7" eb="9">
      <t>シメイ</t>
    </rPh>
    <phoneticPr fontId="3"/>
  </si>
  <si>
    <t>報告担当者電話番号</t>
    <rPh sb="5" eb="7">
      <t>デンワ</t>
    </rPh>
    <rPh sb="7" eb="9">
      <t>バンゴウ</t>
    </rPh>
    <phoneticPr fontId="3"/>
  </si>
  <si>
    <t>メールアドレス</t>
    <phoneticPr fontId="3"/>
  </si>
  <si>
    <t>補助金情報</t>
    <rPh sb="0" eb="3">
      <t>ホジョキン</t>
    </rPh>
    <rPh sb="3" eb="5">
      <t>ジョウホウ</t>
    </rPh>
    <phoneticPr fontId="5"/>
  </si>
  <si>
    <t>確定年度</t>
    <rPh sb="2" eb="4">
      <t>ネンド</t>
    </rPh>
    <phoneticPr fontId="31"/>
  </si>
  <si>
    <t>確定月</t>
    <rPh sb="0" eb="2">
      <t>カクテイ</t>
    </rPh>
    <rPh sb="2" eb="3">
      <t>ツキ</t>
    </rPh>
    <phoneticPr fontId="31"/>
  </si>
  <si>
    <t>確定日</t>
    <rPh sb="0" eb="3">
      <t>カクテイビ</t>
    </rPh>
    <phoneticPr fontId="31"/>
  </si>
  <si>
    <t>文書番号</t>
    <rPh sb="0" eb="4">
      <t>ブンショバンゴウ</t>
    </rPh>
    <phoneticPr fontId="31"/>
  </si>
  <si>
    <t>合計</t>
    <rPh sb="0" eb="2">
      <t>ゴウケイ</t>
    </rPh>
    <phoneticPr fontId="32"/>
  </si>
  <si>
    <t>月</t>
    <phoneticPr fontId="3"/>
  </si>
  <si>
    <t>報告情報１</t>
    <rPh sb="0" eb="2">
      <t>ホウコク</t>
    </rPh>
    <rPh sb="2" eb="4">
      <t>ジョウホウ</t>
    </rPh>
    <phoneticPr fontId="2"/>
  </si>
  <si>
    <t>保健医療機関番号</t>
    <rPh sb="0" eb="2">
      <t>ホケン</t>
    </rPh>
    <rPh sb="2" eb="4">
      <t>イリョウ</t>
    </rPh>
    <rPh sb="4" eb="6">
      <t>キカン</t>
    </rPh>
    <rPh sb="6" eb="8">
      <t>バンゴウ</t>
    </rPh>
    <phoneticPr fontId="2"/>
  </si>
  <si>
    <t>←271ではじまる10桁をご入力ください(例　2711111111)</t>
    <phoneticPr fontId="2"/>
  </si>
  <si>
    <t>法人所在地</t>
    <rPh sb="0" eb="2">
      <t>ホウジン</t>
    </rPh>
    <rPh sb="2" eb="5">
      <t>ショザイチ</t>
    </rPh>
    <phoneticPr fontId="3"/>
  </si>
  <si>
    <t>法人名</t>
    <rPh sb="0" eb="2">
      <t>ホウジン</t>
    </rPh>
    <rPh sb="2" eb="3">
      <t>メイ</t>
    </rPh>
    <phoneticPr fontId="3"/>
  </si>
  <si>
    <t>施設所在地</t>
    <rPh sb="0" eb="2">
      <t>シセツ</t>
    </rPh>
    <rPh sb="2" eb="5">
      <t>ショザイチ</t>
    </rPh>
    <phoneticPr fontId="3"/>
  </si>
  <si>
    <t>施設名</t>
    <rPh sb="0" eb="3">
      <t>シセツメイ</t>
    </rPh>
    <phoneticPr fontId="3"/>
  </si>
  <si>
    <t>第４号表示用</t>
    <rPh sb="0" eb="1">
      <t>ダイ</t>
    </rPh>
    <rPh sb="2" eb="3">
      <t>ゴウ</t>
    </rPh>
    <rPh sb="3" eb="5">
      <t>ヒョウジ</t>
    </rPh>
    <rPh sb="5" eb="6">
      <t>ヨウ</t>
    </rPh>
    <phoneticPr fontId="2"/>
  </si>
  <si>
    <t>・確定申告書（第３－（３）号様式）の写し</t>
    <rPh sb="1" eb="3">
      <t>カクテイ</t>
    </rPh>
    <rPh sb="3" eb="5">
      <t>シンコク</t>
    </rPh>
    <rPh sb="5" eb="6">
      <t>ショ</t>
    </rPh>
    <rPh sb="7" eb="8">
      <t>ダイ</t>
    </rPh>
    <rPh sb="13" eb="14">
      <t>ゴウ</t>
    </rPh>
    <rPh sb="14" eb="16">
      <t>ヨウシキ</t>
    </rPh>
    <rPh sb="18" eb="19">
      <t>ウツ</t>
    </rPh>
    <phoneticPr fontId="3"/>
  </si>
  <si>
    <t>・確定申告書（第３－（１）号様式）の写し
・特定収入割合の計算過程が分かる書類（任意様式）</t>
    <rPh sb="1" eb="3">
      <t>カクテイ</t>
    </rPh>
    <rPh sb="3" eb="5">
      <t>シンコク</t>
    </rPh>
    <rPh sb="5" eb="6">
      <t>ショ</t>
    </rPh>
    <rPh sb="7" eb="8">
      <t>ダイ</t>
    </rPh>
    <rPh sb="13" eb="14">
      <t>ゴウ</t>
    </rPh>
    <rPh sb="14" eb="16">
      <t>ヨウシキ</t>
    </rPh>
    <rPh sb="18" eb="19">
      <t>ウツ</t>
    </rPh>
    <phoneticPr fontId="3"/>
  </si>
  <si>
    <t>・確定申告書（第３－（１）号様式）の写し</t>
    <rPh sb="1" eb="3">
      <t>カクテイ</t>
    </rPh>
    <rPh sb="3" eb="5">
      <t>シンコク</t>
    </rPh>
    <rPh sb="5" eb="6">
      <t>ショ</t>
    </rPh>
    <rPh sb="7" eb="8">
      <t>ダイ</t>
    </rPh>
    <rPh sb="13" eb="14">
      <t>ゴウ</t>
    </rPh>
    <rPh sb="14" eb="16">
      <t>ヨウシキ</t>
    </rPh>
    <rPh sb="18" eb="19">
      <t>ウツ</t>
    </rPh>
    <phoneticPr fontId="3"/>
  </si>
  <si>
    <t>・確定申告書（第３－（１）号様式）の写し</t>
    <phoneticPr fontId="3"/>
  </si>
  <si>
    <t>報告情報２</t>
    <rPh sb="0" eb="2">
      <t>ホウコク</t>
    </rPh>
    <rPh sb="2" eb="4">
      <t>ジョウホウ</t>
    </rPh>
    <phoneticPr fontId="2"/>
  </si>
  <si>
    <t>返還なし（消費税の申告義務がない）</t>
    <rPh sb="0" eb="2">
      <t>ヘンカン</t>
    </rPh>
    <rPh sb="5" eb="8">
      <t>ショウヒゼイ</t>
    </rPh>
    <rPh sb="9" eb="11">
      <t>シンコク</t>
    </rPh>
    <rPh sb="11" eb="13">
      <t>ギム</t>
    </rPh>
    <phoneticPr fontId="3"/>
  </si>
  <si>
    <t>返還なし（簡易課税方式による申告）</t>
    <rPh sb="0" eb="2">
      <t>ヘンカン</t>
    </rPh>
    <rPh sb="5" eb="7">
      <t>カンイ</t>
    </rPh>
    <rPh sb="7" eb="9">
      <t>カゼイ</t>
    </rPh>
    <rPh sb="9" eb="11">
      <t>ホウシキ</t>
    </rPh>
    <rPh sb="14" eb="16">
      <t>シンコク</t>
    </rPh>
    <phoneticPr fontId="3"/>
  </si>
  <si>
    <t>返還なし（特定収入割合が５％超）</t>
    <rPh sb="0" eb="2">
      <t>ヘンカン</t>
    </rPh>
    <rPh sb="5" eb="7">
      <t>トクテイ</t>
    </rPh>
    <rPh sb="7" eb="9">
      <t>シュウニュウ</t>
    </rPh>
    <rPh sb="9" eb="11">
      <t>ワリアイ</t>
    </rPh>
    <rPh sb="14" eb="15">
      <t>コ</t>
    </rPh>
    <phoneticPr fontId="3"/>
  </si>
  <si>
    <t>返還なし（個別対応方式で非課税売上のみ）</t>
    <rPh sb="0" eb="2">
      <t>ヘンカン</t>
    </rPh>
    <rPh sb="5" eb="7">
      <t>コベツ</t>
    </rPh>
    <rPh sb="7" eb="9">
      <t>タイオウ</t>
    </rPh>
    <rPh sb="9" eb="11">
      <t>ホウシキ</t>
    </rPh>
    <rPh sb="12" eb="15">
      <t>ヒカゼイ</t>
    </rPh>
    <rPh sb="15" eb="17">
      <t>ウリア</t>
    </rPh>
    <phoneticPr fontId="3"/>
  </si>
  <si>
    <t>返還あり（課税売上割合95％以上・課税売上高５億円以下）</t>
    <rPh sb="0" eb="2">
      <t>ヘンカン</t>
    </rPh>
    <rPh sb="5" eb="7">
      <t>カゼイ</t>
    </rPh>
    <rPh sb="7" eb="9">
      <t>ウリア</t>
    </rPh>
    <rPh sb="9" eb="11">
      <t>ワリアイ</t>
    </rPh>
    <rPh sb="14" eb="16">
      <t>イジョウ</t>
    </rPh>
    <rPh sb="17" eb="19">
      <t>カゼイ</t>
    </rPh>
    <rPh sb="19" eb="21">
      <t>ウリア</t>
    </rPh>
    <rPh sb="21" eb="22">
      <t>ダカ</t>
    </rPh>
    <rPh sb="23" eb="24">
      <t>オク</t>
    </rPh>
    <rPh sb="24" eb="25">
      <t>エン</t>
    </rPh>
    <rPh sb="25" eb="27">
      <t>イカ</t>
    </rPh>
    <phoneticPr fontId="3"/>
  </si>
  <si>
    <t>返還あり（一括比例配分方式）</t>
    <rPh sb="0" eb="2">
      <t>ヘンカン</t>
    </rPh>
    <rPh sb="5" eb="7">
      <t>イッカツ</t>
    </rPh>
    <rPh sb="7" eb="9">
      <t>ヒレイ</t>
    </rPh>
    <rPh sb="9" eb="11">
      <t>ハイブン</t>
    </rPh>
    <rPh sb="11" eb="13">
      <t>ホウシキ</t>
    </rPh>
    <phoneticPr fontId="3"/>
  </si>
  <si>
    <t>返還あり（個別対応方式）</t>
    <rPh sb="0" eb="2">
      <t>ヘンカン</t>
    </rPh>
    <rPh sb="5" eb="7">
      <t>コベツ</t>
    </rPh>
    <rPh sb="7" eb="9">
      <t>タイオウ</t>
    </rPh>
    <rPh sb="9" eb="11">
      <t>ホウシキ</t>
    </rPh>
    <phoneticPr fontId="3"/>
  </si>
  <si>
    <t>保険医療機関番号</t>
    <rPh sb="0" eb="6">
      <t>ホケンイリョウキカン</t>
    </rPh>
    <rPh sb="6" eb="8">
      <t>バンゴウ</t>
    </rPh>
    <phoneticPr fontId="2"/>
  </si>
  <si>
    <t>保険医療機関番号</t>
    <rPh sb="0" eb="2">
      <t>ホケン</t>
    </rPh>
    <rPh sb="2" eb="4">
      <t>イリョウ</t>
    </rPh>
    <rPh sb="4" eb="6">
      <t>キカン</t>
    </rPh>
    <rPh sb="6" eb="8">
      <t>バンゴウ</t>
    </rPh>
    <phoneticPr fontId="2"/>
  </si>
  <si>
    <t>なし</t>
    <phoneticPr fontId="2"/>
  </si>
  <si>
    <t>《入力用シート２》</t>
    <rPh sb="1" eb="3">
      <t>ニュウリョク</t>
    </rPh>
    <rPh sb="3" eb="4">
      <t>ヨウ</t>
    </rPh>
    <phoneticPr fontId="5"/>
  </si>
  <si>
    <t>《入力用シート１》</t>
    <rPh sb="1" eb="3">
      <t>ニュウリョク</t>
    </rPh>
    <rPh sb="3" eb="4">
      <t>ヨウ</t>
    </rPh>
    <phoneticPr fontId="5"/>
  </si>
  <si>
    <t>4071-4</t>
    <phoneticPr fontId="2"/>
  </si>
  <si>
    <t>4017-6</t>
    <phoneticPr fontId="2"/>
  </si>
  <si>
    <t>4017-2</t>
    <phoneticPr fontId="2"/>
  </si>
  <si>
    <t>4085-4</t>
    <phoneticPr fontId="2"/>
  </si>
  <si>
    <t>4085-2</t>
    <phoneticPr fontId="2"/>
  </si>
  <si>
    <t>4085-7</t>
    <phoneticPr fontId="2"/>
  </si>
  <si>
    <t>4196-4</t>
    <phoneticPr fontId="2"/>
  </si>
  <si>
    <t>4196-2</t>
    <phoneticPr fontId="2"/>
  </si>
  <si>
    <t>4312-4</t>
    <phoneticPr fontId="2"/>
  </si>
  <si>
    <t>4312-2</t>
    <phoneticPr fontId="2"/>
  </si>
  <si>
    <r>
      <t xml:space="preserve">※着色セルへご入力をお願いします。
</t>
    </r>
    <r>
      <rPr>
        <b/>
        <sz val="10"/>
        <color rgb="FFFF0000"/>
        <rFont val="ＭＳ 明朝"/>
        <family val="1"/>
        <charset val="128"/>
      </rPr>
      <t>（入力用シート１も同様です。）</t>
    </r>
    <rPh sb="1" eb="3">
      <t>チャクショク</t>
    </rPh>
    <rPh sb="7" eb="9">
      <t>ニュウリョク</t>
    </rPh>
    <rPh sb="11" eb="12">
      <t>ネガ</t>
    </rPh>
    <rPh sb="19" eb="22">
      <t>ニュウリョクヨウ</t>
    </rPh>
    <rPh sb="27" eb="29">
      <t>ドウヨウ</t>
    </rPh>
    <phoneticPr fontId="3"/>
  </si>
  <si>
    <t>保険医療機関番号</t>
    <rPh sb="0" eb="2">
      <t>ホケン</t>
    </rPh>
    <rPh sb="2" eb="4">
      <t>イリョウ</t>
    </rPh>
    <rPh sb="4" eb="6">
      <t>キカン</t>
    </rPh>
    <rPh sb="6" eb="8">
      <t>バンゴウ</t>
    </rPh>
    <phoneticPr fontId="3"/>
  </si>
  <si>
    <t>様式第２号</t>
    <rPh sb="0" eb="2">
      <t>ヨウシキ</t>
    </rPh>
    <rPh sb="2" eb="3">
      <t>ダイ</t>
    </rPh>
    <rPh sb="4" eb="5">
      <t>ゴウ</t>
    </rPh>
    <phoneticPr fontId="3"/>
  </si>
  <si>
    <t>大阪府医療機関事業継続計画（BCP）策定等事業費補助金
消費税及び地方消費税に係る仕入控除税額報告書</t>
    <rPh sb="7" eb="9">
      <t>ジギョウ</t>
    </rPh>
    <rPh sb="9" eb="11">
      <t>ケイゾク</t>
    </rPh>
    <rPh sb="11" eb="13">
      <t>ケイカク</t>
    </rPh>
    <rPh sb="18" eb="20">
      <t>サクテイ</t>
    </rPh>
    <rPh sb="20" eb="21">
      <t>トウ</t>
    </rPh>
    <rPh sb="21" eb="24">
      <t>ジギョウヒ</t>
    </rPh>
    <rPh sb="24" eb="27">
      <t>ホジョキン</t>
    </rPh>
    <rPh sb="28" eb="31">
      <t>ショウヒゼイ</t>
    </rPh>
    <rPh sb="31" eb="32">
      <t>オヨ</t>
    </rPh>
    <rPh sb="33" eb="35">
      <t>チホウ</t>
    </rPh>
    <rPh sb="35" eb="38">
      <t>ショウヒゼイ</t>
    </rPh>
    <rPh sb="39" eb="40">
      <t>カカ</t>
    </rPh>
    <rPh sb="41" eb="43">
      <t>シイレ</t>
    </rPh>
    <rPh sb="43" eb="45">
      <t>コウジョ</t>
    </rPh>
    <rPh sb="45" eb="47">
      <t>ゼイガク</t>
    </rPh>
    <rPh sb="47" eb="50">
      <t>ホウコクショ</t>
    </rPh>
    <phoneticPr fontId="3"/>
  </si>
  <si>
    <t>大阪府医療機関事業継続計画（BCP）策定等事業費補助金について、同補助金交付要領第８条第１項第３号の規定に基づき、下記のとおり報告します。</t>
    <rPh sb="0" eb="3">
      <t>オオサカフ</t>
    </rPh>
    <rPh sb="3" eb="5">
      <t>イリョウ</t>
    </rPh>
    <rPh sb="5" eb="7">
      <t>キカン</t>
    </rPh>
    <rPh sb="7" eb="9">
      <t>ジギョウ</t>
    </rPh>
    <rPh sb="9" eb="11">
      <t>ケイゾク</t>
    </rPh>
    <rPh sb="11" eb="13">
      <t>ケイカク</t>
    </rPh>
    <rPh sb="18" eb="20">
      <t>サクテイ</t>
    </rPh>
    <rPh sb="20" eb="21">
      <t>トウ</t>
    </rPh>
    <rPh sb="21" eb="24">
      <t>ジギョウヒ</t>
    </rPh>
    <rPh sb="24" eb="27">
      <t>ホジョキン</t>
    </rPh>
    <rPh sb="43" eb="44">
      <t>ダイ</t>
    </rPh>
    <rPh sb="45" eb="46">
      <t>コウ</t>
    </rPh>
    <rPh sb="48" eb="49">
      <t>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</si>
</sst>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Red]\-#,##0.0"/>
    <numFmt numFmtId="177" formatCode="0_ "/>
    <numFmt numFmtId="178" formatCode="&quot;金&quot;#,##0&quot;円&quot;"/>
    <numFmt numFmtId="179" formatCode="&quot;金　&quot;#,##0&quot;円&quot;"/>
    <numFmt numFmtId="180" formatCode="0_);[Red]\(0\)"/>
    <numFmt numFmtId="181" formatCode="0000"/>
  </numFmts>
  <fonts count="38">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1"/>
      <color theme="1"/>
      <name val="游ゴシック"/>
      <family val="2"/>
      <scheme val="minor"/>
    </font>
    <font>
      <sz val="6"/>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name val="ＭＳ ゴシック"/>
      <family val="3"/>
      <charset val="128"/>
    </font>
    <font>
      <sz val="11"/>
      <name val="ＭＳ Ｐ明朝"/>
      <family val="1"/>
      <charset val="128"/>
    </font>
    <font>
      <sz val="9"/>
      <name val="ＭＳ ゴシック"/>
      <family val="3"/>
      <charset val="128"/>
    </font>
    <font>
      <sz val="8"/>
      <name val="ＭＳ ゴシック"/>
      <family val="3"/>
      <charset val="128"/>
    </font>
    <font>
      <sz val="10.5"/>
      <color theme="1"/>
      <name val="游ゴシック"/>
      <family val="2"/>
      <scheme val="minor"/>
    </font>
    <font>
      <sz val="10.5"/>
      <color theme="1"/>
      <name val="游ゴシック"/>
      <family val="3"/>
      <charset val="128"/>
      <scheme val="minor"/>
    </font>
    <font>
      <b/>
      <sz val="11"/>
      <color rgb="FFFF0000"/>
      <name val="游ゴシック"/>
      <family val="3"/>
      <charset val="128"/>
      <scheme val="minor"/>
    </font>
    <font>
      <sz val="11"/>
      <color theme="1"/>
      <name val="游ゴシック"/>
      <family val="2"/>
      <charset val="128"/>
      <scheme val="minor"/>
    </font>
    <font>
      <sz val="11"/>
      <color rgb="FF006100"/>
      <name val="游ゴシック"/>
      <family val="2"/>
      <charset val="128"/>
      <scheme val="minor"/>
    </font>
    <font>
      <sz val="9"/>
      <color theme="1"/>
      <name val="游ゴシック"/>
      <family val="3"/>
      <charset val="128"/>
      <scheme val="minor"/>
    </font>
    <font>
      <sz val="8"/>
      <color theme="1"/>
      <name val="游ゴシック"/>
      <family val="2"/>
      <charset val="128"/>
      <scheme val="minor"/>
    </font>
    <font>
      <sz val="8"/>
      <color theme="1"/>
      <name val="游ゴシック"/>
      <family val="3"/>
      <charset val="128"/>
      <scheme val="minor"/>
    </font>
    <font>
      <b/>
      <sz val="9"/>
      <color theme="1"/>
      <name val="游ゴシック"/>
      <family val="3"/>
      <charset val="128"/>
      <scheme val="minor"/>
    </font>
    <font>
      <sz val="8"/>
      <color theme="1"/>
      <name val="游ゴシック"/>
      <family val="2"/>
      <scheme val="minor"/>
    </font>
    <font>
      <sz val="11"/>
      <color rgb="FFFF0000"/>
      <name val="游ゴシック"/>
      <family val="3"/>
      <charset val="128"/>
      <scheme val="minor"/>
    </font>
    <font>
      <sz val="12"/>
      <name val="ＭＳ 明朝"/>
      <family val="1"/>
      <charset val="128"/>
    </font>
    <font>
      <b/>
      <sz val="12"/>
      <color rgb="FF0070C0"/>
      <name val="ＭＳ 明朝"/>
      <family val="1"/>
      <charset val="128"/>
    </font>
    <font>
      <b/>
      <sz val="12"/>
      <color rgb="FFFF0000"/>
      <name val="ＭＳ 明朝"/>
      <family val="1"/>
      <charset val="128"/>
    </font>
    <font>
      <b/>
      <sz val="10"/>
      <color rgb="FFFF0000"/>
      <name val="ＭＳ 明朝"/>
      <family val="1"/>
      <charset val="128"/>
    </font>
    <font>
      <u/>
      <sz val="11"/>
      <color theme="10"/>
      <name val="ＭＳ Ｐゴシック"/>
      <family val="3"/>
      <charset val="128"/>
    </font>
    <font>
      <sz val="11"/>
      <color theme="10"/>
      <name val="ＭＳ Ｐゴシック"/>
      <family val="3"/>
      <charset val="128"/>
    </font>
    <font>
      <sz val="11"/>
      <name val="ＭＳ 明朝"/>
      <family val="1"/>
      <charset val="128"/>
    </font>
    <font>
      <b/>
      <sz val="10"/>
      <color indexed="81"/>
      <name val="MS P ゴシック"/>
      <family val="3"/>
      <charset val="128"/>
    </font>
    <font>
      <sz val="18"/>
      <color theme="3"/>
      <name val="游ゴシック Light"/>
      <family val="2"/>
      <charset val="128"/>
      <scheme val="major"/>
    </font>
    <font>
      <b/>
      <sz val="15"/>
      <color theme="3"/>
      <name val="游ゴシック"/>
      <family val="2"/>
      <charset val="128"/>
      <scheme val="minor"/>
    </font>
    <font>
      <sz val="11"/>
      <color rgb="FFFF0000"/>
      <name val="游ゴシック"/>
      <family val="2"/>
      <charset val="128"/>
      <scheme val="minor"/>
    </font>
    <font>
      <sz val="11"/>
      <name val="游ゴシック"/>
      <family val="2"/>
      <charset val="128"/>
      <scheme val="minor"/>
    </font>
    <font>
      <sz val="10"/>
      <color theme="1"/>
      <name val="ＭＳ Ｐゴシック"/>
      <family val="3"/>
      <charset val="128"/>
    </font>
    <font>
      <sz val="11"/>
      <color rgb="FF333333"/>
      <name val="游ゴシック"/>
      <family val="3"/>
      <charset val="128"/>
      <scheme val="minor"/>
    </font>
    <font>
      <sz val="8"/>
      <color rgb="FF333333"/>
      <name val="メイリオ"/>
      <family val="3"/>
      <charset val="128"/>
    </font>
  </fonts>
  <fills count="9">
    <fill>
      <patternFill patternType="none"/>
    </fill>
    <fill>
      <patternFill patternType="gray125"/>
    </fill>
    <fill>
      <patternFill patternType="solid">
        <fgColor theme="9" tint="0.79998168889431442"/>
        <bgColor indexed="64"/>
      </patternFill>
    </fill>
    <fill>
      <patternFill patternType="solid">
        <fgColor rgb="FFFFFF9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2"/>
        <bgColor indexed="64"/>
      </patternFill>
    </fill>
    <fill>
      <patternFill patternType="solid">
        <fgColor indexed="13"/>
        <bgColor indexed="64"/>
      </patternFill>
    </fill>
  </fills>
  <borders count="41">
    <border>
      <left/>
      <right/>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thin">
        <color theme="1"/>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D8D8D8"/>
      </left>
      <right style="medium">
        <color rgb="FFD8D8D8"/>
      </right>
      <top style="medium">
        <color rgb="FFD8D8D8"/>
      </top>
      <bottom style="medium">
        <color rgb="FFD8D8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alignment vertical="center"/>
    </xf>
    <xf numFmtId="0" fontId="1" fillId="0" borderId="0"/>
    <xf numFmtId="0" fontId="4" fillId="0" borderId="0"/>
    <xf numFmtId="38" fontId="4" fillId="0" borderId="0" applyFont="0" applyFill="0" applyBorder="0" applyAlignment="0" applyProtection="0">
      <alignment vertical="center"/>
    </xf>
    <xf numFmtId="38" fontId="1" fillId="0" borderId="0" applyFont="0" applyFill="0" applyBorder="0" applyAlignment="0" applyProtection="0"/>
    <xf numFmtId="38" fontId="15" fillId="0" borderId="0" applyFont="0" applyFill="0" applyBorder="0" applyAlignment="0" applyProtection="0">
      <alignment vertical="center"/>
    </xf>
    <xf numFmtId="0" fontId="27" fillId="0" borderId="0" applyNumberFormat="0" applyFill="0" applyBorder="0" applyAlignment="0" applyProtection="0"/>
    <xf numFmtId="9" fontId="15" fillId="0" borderId="0" applyFont="0" applyFill="0" applyBorder="0" applyAlignment="0" applyProtection="0">
      <alignment vertical="center"/>
    </xf>
  </cellStyleXfs>
  <cellXfs count="230">
    <xf numFmtId="0" fontId="0" fillId="0" borderId="0" xfId="0">
      <alignment vertical="center"/>
    </xf>
    <xf numFmtId="0" fontId="4" fillId="0" borderId="0" xfId="2" applyAlignment="1">
      <alignment vertical="center"/>
    </xf>
    <xf numFmtId="0" fontId="4" fillId="0" borderId="0" xfId="2" applyBorder="1" applyAlignment="1">
      <alignment horizontal="center" vertical="center"/>
    </xf>
    <xf numFmtId="0" fontId="4" fillId="0" borderId="2" xfId="2" applyBorder="1" applyAlignment="1">
      <alignment horizontal="center" vertical="center"/>
    </xf>
    <xf numFmtId="0" fontId="4" fillId="0" borderId="0" xfId="2" applyAlignment="1">
      <alignment horizontal="center" vertical="center"/>
    </xf>
    <xf numFmtId="0" fontId="4" fillId="0" borderId="0" xfId="2" applyAlignment="1">
      <alignment horizontal="right" vertical="center"/>
    </xf>
    <xf numFmtId="0" fontId="8" fillId="0" borderId="0" xfId="1" applyFont="1" applyAlignment="1">
      <alignment vertical="center"/>
    </xf>
    <xf numFmtId="0" fontId="9" fillId="0" borderId="0" xfId="1" applyFont="1" applyAlignment="1">
      <alignment vertical="center"/>
    </xf>
    <xf numFmtId="0" fontId="9" fillId="0" borderId="0" xfId="1" applyFont="1"/>
    <xf numFmtId="49" fontId="8" fillId="0" borderId="0" xfId="1" applyNumberFormat="1" applyFont="1" applyAlignment="1">
      <alignment horizontal="center" vertical="center"/>
    </xf>
    <xf numFmtId="0" fontId="8" fillId="0" borderId="0" xfId="1" applyFont="1" applyAlignment="1">
      <alignment horizontal="right" vertical="center"/>
    </xf>
    <xf numFmtId="0" fontId="8" fillId="0" borderId="0" xfId="1" applyFont="1" applyAlignment="1">
      <alignment horizontal="center" vertical="center"/>
    </xf>
    <xf numFmtId="0" fontId="8" fillId="0" borderId="0" xfId="1" applyFont="1" applyAlignment="1">
      <alignment horizontal="center" vertical="center" wrapText="1"/>
    </xf>
    <xf numFmtId="49" fontId="8" fillId="0" borderId="0" xfId="1" applyNumberFormat="1" applyFont="1" applyAlignment="1">
      <alignment horizontal="right" vertical="center"/>
    </xf>
    <xf numFmtId="0" fontId="8" fillId="0" borderId="0" xfId="1" applyFont="1" applyBorder="1" applyAlignment="1">
      <alignment vertical="center"/>
    </xf>
    <xf numFmtId="0" fontId="8" fillId="0" borderId="0" xfId="1" applyFont="1" applyBorder="1" applyAlignment="1">
      <alignment horizontal="right" vertical="center"/>
    </xf>
    <xf numFmtId="0" fontId="8" fillId="0" borderId="0" xfId="1" applyFont="1" applyBorder="1" applyAlignment="1">
      <alignment horizontal="center" vertical="center"/>
    </xf>
    <xf numFmtId="177" fontId="8" fillId="0" borderId="0" xfId="1" applyNumberFormat="1" applyFont="1" applyFill="1" applyBorder="1" applyAlignment="1">
      <alignment vertical="center"/>
    </xf>
    <xf numFmtId="177" fontId="10" fillId="0" borderId="0" xfId="1" applyNumberFormat="1" applyFont="1" applyFill="1" applyBorder="1" applyAlignment="1">
      <alignment horizontal="left" vertical="center" wrapText="1"/>
    </xf>
    <xf numFmtId="0" fontId="8" fillId="0" borderId="0" xfId="1" applyFont="1" applyAlignment="1">
      <alignment vertical="top" wrapText="1"/>
    </xf>
    <xf numFmtId="178" fontId="8" fillId="0" borderId="2" xfId="5" applyNumberFormat="1" applyFont="1" applyBorder="1" applyAlignment="1">
      <alignment vertical="center"/>
    </xf>
    <xf numFmtId="0" fontId="0" fillId="0" borderId="5" xfId="0" applyBorder="1" applyAlignment="1">
      <alignment horizontal="center" vertical="center"/>
    </xf>
    <xf numFmtId="0" fontId="0" fillId="0" borderId="0" xfId="0"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3" fontId="10" fillId="0" borderId="0" xfId="1" applyNumberFormat="1" applyFont="1" applyFill="1" applyBorder="1" applyAlignment="1">
      <alignment vertical="center" wrapText="1"/>
    </xf>
    <xf numFmtId="0" fontId="18" fillId="0" borderId="5" xfId="0" applyFont="1" applyBorder="1" applyAlignment="1">
      <alignment horizontal="center" vertical="center"/>
    </xf>
    <xf numFmtId="0" fontId="17" fillId="0" borderId="5" xfId="0" applyFont="1" applyBorder="1" applyAlignment="1">
      <alignment horizontal="center" vertical="center" shrinkToFit="1"/>
    </xf>
    <xf numFmtId="0" fontId="0" fillId="0" borderId="5" xfId="0" applyBorder="1" applyAlignment="1">
      <alignment horizontal="center" vertical="center" shrinkToFit="1"/>
    </xf>
    <xf numFmtId="0" fontId="19" fillId="0" borderId="5" xfId="0" applyFont="1" applyBorder="1" applyAlignment="1">
      <alignment horizontal="center" vertical="center" shrinkToFit="1"/>
    </xf>
    <xf numFmtId="0" fontId="19" fillId="0" borderId="5" xfId="0" applyFont="1" applyBorder="1" applyAlignment="1">
      <alignment horizontal="center" vertical="center" wrapText="1" shrinkToFit="1"/>
    </xf>
    <xf numFmtId="179" fontId="8" fillId="0" borderId="0" xfId="1" applyNumberFormat="1" applyFont="1" applyBorder="1" applyAlignment="1">
      <alignment vertical="center"/>
    </xf>
    <xf numFmtId="38" fontId="17" fillId="0" borderId="5" xfId="0" applyNumberFormat="1" applyFont="1" applyBorder="1" applyAlignment="1">
      <alignment horizontal="center" vertical="center"/>
    </xf>
    <xf numFmtId="0" fontId="20" fillId="0" borderId="0" xfId="0" applyFont="1" applyAlignment="1">
      <alignment horizontal="left" vertical="center"/>
    </xf>
    <xf numFmtId="0" fontId="4" fillId="0" borderId="0" xfId="2" applyAlignment="1">
      <alignment vertical="center" wrapText="1"/>
    </xf>
    <xf numFmtId="38" fontId="0" fillId="0" borderId="7" xfId="3" applyFont="1" applyBorder="1" applyAlignment="1">
      <alignment vertical="center"/>
    </xf>
    <xf numFmtId="0" fontId="4" fillId="0" borderId="0" xfId="2" applyBorder="1" applyAlignment="1">
      <alignment vertical="center"/>
    </xf>
    <xf numFmtId="38" fontId="0" fillId="0" borderId="0" xfId="3" applyFont="1" applyFill="1" applyBorder="1" applyAlignment="1" applyProtection="1">
      <alignment vertical="center"/>
      <protection locked="0"/>
    </xf>
    <xf numFmtId="0" fontId="4" fillId="0" borderId="0" xfId="2" applyFill="1" applyBorder="1" applyAlignment="1">
      <alignment horizontal="center" vertical="center"/>
    </xf>
    <xf numFmtId="38" fontId="7" fillId="2" borderId="5" xfId="5" applyFont="1" applyFill="1" applyBorder="1" applyAlignment="1">
      <alignment horizontal="center" vertical="center" wrapText="1"/>
    </xf>
    <xf numFmtId="38" fontId="7" fillId="2" borderId="5" xfId="5" applyFont="1" applyFill="1" applyBorder="1" applyAlignment="1">
      <alignment horizontal="center" vertical="center"/>
    </xf>
    <xf numFmtId="0" fontId="7" fillId="2" borderId="5" xfId="0" applyFont="1" applyFill="1" applyBorder="1" applyAlignment="1">
      <alignment horizontal="center" vertical="center"/>
    </xf>
    <xf numFmtId="38" fontId="22" fillId="2" borderId="5" xfId="5" applyFont="1" applyFill="1" applyBorder="1" applyAlignment="1">
      <alignment horizontal="center" vertical="center"/>
    </xf>
    <xf numFmtId="0" fontId="22" fillId="2" borderId="5" xfId="0" applyFont="1" applyFill="1" applyBorder="1" applyAlignment="1">
      <alignment horizontal="center" vertical="center"/>
    </xf>
    <xf numFmtId="0" fontId="4" fillId="6" borderId="5" xfId="2" applyFill="1" applyBorder="1" applyAlignment="1" applyProtection="1">
      <alignment horizontal="center" vertical="center"/>
      <protection locked="0"/>
    </xf>
    <xf numFmtId="0" fontId="4" fillId="0" borderId="13" xfId="2" applyBorder="1" applyAlignment="1" applyProtection="1">
      <alignment horizontal="center" vertical="center"/>
    </xf>
    <xf numFmtId="0" fontId="4" fillId="0" borderId="13" xfId="2" applyBorder="1" applyAlignment="1" applyProtection="1">
      <alignment vertical="center"/>
    </xf>
    <xf numFmtId="0" fontId="4" fillId="0" borderId="14" xfId="2" applyBorder="1" applyAlignment="1" applyProtection="1">
      <alignment vertical="center"/>
    </xf>
    <xf numFmtId="0" fontId="4" fillId="0" borderId="13" xfId="2" applyNumberFormat="1" applyFill="1" applyBorder="1" applyAlignment="1" applyProtection="1">
      <alignment vertical="center"/>
    </xf>
    <xf numFmtId="0" fontId="23" fillId="0" borderId="0" xfId="1" applyFont="1" applyAlignment="1">
      <alignment vertical="center"/>
    </xf>
    <xf numFmtId="0" fontId="23" fillId="0" borderId="17" xfId="1" applyFont="1" applyBorder="1" applyAlignment="1">
      <alignment horizontal="distributed" vertical="center"/>
    </xf>
    <xf numFmtId="0" fontId="23" fillId="0" borderId="18" xfId="1" applyFont="1" applyBorder="1" applyAlignment="1">
      <alignment horizontal="center" vertical="center"/>
    </xf>
    <xf numFmtId="0" fontId="23" fillId="0" borderId="19" xfId="1" applyFont="1" applyBorder="1" applyAlignment="1">
      <alignment horizontal="center" vertical="center"/>
    </xf>
    <xf numFmtId="0" fontId="23" fillId="6" borderId="19" xfId="1" applyFont="1" applyFill="1" applyBorder="1" applyAlignment="1" applyProtection="1">
      <alignment horizontal="center" vertical="center"/>
      <protection locked="0"/>
    </xf>
    <xf numFmtId="0" fontId="23" fillId="0" borderId="20" xfId="1" applyFont="1" applyBorder="1" applyAlignment="1">
      <alignment horizontal="center" vertical="center"/>
    </xf>
    <xf numFmtId="0" fontId="23" fillId="0" borderId="21" xfId="1" applyFont="1" applyBorder="1" applyAlignment="1">
      <alignment horizontal="center" vertical="center"/>
    </xf>
    <xf numFmtId="49" fontId="23" fillId="0" borderId="3" xfId="1" applyNumberFormat="1" applyFont="1" applyBorder="1" applyAlignment="1">
      <alignment vertical="center"/>
    </xf>
    <xf numFmtId="0" fontId="23" fillId="0" borderId="23" xfId="1" applyFont="1" applyBorder="1" applyAlignment="1">
      <alignment horizontal="distributed" vertical="center"/>
    </xf>
    <xf numFmtId="0" fontId="23" fillId="0" borderId="21" xfId="1" applyFont="1" applyBorder="1" applyAlignment="1">
      <alignment horizontal="distributed" vertical="center"/>
    </xf>
    <xf numFmtId="0" fontId="23" fillId="0" borderId="24" xfId="1" applyFont="1" applyBorder="1" applyAlignment="1">
      <alignment horizontal="distributed" vertical="center"/>
    </xf>
    <xf numFmtId="0" fontId="23" fillId="0" borderId="21" xfId="1" applyFont="1" applyBorder="1" applyAlignment="1">
      <alignment horizontal="distributed" vertical="center" shrinkToFit="1"/>
    </xf>
    <xf numFmtId="0" fontId="23" fillId="0" borderId="23" xfId="1" applyFont="1" applyBorder="1" applyAlignment="1">
      <alignment horizontal="distributed" vertical="center" wrapText="1" shrinkToFit="1"/>
    </xf>
    <xf numFmtId="14" fontId="23" fillId="0" borderId="0" xfId="1" applyNumberFormat="1" applyFont="1" applyAlignment="1">
      <alignment vertical="center"/>
    </xf>
    <xf numFmtId="14" fontId="23" fillId="0" borderId="0" xfId="1" applyNumberFormat="1" applyFont="1" applyAlignment="1">
      <alignment vertical="center" shrinkToFit="1"/>
    </xf>
    <xf numFmtId="0" fontId="4" fillId="0" borderId="0" xfId="2" applyAlignment="1">
      <alignment horizontal="center" vertical="center"/>
    </xf>
    <xf numFmtId="0" fontId="4" fillId="0" borderId="13" xfId="2" applyBorder="1" applyAlignment="1" applyProtection="1">
      <alignment horizontal="center" vertical="center"/>
    </xf>
    <xf numFmtId="0" fontId="4" fillId="0" borderId="2" xfId="2" applyBorder="1" applyAlignment="1">
      <alignment horizontal="center" vertical="center"/>
    </xf>
    <xf numFmtId="0" fontId="4" fillId="0" borderId="0" xfId="2" applyBorder="1" applyAlignment="1">
      <alignment horizontal="center" vertical="center"/>
    </xf>
    <xf numFmtId="180" fontId="0" fillId="0" borderId="0" xfId="0" applyNumberFormat="1">
      <alignment vertical="center"/>
    </xf>
    <xf numFmtId="181" fontId="0" fillId="0" borderId="0" xfId="0" applyNumberFormat="1">
      <alignment vertical="center"/>
    </xf>
    <xf numFmtId="38" fontId="7" fillId="2" borderId="5" xfId="5" applyFont="1" applyFill="1" applyBorder="1" applyAlignment="1">
      <alignment horizontal="center" vertical="center" wrapText="1"/>
    </xf>
    <xf numFmtId="0" fontId="7" fillId="2" borderId="5" xfId="0" applyFont="1" applyFill="1" applyBorder="1" applyAlignment="1">
      <alignment horizontal="center" vertical="center"/>
    </xf>
    <xf numFmtId="38" fontId="7" fillId="2" borderId="5" xfId="5" applyFont="1" applyFill="1" applyBorder="1" applyAlignment="1">
      <alignment horizontal="center" vertical="center"/>
    </xf>
    <xf numFmtId="0" fontId="8" fillId="0" borderId="0" xfId="1" applyFont="1" applyAlignment="1">
      <alignment horizontal="center" vertical="center"/>
    </xf>
    <xf numFmtId="0" fontId="23" fillId="0" borderId="0" xfId="0" applyFont="1">
      <alignment vertical="center"/>
    </xf>
    <xf numFmtId="0" fontId="23" fillId="0" borderId="23" xfId="0" applyFont="1" applyBorder="1" applyAlignment="1">
      <alignment horizontal="distributed" vertical="center"/>
    </xf>
    <xf numFmtId="0" fontId="23" fillId="0" borderId="21" xfId="0" applyFont="1" applyBorder="1" applyAlignment="1">
      <alignment horizontal="distributed" vertical="center"/>
    </xf>
    <xf numFmtId="0" fontId="8" fillId="0" borderId="0" xfId="1" applyFont="1" applyBorder="1" applyAlignment="1">
      <alignment vertical="top" wrapText="1"/>
    </xf>
    <xf numFmtId="177" fontId="11" fillId="0" borderId="0" xfId="1" applyNumberFormat="1" applyFont="1" applyFill="1" applyBorder="1" applyAlignment="1">
      <alignment vertical="center" shrinkToFit="1"/>
    </xf>
    <xf numFmtId="0" fontId="23" fillId="0" borderId="29" xfId="1" applyFont="1" applyBorder="1" applyAlignment="1">
      <alignment horizontal="center" vertical="center" wrapText="1"/>
    </xf>
    <xf numFmtId="0" fontId="27" fillId="0" borderId="30" xfId="6" applyFill="1" applyBorder="1" applyAlignment="1" applyProtection="1">
      <alignment vertical="center" shrinkToFit="1"/>
    </xf>
    <xf numFmtId="0" fontId="28" fillId="0" borderId="30" xfId="6" applyFont="1" applyFill="1" applyBorder="1" applyAlignment="1" applyProtection="1">
      <alignment vertical="center" shrinkToFit="1"/>
    </xf>
    <xf numFmtId="0" fontId="28" fillId="0" borderId="32" xfId="6" applyFont="1" applyFill="1" applyBorder="1" applyAlignment="1" applyProtection="1">
      <alignment vertical="center" shrinkToFit="1"/>
    </xf>
    <xf numFmtId="0" fontId="17" fillId="0" borderId="5" xfId="7" applyNumberFormat="1" applyFont="1" applyBorder="1" applyAlignment="1">
      <alignment horizontal="center" vertical="center"/>
    </xf>
    <xf numFmtId="181" fontId="0" fillId="0" borderId="0" xfId="0" applyNumberFormat="1" applyAlignment="1">
      <alignment horizontal="right" vertical="center"/>
    </xf>
    <xf numFmtId="181" fontId="33" fillId="0" borderId="0" xfId="0" applyNumberFormat="1" applyFont="1" applyAlignment="1">
      <alignment horizontal="right" vertical="center"/>
    </xf>
    <xf numFmtId="180" fontId="18" fillId="0" borderId="5" xfId="0" applyNumberFormat="1" applyFont="1" applyBorder="1">
      <alignment vertical="center"/>
    </xf>
    <xf numFmtId="0" fontId="7" fillId="0" borderId="0" xfId="0" applyFont="1">
      <alignment vertical="center"/>
    </xf>
    <xf numFmtId="180" fontId="35" fillId="2" borderId="5" xfId="0" applyNumberFormat="1" applyFont="1" applyFill="1" applyBorder="1">
      <alignment vertical="center"/>
    </xf>
    <xf numFmtId="49" fontId="35" fillId="2" borderId="5" xfId="0" applyNumberFormat="1" applyFont="1" applyFill="1" applyBorder="1">
      <alignment vertical="center"/>
    </xf>
    <xf numFmtId="0" fontId="36" fillId="0" borderId="35" xfId="0" applyFont="1" applyBorder="1" applyAlignment="1">
      <alignment horizontal="right" vertical="center"/>
    </xf>
    <xf numFmtId="0" fontId="37" fillId="0" borderId="35" xfId="0" applyFont="1" applyBorder="1" applyAlignment="1">
      <alignment horizontal="right" vertical="center"/>
    </xf>
    <xf numFmtId="0" fontId="37" fillId="0" borderId="0" xfId="0" applyFont="1">
      <alignment vertical="center"/>
    </xf>
    <xf numFmtId="180" fontId="18" fillId="0" borderId="0" xfId="0" applyNumberFormat="1" applyFont="1" applyBorder="1">
      <alignment vertical="center"/>
    </xf>
    <xf numFmtId="180" fontId="0" fillId="0" borderId="0" xfId="0" applyNumberFormat="1" applyBorder="1">
      <alignment vertical="center"/>
    </xf>
    <xf numFmtId="180" fontId="35" fillId="2" borderId="16" xfId="0" applyNumberFormat="1" applyFont="1" applyFill="1" applyBorder="1">
      <alignment vertical="center"/>
    </xf>
    <xf numFmtId="49" fontId="35" fillId="2" borderId="16" xfId="0" applyNumberFormat="1" applyFont="1" applyFill="1" applyBorder="1">
      <alignment vertical="center"/>
    </xf>
    <xf numFmtId="181" fontId="0" fillId="0" borderId="0" xfId="0" applyNumberFormat="1" applyBorder="1" applyAlignment="1">
      <alignment horizontal="right" vertical="center"/>
    </xf>
    <xf numFmtId="0" fontId="0" fillId="0" borderId="0" xfId="0" applyBorder="1">
      <alignment vertical="center"/>
    </xf>
    <xf numFmtId="181" fontId="34" fillId="0" borderId="0" xfId="0" applyNumberFormat="1" applyFont="1" applyBorder="1" applyAlignment="1">
      <alignment horizontal="right" vertical="center"/>
    </xf>
    <xf numFmtId="180" fontId="7" fillId="0" borderId="0" xfId="0" applyNumberFormat="1" applyFont="1">
      <alignment vertical="center"/>
    </xf>
    <xf numFmtId="180" fontId="7" fillId="2" borderId="5" xfId="0" applyNumberFormat="1" applyFont="1" applyFill="1" applyBorder="1">
      <alignment vertical="center"/>
    </xf>
    <xf numFmtId="49" fontId="7" fillId="2" borderId="5" xfId="0" applyNumberFormat="1" applyFont="1" applyFill="1" applyBorder="1">
      <alignment vertical="center"/>
    </xf>
    <xf numFmtId="0" fontId="36" fillId="0" borderId="0" xfId="0" applyFont="1">
      <alignment vertical="center"/>
    </xf>
    <xf numFmtId="0" fontId="29" fillId="0" borderId="28" xfId="1" applyFont="1" applyBorder="1" applyAlignment="1">
      <alignment horizontal="left" vertical="center" wrapText="1"/>
    </xf>
    <xf numFmtId="0" fontId="29" fillId="0" borderId="0" xfId="1" applyFont="1" applyAlignment="1">
      <alignment horizontal="left" vertical="center" wrapText="1"/>
    </xf>
    <xf numFmtId="0" fontId="23" fillId="6" borderId="2" xfId="1" applyFont="1" applyFill="1" applyBorder="1" applyAlignment="1" applyProtection="1">
      <alignment horizontal="center" vertical="center" shrinkToFit="1"/>
      <protection locked="0"/>
    </xf>
    <xf numFmtId="0" fontId="23" fillId="6" borderId="5" xfId="1" applyFont="1" applyFill="1" applyBorder="1" applyAlignment="1" applyProtection="1">
      <alignment horizontal="center" vertical="center" shrinkToFit="1"/>
      <protection locked="0"/>
    </xf>
    <xf numFmtId="0" fontId="23" fillId="6" borderId="25" xfId="1" applyFont="1" applyFill="1" applyBorder="1" applyAlignment="1" applyProtection="1">
      <alignment horizontal="center" vertical="center" shrinkToFit="1"/>
      <protection locked="0"/>
    </xf>
    <xf numFmtId="49" fontId="23" fillId="6" borderId="2" xfId="1" applyNumberFormat="1" applyFont="1" applyFill="1" applyBorder="1" applyAlignment="1" applyProtection="1">
      <alignment horizontal="center" vertical="center" shrinkToFit="1"/>
      <protection locked="0"/>
    </xf>
    <xf numFmtId="49" fontId="23" fillId="6" borderId="5" xfId="1" applyNumberFormat="1" applyFont="1" applyFill="1" applyBorder="1" applyAlignment="1" applyProtection="1">
      <alignment horizontal="center" vertical="center" shrinkToFit="1"/>
      <protection locked="0"/>
    </xf>
    <xf numFmtId="49" fontId="23" fillId="6" borderId="25" xfId="1" applyNumberFormat="1" applyFont="1" applyFill="1" applyBorder="1" applyAlignment="1" applyProtection="1">
      <alignment horizontal="center" vertical="center" shrinkToFit="1"/>
      <protection locked="0"/>
    </xf>
    <xf numFmtId="0" fontId="27" fillId="8" borderId="26" xfId="6" applyFill="1" applyBorder="1" applyAlignment="1" applyProtection="1">
      <alignment horizontal="center" vertical="center" shrinkToFit="1"/>
      <protection locked="0"/>
    </xf>
    <xf numFmtId="0" fontId="27" fillId="8" borderId="16" xfId="6" applyFill="1" applyBorder="1" applyAlignment="1" applyProtection="1">
      <alignment horizontal="center" vertical="center" shrinkToFit="1"/>
      <protection locked="0"/>
    </xf>
    <xf numFmtId="0" fontId="27" fillId="8" borderId="27" xfId="6" applyFill="1" applyBorder="1" applyAlignment="1" applyProtection="1">
      <alignment horizontal="center" vertical="center" shrinkToFit="1"/>
      <protection locked="0"/>
    </xf>
    <xf numFmtId="180" fontId="1" fillId="6" borderId="31" xfId="6" applyNumberFormat="1" applyFont="1" applyFill="1" applyBorder="1" applyAlignment="1" applyProtection="1">
      <alignment horizontal="center" vertical="center" shrinkToFit="1"/>
      <protection locked="0"/>
    </xf>
    <xf numFmtId="0" fontId="24" fillId="0" borderId="0" xfId="1" applyFont="1"/>
    <xf numFmtId="0" fontId="25" fillId="0" borderId="10" xfId="1" applyFont="1" applyBorder="1" applyAlignment="1">
      <alignment horizontal="left" vertical="center" wrapText="1"/>
    </xf>
    <xf numFmtId="49" fontId="23" fillId="6" borderId="3" xfId="1" applyNumberFormat="1" applyFont="1" applyFill="1" applyBorder="1" applyAlignment="1" applyProtection="1">
      <alignment horizontal="center" vertical="center"/>
      <protection locked="0"/>
    </xf>
    <xf numFmtId="49" fontId="23" fillId="6" borderId="22" xfId="1" applyNumberFormat="1" applyFont="1" applyFill="1" applyBorder="1" applyAlignment="1" applyProtection="1">
      <alignment horizontal="center" vertical="center"/>
      <protection locked="0"/>
    </xf>
    <xf numFmtId="0" fontId="23" fillId="6" borderId="3" xfId="1" applyFont="1" applyFill="1" applyBorder="1" applyAlignment="1" applyProtection="1">
      <alignment horizontal="center" vertical="center"/>
      <protection locked="0"/>
    </xf>
    <xf numFmtId="0" fontId="23" fillId="6" borderId="22" xfId="1" applyFont="1" applyFill="1" applyBorder="1" applyAlignment="1" applyProtection="1">
      <alignment horizontal="center" vertical="center"/>
      <protection locked="0"/>
    </xf>
    <xf numFmtId="0" fontId="25" fillId="0" borderId="36" xfId="1" applyFont="1" applyBorder="1" applyAlignment="1">
      <alignment horizontal="center" vertical="center"/>
    </xf>
    <xf numFmtId="0" fontId="25" fillId="0" borderId="37" xfId="1" applyFont="1" applyBorder="1" applyAlignment="1">
      <alignment horizontal="center" vertical="center"/>
    </xf>
    <xf numFmtId="0" fontId="25" fillId="0" borderId="38" xfId="1" applyFont="1" applyBorder="1" applyAlignment="1">
      <alignment horizontal="center" vertical="center"/>
    </xf>
    <xf numFmtId="0" fontId="25" fillId="0" borderId="39" xfId="1" applyFont="1" applyBorder="1" applyAlignment="1">
      <alignment horizontal="center" vertical="center"/>
    </xf>
    <xf numFmtId="0" fontId="25" fillId="0" borderId="10" xfId="1" applyFont="1" applyBorder="1" applyAlignment="1">
      <alignment horizontal="center" vertical="center"/>
    </xf>
    <xf numFmtId="0" fontId="25" fillId="0" borderId="40" xfId="1" applyFont="1" applyBorder="1" applyAlignment="1">
      <alignment horizontal="center" vertical="center"/>
    </xf>
    <xf numFmtId="0" fontId="23" fillId="8" borderId="3" xfId="1" applyFont="1" applyFill="1" applyBorder="1" applyAlignment="1" applyProtection="1">
      <alignment horizontal="center" vertical="center" shrinkToFit="1"/>
      <protection locked="0"/>
    </xf>
    <xf numFmtId="0" fontId="23" fillId="8" borderId="22" xfId="1" applyFont="1" applyFill="1" applyBorder="1" applyAlignment="1" applyProtection="1">
      <alignment horizontal="center" vertical="center" shrinkToFit="1"/>
      <protection locked="0"/>
    </xf>
    <xf numFmtId="0" fontId="23" fillId="6" borderId="3" xfId="0" applyFont="1" applyFill="1" applyBorder="1" applyAlignment="1" applyProtection="1">
      <alignment horizontal="center" vertical="center"/>
      <protection locked="0"/>
    </xf>
    <xf numFmtId="0" fontId="23" fillId="6" borderId="22" xfId="0" applyFont="1" applyFill="1" applyBorder="1" applyAlignment="1" applyProtection="1">
      <alignment horizontal="center" vertical="center"/>
      <protection locked="0"/>
    </xf>
    <xf numFmtId="0" fontId="23" fillId="8" borderId="3" xfId="0" applyFont="1" applyFill="1" applyBorder="1" applyAlignment="1" applyProtection="1">
      <alignment horizontal="center" vertical="center" shrinkToFit="1"/>
      <protection locked="0"/>
    </xf>
    <xf numFmtId="0" fontId="23" fillId="8" borderId="22" xfId="0" applyFont="1" applyFill="1" applyBorder="1" applyAlignment="1" applyProtection="1">
      <alignment horizontal="center" vertical="center" shrinkToFit="1"/>
      <protection locked="0"/>
    </xf>
    <xf numFmtId="0" fontId="23" fillId="6" borderId="3" xfId="1" applyFont="1" applyFill="1" applyBorder="1" applyAlignment="1" applyProtection="1">
      <alignment horizontal="center" vertical="center" shrinkToFit="1"/>
      <protection locked="0"/>
    </xf>
    <xf numFmtId="0" fontId="23" fillId="6" borderId="22" xfId="1" applyFont="1" applyFill="1" applyBorder="1" applyAlignment="1" applyProtection="1">
      <alignment horizontal="center" vertical="center" shrinkToFit="1"/>
      <protection locked="0"/>
    </xf>
    <xf numFmtId="0" fontId="8" fillId="0" borderId="0" xfId="1" applyFont="1" applyAlignment="1">
      <alignment horizontal="left" vertical="center"/>
    </xf>
    <xf numFmtId="0" fontId="8" fillId="0" borderId="0" xfId="1" applyFont="1" applyAlignment="1">
      <alignment horizontal="center" vertical="center" wrapText="1"/>
    </xf>
    <xf numFmtId="0" fontId="8" fillId="0" borderId="0" xfId="1" applyFont="1" applyBorder="1" applyAlignment="1">
      <alignment horizontal="center" vertical="center"/>
    </xf>
    <xf numFmtId="0" fontId="8" fillId="0" borderId="5" xfId="1" applyFont="1" applyBorder="1" applyAlignment="1">
      <alignment horizontal="center" vertical="center"/>
    </xf>
    <xf numFmtId="0" fontId="8" fillId="0" borderId="0" xfId="1" applyFont="1" applyBorder="1" applyAlignment="1">
      <alignment horizontal="left" vertical="center" wrapText="1"/>
    </xf>
    <xf numFmtId="179" fontId="8" fillId="0" borderId="0" xfId="1" applyNumberFormat="1" applyFont="1" applyBorder="1" applyAlignment="1">
      <alignment horizontal="right" vertical="center"/>
    </xf>
    <xf numFmtId="178" fontId="8" fillId="0" borderId="4" xfId="5" applyNumberFormat="1" applyFont="1" applyBorder="1" applyAlignment="1">
      <alignment horizontal="right" vertical="center"/>
    </xf>
    <xf numFmtId="178" fontId="8" fillId="0" borderId="3" xfId="5" applyNumberFormat="1" applyFont="1" applyBorder="1" applyAlignment="1">
      <alignment horizontal="right" vertical="center"/>
    </xf>
    <xf numFmtId="0" fontId="8" fillId="0" borderId="0" xfId="1" applyFont="1" applyAlignment="1">
      <alignment horizontal="left" vertical="top" wrapText="1"/>
    </xf>
    <xf numFmtId="0" fontId="8" fillId="0" borderId="0" xfId="1" applyFont="1" applyAlignment="1">
      <alignment vertical="center"/>
    </xf>
    <xf numFmtId="49" fontId="8" fillId="0" borderId="0" xfId="1" applyNumberFormat="1" applyFont="1" applyAlignment="1">
      <alignment horizontal="center" vertical="center"/>
    </xf>
    <xf numFmtId="0" fontId="8" fillId="0" borderId="0" xfId="1" applyFont="1" applyAlignment="1">
      <alignment horizontal="center" vertical="center"/>
    </xf>
    <xf numFmtId="0" fontId="8" fillId="0" borderId="6" xfId="1" applyFont="1" applyFill="1" applyBorder="1" applyAlignment="1">
      <alignment vertical="center" shrinkToFit="1"/>
    </xf>
    <xf numFmtId="0" fontId="1" fillId="0" borderId="6" xfId="1" applyFill="1" applyBorder="1" applyAlignment="1">
      <alignment vertical="center" shrinkToFit="1"/>
    </xf>
    <xf numFmtId="0" fontId="9" fillId="0" borderId="0" xfId="1" applyFont="1" applyAlignment="1">
      <alignment horizontal="right"/>
    </xf>
    <xf numFmtId="0" fontId="8" fillId="0" borderId="15" xfId="1" applyFont="1" applyBorder="1" applyAlignment="1">
      <alignment horizontal="center" vertical="center" shrinkToFit="1"/>
    </xf>
    <xf numFmtId="0" fontId="8" fillId="0" borderId="0" xfId="1" applyFont="1" applyBorder="1" applyAlignment="1">
      <alignment vertical="center"/>
    </xf>
    <xf numFmtId="0" fontId="8" fillId="0" borderId="0" xfId="1" applyFont="1" applyAlignment="1">
      <alignment horizontal="left" vertical="center" wrapText="1"/>
    </xf>
    <xf numFmtId="0" fontId="7" fillId="0" borderId="10" xfId="2" applyFont="1" applyBorder="1" applyAlignment="1">
      <alignment horizontal="right" vertical="center"/>
    </xf>
    <xf numFmtId="0" fontId="6" fillId="2" borderId="9" xfId="2" applyFont="1" applyFill="1" applyBorder="1" applyAlignment="1">
      <alignment horizontal="center" vertical="center"/>
    </xf>
    <xf numFmtId="0" fontId="6" fillId="2" borderId="8" xfId="2" applyFont="1" applyFill="1" applyBorder="1" applyAlignment="1">
      <alignment horizontal="center" vertical="center"/>
    </xf>
    <xf numFmtId="0" fontId="6" fillId="2" borderId="7" xfId="2" applyFont="1" applyFill="1" applyBorder="1" applyAlignment="1">
      <alignment horizontal="center" vertical="center"/>
    </xf>
    <xf numFmtId="38" fontId="0" fillId="0" borderId="9" xfId="3" applyFont="1" applyBorder="1" applyAlignment="1">
      <alignment horizontal="right" vertical="center"/>
    </xf>
    <xf numFmtId="38" fontId="0" fillId="0" borderId="8" xfId="3" applyFont="1" applyBorder="1" applyAlignment="1">
      <alignment horizontal="right" vertical="center"/>
    </xf>
    <xf numFmtId="0" fontId="14" fillId="0" borderId="0" xfId="2" applyFont="1" applyAlignment="1">
      <alignment horizontal="right" vertical="center"/>
    </xf>
    <xf numFmtId="0" fontId="4" fillId="0" borderId="13" xfId="2" applyNumberFormat="1" applyFill="1" applyBorder="1" applyAlignment="1" applyProtection="1">
      <alignment horizontal="center" vertical="center"/>
    </xf>
    <xf numFmtId="0" fontId="21" fillId="0" borderId="12" xfId="2" applyFont="1" applyBorder="1" applyAlignment="1" applyProtection="1">
      <alignment horizontal="center" vertical="center" wrapText="1"/>
    </xf>
    <xf numFmtId="0" fontId="19" fillId="0" borderId="14" xfId="2" applyFont="1" applyBorder="1" applyAlignment="1" applyProtection="1">
      <alignment horizontal="center" vertical="center"/>
    </xf>
    <xf numFmtId="0" fontId="14" fillId="0" borderId="0" xfId="2" applyFont="1" applyAlignment="1">
      <alignment horizontal="left" vertical="center" wrapText="1"/>
    </xf>
    <xf numFmtId="0" fontId="4" fillId="0" borderId="0" xfId="2" applyAlignment="1">
      <alignment horizontal="center" vertical="center"/>
    </xf>
    <xf numFmtId="0" fontId="4" fillId="0" borderId="0" xfId="2" applyAlignment="1">
      <alignment horizontal="left" vertical="center"/>
    </xf>
    <xf numFmtId="0" fontId="6" fillId="0" borderId="0" xfId="2" applyFont="1" applyFill="1" applyBorder="1" applyAlignment="1">
      <alignment horizontal="left" vertical="center"/>
    </xf>
    <xf numFmtId="0" fontId="12" fillId="0" borderId="0" xfId="2" applyFont="1" applyAlignment="1">
      <alignment horizontal="left" vertical="center" wrapText="1"/>
    </xf>
    <xf numFmtId="0" fontId="13" fillId="0" borderId="0" xfId="2" applyFont="1" applyAlignment="1">
      <alignment horizontal="left" vertical="center" wrapText="1"/>
    </xf>
    <xf numFmtId="176" fontId="0" fillId="6" borderId="4" xfId="3" applyNumberFormat="1" applyFont="1" applyFill="1" applyBorder="1" applyAlignment="1" applyProtection="1">
      <alignment horizontal="center" vertical="center"/>
      <protection locked="0"/>
    </xf>
    <xf numFmtId="176" fontId="0" fillId="6" borderId="3" xfId="3" applyNumberFormat="1" applyFont="1" applyFill="1" applyBorder="1" applyAlignment="1" applyProtection="1">
      <alignment horizontal="center" vertical="center"/>
      <protection locked="0"/>
    </xf>
    <xf numFmtId="0" fontId="4" fillId="0" borderId="0" xfId="2" applyFont="1" applyAlignment="1">
      <alignment horizontal="center" vertical="center"/>
    </xf>
    <xf numFmtId="0" fontId="4" fillId="0" borderId="0" xfId="2" applyFont="1" applyAlignment="1">
      <alignment horizontal="center" vertical="center" shrinkToFit="1"/>
    </xf>
    <xf numFmtId="0" fontId="4" fillId="0" borderId="13" xfId="2" applyBorder="1" applyAlignment="1" applyProtection="1">
      <alignment horizontal="center" vertical="center"/>
    </xf>
    <xf numFmtId="0" fontId="4" fillId="6" borderId="4" xfId="2" applyFill="1" applyBorder="1" applyAlignment="1" applyProtection="1">
      <alignment vertical="center" shrinkToFit="1"/>
      <protection locked="0"/>
    </xf>
    <xf numFmtId="0" fontId="4" fillId="6" borderId="3" xfId="2" applyFill="1" applyBorder="1" applyAlignment="1" applyProtection="1">
      <alignment vertical="center" shrinkToFit="1"/>
      <protection locked="0"/>
    </xf>
    <xf numFmtId="0" fontId="4" fillId="6" borderId="2" xfId="2" applyFill="1" applyBorder="1" applyAlignment="1" applyProtection="1">
      <alignment vertical="center" shrinkToFit="1"/>
      <protection locked="0"/>
    </xf>
    <xf numFmtId="38" fontId="0" fillId="6" borderId="4" xfId="3" applyFont="1" applyFill="1" applyBorder="1" applyAlignment="1" applyProtection="1">
      <alignment vertical="center"/>
      <protection locked="0"/>
    </xf>
    <xf numFmtId="38" fontId="0" fillId="6" borderId="3" xfId="3" applyFont="1" applyFill="1" applyBorder="1" applyAlignment="1" applyProtection="1">
      <alignment vertical="center"/>
      <protection locked="0"/>
    </xf>
    <xf numFmtId="38" fontId="0" fillId="6" borderId="2" xfId="3" applyFont="1" applyFill="1" applyBorder="1" applyAlignment="1" applyProtection="1">
      <alignment vertical="center"/>
      <protection locked="0"/>
    </xf>
    <xf numFmtId="38" fontId="0" fillId="4" borderId="4" xfId="3" applyFont="1" applyFill="1" applyBorder="1" applyAlignment="1" applyProtection="1">
      <alignment vertical="center"/>
      <protection locked="0"/>
    </xf>
    <xf numFmtId="38" fontId="0" fillId="4" borderId="3" xfId="3" applyFont="1" applyFill="1" applyBorder="1" applyAlignment="1" applyProtection="1">
      <alignment vertical="center"/>
      <protection locked="0"/>
    </xf>
    <xf numFmtId="38" fontId="0" fillId="4" borderId="2" xfId="3" applyFont="1" applyFill="1" applyBorder="1" applyAlignment="1" applyProtection="1">
      <alignment vertical="center"/>
      <protection locked="0"/>
    </xf>
    <xf numFmtId="0" fontId="4" fillId="0" borderId="5" xfId="2" applyBorder="1" applyAlignment="1">
      <alignment horizontal="center" vertical="center" wrapText="1"/>
    </xf>
    <xf numFmtId="0" fontId="4" fillId="0" borderId="5" xfId="2" applyBorder="1" applyAlignment="1">
      <alignment horizontal="center" vertical="center"/>
    </xf>
    <xf numFmtId="0" fontId="4" fillId="0" borderId="12" xfId="2" applyBorder="1" applyAlignment="1" applyProtection="1">
      <alignment horizontal="center" vertical="center"/>
    </xf>
    <xf numFmtId="0" fontId="4" fillId="0" borderId="14" xfId="2" applyBorder="1" applyAlignment="1" applyProtection="1">
      <alignment horizontal="center" vertical="center"/>
    </xf>
    <xf numFmtId="38" fontId="4" fillId="0" borderId="13" xfId="5" applyFont="1" applyFill="1" applyBorder="1" applyAlignment="1" applyProtection="1">
      <alignment horizontal="right" vertical="center"/>
    </xf>
    <xf numFmtId="38" fontId="0" fillId="0" borderId="5" xfId="3" applyFont="1" applyBorder="1" applyAlignment="1">
      <alignment vertical="center"/>
    </xf>
    <xf numFmtId="10" fontId="4" fillId="3" borderId="9" xfId="7" applyNumberFormat="1" applyFont="1" applyFill="1" applyBorder="1" applyAlignment="1" applyProtection="1">
      <alignment vertical="center"/>
      <protection locked="0"/>
    </xf>
    <xf numFmtId="10" fontId="4" fillId="3" borderId="8" xfId="7" applyNumberFormat="1" applyFont="1" applyFill="1" applyBorder="1" applyAlignment="1" applyProtection="1">
      <alignment vertical="center"/>
      <protection locked="0"/>
    </xf>
    <xf numFmtId="10" fontId="4" fillId="3" borderId="7" xfId="7" applyNumberFormat="1" applyFont="1" applyFill="1" applyBorder="1" applyAlignment="1" applyProtection="1">
      <alignment vertical="center"/>
      <protection locked="0"/>
    </xf>
    <xf numFmtId="0" fontId="4" fillId="4" borderId="5" xfId="2" applyFill="1" applyBorder="1" applyAlignment="1">
      <alignment horizontal="center" vertical="center" wrapText="1"/>
    </xf>
    <xf numFmtId="0" fontId="4" fillId="4" borderId="5" xfId="2" applyFill="1" applyBorder="1" applyAlignment="1">
      <alignment horizontal="center" vertical="center"/>
    </xf>
    <xf numFmtId="0" fontId="4" fillId="0" borderId="0" xfId="2" applyFont="1" applyAlignment="1">
      <alignment horizontal="center" vertical="center" wrapText="1" shrinkToFit="1"/>
    </xf>
    <xf numFmtId="0" fontId="4" fillId="0" borderId="11" xfId="2" applyBorder="1" applyAlignment="1">
      <alignment horizontal="center" vertical="center" wrapText="1"/>
    </xf>
    <xf numFmtId="0" fontId="4" fillId="0" borderId="11" xfId="2" applyBorder="1" applyAlignment="1">
      <alignment horizontal="center" vertical="center"/>
    </xf>
    <xf numFmtId="38" fontId="0" fillId="4" borderId="11" xfId="3" applyFont="1" applyFill="1" applyBorder="1" applyAlignment="1" applyProtection="1">
      <alignment vertical="center"/>
      <protection locked="0"/>
    </xf>
    <xf numFmtId="0" fontId="4" fillId="4" borderId="11" xfId="2" applyFill="1" applyBorder="1" applyAlignment="1">
      <alignment horizontal="center" vertical="center" wrapText="1"/>
    </xf>
    <xf numFmtId="0" fontId="4" fillId="4" borderId="11" xfId="2" applyFill="1" applyBorder="1" applyAlignment="1">
      <alignment horizontal="center" vertical="center"/>
    </xf>
    <xf numFmtId="38" fontId="0" fillId="6" borderId="11" xfId="3" applyFont="1" applyFill="1" applyBorder="1" applyAlignment="1" applyProtection="1">
      <alignment vertical="center"/>
      <protection locked="0"/>
    </xf>
    <xf numFmtId="38" fontId="0" fillId="0" borderId="11" xfId="3" applyFont="1" applyBorder="1" applyAlignment="1">
      <alignment vertical="center"/>
    </xf>
    <xf numFmtId="0" fontId="4" fillId="0" borderId="4" xfId="2" applyBorder="1" applyAlignment="1">
      <alignment horizontal="center" vertical="center"/>
    </xf>
    <xf numFmtId="0" fontId="4" fillId="0" borderId="3" xfId="2" applyBorder="1" applyAlignment="1">
      <alignment horizontal="center" vertical="center"/>
    </xf>
    <xf numFmtId="0" fontId="4" fillId="0" borderId="2" xfId="2" applyBorder="1" applyAlignment="1">
      <alignment horizontal="center" vertical="center"/>
    </xf>
    <xf numFmtId="0" fontId="4" fillId="6" borderId="11" xfId="2" applyFill="1" applyBorder="1" applyAlignment="1" applyProtection="1">
      <alignment vertical="center" shrinkToFit="1"/>
      <protection locked="0"/>
    </xf>
    <xf numFmtId="0" fontId="4" fillId="0" borderId="1" xfId="2" applyBorder="1" applyAlignment="1">
      <alignment horizontal="center" vertical="center"/>
    </xf>
    <xf numFmtId="38" fontId="0" fillId="4" borderId="5" xfId="3" applyFont="1" applyFill="1" applyBorder="1" applyAlignment="1">
      <alignment vertical="center"/>
    </xf>
    <xf numFmtId="38" fontId="0" fillId="4" borderId="11" xfId="3" applyFont="1" applyFill="1" applyBorder="1" applyAlignment="1">
      <alignment vertical="center"/>
    </xf>
    <xf numFmtId="0" fontId="4" fillId="0" borderId="0" xfId="2" applyBorder="1" applyAlignment="1">
      <alignment horizontal="center" vertical="center"/>
    </xf>
    <xf numFmtId="0" fontId="4" fillId="3" borderId="9" xfId="2" applyFill="1" applyBorder="1" applyAlignment="1" applyProtection="1">
      <alignment vertical="center"/>
      <protection locked="0"/>
    </xf>
    <xf numFmtId="0" fontId="4" fillId="3" borderId="8" xfId="2" applyFill="1" applyBorder="1" applyAlignment="1" applyProtection="1">
      <alignment vertical="center"/>
      <protection locked="0"/>
    </xf>
    <xf numFmtId="0" fontId="4" fillId="3" borderId="7" xfId="2" applyFill="1" applyBorder="1" applyAlignment="1" applyProtection="1">
      <alignment vertical="center"/>
      <protection locked="0"/>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2" xfId="0" applyFont="1" applyFill="1" applyBorder="1" applyAlignment="1">
      <alignment horizontal="center" vertical="center"/>
    </xf>
    <xf numFmtId="0" fontId="7" fillId="7" borderId="5" xfId="0" applyFont="1" applyFill="1" applyBorder="1" applyAlignment="1">
      <alignment horizontal="center" vertical="center"/>
    </xf>
    <xf numFmtId="0" fontId="7" fillId="2" borderId="5" xfId="0" applyFont="1" applyFill="1" applyBorder="1" applyAlignment="1">
      <alignment horizontal="center" vertical="center"/>
    </xf>
    <xf numFmtId="38" fontId="7" fillId="2" borderId="4" xfId="5" applyFont="1" applyFill="1" applyBorder="1" applyAlignment="1">
      <alignment horizontal="center" vertical="center"/>
    </xf>
    <xf numFmtId="38" fontId="7" fillId="2" borderId="2" xfId="5" applyFont="1" applyFill="1" applyBorder="1" applyAlignment="1">
      <alignment horizontal="center" vertical="center"/>
    </xf>
    <xf numFmtId="38" fontId="7" fillId="2" borderId="5" xfId="5" applyFont="1" applyFill="1" applyBorder="1" applyAlignment="1">
      <alignment horizontal="center" vertical="center"/>
    </xf>
    <xf numFmtId="0" fontId="7" fillId="5" borderId="16" xfId="0" applyFont="1" applyFill="1" applyBorder="1" applyAlignment="1">
      <alignment horizontal="center" vertical="center" wrapText="1"/>
    </xf>
    <xf numFmtId="0" fontId="7" fillId="5" borderId="33" xfId="0" applyFont="1" applyFill="1" applyBorder="1" applyAlignment="1">
      <alignment horizontal="center" vertical="center" wrapText="1"/>
    </xf>
    <xf numFmtId="0" fontId="7" fillId="5" borderId="34"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5" xfId="0" applyFont="1" applyFill="1" applyBorder="1" applyAlignment="1">
      <alignment horizontal="center" vertical="center"/>
    </xf>
    <xf numFmtId="0" fontId="7" fillId="5" borderId="16" xfId="0" applyFont="1" applyFill="1" applyBorder="1" applyAlignment="1">
      <alignment horizontal="center" vertical="center"/>
    </xf>
    <xf numFmtId="0" fontId="7" fillId="5" borderId="33" xfId="0" applyFont="1" applyFill="1" applyBorder="1" applyAlignment="1">
      <alignment horizontal="center" vertical="center"/>
    </xf>
    <xf numFmtId="0" fontId="7" fillId="5" borderId="34" xfId="0" applyFont="1" applyFill="1" applyBorder="1" applyAlignment="1">
      <alignment horizontal="center" vertical="center"/>
    </xf>
  </cellXfs>
  <cellStyles count="8">
    <cellStyle name="パーセント" xfId="7" builtinId="5"/>
    <cellStyle name="ハイパーリンク" xfId="6" builtinId="8"/>
    <cellStyle name="桁区切り" xfId="5" builtinId="6"/>
    <cellStyle name="桁区切り 2" xfId="3" xr:uid="{00000000-0005-0000-0000-000001000000}"/>
    <cellStyle name="桁区切り 3" xfId="4" xr:uid="{00000000-0005-0000-0000-000002000000}"/>
    <cellStyle name="標準" xfId="0" builtinId="0"/>
    <cellStyle name="標準 2" xfId="1" xr:uid="{00000000-0005-0000-0000-000004000000}"/>
    <cellStyle name="標準 3" xfId="2" xr:uid="{00000000-0005-0000-0000-000005000000}"/>
  </cellStyles>
  <dxfs count="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7" tint="0.79998168889431442"/>
      </font>
    </dxf>
    <dxf>
      <font>
        <color theme="7" tint="0.79998168889431442"/>
      </font>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209548</xdr:colOff>
      <xdr:row>6</xdr:row>
      <xdr:rowOff>85725</xdr:rowOff>
    </xdr:from>
    <xdr:to>
      <xdr:col>14</xdr:col>
      <xdr:colOff>38100</xdr:colOff>
      <xdr:row>11</xdr:row>
      <xdr:rowOff>161925</xdr:rowOff>
    </xdr:to>
    <xdr:sp macro="" textlink="">
      <xdr:nvSpPr>
        <xdr:cNvPr id="2" name="円形吹き出し 4">
          <a:extLst>
            <a:ext uri="{FF2B5EF4-FFF2-40B4-BE49-F238E27FC236}">
              <a16:creationId xmlns:a16="http://schemas.microsoft.com/office/drawing/2014/main" id="{79747101-8650-488D-A8CF-908E3384D8D1}"/>
            </a:ext>
          </a:extLst>
        </xdr:cNvPr>
        <xdr:cNvSpPr/>
      </xdr:nvSpPr>
      <xdr:spPr>
        <a:xfrm>
          <a:off x="8277223" y="2085975"/>
          <a:ext cx="3257552" cy="1609725"/>
        </a:xfrm>
        <a:prstGeom prst="wedgeEllipseCallout">
          <a:avLst>
            <a:gd name="adj1" fmla="val -65607"/>
            <a:gd name="adj2" fmla="val 34443"/>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内容について確認させていただくことがございますので補助金担当者につながりやすい電話番号の記載をお願いします。</a:t>
          </a:r>
          <a:endParaRPr lang="ja-JP" altLang="ja-JP">
            <a:effectLst/>
          </a:endParaRPr>
        </a:p>
        <a:p>
          <a:pPr algn="l"/>
          <a:endParaRPr kumimoji="1" lang="ja-JP" altLang="en-US" sz="1100"/>
        </a:p>
      </xdr:txBody>
    </xdr:sp>
    <xdr:clientData/>
  </xdr:twoCellAnchor>
  <xdr:twoCellAnchor>
    <xdr:from>
      <xdr:col>9</xdr:col>
      <xdr:colOff>28575</xdr:colOff>
      <xdr:row>3</xdr:row>
      <xdr:rowOff>0</xdr:rowOff>
    </xdr:from>
    <xdr:to>
      <xdr:col>9</xdr:col>
      <xdr:colOff>400050</xdr:colOff>
      <xdr:row>4</xdr:row>
      <xdr:rowOff>295275</xdr:rowOff>
    </xdr:to>
    <xdr:sp macro="" textlink="">
      <xdr:nvSpPr>
        <xdr:cNvPr id="3" name="右中かっこ 2">
          <a:extLst>
            <a:ext uri="{FF2B5EF4-FFF2-40B4-BE49-F238E27FC236}">
              <a16:creationId xmlns:a16="http://schemas.microsoft.com/office/drawing/2014/main" id="{AF813C6F-1FDA-4580-A2AD-6AA7B18E57AE}"/>
            </a:ext>
          </a:extLst>
        </xdr:cNvPr>
        <xdr:cNvSpPr/>
      </xdr:nvSpPr>
      <xdr:spPr>
        <a:xfrm>
          <a:off x="7848600" y="1085850"/>
          <a:ext cx="371475" cy="6000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428623</xdr:colOff>
      <xdr:row>3</xdr:row>
      <xdr:rowOff>76200</xdr:rowOff>
    </xdr:from>
    <xdr:to>
      <xdr:col>12</xdr:col>
      <xdr:colOff>9524</xdr:colOff>
      <xdr:row>4</xdr:row>
      <xdr:rowOff>142875</xdr:rowOff>
    </xdr:to>
    <xdr:sp macro="" textlink="">
      <xdr:nvSpPr>
        <xdr:cNvPr id="4" name="テキスト ボックス 3">
          <a:extLst>
            <a:ext uri="{FF2B5EF4-FFF2-40B4-BE49-F238E27FC236}">
              <a16:creationId xmlns:a16="http://schemas.microsoft.com/office/drawing/2014/main" id="{0EC9DE24-4B47-4C66-8005-AC0205A4EF0C}"/>
            </a:ext>
          </a:extLst>
        </xdr:cNvPr>
        <xdr:cNvSpPr txBox="1"/>
      </xdr:nvSpPr>
      <xdr:spPr>
        <a:xfrm>
          <a:off x="8248648" y="1162050"/>
          <a:ext cx="1638301" cy="3714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法人でなければ省略。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0</xdr:colOff>
      <xdr:row>15</xdr:row>
      <xdr:rowOff>0</xdr:rowOff>
    </xdr:from>
    <xdr:to>
      <xdr:col>22</xdr:col>
      <xdr:colOff>0</xdr:colOff>
      <xdr:row>15</xdr:row>
      <xdr:rowOff>0</xdr:rowOff>
    </xdr:to>
    <xdr:sp macro="" textlink="">
      <xdr:nvSpPr>
        <xdr:cNvPr id="2" name="AutoShape 2">
          <a:extLst>
            <a:ext uri="{FF2B5EF4-FFF2-40B4-BE49-F238E27FC236}">
              <a16:creationId xmlns:a16="http://schemas.microsoft.com/office/drawing/2014/main" id="{00000000-0008-0000-0000-000002000000}"/>
            </a:ext>
          </a:extLst>
        </xdr:cNvPr>
        <xdr:cNvSpPr>
          <a:spLocks noChangeArrowheads="1"/>
        </xdr:cNvSpPr>
      </xdr:nvSpPr>
      <xdr:spPr bwMode="auto">
        <a:xfrm>
          <a:off x="6153150" y="3648075"/>
          <a:ext cx="0"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142875</xdr:colOff>
      <xdr:row>48</xdr:row>
      <xdr:rowOff>192183</xdr:rowOff>
    </xdr:from>
    <xdr:ext cx="17112377" cy="2667269"/>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42875" y="15686183"/>
          <a:ext cx="17112377" cy="2667269"/>
        </a:xfrm>
        <a:prstGeom prst="rect">
          <a:avLst/>
        </a:prstGeom>
        <a:solidFill>
          <a:schemeClr val="accent3">
            <a:lumMod val="60000"/>
            <a:lumOff val="40000"/>
          </a:schemeClr>
        </a:solidFill>
        <a:ln w="127000" cmpd="thinThick">
          <a:solidFill>
            <a:schemeClr val="tx1"/>
          </a:solidFill>
        </a:ln>
      </xdr:spPr>
      <xdr:txBody>
        <a:bodyPr wrap="none" lIns="91440" tIns="45720" rIns="91440" bIns="45720">
          <a:spAutoFit/>
        </a:bodyPr>
        <a:lstStyle/>
        <a:p>
          <a:pPr algn="ctr"/>
          <a:r>
            <a:rPr kumimoji="1" lang="ja-JP" altLang="en-US" sz="60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大阪府作業用シートです。</a:t>
          </a:r>
          <a:endParaRPr kumimoji="1" lang="en-US" altLang="ja-JP" sz="60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a:p>
          <a:pPr algn="ctr"/>
          <a:r>
            <a:rPr kumimoji="1" lang="ja-JP" altLang="en-US" sz="60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このシートの削除・改変は行わないでください。</a:t>
          </a:r>
          <a:endParaRPr lang="ja-JP" altLang="en-US" sz="60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EA5CF-6820-459B-B57A-5C772464DE29}">
  <sheetPr>
    <tabColor rgb="FFFF0000"/>
    <pageSetUpPr fitToPage="1"/>
  </sheetPr>
  <dimension ref="B1:P39"/>
  <sheetViews>
    <sheetView view="pageBreakPreview" zoomScaleNormal="100" zoomScaleSheetLayoutView="100" workbookViewId="0">
      <selection activeCell="C12" sqref="C11:I12"/>
    </sheetView>
  </sheetViews>
  <sheetFormatPr defaultColWidth="9" defaultRowHeight="24" customHeight="1"/>
  <cols>
    <col min="1" max="1" width="2.5" style="49" customWidth="1"/>
    <col min="2" max="2" width="32.625" style="49" customWidth="1"/>
    <col min="3" max="3" width="11.625" style="49" bestFit="1" customWidth="1"/>
    <col min="4" max="4" width="9" style="49"/>
    <col min="5" max="5" width="13.125" style="49" bestFit="1" customWidth="1"/>
    <col min="6" max="7" width="9" style="49"/>
    <col min="8" max="8" width="10.5" style="49" bestFit="1" customWidth="1"/>
    <col min="9" max="9" width="8.5" style="49" customWidth="1"/>
    <col min="10" max="16384" width="9" style="49"/>
  </cols>
  <sheetData>
    <row r="1" spans="2:16" ht="24" customHeight="1">
      <c r="C1" s="116"/>
      <c r="D1" s="116"/>
      <c r="E1" s="116"/>
      <c r="F1" s="116"/>
    </row>
    <row r="2" spans="2:16" ht="37.5" customHeight="1" thickBot="1">
      <c r="B2" s="49" t="s">
        <v>111</v>
      </c>
      <c r="C2" s="117" t="s">
        <v>164</v>
      </c>
      <c r="D2" s="117"/>
      <c r="E2" s="117"/>
      <c r="F2" s="117"/>
      <c r="G2" s="117"/>
      <c r="H2" s="117"/>
      <c r="I2" s="117"/>
    </row>
    <row r="3" spans="2:16" ht="24" customHeight="1">
      <c r="B3" s="50" t="s">
        <v>112</v>
      </c>
      <c r="C3" s="51" t="s">
        <v>113</v>
      </c>
      <c r="D3" s="53"/>
      <c r="E3" s="52" t="s">
        <v>114</v>
      </c>
      <c r="F3" s="53"/>
      <c r="G3" s="52" t="s">
        <v>128</v>
      </c>
      <c r="H3" s="53"/>
      <c r="I3" s="54" t="s">
        <v>115</v>
      </c>
    </row>
    <row r="4" spans="2:16" s="74" customFormat="1" ht="24" customHeight="1">
      <c r="B4" s="75" t="s">
        <v>132</v>
      </c>
      <c r="C4" s="130"/>
      <c r="D4" s="130"/>
      <c r="E4" s="130"/>
      <c r="F4" s="130"/>
      <c r="G4" s="130"/>
      <c r="H4" s="130"/>
      <c r="I4" s="131"/>
    </row>
    <row r="5" spans="2:16" s="74" customFormat="1" ht="24" customHeight="1">
      <c r="B5" s="76" t="s">
        <v>133</v>
      </c>
      <c r="C5" s="132"/>
      <c r="D5" s="132"/>
      <c r="E5" s="132"/>
      <c r="F5" s="132"/>
      <c r="G5" s="132"/>
      <c r="H5" s="132"/>
      <c r="I5" s="133"/>
    </row>
    <row r="6" spans="2:16" ht="24" customHeight="1">
      <c r="B6" s="59" t="s">
        <v>118</v>
      </c>
      <c r="C6" s="134"/>
      <c r="D6" s="134"/>
      <c r="E6" s="134"/>
      <c r="F6" s="134"/>
      <c r="G6" s="134"/>
      <c r="H6" s="134"/>
      <c r="I6" s="135"/>
    </row>
    <row r="7" spans="2:16" ht="24" customHeight="1">
      <c r="B7" s="55" t="s">
        <v>116</v>
      </c>
      <c r="C7" s="56" t="s">
        <v>117</v>
      </c>
      <c r="D7" s="118"/>
      <c r="E7" s="118"/>
      <c r="F7" s="118"/>
      <c r="G7" s="118"/>
      <c r="H7" s="118"/>
      <c r="I7" s="119"/>
    </row>
    <row r="8" spans="2:16" ht="24" customHeight="1">
      <c r="B8" s="57" t="s">
        <v>134</v>
      </c>
      <c r="C8" s="120"/>
      <c r="D8" s="120"/>
      <c r="E8" s="120"/>
      <c r="F8" s="120"/>
      <c r="G8" s="120"/>
      <c r="H8" s="120"/>
      <c r="I8" s="121"/>
    </row>
    <row r="9" spans="2:16" ht="24" customHeight="1">
      <c r="B9" s="58" t="s">
        <v>135</v>
      </c>
      <c r="C9" s="128"/>
      <c r="D9" s="128"/>
      <c r="E9" s="128"/>
      <c r="F9" s="128"/>
      <c r="G9" s="128"/>
      <c r="H9" s="128"/>
      <c r="I9" s="129"/>
    </row>
    <row r="10" spans="2:16" ht="24" customHeight="1">
      <c r="B10" s="60" t="s">
        <v>119</v>
      </c>
      <c r="C10" s="106"/>
      <c r="D10" s="107"/>
      <c r="E10" s="107"/>
      <c r="F10" s="107"/>
      <c r="G10" s="107"/>
      <c r="H10" s="107"/>
      <c r="I10" s="108"/>
    </row>
    <row r="11" spans="2:16" ht="24.75" customHeight="1">
      <c r="B11" s="61" t="s">
        <v>120</v>
      </c>
      <c r="C11" s="109"/>
      <c r="D11" s="110"/>
      <c r="E11" s="110"/>
      <c r="F11" s="110"/>
      <c r="G11" s="110"/>
      <c r="H11" s="110"/>
      <c r="I11" s="111"/>
    </row>
    <row r="12" spans="2:16" ht="24" customHeight="1">
      <c r="B12" s="58" t="s">
        <v>121</v>
      </c>
      <c r="C12" s="112"/>
      <c r="D12" s="113"/>
      <c r="E12" s="113"/>
      <c r="F12" s="113"/>
      <c r="G12" s="113"/>
      <c r="H12" s="113"/>
      <c r="I12" s="114"/>
    </row>
    <row r="13" spans="2:16" ht="24" customHeight="1" thickBot="1">
      <c r="B13" s="79" t="s">
        <v>165</v>
      </c>
      <c r="C13" s="80"/>
      <c r="D13" s="115"/>
      <c r="E13" s="115"/>
      <c r="F13" s="115"/>
      <c r="G13" s="115"/>
      <c r="H13" s="81"/>
      <c r="I13" s="82"/>
      <c r="J13" s="104" t="s">
        <v>131</v>
      </c>
      <c r="K13" s="105"/>
      <c r="L13" s="105"/>
      <c r="M13" s="105"/>
      <c r="N13" s="105"/>
      <c r="O13" s="105"/>
      <c r="P13" s="105"/>
    </row>
    <row r="14" spans="2:16" ht="24" customHeight="1" thickBot="1">
      <c r="H14" s="62"/>
      <c r="I14" s="63"/>
    </row>
    <row r="15" spans="2:16" ht="24" customHeight="1">
      <c r="B15" s="122" t="b">
        <f>IF(全件!B59=1,"入力用シート１を入力してください",IF(全件!B59=2,"入力用シート１と入力用シート２を入力してください"))</f>
        <v>0</v>
      </c>
      <c r="C15" s="123"/>
      <c r="D15" s="123"/>
      <c r="E15" s="123"/>
      <c r="F15" s="123"/>
      <c r="G15" s="123"/>
      <c r="H15" s="123"/>
      <c r="I15" s="124"/>
    </row>
    <row r="16" spans="2:16" ht="24" customHeight="1" thickBot="1">
      <c r="B16" s="125"/>
      <c r="C16" s="126"/>
      <c r="D16" s="126"/>
      <c r="E16" s="126"/>
      <c r="F16" s="126"/>
      <c r="G16" s="126"/>
      <c r="H16" s="126"/>
      <c r="I16" s="127"/>
    </row>
    <row r="17" spans="9:9" ht="24" customHeight="1">
      <c r="I17" s="63"/>
    </row>
    <row r="18" spans="9:9" ht="24" customHeight="1">
      <c r="I18" s="63"/>
    </row>
    <row r="19" spans="9:9" ht="24" customHeight="1">
      <c r="I19" s="63"/>
    </row>
    <row r="20" spans="9:9" ht="24" customHeight="1">
      <c r="I20" s="63"/>
    </row>
    <row r="21" spans="9:9" ht="24" customHeight="1">
      <c r="I21" s="63"/>
    </row>
    <row r="22" spans="9:9" ht="24" customHeight="1">
      <c r="I22" s="63"/>
    </row>
    <row r="23" spans="9:9" ht="24" customHeight="1">
      <c r="I23" s="63"/>
    </row>
    <row r="24" spans="9:9" ht="24" customHeight="1">
      <c r="I24" s="63"/>
    </row>
    <row r="25" spans="9:9" ht="24" customHeight="1">
      <c r="I25" s="63"/>
    </row>
    <row r="26" spans="9:9" ht="24" customHeight="1">
      <c r="I26" s="63"/>
    </row>
    <row r="27" spans="9:9" ht="24" customHeight="1">
      <c r="I27" s="63"/>
    </row>
    <row r="28" spans="9:9" ht="24" customHeight="1">
      <c r="I28" s="63"/>
    </row>
    <row r="29" spans="9:9" ht="24" customHeight="1">
      <c r="I29" s="63"/>
    </row>
    <row r="30" spans="9:9" ht="24" customHeight="1">
      <c r="I30" s="63"/>
    </row>
    <row r="31" spans="9:9" ht="24" customHeight="1">
      <c r="I31" s="63"/>
    </row>
    <row r="32" spans="9:9" ht="24" customHeight="1">
      <c r="I32" s="63"/>
    </row>
    <row r="33" spans="9:9" ht="24" customHeight="1">
      <c r="I33" s="63"/>
    </row>
    <row r="34" spans="9:9" ht="24" customHeight="1">
      <c r="I34" s="63"/>
    </row>
    <row r="35" spans="9:9" ht="24" customHeight="1">
      <c r="I35" s="63"/>
    </row>
    <row r="36" spans="9:9" ht="24" customHeight="1">
      <c r="I36" s="63"/>
    </row>
    <row r="37" spans="9:9" ht="24" customHeight="1">
      <c r="I37" s="63"/>
    </row>
    <row r="38" spans="9:9" ht="24" customHeight="1">
      <c r="I38" s="63"/>
    </row>
    <row r="39" spans="9:9" ht="24" customHeight="1">
      <c r="I39" s="63"/>
    </row>
  </sheetData>
  <sheetProtection algorithmName="SHA-512" hashValue="Bo/fAPo2b1joBUBoOljbJT6zKwWRhsG5s5OLR/bMPZjtakSVG3SZrlIXwDjYC3zycdTmw7P0EOm7jcG2j/7xiw==" saltValue="XBlukUtE3Ib58d6Wa625qQ==" spinCount="100000" sheet="1" selectLockedCells="1"/>
  <mergeCells count="14">
    <mergeCell ref="C1:F1"/>
    <mergeCell ref="C2:I2"/>
    <mergeCell ref="D7:I7"/>
    <mergeCell ref="C8:I8"/>
    <mergeCell ref="B15:I16"/>
    <mergeCell ref="C9:I9"/>
    <mergeCell ref="C4:I4"/>
    <mergeCell ref="C5:I5"/>
    <mergeCell ref="C6:I6"/>
    <mergeCell ref="J13:P13"/>
    <mergeCell ref="C10:I10"/>
    <mergeCell ref="C11:I11"/>
    <mergeCell ref="C12:I12"/>
    <mergeCell ref="D13:G13"/>
  </mergeCells>
  <phoneticPr fontId="2"/>
  <dataValidations count="1">
    <dataValidation type="textLength" imeMode="disabled" operator="equal" allowBlank="1" showInputMessage="1" showErrorMessage="1" errorTitle="入力文字数が異なります" error="「271」で始まる10桁の番号を入力してください" sqref="D13:G13" xr:uid="{9B1CDBD1-7912-49F1-B013-51BC7B7D0857}">
      <formula1>10</formula1>
    </dataValidation>
  </dataValidations>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C1:X55"/>
  <sheetViews>
    <sheetView tabSelected="1" view="pageBreakPreview" topLeftCell="A7" zoomScale="110" zoomScaleNormal="100" zoomScaleSheetLayoutView="110" workbookViewId="0">
      <selection activeCell="L13" sqref="L13:N13"/>
    </sheetView>
  </sheetViews>
  <sheetFormatPr defaultRowHeight="15.95" customHeight="1"/>
  <cols>
    <col min="1" max="2" width="1.625" style="7" customWidth="1"/>
    <col min="3" max="23" width="3.75" style="7" customWidth="1"/>
    <col min="24" max="24" width="1.625" style="7" customWidth="1"/>
    <col min="25" max="253" width="9" style="7"/>
    <col min="254" max="255" width="1.625" style="7" customWidth="1"/>
    <col min="256" max="256" width="9" style="7"/>
    <col min="257" max="258" width="2.75" style="7" customWidth="1"/>
    <col min="259" max="259" width="5" style="7" customWidth="1"/>
    <col min="260" max="260" width="3.875" style="7" customWidth="1"/>
    <col min="261" max="263" width="9" style="7"/>
    <col min="264" max="264" width="4.5" style="7" customWidth="1"/>
    <col min="265" max="265" width="5.5" style="7" customWidth="1"/>
    <col min="266" max="266" width="9" style="7"/>
    <col min="267" max="268" width="8.125" style="7" customWidth="1"/>
    <col min="269" max="271" width="1.625" style="7" customWidth="1"/>
    <col min="272" max="509" width="9" style="7"/>
    <col min="510" max="511" width="1.625" style="7" customWidth="1"/>
    <col min="512" max="512" width="9" style="7"/>
    <col min="513" max="514" width="2.75" style="7" customWidth="1"/>
    <col min="515" max="515" width="5" style="7" customWidth="1"/>
    <col min="516" max="516" width="3.875" style="7" customWidth="1"/>
    <col min="517" max="519" width="9" style="7"/>
    <col min="520" max="520" width="4.5" style="7" customWidth="1"/>
    <col min="521" max="521" width="5.5" style="7" customWidth="1"/>
    <col min="522" max="522" width="9" style="7"/>
    <col min="523" max="524" width="8.125" style="7" customWidth="1"/>
    <col min="525" max="527" width="1.625" style="7" customWidth="1"/>
    <col min="528" max="765" width="9" style="7"/>
    <col min="766" max="767" width="1.625" style="7" customWidth="1"/>
    <col min="768" max="768" width="9" style="7"/>
    <col min="769" max="770" width="2.75" style="7" customWidth="1"/>
    <col min="771" max="771" width="5" style="7" customWidth="1"/>
    <col min="772" max="772" width="3.875" style="7" customWidth="1"/>
    <col min="773" max="775" width="9" style="7"/>
    <col min="776" max="776" width="4.5" style="7" customWidth="1"/>
    <col min="777" max="777" width="5.5" style="7" customWidth="1"/>
    <col min="778" max="778" width="9" style="7"/>
    <col min="779" max="780" width="8.125" style="7" customWidth="1"/>
    <col min="781" max="783" width="1.625" style="7" customWidth="1"/>
    <col min="784" max="1021" width="9" style="7"/>
    <col min="1022" max="1023" width="1.625" style="7" customWidth="1"/>
    <col min="1024" max="1024" width="9" style="7"/>
    <col min="1025" max="1026" width="2.75" style="7" customWidth="1"/>
    <col min="1027" max="1027" width="5" style="7" customWidth="1"/>
    <col min="1028" max="1028" width="3.875" style="7" customWidth="1"/>
    <col min="1029" max="1031" width="9" style="7"/>
    <col min="1032" max="1032" width="4.5" style="7" customWidth="1"/>
    <col min="1033" max="1033" width="5.5" style="7" customWidth="1"/>
    <col min="1034" max="1034" width="9" style="7"/>
    <col min="1035" max="1036" width="8.125" style="7" customWidth="1"/>
    <col min="1037" max="1039" width="1.625" style="7" customWidth="1"/>
    <col min="1040" max="1277" width="9" style="7"/>
    <col min="1278" max="1279" width="1.625" style="7" customWidth="1"/>
    <col min="1280" max="1280" width="9" style="7"/>
    <col min="1281" max="1282" width="2.75" style="7" customWidth="1"/>
    <col min="1283" max="1283" width="5" style="7" customWidth="1"/>
    <col min="1284" max="1284" width="3.875" style="7" customWidth="1"/>
    <col min="1285" max="1287" width="9" style="7"/>
    <col min="1288" max="1288" width="4.5" style="7" customWidth="1"/>
    <col min="1289" max="1289" width="5.5" style="7" customWidth="1"/>
    <col min="1290" max="1290" width="9" style="7"/>
    <col min="1291" max="1292" width="8.125" style="7" customWidth="1"/>
    <col min="1293" max="1295" width="1.625" style="7" customWidth="1"/>
    <col min="1296" max="1533" width="9" style="7"/>
    <col min="1534" max="1535" width="1.625" style="7" customWidth="1"/>
    <col min="1536" max="1536" width="9" style="7"/>
    <col min="1537" max="1538" width="2.75" style="7" customWidth="1"/>
    <col min="1539" max="1539" width="5" style="7" customWidth="1"/>
    <col min="1540" max="1540" width="3.875" style="7" customWidth="1"/>
    <col min="1541" max="1543" width="9" style="7"/>
    <col min="1544" max="1544" width="4.5" style="7" customWidth="1"/>
    <col min="1545" max="1545" width="5.5" style="7" customWidth="1"/>
    <col min="1546" max="1546" width="9" style="7"/>
    <col min="1547" max="1548" width="8.125" style="7" customWidth="1"/>
    <col min="1549" max="1551" width="1.625" style="7" customWidth="1"/>
    <col min="1552" max="1789" width="9" style="7"/>
    <col min="1790" max="1791" width="1.625" style="7" customWidth="1"/>
    <col min="1792" max="1792" width="9" style="7"/>
    <col min="1793" max="1794" width="2.75" style="7" customWidth="1"/>
    <col min="1795" max="1795" width="5" style="7" customWidth="1"/>
    <col min="1796" max="1796" width="3.875" style="7" customWidth="1"/>
    <col min="1797" max="1799" width="9" style="7"/>
    <col min="1800" max="1800" width="4.5" style="7" customWidth="1"/>
    <col min="1801" max="1801" width="5.5" style="7" customWidth="1"/>
    <col min="1802" max="1802" width="9" style="7"/>
    <col min="1803" max="1804" width="8.125" style="7" customWidth="1"/>
    <col min="1805" max="1807" width="1.625" style="7" customWidth="1"/>
    <col min="1808" max="2045" width="9" style="7"/>
    <col min="2046" max="2047" width="1.625" style="7" customWidth="1"/>
    <col min="2048" max="2048" width="9" style="7"/>
    <col min="2049" max="2050" width="2.75" style="7" customWidth="1"/>
    <col min="2051" max="2051" width="5" style="7" customWidth="1"/>
    <col min="2052" max="2052" width="3.875" style="7" customWidth="1"/>
    <col min="2053" max="2055" width="9" style="7"/>
    <col min="2056" max="2056" width="4.5" style="7" customWidth="1"/>
    <col min="2057" max="2057" width="5.5" style="7" customWidth="1"/>
    <col min="2058" max="2058" width="9" style="7"/>
    <col min="2059" max="2060" width="8.125" style="7" customWidth="1"/>
    <col min="2061" max="2063" width="1.625" style="7" customWidth="1"/>
    <col min="2064" max="2301" width="9" style="7"/>
    <col min="2302" max="2303" width="1.625" style="7" customWidth="1"/>
    <col min="2304" max="2304" width="9" style="7"/>
    <col min="2305" max="2306" width="2.75" style="7" customWidth="1"/>
    <col min="2307" max="2307" width="5" style="7" customWidth="1"/>
    <col min="2308" max="2308" width="3.875" style="7" customWidth="1"/>
    <col min="2309" max="2311" width="9" style="7"/>
    <col min="2312" max="2312" width="4.5" style="7" customWidth="1"/>
    <col min="2313" max="2313" width="5.5" style="7" customWidth="1"/>
    <col min="2314" max="2314" width="9" style="7"/>
    <col min="2315" max="2316" width="8.125" style="7" customWidth="1"/>
    <col min="2317" max="2319" width="1.625" style="7" customWidth="1"/>
    <col min="2320" max="2557" width="9" style="7"/>
    <col min="2558" max="2559" width="1.625" style="7" customWidth="1"/>
    <col min="2560" max="2560" width="9" style="7"/>
    <col min="2561" max="2562" width="2.75" style="7" customWidth="1"/>
    <col min="2563" max="2563" width="5" style="7" customWidth="1"/>
    <col min="2564" max="2564" width="3.875" style="7" customWidth="1"/>
    <col min="2565" max="2567" width="9" style="7"/>
    <col min="2568" max="2568" width="4.5" style="7" customWidth="1"/>
    <col min="2569" max="2569" width="5.5" style="7" customWidth="1"/>
    <col min="2570" max="2570" width="9" style="7"/>
    <col min="2571" max="2572" width="8.125" style="7" customWidth="1"/>
    <col min="2573" max="2575" width="1.625" style="7" customWidth="1"/>
    <col min="2576" max="2813" width="9" style="7"/>
    <col min="2814" max="2815" width="1.625" style="7" customWidth="1"/>
    <col min="2816" max="2816" width="9" style="7"/>
    <col min="2817" max="2818" width="2.75" style="7" customWidth="1"/>
    <col min="2819" max="2819" width="5" style="7" customWidth="1"/>
    <col min="2820" max="2820" width="3.875" style="7" customWidth="1"/>
    <col min="2821" max="2823" width="9" style="7"/>
    <col min="2824" max="2824" width="4.5" style="7" customWidth="1"/>
    <col min="2825" max="2825" width="5.5" style="7" customWidth="1"/>
    <col min="2826" max="2826" width="9" style="7"/>
    <col min="2827" max="2828" width="8.125" style="7" customWidth="1"/>
    <col min="2829" max="2831" width="1.625" style="7" customWidth="1"/>
    <col min="2832" max="3069" width="9" style="7"/>
    <col min="3070" max="3071" width="1.625" style="7" customWidth="1"/>
    <col min="3072" max="3072" width="9" style="7"/>
    <col min="3073" max="3074" width="2.75" style="7" customWidth="1"/>
    <col min="3075" max="3075" width="5" style="7" customWidth="1"/>
    <col min="3076" max="3076" width="3.875" style="7" customWidth="1"/>
    <col min="3077" max="3079" width="9" style="7"/>
    <col min="3080" max="3080" width="4.5" style="7" customWidth="1"/>
    <col min="3081" max="3081" width="5.5" style="7" customWidth="1"/>
    <col min="3082" max="3082" width="9" style="7"/>
    <col min="3083" max="3084" width="8.125" style="7" customWidth="1"/>
    <col min="3085" max="3087" width="1.625" style="7" customWidth="1"/>
    <col min="3088" max="3325" width="9" style="7"/>
    <col min="3326" max="3327" width="1.625" style="7" customWidth="1"/>
    <col min="3328" max="3328" width="9" style="7"/>
    <col min="3329" max="3330" width="2.75" style="7" customWidth="1"/>
    <col min="3331" max="3331" width="5" style="7" customWidth="1"/>
    <col min="3332" max="3332" width="3.875" style="7" customWidth="1"/>
    <col min="3333" max="3335" width="9" style="7"/>
    <col min="3336" max="3336" width="4.5" style="7" customWidth="1"/>
    <col min="3337" max="3337" width="5.5" style="7" customWidth="1"/>
    <col min="3338" max="3338" width="9" style="7"/>
    <col min="3339" max="3340" width="8.125" style="7" customWidth="1"/>
    <col min="3341" max="3343" width="1.625" style="7" customWidth="1"/>
    <col min="3344" max="3581" width="9" style="7"/>
    <col min="3582" max="3583" width="1.625" style="7" customWidth="1"/>
    <col min="3584" max="3584" width="9" style="7"/>
    <col min="3585" max="3586" width="2.75" style="7" customWidth="1"/>
    <col min="3587" max="3587" width="5" style="7" customWidth="1"/>
    <col min="3588" max="3588" width="3.875" style="7" customWidth="1"/>
    <col min="3589" max="3591" width="9" style="7"/>
    <col min="3592" max="3592" width="4.5" style="7" customWidth="1"/>
    <col min="3593" max="3593" width="5.5" style="7" customWidth="1"/>
    <col min="3594" max="3594" width="9" style="7"/>
    <col min="3595" max="3596" width="8.125" style="7" customWidth="1"/>
    <col min="3597" max="3599" width="1.625" style="7" customWidth="1"/>
    <col min="3600" max="3837" width="9" style="7"/>
    <col min="3838" max="3839" width="1.625" style="7" customWidth="1"/>
    <col min="3840" max="3840" width="9" style="7"/>
    <col min="3841" max="3842" width="2.75" style="7" customWidth="1"/>
    <col min="3843" max="3843" width="5" style="7" customWidth="1"/>
    <col min="3844" max="3844" width="3.875" style="7" customWidth="1"/>
    <col min="3845" max="3847" width="9" style="7"/>
    <col min="3848" max="3848" width="4.5" style="7" customWidth="1"/>
    <col min="3849" max="3849" width="5.5" style="7" customWidth="1"/>
    <col min="3850" max="3850" width="9" style="7"/>
    <col min="3851" max="3852" width="8.125" style="7" customWidth="1"/>
    <col min="3853" max="3855" width="1.625" style="7" customWidth="1"/>
    <col min="3856" max="4093" width="9" style="7"/>
    <col min="4094" max="4095" width="1.625" style="7" customWidth="1"/>
    <col min="4096" max="4096" width="9" style="7"/>
    <col min="4097" max="4098" width="2.75" style="7" customWidth="1"/>
    <col min="4099" max="4099" width="5" style="7" customWidth="1"/>
    <col min="4100" max="4100" width="3.875" style="7" customWidth="1"/>
    <col min="4101" max="4103" width="9" style="7"/>
    <col min="4104" max="4104" width="4.5" style="7" customWidth="1"/>
    <col min="4105" max="4105" width="5.5" style="7" customWidth="1"/>
    <col min="4106" max="4106" width="9" style="7"/>
    <col min="4107" max="4108" width="8.125" style="7" customWidth="1"/>
    <col min="4109" max="4111" width="1.625" style="7" customWidth="1"/>
    <col min="4112" max="4349" width="9" style="7"/>
    <col min="4350" max="4351" width="1.625" style="7" customWidth="1"/>
    <col min="4352" max="4352" width="9" style="7"/>
    <col min="4353" max="4354" width="2.75" style="7" customWidth="1"/>
    <col min="4355" max="4355" width="5" style="7" customWidth="1"/>
    <col min="4356" max="4356" width="3.875" style="7" customWidth="1"/>
    <col min="4357" max="4359" width="9" style="7"/>
    <col min="4360" max="4360" width="4.5" style="7" customWidth="1"/>
    <col min="4361" max="4361" width="5.5" style="7" customWidth="1"/>
    <col min="4362" max="4362" width="9" style="7"/>
    <col min="4363" max="4364" width="8.125" style="7" customWidth="1"/>
    <col min="4365" max="4367" width="1.625" style="7" customWidth="1"/>
    <col min="4368" max="4605" width="9" style="7"/>
    <col min="4606" max="4607" width="1.625" style="7" customWidth="1"/>
    <col min="4608" max="4608" width="9" style="7"/>
    <col min="4609" max="4610" width="2.75" style="7" customWidth="1"/>
    <col min="4611" max="4611" width="5" style="7" customWidth="1"/>
    <col min="4612" max="4612" width="3.875" style="7" customWidth="1"/>
    <col min="4613" max="4615" width="9" style="7"/>
    <col min="4616" max="4616" width="4.5" style="7" customWidth="1"/>
    <col min="4617" max="4617" width="5.5" style="7" customWidth="1"/>
    <col min="4618" max="4618" width="9" style="7"/>
    <col min="4619" max="4620" width="8.125" style="7" customWidth="1"/>
    <col min="4621" max="4623" width="1.625" style="7" customWidth="1"/>
    <col min="4624" max="4861" width="9" style="7"/>
    <col min="4862" max="4863" width="1.625" style="7" customWidth="1"/>
    <col min="4864" max="4864" width="9" style="7"/>
    <col min="4865" max="4866" width="2.75" style="7" customWidth="1"/>
    <col min="4867" max="4867" width="5" style="7" customWidth="1"/>
    <col min="4868" max="4868" width="3.875" style="7" customWidth="1"/>
    <col min="4869" max="4871" width="9" style="7"/>
    <col min="4872" max="4872" width="4.5" style="7" customWidth="1"/>
    <col min="4873" max="4873" width="5.5" style="7" customWidth="1"/>
    <col min="4874" max="4874" width="9" style="7"/>
    <col min="4875" max="4876" width="8.125" style="7" customWidth="1"/>
    <col min="4877" max="4879" width="1.625" style="7" customWidth="1"/>
    <col min="4880" max="5117" width="9" style="7"/>
    <col min="5118" max="5119" width="1.625" style="7" customWidth="1"/>
    <col min="5120" max="5120" width="9" style="7"/>
    <col min="5121" max="5122" width="2.75" style="7" customWidth="1"/>
    <col min="5123" max="5123" width="5" style="7" customWidth="1"/>
    <col min="5124" max="5124" width="3.875" style="7" customWidth="1"/>
    <col min="5125" max="5127" width="9" style="7"/>
    <col min="5128" max="5128" width="4.5" style="7" customWidth="1"/>
    <col min="5129" max="5129" width="5.5" style="7" customWidth="1"/>
    <col min="5130" max="5130" width="9" style="7"/>
    <col min="5131" max="5132" width="8.125" style="7" customWidth="1"/>
    <col min="5133" max="5135" width="1.625" style="7" customWidth="1"/>
    <col min="5136" max="5373" width="9" style="7"/>
    <col min="5374" max="5375" width="1.625" style="7" customWidth="1"/>
    <col min="5376" max="5376" width="9" style="7"/>
    <col min="5377" max="5378" width="2.75" style="7" customWidth="1"/>
    <col min="5379" max="5379" width="5" style="7" customWidth="1"/>
    <col min="5380" max="5380" width="3.875" style="7" customWidth="1"/>
    <col min="5381" max="5383" width="9" style="7"/>
    <col min="5384" max="5384" width="4.5" style="7" customWidth="1"/>
    <col min="5385" max="5385" width="5.5" style="7" customWidth="1"/>
    <col min="5386" max="5386" width="9" style="7"/>
    <col min="5387" max="5388" width="8.125" style="7" customWidth="1"/>
    <col min="5389" max="5391" width="1.625" style="7" customWidth="1"/>
    <col min="5392" max="5629" width="9" style="7"/>
    <col min="5630" max="5631" width="1.625" style="7" customWidth="1"/>
    <col min="5632" max="5632" width="9" style="7"/>
    <col min="5633" max="5634" width="2.75" style="7" customWidth="1"/>
    <col min="5635" max="5635" width="5" style="7" customWidth="1"/>
    <col min="5636" max="5636" width="3.875" style="7" customWidth="1"/>
    <col min="5637" max="5639" width="9" style="7"/>
    <col min="5640" max="5640" width="4.5" style="7" customWidth="1"/>
    <col min="5641" max="5641" width="5.5" style="7" customWidth="1"/>
    <col min="5642" max="5642" width="9" style="7"/>
    <col min="5643" max="5644" width="8.125" style="7" customWidth="1"/>
    <col min="5645" max="5647" width="1.625" style="7" customWidth="1"/>
    <col min="5648" max="5885" width="9" style="7"/>
    <col min="5886" max="5887" width="1.625" style="7" customWidth="1"/>
    <col min="5888" max="5888" width="9" style="7"/>
    <col min="5889" max="5890" width="2.75" style="7" customWidth="1"/>
    <col min="5891" max="5891" width="5" style="7" customWidth="1"/>
    <col min="5892" max="5892" width="3.875" style="7" customWidth="1"/>
    <col min="5893" max="5895" width="9" style="7"/>
    <col min="5896" max="5896" width="4.5" style="7" customWidth="1"/>
    <col min="5897" max="5897" width="5.5" style="7" customWidth="1"/>
    <col min="5898" max="5898" width="9" style="7"/>
    <col min="5899" max="5900" width="8.125" style="7" customWidth="1"/>
    <col min="5901" max="5903" width="1.625" style="7" customWidth="1"/>
    <col min="5904" max="6141" width="9" style="7"/>
    <col min="6142" max="6143" width="1.625" style="7" customWidth="1"/>
    <col min="6144" max="6144" width="9" style="7"/>
    <col min="6145" max="6146" width="2.75" style="7" customWidth="1"/>
    <col min="6147" max="6147" width="5" style="7" customWidth="1"/>
    <col min="6148" max="6148" width="3.875" style="7" customWidth="1"/>
    <col min="6149" max="6151" width="9" style="7"/>
    <col min="6152" max="6152" width="4.5" style="7" customWidth="1"/>
    <col min="6153" max="6153" width="5.5" style="7" customWidth="1"/>
    <col min="6154" max="6154" width="9" style="7"/>
    <col min="6155" max="6156" width="8.125" style="7" customWidth="1"/>
    <col min="6157" max="6159" width="1.625" style="7" customWidth="1"/>
    <col min="6160" max="6397" width="9" style="7"/>
    <col min="6398" max="6399" width="1.625" style="7" customWidth="1"/>
    <col min="6400" max="6400" width="9" style="7"/>
    <col min="6401" max="6402" width="2.75" style="7" customWidth="1"/>
    <col min="6403" max="6403" width="5" style="7" customWidth="1"/>
    <col min="6404" max="6404" width="3.875" style="7" customWidth="1"/>
    <col min="6405" max="6407" width="9" style="7"/>
    <col min="6408" max="6408" width="4.5" style="7" customWidth="1"/>
    <col min="6409" max="6409" width="5.5" style="7" customWidth="1"/>
    <col min="6410" max="6410" width="9" style="7"/>
    <col min="6411" max="6412" width="8.125" style="7" customWidth="1"/>
    <col min="6413" max="6415" width="1.625" style="7" customWidth="1"/>
    <col min="6416" max="6653" width="9" style="7"/>
    <col min="6654" max="6655" width="1.625" style="7" customWidth="1"/>
    <col min="6656" max="6656" width="9" style="7"/>
    <col min="6657" max="6658" width="2.75" style="7" customWidth="1"/>
    <col min="6659" max="6659" width="5" style="7" customWidth="1"/>
    <col min="6660" max="6660" width="3.875" style="7" customWidth="1"/>
    <col min="6661" max="6663" width="9" style="7"/>
    <col min="6664" max="6664" width="4.5" style="7" customWidth="1"/>
    <col min="6665" max="6665" width="5.5" style="7" customWidth="1"/>
    <col min="6666" max="6666" width="9" style="7"/>
    <col min="6667" max="6668" width="8.125" style="7" customWidth="1"/>
    <col min="6669" max="6671" width="1.625" style="7" customWidth="1"/>
    <col min="6672" max="6909" width="9" style="7"/>
    <col min="6910" max="6911" width="1.625" style="7" customWidth="1"/>
    <col min="6912" max="6912" width="9" style="7"/>
    <col min="6913" max="6914" width="2.75" style="7" customWidth="1"/>
    <col min="6915" max="6915" width="5" style="7" customWidth="1"/>
    <col min="6916" max="6916" width="3.875" style="7" customWidth="1"/>
    <col min="6917" max="6919" width="9" style="7"/>
    <col min="6920" max="6920" width="4.5" style="7" customWidth="1"/>
    <col min="6921" max="6921" width="5.5" style="7" customWidth="1"/>
    <col min="6922" max="6922" width="9" style="7"/>
    <col min="6923" max="6924" width="8.125" style="7" customWidth="1"/>
    <col min="6925" max="6927" width="1.625" style="7" customWidth="1"/>
    <col min="6928" max="7165" width="9" style="7"/>
    <col min="7166" max="7167" width="1.625" style="7" customWidth="1"/>
    <col min="7168" max="7168" width="9" style="7"/>
    <col min="7169" max="7170" width="2.75" style="7" customWidth="1"/>
    <col min="7171" max="7171" width="5" style="7" customWidth="1"/>
    <col min="7172" max="7172" width="3.875" style="7" customWidth="1"/>
    <col min="7173" max="7175" width="9" style="7"/>
    <col min="7176" max="7176" width="4.5" style="7" customWidth="1"/>
    <col min="7177" max="7177" width="5.5" style="7" customWidth="1"/>
    <col min="7178" max="7178" width="9" style="7"/>
    <col min="7179" max="7180" width="8.125" style="7" customWidth="1"/>
    <col min="7181" max="7183" width="1.625" style="7" customWidth="1"/>
    <col min="7184" max="7421" width="9" style="7"/>
    <col min="7422" max="7423" width="1.625" style="7" customWidth="1"/>
    <col min="7424" max="7424" width="9" style="7"/>
    <col min="7425" max="7426" width="2.75" style="7" customWidth="1"/>
    <col min="7427" max="7427" width="5" style="7" customWidth="1"/>
    <col min="7428" max="7428" width="3.875" style="7" customWidth="1"/>
    <col min="7429" max="7431" width="9" style="7"/>
    <col min="7432" max="7432" width="4.5" style="7" customWidth="1"/>
    <col min="7433" max="7433" width="5.5" style="7" customWidth="1"/>
    <col min="7434" max="7434" width="9" style="7"/>
    <col min="7435" max="7436" width="8.125" style="7" customWidth="1"/>
    <col min="7437" max="7439" width="1.625" style="7" customWidth="1"/>
    <col min="7440" max="7677" width="9" style="7"/>
    <col min="7678" max="7679" width="1.625" style="7" customWidth="1"/>
    <col min="7680" max="7680" width="9" style="7"/>
    <col min="7681" max="7682" width="2.75" style="7" customWidth="1"/>
    <col min="7683" max="7683" width="5" style="7" customWidth="1"/>
    <col min="7684" max="7684" width="3.875" style="7" customWidth="1"/>
    <col min="7685" max="7687" width="9" style="7"/>
    <col min="7688" max="7688" width="4.5" style="7" customWidth="1"/>
    <col min="7689" max="7689" width="5.5" style="7" customWidth="1"/>
    <col min="7690" max="7690" width="9" style="7"/>
    <col min="7691" max="7692" width="8.125" style="7" customWidth="1"/>
    <col min="7693" max="7695" width="1.625" style="7" customWidth="1"/>
    <col min="7696" max="7933" width="9" style="7"/>
    <col min="7934" max="7935" width="1.625" style="7" customWidth="1"/>
    <col min="7936" max="7936" width="9" style="7"/>
    <col min="7937" max="7938" width="2.75" style="7" customWidth="1"/>
    <col min="7939" max="7939" width="5" style="7" customWidth="1"/>
    <col min="7940" max="7940" width="3.875" style="7" customWidth="1"/>
    <col min="7941" max="7943" width="9" style="7"/>
    <col min="7944" max="7944" width="4.5" style="7" customWidth="1"/>
    <col min="7945" max="7945" width="5.5" style="7" customWidth="1"/>
    <col min="7946" max="7946" width="9" style="7"/>
    <col min="7947" max="7948" width="8.125" style="7" customWidth="1"/>
    <col min="7949" max="7951" width="1.625" style="7" customWidth="1"/>
    <col min="7952" max="8189" width="9" style="7"/>
    <col min="8190" max="8191" width="1.625" style="7" customWidth="1"/>
    <col min="8192" max="8192" width="9" style="7"/>
    <col min="8193" max="8194" width="2.75" style="7" customWidth="1"/>
    <col min="8195" max="8195" width="5" style="7" customWidth="1"/>
    <col min="8196" max="8196" width="3.875" style="7" customWidth="1"/>
    <col min="8197" max="8199" width="9" style="7"/>
    <col min="8200" max="8200" width="4.5" style="7" customWidth="1"/>
    <col min="8201" max="8201" width="5.5" style="7" customWidth="1"/>
    <col min="8202" max="8202" width="9" style="7"/>
    <col min="8203" max="8204" width="8.125" style="7" customWidth="1"/>
    <col min="8205" max="8207" width="1.625" style="7" customWidth="1"/>
    <col min="8208" max="8445" width="9" style="7"/>
    <col min="8446" max="8447" width="1.625" style="7" customWidth="1"/>
    <col min="8448" max="8448" width="9" style="7"/>
    <col min="8449" max="8450" width="2.75" style="7" customWidth="1"/>
    <col min="8451" max="8451" width="5" style="7" customWidth="1"/>
    <col min="8452" max="8452" width="3.875" style="7" customWidth="1"/>
    <col min="8453" max="8455" width="9" style="7"/>
    <col min="8456" max="8456" width="4.5" style="7" customWidth="1"/>
    <col min="8457" max="8457" width="5.5" style="7" customWidth="1"/>
    <col min="8458" max="8458" width="9" style="7"/>
    <col min="8459" max="8460" width="8.125" style="7" customWidth="1"/>
    <col min="8461" max="8463" width="1.625" style="7" customWidth="1"/>
    <col min="8464" max="8701" width="9" style="7"/>
    <col min="8702" max="8703" width="1.625" style="7" customWidth="1"/>
    <col min="8704" max="8704" width="9" style="7"/>
    <col min="8705" max="8706" width="2.75" style="7" customWidth="1"/>
    <col min="8707" max="8707" width="5" style="7" customWidth="1"/>
    <col min="8708" max="8708" width="3.875" style="7" customWidth="1"/>
    <col min="8709" max="8711" width="9" style="7"/>
    <col min="8712" max="8712" width="4.5" style="7" customWidth="1"/>
    <col min="8713" max="8713" width="5.5" style="7" customWidth="1"/>
    <col min="8714" max="8714" width="9" style="7"/>
    <col min="8715" max="8716" width="8.125" style="7" customWidth="1"/>
    <col min="8717" max="8719" width="1.625" style="7" customWidth="1"/>
    <col min="8720" max="8957" width="9" style="7"/>
    <col min="8958" max="8959" width="1.625" style="7" customWidth="1"/>
    <col min="8960" max="8960" width="9" style="7"/>
    <col min="8961" max="8962" width="2.75" style="7" customWidth="1"/>
    <col min="8963" max="8963" width="5" style="7" customWidth="1"/>
    <col min="8964" max="8964" width="3.875" style="7" customWidth="1"/>
    <col min="8965" max="8967" width="9" style="7"/>
    <col min="8968" max="8968" width="4.5" style="7" customWidth="1"/>
    <col min="8969" max="8969" width="5.5" style="7" customWidth="1"/>
    <col min="8970" max="8970" width="9" style="7"/>
    <col min="8971" max="8972" width="8.125" style="7" customWidth="1"/>
    <col min="8973" max="8975" width="1.625" style="7" customWidth="1"/>
    <col min="8976" max="9213" width="9" style="7"/>
    <col min="9214" max="9215" width="1.625" style="7" customWidth="1"/>
    <col min="9216" max="9216" width="9" style="7"/>
    <col min="9217" max="9218" width="2.75" style="7" customWidth="1"/>
    <col min="9219" max="9219" width="5" style="7" customWidth="1"/>
    <col min="9220" max="9220" width="3.875" style="7" customWidth="1"/>
    <col min="9221" max="9223" width="9" style="7"/>
    <col min="9224" max="9224" width="4.5" style="7" customWidth="1"/>
    <col min="9225" max="9225" width="5.5" style="7" customWidth="1"/>
    <col min="9226" max="9226" width="9" style="7"/>
    <col min="9227" max="9228" width="8.125" style="7" customWidth="1"/>
    <col min="9229" max="9231" width="1.625" style="7" customWidth="1"/>
    <col min="9232" max="9469" width="9" style="7"/>
    <col min="9470" max="9471" width="1.625" style="7" customWidth="1"/>
    <col min="9472" max="9472" width="9" style="7"/>
    <col min="9473" max="9474" width="2.75" style="7" customWidth="1"/>
    <col min="9475" max="9475" width="5" style="7" customWidth="1"/>
    <col min="9476" max="9476" width="3.875" style="7" customWidth="1"/>
    <col min="9477" max="9479" width="9" style="7"/>
    <col min="9480" max="9480" width="4.5" style="7" customWidth="1"/>
    <col min="9481" max="9481" width="5.5" style="7" customWidth="1"/>
    <col min="9482" max="9482" width="9" style="7"/>
    <col min="9483" max="9484" width="8.125" style="7" customWidth="1"/>
    <col min="9485" max="9487" width="1.625" style="7" customWidth="1"/>
    <col min="9488" max="9725" width="9" style="7"/>
    <col min="9726" max="9727" width="1.625" style="7" customWidth="1"/>
    <col min="9728" max="9728" width="9" style="7"/>
    <col min="9729" max="9730" width="2.75" style="7" customWidth="1"/>
    <col min="9731" max="9731" width="5" style="7" customWidth="1"/>
    <col min="9732" max="9732" width="3.875" style="7" customWidth="1"/>
    <col min="9733" max="9735" width="9" style="7"/>
    <col min="9736" max="9736" width="4.5" style="7" customWidth="1"/>
    <col min="9737" max="9737" width="5.5" style="7" customWidth="1"/>
    <col min="9738" max="9738" width="9" style="7"/>
    <col min="9739" max="9740" width="8.125" style="7" customWidth="1"/>
    <col min="9741" max="9743" width="1.625" style="7" customWidth="1"/>
    <col min="9744" max="9981" width="9" style="7"/>
    <col min="9982" max="9983" width="1.625" style="7" customWidth="1"/>
    <col min="9984" max="9984" width="9" style="7"/>
    <col min="9985" max="9986" width="2.75" style="7" customWidth="1"/>
    <col min="9987" max="9987" width="5" style="7" customWidth="1"/>
    <col min="9988" max="9988" width="3.875" style="7" customWidth="1"/>
    <col min="9989" max="9991" width="9" style="7"/>
    <col min="9992" max="9992" width="4.5" style="7" customWidth="1"/>
    <col min="9993" max="9993" width="5.5" style="7" customWidth="1"/>
    <col min="9994" max="9994" width="9" style="7"/>
    <col min="9995" max="9996" width="8.125" style="7" customWidth="1"/>
    <col min="9997" max="9999" width="1.625" style="7" customWidth="1"/>
    <col min="10000" max="10237" width="9" style="7"/>
    <col min="10238" max="10239" width="1.625" style="7" customWidth="1"/>
    <col min="10240" max="10240" width="9" style="7"/>
    <col min="10241" max="10242" width="2.75" style="7" customWidth="1"/>
    <col min="10243" max="10243" width="5" style="7" customWidth="1"/>
    <col min="10244" max="10244" width="3.875" style="7" customWidth="1"/>
    <col min="10245" max="10247" width="9" style="7"/>
    <col min="10248" max="10248" width="4.5" style="7" customWidth="1"/>
    <col min="10249" max="10249" width="5.5" style="7" customWidth="1"/>
    <col min="10250" max="10250" width="9" style="7"/>
    <col min="10251" max="10252" width="8.125" style="7" customWidth="1"/>
    <col min="10253" max="10255" width="1.625" style="7" customWidth="1"/>
    <col min="10256" max="10493" width="9" style="7"/>
    <col min="10494" max="10495" width="1.625" style="7" customWidth="1"/>
    <col min="10496" max="10496" width="9" style="7"/>
    <col min="10497" max="10498" width="2.75" style="7" customWidth="1"/>
    <col min="10499" max="10499" width="5" style="7" customWidth="1"/>
    <col min="10500" max="10500" width="3.875" style="7" customWidth="1"/>
    <col min="10501" max="10503" width="9" style="7"/>
    <col min="10504" max="10504" width="4.5" style="7" customWidth="1"/>
    <col min="10505" max="10505" width="5.5" style="7" customWidth="1"/>
    <col min="10506" max="10506" width="9" style="7"/>
    <col min="10507" max="10508" width="8.125" style="7" customWidth="1"/>
    <col min="10509" max="10511" width="1.625" style="7" customWidth="1"/>
    <col min="10512" max="10749" width="9" style="7"/>
    <col min="10750" max="10751" width="1.625" style="7" customWidth="1"/>
    <col min="10752" max="10752" width="9" style="7"/>
    <col min="10753" max="10754" width="2.75" style="7" customWidth="1"/>
    <col min="10755" max="10755" width="5" style="7" customWidth="1"/>
    <col min="10756" max="10756" width="3.875" style="7" customWidth="1"/>
    <col min="10757" max="10759" width="9" style="7"/>
    <col min="10760" max="10760" width="4.5" style="7" customWidth="1"/>
    <col min="10761" max="10761" width="5.5" style="7" customWidth="1"/>
    <col min="10762" max="10762" width="9" style="7"/>
    <col min="10763" max="10764" width="8.125" style="7" customWidth="1"/>
    <col min="10765" max="10767" width="1.625" style="7" customWidth="1"/>
    <col min="10768" max="11005" width="9" style="7"/>
    <col min="11006" max="11007" width="1.625" style="7" customWidth="1"/>
    <col min="11008" max="11008" width="9" style="7"/>
    <col min="11009" max="11010" width="2.75" style="7" customWidth="1"/>
    <col min="11011" max="11011" width="5" style="7" customWidth="1"/>
    <col min="11012" max="11012" width="3.875" style="7" customWidth="1"/>
    <col min="11013" max="11015" width="9" style="7"/>
    <col min="11016" max="11016" width="4.5" style="7" customWidth="1"/>
    <col min="11017" max="11017" width="5.5" style="7" customWidth="1"/>
    <col min="11018" max="11018" width="9" style="7"/>
    <col min="11019" max="11020" width="8.125" style="7" customWidth="1"/>
    <col min="11021" max="11023" width="1.625" style="7" customWidth="1"/>
    <col min="11024" max="11261" width="9" style="7"/>
    <col min="11262" max="11263" width="1.625" style="7" customWidth="1"/>
    <col min="11264" max="11264" width="9" style="7"/>
    <col min="11265" max="11266" width="2.75" style="7" customWidth="1"/>
    <col min="11267" max="11267" width="5" style="7" customWidth="1"/>
    <col min="11268" max="11268" width="3.875" style="7" customWidth="1"/>
    <col min="11269" max="11271" width="9" style="7"/>
    <col min="11272" max="11272" width="4.5" style="7" customWidth="1"/>
    <col min="11273" max="11273" width="5.5" style="7" customWidth="1"/>
    <col min="11274" max="11274" width="9" style="7"/>
    <col min="11275" max="11276" width="8.125" style="7" customWidth="1"/>
    <col min="11277" max="11279" width="1.625" style="7" customWidth="1"/>
    <col min="11280" max="11517" width="9" style="7"/>
    <col min="11518" max="11519" width="1.625" style="7" customWidth="1"/>
    <col min="11520" max="11520" width="9" style="7"/>
    <col min="11521" max="11522" width="2.75" style="7" customWidth="1"/>
    <col min="11523" max="11523" width="5" style="7" customWidth="1"/>
    <col min="11524" max="11524" width="3.875" style="7" customWidth="1"/>
    <col min="11525" max="11527" width="9" style="7"/>
    <col min="11528" max="11528" width="4.5" style="7" customWidth="1"/>
    <col min="11529" max="11529" width="5.5" style="7" customWidth="1"/>
    <col min="11530" max="11530" width="9" style="7"/>
    <col min="11531" max="11532" width="8.125" style="7" customWidth="1"/>
    <col min="11533" max="11535" width="1.625" style="7" customWidth="1"/>
    <col min="11536" max="11773" width="9" style="7"/>
    <col min="11774" max="11775" width="1.625" style="7" customWidth="1"/>
    <col min="11776" max="11776" width="9" style="7"/>
    <col min="11777" max="11778" width="2.75" style="7" customWidth="1"/>
    <col min="11779" max="11779" width="5" style="7" customWidth="1"/>
    <col min="11780" max="11780" width="3.875" style="7" customWidth="1"/>
    <col min="11781" max="11783" width="9" style="7"/>
    <col min="11784" max="11784" width="4.5" style="7" customWidth="1"/>
    <col min="11785" max="11785" width="5.5" style="7" customWidth="1"/>
    <col min="11786" max="11786" width="9" style="7"/>
    <col min="11787" max="11788" width="8.125" style="7" customWidth="1"/>
    <col min="11789" max="11791" width="1.625" style="7" customWidth="1"/>
    <col min="11792" max="12029" width="9" style="7"/>
    <col min="12030" max="12031" width="1.625" style="7" customWidth="1"/>
    <col min="12032" max="12032" width="9" style="7"/>
    <col min="12033" max="12034" width="2.75" style="7" customWidth="1"/>
    <col min="12035" max="12035" width="5" style="7" customWidth="1"/>
    <col min="12036" max="12036" width="3.875" style="7" customWidth="1"/>
    <col min="12037" max="12039" width="9" style="7"/>
    <col min="12040" max="12040" width="4.5" style="7" customWidth="1"/>
    <col min="12041" max="12041" width="5.5" style="7" customWidth="1"/>
    <col min="12042" max="12042" width="9" style="7"/>
    <col min="12043" max="12044" width="8.125" style="7" customWidth="1"/>
    <col min="12045" max="12047" width="1.625" style="7" customWidth="1"/>
    <col min="12048" max="12285" width="9" style="7"/>
    <col min="12286" max="12287" width="1.625" style="7" customWidth="1"/>
    <col min="12288" max="12288" width="9" style="7"/>
    <col min="12289" max="12290" width="2.75" style="7" customWidth="1"/>
    <col min="12291" max="12291" width="5" style="7" customWidth="1"/>
    <col min="12292" max="12292" width="3.875" style="7" customWidth="1"/>
    <col min="12293" max="12295" width="9" style="7"/>
    <col min="12296" max="12296" width="4.5" style="7" customWidth="1"/>
    <col min="12297" max="12297" width="5.5" style="7" customWidth="1"/>
    <col min="12298" max="12298" width="9" style="7"/>
    <col min="12299" max="12300" width="8.125" style="7" customWidth="1"/>
    <col min="12301" max="12303" width="1.625" style="7" customWidth="1"/>
    <col min="12304" max="12541" width="9" style="7"/>
    <col min="12542" max="12543" width="1.625" style="7" customWidth="1"/>
    <col min="12544" max="12544" width="9" style="7"/>
    <col min="12545" max="12546" width="2.75" style="7" customWidth="1"/>
    <col min="12547" max="12547" width="5" style="7" customWidth="1"/>
    <col min="12548" max="12548" width="3.875" style="7" customWidth="1"/>
    <col min="12549" max="12551" width="9" style="7"/>
    <col min="12552" max="12552" width="4.5" style="7" customWidth="1"/>
    <col min="12553" max="12553" width="5.5" style="7" customWidth="1"/>
    <col min="12554" max="12554" width="9" style="7"/>
    <col min="12555" max="12556" width="8.125" style="7" customWidth="1"/>
    <col min="12557" max="12559" width="1.625" style="7" customWidth="1"/>
    <col min="12560" max="12797" width="9" style="7"/>
    <col min="12798" max="12799" width="1.625" style="7" customWidth="1"/>
    <col min="12800" max="12800" width="9" style="7"/>
    <col min="12801" max="12802" width="2.75" style="7" customWidth="1"/>
    <col min="12803" max="12803" width="5" style="7" customWidth="1"/>
    <col min="12804" max="12804" width="3.875" style="7" customWidth="1"/>
    <col min="12805" max="12807" width="9" style="7"/>
    <col min="12808" max="12808" width="4.5" style="7" customWidth="1"/>
    <col min="12809" max="12809" width="5.5" style="7" customWidth="1"/>
    <col min="12810" max="12810" width="9" style="7"/>
    <col min="12811" max="12812" width="8.125" style="7" customWidth="1"/>
    <col min="12813" max="12815" width="1.625" style="7" customWidth="1"/>
    <col min="12816" max="13053" width="9" style="7"/>
    <col min="13054" max="13055" width="1.625" style="7" customWidth="1"/>
    <col min="13056" max="13056" width="9" style="7"/>
    <col min="13057" max="13058" width="2.75" style="7" customWidth="1"/>
    <col min="13059" max="13059" width="5" style="7" customWidth="1"/>
    <col min="13060" max="13060" width="3.875" style="7" customWidth="1"/>
    <col min="13061" max="13063" width="9" style="7"/>
    <col min="13064" max="13064" width="4.5" style="7" customWidth="1"/>
    <col min="13065" max="13065" width="5.5" style="7" customWidth="1"/>
    <col min="13066" max="13066" width="9" style="7"/>
    <col min="13067" max="13068" width="8.125" style="7" customWidth="1"/>
    <col min="13069" max="13071" width="1.625" style="7" customWidth="1"/>
    <col min="13072" max="13309" width="9" style="7"/>
    <col min="13310" max="13311" width="1.625" style="7" customWidth="1"/>
    <col min="13312" max="13312" width="9" style="7"/>
    <col min="13313" max="13314" width="2.75" style="7" customWidth="1"/>
    <col min="13315" max="13315" width="5" style="7" customWidth="1"/>
    <col min="13316" max="13316" width="3.875" style="7" customWidth="1"/>
    <col min="13317" max="13319" width="9" style="7"/>
    <col min="13320" max="13320" width="4.5" style="7" customWidth="1"/>
    <col min="13321" max="13321" width="5.5" style="7" customWidth="1"/>
    <col min="13322" max="13322" width="9" style="7"/>
    <col min="13323" max="13324" width="8.125" style="7" customWidth="1"/>
    <col min="13325" max="13327" width="1.625" style="7" customWidth="1"/>
    <col min="13328" max="13565" width="9" style="7"/>
    <col min="13566" max="13567" width="1.625" style="7" customWidth="1"/>
    <col min="13568" max="13568" width="9" style="7"/>
    <col min="13569" max="13570" width="2.75" style="7" customWidth="1"/>
    <col min="13571" max="13571" width="5" style="7" customWidth="1"/>
    <col min="13572" max="13572" width="3.875" style="7" customWidth="1"/>
    <col min="13573" max="13575" width="9" style="7"/>
    <col min="13576" max="13576" width="4.5" style="7" customWidth="1"/>
    <col min="13577" max="13577" width="5.5" style="7" customWidth="1"/>
    <col min="13578" max="13578" width="9" style="7"/>
    <col min="13579" max="13580" width="8.125" style="7" customWidth="1"/>
    <col min="13581" max="13583" width="1.625" style="7" customWidth="1"/>
    <col min="13584" max="13821" width="9" style="7"/>
    <col min="13822" max="13823" width="1.625" style="7" customWidth="1"/>
    <col min="13824" max="13824" width="9" style="7"/>
    <col min="13825" max="13826" width="2.75" style="7" customWidth="1"/>
    <col min="13827" max="13827" width="5" style="7" customWidth="1"/>
    <col min="13828" max="13828" width="3.875" style="7" customWidth="1"/>
    <col min="13829" max="13831" width="9" style="7"/>
    <col min="13832" max="13832" width="4.5" style="7" customWidth="1"/>
    <col min="13833" max="13833" width="5.5" style="7" customWidth="1"/>
    <col min="13834" max="13834" width="9" style="7"/>
    <col min="13835" max="13836" width="8.125" style="7" customWidth="1"/>
    <col min="13837" max="13839" width="1.625" style="7" customWidth="1"/>
    <col min="13840" max="14077" width="9" style="7"/>
    <col min="14078" max="14079" width="1.625" style="7" customWidth="1"/>
    <col min="14080" max="14080" width="9" style="7"/>
    <col min="14081" max="14082" width="2.75" style="7" customWidth="1"/>
    <col min="14083" max="14083" width="5" style="7" customWidth="1"/>
    <col min="14084" max="14084" width="3.875" style="7" customWidth="1"/>
    <col min="14085" max="14087" width="9" style="7"/>
    <col min="14088" max="14088" width="4.5" style="7" customWidth="1"/>
    <col min="14089" max="14089" width="5.5" style="7" customWidth="1"/>
    <col min="14090" max="14090" width="9" style="7"/>
    <col min="14091" max="14092" width="8.125" style="7" customWidth="1"/>
    <col min="14093" max="14095" width="1.625" style="7" customWidth="1"/>
    <col min="14096" max="14333" width="9" style="7"/>
    <col min="14334" max="14335" width="1.625" style="7" customWidth="1"/>
    <col min="14336" max="14336" width="9" style="7"/>
    <col min="14337" max="14338" width="2.75" style="7" customWidth="1"/>
    <col min="14339" max="14339" width="5" style="7" customWidth="1"/>
    <col min="14340" max="14340" width="3.875" style="7" customWidth="1"/>
    <col min="14341" max="14343" width="9" style="7"/>
    <col min="14344" max="14344" width="4.5" style="7" customWidth="1"/>
    <col min="14345" max="14345" width="5.5" style="7" customWidth="1"/>
    <col min="14346" max="14346" width="9" style="7"/>
    <col min="14347" max="14348" width="8.125" style="7" customWidth="1"/>
    <col min="14349" max="14351" width="1.625" style="7" customWidth="1"/>
    <col min="14352" max="14589" width="9" style="7"/>
    <col min="14590" max="14591" width="1.625" style="7" customWidth="1"/>
    <col min="14592" max="14592" width="9" style="7"/>
    <col min="14593" max="14594" width="2.75" style="7" customWidth="1"/>
    <col min="14595" max="14595" width="5" style="7" customWidth="1"/>
    <col min="14596" max="14596" width="3.875" style="7" customWidth="1"/>
    <col min="14597" max="14599" width="9" style="7"/>
    <col min="14600" max="14600" width="4.5" style="7" customWidth="1"/>
    <col min="14601" max="14601" width="5.5" style="7" customWidth="1"/>
    <col min="14602" max="14602" width="9" style="7"/>
    <col min="14603" max="14604" width="8.125" style="7" customWidth="1"/>
    <col min="14605" max="14607" width="1.625" style="7" customWidth="1"/>
    <col min="14608" max="14845" width="9" style="7"/>
    <col min="14846" max="14847" width="1.625" style="7" customWidth="1"/>
    <col min="14848" max="14848" width="9" style="7"/>
    <col min="14849" max="14850" width="2.75" style="7" customWidth="1"/>
    <col min="14851" max="14851" width="5" style="7" customWidth="1"/>
    <col min="14852" max="14852" width="3.875" style="7" customWidth="1"/>
    <col min="14853" max="14855" width="9" style="7"/>
    <col min="14856" max="14856" width="4.5" style="7" customWidth="1"/>
    <col min="14857" max="14857" width="5.5" style="7" customWidth="1"/>
    <col min="14858" max="14858" width="9" style="7"/>
    <col min="14859" max="14860" width="8.125" style="7" customWidth="1"/>
    <col min="14861" max="14863" width="1.625" style="7" customWidth="1"/>
    <col min="14864" max="15101" width="9" style="7"/>
    <col min="15102" max="15103" width="1.625" style="7" customWidth="1"/>
    <col min="15104" max="15104" width="9" style="7"/>
    <col min="15105" max="15106" width="2.75" style="7" customWidth="1"/>
    <col min="15107" max="15107" width="5" style="7" customWidth="1"/>
    <col min="15108" max="15108" width="3.875" style="7" customWidth="1"/>
    <col min="15109" max="15111" width="9" style="7"/>
    <col min="15112" max="15112" width="4.5" style="7" customWidth="1"/>
    <col min="15113" max="15113" width="5.5" style="7" customWidth="1"/>
    <col min="15114" max="15114" width="9" style="7"/>
    <col min="15115" max="15116" width="8.125" style="7" customWidth="1"/>
    <col min="15117" max="15119" width="1.625" style="7" customWidth="1"/>
    <col min="15120" max="15357" width="9" style="7"/>
    <col min="15358" max="15359" width="1.625" style="7" customWidth="1"/>
    <col min="15360" max="15360" width="9" style="7"/>
    <col min="15361" max="15362" width="2.75" style="7" customWidth="1"/>
    <col min="15363" max="15363" width="5" style="7" customWidth="1"/>
    <col min="15364" max="15364" width="3.875" style="7" customWidth="1"/>
    <col min="15365" max="15367" width="9" style="7"/>
    <col min="15368" max="15368" width="4.5" style="7" customWidth="1"/>
    <col min="15369" max="15369" width="5.5" style="7" customWidth="1"/>
    <col min="15370" max="15370" width="9" style="7"/>
    <col min="15371" max="15372" width="8.125" style="7" customWidth="1"/>
    <col min="15373" max="15375" width="1.625" style="7" customWidth="1"/>
    <col min="15376" max="15613" width="9" style="7"/>
    <col min="15614" max="15615" width="1.625" style="7" customWidth="1"/>
    <col min="15616" max="15616" width="9" style="7"/>
    <col min="15617" max="15618" width="2.75" style="7" customWidth="1"/>
    <col min="15619" max="15619" width="5" style="7" customWidth="1"/>
    <col min="15620" max="15620" width="3.875" style="7" customWidth="1"/>
    <col min="15621" max="15623" width="9" style="7"/>
    <col min="15624" max="15624" width="4.5" style="7" customWidth="1"/>
    <col min="15625" max="15625" width="5.5" style="7" customWidth="1"/>
    <col min="15626" max="15626" width="9" style="7"/>
    <col min="15627" max="15628" width="8.125" style="7" customWidth="1"/>
    <col min="15629" max="15631" width="1.625" style="7" customWidth="1"/>
    <col min="15632" max="15869" width="9" style="7"/>
    <col min="15870" max="15871" width="1.625" style="7" customWidth="1"/>
    <col min="15872" max="15872" width="9" style="7"/>
    <col min="15873" max="15874" width="2.75" style="7" customWidth="1"/>
    <col min="15875" max="15875" width="5" style="7" customWidth="1"/>
    <col min="15876" max="15876" width="3.875" style="7" customWidth="1"/>
    <col min="15877" max="15879" width="9" style="7"/>
    <col min="15880" max="15880" width="4.5" style="7" customWidth="1"/>
    <col min="15881" max="15881" width="5.5" style="7" customWidth="1"/>
    <col min="15882" max="15882" width="9" style="7"/>
    <col min="15883" max="15884" width="8.125" style="7" customWidth="1"/>
    <col min="15885" max="15887" width="1.625" style="7" customWidth="1"/>
    <col min="15888" max="16125" width="9" style="7"/>
    <col min="16126" max="16127" width="1.625" style="7" customWidth="1"/>
    <col min="16128" max="16128" width="9" style="7"/>
    <col min="16129" max="16130" width="2.75" style="7" customWidth="1"/>
    <col min="16131" max="16131" width="5" style="7" customWidth="1"/>
    <col min="16132" max="16132" width="3.875" style="7" customWidth="1"/>
    <col min="16133" max="16135" width="9" style="7"/>
    <col min="16136" max="16136" width="4.5" style="7" customWidth="1"/>
    <col min="16137" max="16137" width="5.5" style="7" customWidth="1"/>
    <col min="16138" max="16138" width="9" style="7"/>
    <col min="16139" max="16140" width="8.125" style="7" customWidth="1"/>
    <col min="16141" max="16143" width="1.625" style="7" customWidth="1"/>
    <col min="16144" max="16384" width="9" style="7"/>
  </cols>
  <sheetData>
    <row r="1" spans="3:24" ht="11.25" customHeight="1">
      <c r="C1" s="6"/>
      <c r="D1" s="6"/>
      <c r="E1" s="6"/>
      <c r="F1" s="6"/>
      <c r="G1" s="6"/>
      <c r="H1" s="6"/>
      <c r="I1" s="6"/>
      <c r="J1" s="6"/>
      <c r="K1" s="6"/>
      <c r="L1" s="6"/>
      <c r="M1" s="6"/>
      <c r="N1" s="6"/>
      <c r="O1" s="6"/>
      <c r="P1" s="6"/>
      <c r="Q1" s="6"/>
      <c r="R1" s="6"/>
      <c r="S1" s="6"/>
      <c r="T1" s="6"/>
      <c r="U1" s="6"/>
      <c r="V1" s="6"/>
      <c r="W1" s="6"/>
    </row>
    <row r="2" spans="3:24" ht="18.75" customHeight="1">
      <c r="C2" s="136" t="s">
        <v>166</v>
      </c>
      <c r="D2" s="136"/>
      <c r="E2" s="136"/>
      <c r="F2" s="136"/>
      <c r="G2" s="136"/>
      <c r="H2" s="136"/>
      <c r="I2" s="136"/>
      <c r="J2" s="136"/>
      <c r="K2" s="136"/>
      <c r="L2" s="136"/>
      <c r="M2" s="136"/>
      <c r="N2" s="136"/>
      <c r="O2" s="136"/>
      <c r="P2" s="136"/>
      <c r="Q2" s="136"/>
      <c r="R2" s="136"/>
      <c r="S2" s="136"/>
      <c r="T2" s="136"/>
      <c r="U2" s="136"/>
      <c r="V2" s="136"/>
      <c r="W2" s="136"/>
    </row>
    <row r="3" spans="3:24" s="8" customFormat="1" ht="18.75" customHeight="1">
      <c r="C3" s="6"/>
      <c r="D3" s="6"/>
      <c r="E3" s="6"/>
      <c r="F3" s="6"/>
      <c r="G3" s="6"/>
      <c r="H3" s="6"/>
      <c r="I3" s="6"/>
      <c r="J3" s="6"/>
      <c r="K3" s="6"/>
      <c r="L3" s="6"/>
      <c r="M3" s="6"/>
      <c r="N3" s="6"/>
      <c r="O3" s="146"/>
      <c r="P3" s="146"/>
      <c r="Q3" s="146"/>
      <c r="R3" s="146"/>
      <c r="S3" s="146"/>
      <c r="T3" s="146"/>
      <c r="U3" s="146"/>
      <c r="V3" s="146"/>
      <c r="W3" s="146"/>
    </row>
    <row r="4" spans="3:24" s="8" customFormat="1" ht="18.75" customHeight="1">
      <c r="C4" s="137" t="s">
        <v>167</v>
      </c>
      <c r="D4" s="147"/>
      <c r="E4" s="147"/>
      <c r="F4" s="147"/>
      <c r="G4" s="147"/>
      <c r="H4" s="147"/>
      <c r="I4" s="147"/>
      <c r="J4" s="147"/>
      <c r="K4" s="147"/>
      <c r="L4" s="147"/>
      <c r="M4" s="147"/>
      <c r="N4" s="147"/>
      <c r="O4" s="147"/>
      <c r="P4" s="147"/>
      <c r="Q4" s="147"/>
      <c r="R4" s="147"/>
      <c r="S4" s="147"/>
      <c r="T4" s="147"/>
      <c r="U4" s="147"/>
      <c r="V4" s="147"/>
      <c r="W4" s="147"/>
    </row>
    <row r="5" spans="3:24" s="8" customFormat="1" ht="18.75" customHeight="1">
      <c r="C5" s="147"/>
      <c r="D5" s="147"/>
      <c r="E5" s="147"/>
      <c r="F5" s="147"/>
      <c r="G5" s="147"/>
      <c r="H5" s="147"/>
      <c r="I5" s="147"/>
      <c r="J5" s="147"/>
      <c r="K5" s="147"/>
      <c r="L5" s="147"/>
      <c r="M5" s="147"/>
      <c r="N5" s="147"/>
      <c r="O5" s="147"/>
      <c r="P5" s="147"/>
      <c r="Q5" s="147"/>
      <c r="R5" s="147"/>
      <c r="S5" s="147"/>
      <c r="T5" s="147"/>
      <c r="U5" s="147"/>
      <c r="V5" s="147"/>
      <c r="W5" s="147"/>
    </row>
    <row r="6" spans="3:24" s="8" customFormat="1" ht="11.25" customHeight="1">
      <c r="C6" s="6"/>
      <c r="D6" s="6"/>
      <c r="E6" s="6"/>
      <c r="F6" s="6"/>
      <c r="G6" s="6"/>
      <c r="H6" s="6"/>
      <c r="I6" s="6"/>
      <c r="J6" s="6"/>
      <c r="K6" s="6"/>
      <c r="L6" s="6"/>
      <c r="M6" s="6"/>
      <c r="N6" s="6"/>
      <c r="O6" s="9"/>
      <c r="P6" s="9"/>
      <c r="Q6" s="9"/>
      <c r="R6" s="9"/>
      <c r="S6" s="9"/>
      <c r="T6" s="9"/>
      <c r="U6" s="9"/>
      <c r="V6" s="9"/>
      <c r="W6" s="9"/>
    </row>
    <row r="7" spans="3:24" s="8" customFormat="1" ht="18.75" customHeight="1">
      <c r="C7" s="6"/>
      <c r="D7" s="6"/>
      <c r="E7" s="6"/>
      <c r="F7" s="6"/>
      <c r="G7" s="6"/>
      <c r="H7" s="6"/>
      <c r="I7" s="6"/>
      <c r="J7" s="6"/>
      <c r="K7" s="6"/>
      <c r="L7" s="6"/>
      <c r="M7" s="6"/>
      <c r="N7" s="6"/>
      <c r="O7" s="150" t="str">
        <f>"令和"&amp;基本情報シート!D3&amp;"年"&amp;基本情報シート!F3&amp;"月"&amp;基本情報シート!H3&amp;"日"</f>
        <v>令和年月日</v>
      </c>
      <c r="P7" s="150"/>
      <c r="Q7" s="150"/>
      <c r="R7" s="150"/>
      <c r="S7" s="150"/>
      <c r="T7" s="150"/>
      <c r="U7" s="150"/>
      <c r="V7" s="150"/>
      <c r="W7" s="150"/>
    </row>
    <row r="8" spans="3:24" s="8" customFormat="1" ht="11.25" customHeight="1">
      <c r="C8" s="6"/>
      <c r="D8" s="6"/>
      <c r="E8" s="6"/>
      <c r="F8" s="6"/>
      <c r="G8" s="6"/>
      <c r="H8" s="6"/>
      <c r="I8" s="6"/>
      <c r="J8" s="6"/>
      <c r="K8" s="6"/>
      <c r="L8" s="6"/>
      <c r="M8" s="6"/>
      <c r="N8" s="6"/>
      <c r="O8" s="6"/>
      <c r="P8" s="6"/>
      <c r="Q8" s="6"/>
      <c r="R8" s="6"/>
      <c r="S8" s="6"/>
      <c r="T8" s="6"/>
      <c r="U8" s="6"/>
      <c r="V8" s="10"/>
      <c r="W8" s="10"/>
    </row>
    <row r="9" spans="3:24" s="8" customFormat="1" ht="18.75" customHeight="1">
      <c r="C9" s="136" t="s">
        <v>52</v>
      </c>
      <c r="D9" s="136"/>
      <c r="E9" s="136"/>
      <c r="F9" s="136"/>
      <c r="G9" s="136"/>
      <c r="H9" s="136"/>
      <c r="I9" s="136"/>
      <c r="J9" s="136"/>
      <c r="K9" s="136"/>
      <c r="L9" s="136"/>
      <c r="M9" s="6"/>
      <c r="N9" s="6"/>
      <c r="O9" s="6"/>
      <c r="P9" s="6"/>
      <c r="Q9" s="6"/>
      <c r="R9" s="6"/>
      <c r="S9" s="6"/>
      <c r="T9" s="6"/>
      <c r="U9" s="6"/>
      <c r="V9" s="6"/>
      <c r="W9" s="6"/>
    </row>
    <row r="10" spans="3:24" s="8" customFormat="1" ht="11.25" customHeight="1">
      <c r="C10" s="6"/>
      <c r="D10" s="6"/>
      <c r="E10" s="6"/>
      <c r="F10" s="6"/>
      <c r="G10" s="6"/>
      <c r="H10" s="6"/>
      <c r="I10" s="6"/>
      <c r="J10" s="6"/>
      <c r="K10" s="6"/>
      <c r="L10" s="6"/>
      <c r="M10" s="6"/>
      <c r="N10" s="6"/>
      <c r="O10" s="6"/>
      <c r="P10" s="6"/>
      <c r="Q10" s="6"/>
      <c r="R10" s="6"/>
      <c r="S10" s="6"/>
      <c r="T10" s="6"/>
      <c r="U10" s="6"/>
      <c r="V10" s="6"/>
      <c r="W10" s="6"/>
    </row>
    <row r="11" spans="3:24" s="8" customFormat="1" ht="25.5" customHeight="1">
      <c r="C11" s="6"/>
      <c r="D11" s="6"/>
      <c r="E11" s="6"/>
      <c r="F11" s="6"/>
      <c r="G11" s="6"/>
      <c r="H11" s="6"/>
      <c r="I11" s="6"/>
      <c r="J11" s="6"/>
      <c r="K11" s="6"/>
      <c r="L11" s="151" t="s">
        <v>101</v>
      </c>
      <c r="M11" s="151"/>
      <c r="N11" s="151"/>
      <c r="O11" s="148">
        <f>IF(基本情報シート!C4="",基本情報シート!C8,基本情報シート!C4)</f>
        <v>0</v>
      </c>
      <c r="P11" s="148"/>
      <c r="Q11" s="148"/>
      <c r="R11" s="148"/>
      <c r="S11" s="148"/>
      <c r="T11" s="148"/>
      <c r="U11" s="149"/>
      <c r="V11" s="149"/>
      <c r="W11" s="149"/>
    </row>
    <row r="12" spans="3:24" s="8" customFormat="1" ht="25.5" customHeight="1">
      <c r="C12" s="6"/>
      <c r="D12" s="6"/>
      <c r="E12" s="6"/>
      <c r="F12" s="6"/>
      <c r="G12" s="6"/>
      <c r="H12" s="6"/>
      <c r="I12" s="6"/>
      <c r="J12" s="6"/>
      <c r="K12" s="6"/>
      <c r="L12" s="151" t="s">
        <v>102</v>
      </c>
      <c r="M12" s="151"/>
      <c r="N12" s="151"/>
      <c r="O12" s="148">
        <f>IF(基本情報シート!C5="",基本情報シート!C9,基本情報シート!C5)</f>
        <v>0</v>
      </c>
      <c r="P12" s="148"/>
      <c r="Q12" s="148"/>
      <c r="R12" s="148"/>
      <c r="S12" s="148"/>
      <c r="T12" s="148"/>
      <c r="U12" s="149"/>
      <c r="V12" s="149"/>
      <c r="W12" s="149"/>
      <c r="X12" s="6"/>
    </row>
    <row r="13" spans="3:24" s="8" customFormat="1" ht="25.5" customHeight="1">
      <c r="C13" s="6"/>
      <c r="D13" s="6"/>
      <c r="E13" s="6"/>
      <c r="F13" s="6"/>
      <c r="G13" s="6"/>
      <c r="H13" s="6"/>
      <c r="I13" s="6"/>
      <c r="J13" s="6"/>
      <c r="K13" s="6"/>
      <c r="L13" s="151" t="s">
        <v>103</v>
      </c>
      <c r="M13" s="151"/>
      <c r="N13" s="151"/>
      <c r="O13" s="148" t="str">
        <f>IF(基本情報シート!C6="","",基本情報シート!C6)</f>
        <v/>
      </c>
      <c r="P13" s="148"/>
      <c r="Q13" s="148"/>
      <c r="R13" s="148"/>
      <c r="S13" s="148"/>
      <c r="T13" s="148"/>
      <c r="U13" s="149"/>
      <c r="V13" s="149"/>
      <c r="W13" s="149"/>
      <c r="X13" s="6"/>
    </row>
    <row r="14" spans="3:24" ht="18.75" customHeight="1">
      <c r="C14" s="6"/>
      <c r="D14" s="6"/>
      <c r="E14" s="6"/>
      <c r="F14" s="6"/>
      <c r="G14" s="6"/>
      <c r="H14" s="6"/>
      <c r="I14" s="6"/>
      <c r="J14" s="6"/>
      <c r="K14" s="6"/>
      <c r="L14" s="6"/>
      <c r="M14" s="11"/>
      <c r="N14" s="11"/>
      <c r="O14" s="6"/>
      <c r="P14" s="6"/>
      <c r="Q14" s="6"/>
      <c r="R14" s="6"/>
      <c r="S14" s="6"/>
      <c r="T14" s="6"/>
      <c r="U14" s="6"/>
      <c r="V14" s="6"/>
      <c r="W14" s="6"/>
    </row>
    <row r="15" spans="3:24" ht="18.75" customHeight="1">
      <c r="C15" s="6"/>
      <c r="D15" s="6"/>
      <c r="E15" s="6"/>
      <c r="F15" s="6"/>
      <c r="G15" s="6"/>
      <c r="H15" s="6"/>
      <c r="I15" s="6"/>
      <c r="J15" s="6"/>
      <c r="K15" s="6"/>
      <c r="L15" s="6"/>
      <c r="M15" s="11"/>
      <c r="N15" s="11"/>
      <c r="O15" s="6"/>
      <c r="P15" s="6"/>
      <c r="Q15" s="6"/>
      <c r="R15" s="6"/>
      <c r="S15" s="6"/>
      <c r="T15" s="6"/>
      <c r="U15" s="6"/>
      <c r="V15" s="6"/>
      <c r="W15" s="6"/>
    </row>
    <row r="16" spans="3:24" ht="18.75" customHeight="1">
      <c r="C16" s="153" t="s">
        <v>168</v>
      </c>
      <c r="D16" s="153"/>
      <c r="E16" s="153"/>
      <c r="F16" s="153"/>
      <c r="G16" s="153"/>
      <c r="H16" s="153"/>
      <c r="I16" s="153"/>
      <c r="J16" s="153"/>
      <c r="K16" s="153"/>
      <c r="L16" s="153"/>
      <c r="M16" s="153"/>
      <c r="N16" s="153"/>
      <c r="O16" s="153"/>
      <c r="P16" s="153"/>
      <c r="Q16" s="153"/>
      <c r="R16" s="153"/>
      <c r="S16" s="153"/>
      <c r="T16" s="153"/>
      <c r="U16" s="153"/>
      <c r="V16" s="153"/>
      <c r="W16" s="153"/>
    </row>
    <row r="17" spans="3:24" ht="18.75" customHeight="1">
      <c r="C17" s="153"/>
      <c r="D17" s="153"/>
      <c r="E17" s="153"/>
      <c r="F17" s="153"/>
      <c r="G17" s="153"/>
      <c r="H17" s="153"/>
      <c r="I17" s="153"/>
      <c r="J17" s="153"/>
      <c r="K17" s="153"/>
      <c r="L17" s="153"/>
      <c r="M17" s="153"/>
      <c r="N17" s="153"/>
      <c r="O17" s="153"/>
      <c r="P17" s="153"/>
      <c r="Q17" s="153"/>
      <c r="R17" s="153"/>
      <c r="S17" s="153"/>
      <c r="T17" s="153"/>
      <c r="U17" s="153"/>
      <c r="V17" s="153"/>
      <c r="W17" s="153"/>
    </row>
    <row r="18" spans="3:24" ht="18.75" customHeight="1">
      <c r="C18" s="19"/>
      <c r="D18" s="19"/>
      <c r="E18" s="19"/>
      <c r="F18" s="19"/>
      <c r="G18" s="19"/>
      <c r="H18" s="19"/>
      <c r="I18" s="19"/>
      <c r="J18" s="19"/>
      <c r="K18" s="19"/>
      <c r="L18" s="19"/>
      <c r="M18" s="19"/>
      <c r="N18" s="19"/>
      <c r="O18" s="19"/>
      <c r="P18" s="19"/>
      <c r="Q18" s="19"/>
      <c r="R18" s="19"/>
      <c r="S18" s="19"/>
      <c r="T18" s="19"/>
      <c r="U18" s="19"/>
      <c r="V18" s="19"/>
      <c r="W18" s="19"/>
    </row>
    <row r="19" spans="3:24" ht="18.75" customHeight="1">
      <c r="C19" s="137" t="s">
        <v>53</v>
      </c>
      <c r="D19" s="137"/>
      <c r="E19" s="137"/>
      <c r="F19" s="137"/>
      <c r="G19" s="137"/>
      <c r="H19" s="137"/>
      <c r="I19" s="137"/>
      <c r="J19" s="137"/>
      <c r="K19" s="137"/>
      <c r="L19" s="137"/>
      <c r="M19" s="137"/>
      <c r="N19" s="137"/>
      <c r="O19" s="137"/>
      <c r="P19" s="137"/>
      <c r="Q19" s="137"/>
      <c r="R19" s="137"/>
      <c r="S19" s="137"/>
      <c r="T19" s="137"/>
      <c r="U19" s="137"/>
      <c r="V19" s="137"/>
      <c r="W19" s="137"/>
    </row>
    <row r="20" spans="3:24" ht="18.75" customHeight="1">
      <c r="C20" s="12"/>
      <c r="D20" s="11"/>
      <c r="E20" s="11"/>
      <c r="F20" s="11"/>
      <c r="G20" s="11"/>
      <c r="H20" s="11"/>
      <c r="I20" s="11"/>
      <c r="J20" s="11"/>
      <c r="K20" s="11"/>
      <c r="L20" s="11"/>
      <c r="M20" s="11"/>
      <c r="N20" s="11"/>
      <c r="O20" s="11"/>
      <c r="P20" s="11"/>
      <c r="Q20" s="11"/>
      <c r="R20" s="11"/>
      <c r="S20" s="11"/>
      <c r="T20" s="11"/>
      <c r="U20" s="11"/>
      <c r="V20" s="11"/>
      <c r="W20" s="6"/>
    </row>
    <row r="21" spans="3:24" ht="18.75" customHeight="1">
      <c r="C21" s="13"/>
      <c r="D21" s="136" t="s">
        <v>98</v>
      </c>
      <c r="E21" s="136"/>
      <c r="F21" s="136"/>
      <c r="G21" s="136"/>
      <c r="H21" s="136"/>
      <c r="I21" s="136"/>
      <c r="J21" s="136"/>
      <c r="K21" s="136"/>
      <c r="L21" s="136"/>
      <c r="M21" s="136"/>
      <c r="N21" s="136"/>
      <c r="O21" s="136"/>
      <c r="P21" s="136"/>
      <c r="Q21" s="136"/>
      <c r="R21" s="136"/>
      <c r="S21" s="136"/>
      <c r="T21" s="136"/>
      <c r="U21" s="136"/>
      <c r="V21" s="136"/>
      <c r="W21" s="136"/>
    </row>
    <row r="22" spans="3:24" ht="10.5" customHeight="1">
      <c r="C22" s="6"/>
      <c r="D22" s="6"/>
      <c r="E22" s="6"/>
      <c r="F22" s="6"/>
      <c r="G22" s="6"/>
      <c r="H22" s="6"/>
      <c r="I22" s="6"/>
      <c r="J22" s="6"/>
      <c r="K22" s="6"/>
      <c r="L22" s="6"/>
      <c r="M22" s="6"/>
      <c r="N22" s="6"/>
      <c r="O22" s="6"/>
      <c r="P22" s="6"/>
      <c r="Q22" s="6"/>
      <c r="R22" s="6"/>
      <c r="S22" s="6"/>
      <c r="T22" s="6"/>
      <c r="U22" s="6"/>
      <c r="V22" s="6"/>
      <c r="W22" s="6"/>
    </row>
    <row r="23" spans="3:24" ht="18.75" customHeight="1">
      <c r="C23" s="6"/>
      <c r="D23" s="139" t="s">
        <v>100</v>
      </c>
      <c r="E23" s="139"/>
      <c r="F23" s="139"/>
      <c r="G23" s="139"/>
      <c r="H23" s="139"/>
      <c r="I23" s="139"/>
      <c r="J23" s="139"/>
      <c r="K23" s="139"/>
      <c r="L23" s="139"/>
      <c r="M23" s="139"/>
      <c r="N23" s="139"/>
      <c r="O23" s="139"/>
      <c r="P23" s="139"/>
      <c r="Q23" s="139" t="s">
        <v>65</v>
      </c>
      <c r="R23" s="139"/>
      <c r="S23" s="139"/>
      <c r="T23" s="139"/>
      <c r="U23" s="139"/>
      <c r="V23" s="139"/>
      <c r="W23" s="6"/>
    </row>
    <row r="24" spans="3:24" ht="18.75" customHeight="1">
      <c r="C24" s="6"/>
      <c r="D24" s="139" t="str">
        <f>IF(入力用シート１!S4="","","令和"&amp;入力用シート１!H4&amp;"年"&amp;入力用シート１!J4&amp;"月"&amp;入力用シート１!L4&amp;"日付け大阪府指令感企第"&amp;入力用シート１!S4&amp;"号")</f>
        <v/>
      </c>
      <c r="E24" s="139"/>
      <c r="F24" s="139"/>
      <c r="G24" s="139"/>
      <c r="H24" s="139"/>
      <c r="I24" s="139"/>
      <c r="J24" s="139"/>
      <c r="K24" s="139"/>
      <c r="L24" s="139"/>
      <c r="M24" s="139"/>
      <c r="N24" s="139"/>
      <c r="O24" s="139"/>
      <c r="P24" s="139"/>
      <c r="Q24" s="142" t="str">
        <f>IF(入力用シート１!Y4="","",入力用シート１!Y4)</f>
        <v/>
      </c>
      <c r="R24" s="143"/>
      <c r="S24" s="143"/>
      <c r="T24" s="143"/>
      <c r="U24" s="143"/>
      <c r="V24" s="20"/>
      <c r="W24" s="6"/>
    </row>
    <row r="25" spans="3:24" ht="18.75" customHeight="1">
      <c r="C25" s="6"/>
      <c r="D25" s="139" t="str">
        <f>IF('入力用シート 2'!S4="","","令和"&amp;'入力用シート 2'!H4&amp;"年"&amp;'入力用シート 2'!J4&amp;"月"&amp;'入力用シート 2'!L4&amp;"日付け大阪府指令感企第"&amp;'入力用シート 2'!S4&amp;"号")</f>
        <v/>
      </c>
      <c r="E25" s="139"/>
      <c r="F25" s="139"/>
      <c r="G25" s="139"/>
      <c r="H25" s="139"/>
      <c r="I25" s="139"/>
      <c r="J25" s="139"/>
      <c r="K25" s="139"/>
      <c r="L25" s="139"/>
      <c r="M25" s="139"/>
      <c r="N25" s="139"/>
      <c r="O25" s="139"/>
      <c r="P25" s="139"/>
      <c r="Q25" s="142" t="str">
        <f>IF('入力用シート 2'!Y4="","",'入力用シート 2'!Y4)</f>
        <v/>
      </c>
      <c r="R25" s="143"/>
      <c r="S25" s="143"/>
      <c r="T25" s="143"/>
      <c r="U25" s="143"/>
      <c r="V25" s="20"/>
      <c r="W25" s="6"/>
    </row>
    <row r="26" spans="3:24" ht="18.75" customHeight="1">
      <c r="C26" s="138"/>
      <c r="D26" s="138"/>
      <c r="E26" s="16"/>
      <c r="F26" s="16"/>
      <c r="G26" s="16"/>
      <c r="H26" s="16"/>
      <c r="I26" s="16"/>
      <c r="J26" s="16"/>
      <c r="K26" s="15"/>
      <c r="L26" s="14"/>
      <c r="M26" s="14"/>
      <c r="N26" s="14"/>
      <c r="O26" s="14"/>
      <c r="P26" s="14"/>
      <c r="Q26" s="14"/>
      <c r="R26" s="14"/>
      <c r="S26" s="14"/>
      <c r="T26" s="14"/>
      <c r="U26" s="14"/>
      <c r="V26" s="14"/>
      <c r="W26" s="6"/>
    </row>
    <row r="27" spans="3:24" ht="18.75" customHeight="1">
      <c r="C27" s="13"/>
      <c r="D27" s="140" t="s">
        <v>54</v>
      </c>
      <c r="E27" s="140"/>
      <c r="F27" s="140"/>
      <c r="G27" s="140"/>
      <c r="H27" s="140"/>
      <c r="I27" s="140"/>
      <c r="J27" s="140"/>
      <c r="K27" s="140"/>
      <c r="L27" s="140"/>
      <c r="M27" s="140"/>
      <c r="N27" s="140"/>
      <c r="O27" s="140"/>
      <c r="P27" s="140"/>
      <c r="Q27" s="140"/>
      <c r="R27" s="140"/>
      <c r="S27" s="140"/>
      <c r="T27" s="140"/>
      <c r="U27" s="140"/>
      <c r="V27" s="140"/>
      <c r="W27" s="140"/>
    </row>
    <row r="28" spans="3:24" ht="18.75" customHeight="1">
      <c r="C28" s="14"/>
      <c r="D28" s="140"/>
      <c r="E28" s="140"/>
      <c r="F28" s="140"/>
      <c r="G28" s="140"/>
      <c r="H28" s="140"/>
      <c r="I28" s="140"/>
      <c r="J28" s="140"/>
      <c r="K28" s="140"/>
      <c r="L28" s="140"/>
      <c r="M28" s="140"/>
      <c r="N28" s="140"/>
      <c r="O28" s="140"/>
      <c r="P28" s="140"/>
      <c r="Q28" s="140"/>
      <c r="R28" s="140"/>
      <c r="S28" s="140"/>
      <c r="T28" s="140"/>
      <c r="U28" s="140"/>
      <c r="V28" s="140"/>
      <c r="W28" s="140"/>
    </row>
    <row r="29" spans="3:24" ht="13.5">
      <c r="C29" s="14"/>
      <c r="D29" s="6"/>
      <c r="E29" s="6"/>
      <c r="F29" s="6"/>
      <c r="G29" s="6"/>
      <c r="H29" s="6"/>
      <c r="I29" s="6"/>
      <c r="J29" s="6"/>
      <c r="K29" s="6"/>
      <c r="L29" s="6"/>
      <c r="M29" s="6"/>
      <c r="N29" s="6"/>
      <c r="O29" s="6"/>
      <c r="P29" s="6"/>
      <c r="Q29" s="6"/>
      <c r="R29" s="6"/>
      <c r="S29" s="6"/>
      <c r="T29" s="6"/>
      <c r="U29" s="6"/>
      <c r="V29" s="6"/>
      <c r="W29" s="6"/>
    </row>
    <row r="30" spans="3:24" ht="18.75" customHeight="1">
      <c r="C30" s="14"/>
      <c r="D30" s="14"/>
      <c r="E30" s="14"/>
      <c r="F30" s="14"/>
      <c r="H30" s="141" t="str">
        <f>大阪府作業用シート!F13</f>
        <v/>
      </c>
      <c r="I30" s="141"/>
      <c r="J30" s="141"/>
      <c r="K30" s="141"/>
      <c r="L30" s="141"/>
      <c r="M30" s="141"/>
      <c r="N30" s="31"/>
      <c r="O30" s="31"/>
      <c r="P30" s="31"/>
      <c r="Q30" s="31"/>
      <c r="R30" s="31"/>
      <c r="S30" s="31"/>
      <c r="T30" s="31"/>
      <c r="W30" s="6"/>
    </row>
    <row r="31" spans="3:24" ht="18.75" customHeight="1">
      <c r="C31" s="14"/>
      <c r="D31" s="14"/>
      <c r="E31" s="152" t="str">
        <f>大阪府作業用シート!C13</f>
        <v/>
      </c>
      <c r="F31" s="152"/>
      <c r="G31" s="152"/>
      <c r="H31" s="152"/>
      <c r="I31" s="152"/>
      <c r="J31" s="152"/>
      <c r="K31" s="152"/>
      <c r="L31" s="152"/>
      <c r="M31" s="152"/>
      <c r="N31" s="152"/>
      <c r="O31" s="152"/>
      <c r="P31" s="152"/>
      <c r="Q31" s="152"/>
      <c r="R31" s="152"/>
      <c r="S31" s="152"/>
      <c r="T31" s="152"/>
      <c r="U31" s="77"/>
      <c r="V31" s="77"/>
      <c r="W31" s="25"/>
      <c r="X31" s="17"/>
    </row>
    <row r="32" spans="3:24" ht="18.75" customHeight="1">
      <c r="C32" s="6"/>
      <c r="D32" s="6"/>
      <c r="E32" s="152" t="str">
        <f>大阪府作業用シート!C33</f>
        <v/>
      </c>
      <c r="F32" s="152"/>
      <c r="G32" s="152"/>
      <c r="H32" s="152"/>
      <c r="I32" s="152"/>
      <c r="J32" s="152"/>
      <c r="K32" s="152"/>
      <c r="L32" s="152"/>
      <c r="M32" s="152"/>
      <c r="N32" s="152"/>
      <c r="O32" s="152"/>
      <c r="P32" s="152"/>
      <c r="Q32" s="152"/>
      <c r="R32" s="152"/>
      <c r="S32" s="152"/>
      <c r="T32" s="152"/>
      <c r="U32" s="77"/>
      <c r="V32" s="77"/>
      <c r="W32" s="25"/>
    </row>
    <row r="33" spans="3:23" ht="18.75" customHeight="1">
      <c r="C33" s="6"/>
      <c r="D33" s="6"/>
      <c r="E33" s="6"/>
      <c r="F33" s="6"/>
      <c r="G33" s="6"/>
      <c r="H33" s="6"/>
      <c r="I33" s="6"/>
      <c r="J33" s="6"/>
      <c r="K33" s="18"/>
      <c r="L33" s="78"/>
      <c r="M33" s="78"/>
      <c r="N33" s="78"/>
      <c r="O33" s="78"/>
      <c r="P33" s="78"/>
      <c r="Q33" s="78"/>
      <c r="R33" s="78"/>
      <c r="S33" s="78"/>
      <c r="T33" s="78"/>
      <c r="U33" s="78"/>
      <c r="V33" s="78"/>
      <c r="W33" s="78"/>
    </row>
    <row r="34" spans="3:23" ht="18.75" customHeight="1">
      <c r="C34" s="6"/>
      <c r="D34" s="6" t="s">
        <v>55</v>
      </c>
      <c r="E34" s="6"/>
      <c r="F34" s="6"/>
      <c r="G34" s="6"/>
      <c r="H34" s="6"/>
      <c r="I34" s="6"/>
      <c r="J34" s="6"/>
      <c r="K34" s="6"/>
      <c r="L34" s="6"/>
      <c r="M34" s="6"/>
      <c r="N34" s="6"/>
      <c r="O34" s="6"/>
      <c r="P34" s="6"/>
      <c r="Q34" s="6"/>
      <c r="R34" s="6"/>
      <c r="S34" s="6"/>
      <c r="T34" s="6"/>
      <c r="U34" s="6"/>
      <c r="V34" s="6"/>
      <c r="W34" s="6"/>
    </row>
    <row r="35" spans="3:23" ht="18" customHeight="1">
      <c r="C35" s="6"/>
      <c r="D35" s="6"/>
      <c r="E35" s="145" t="str">
        <f>IF(入力用シート１!S4="","","○令和"&amp;入力用シート１!H4&amp;"年"&amp;入力用シート１!J4&amp;"月"&amp;入力用シート１!L4&amp;"日付け大阪府指令感企第"&amp;入力用シート１!S4&amp;"号")</f>
        <v/>
      </c>
      <c r="F35" s="145"/>
      <c r="G35" s="145"/>
      <c r="H35" s="145"/>
      <c r="I35" s="145"/>
      <c r="J35" s="145"/>
      <c r="K35" s="145"/>
      <c r="L35" s="145"/>
      <c r="M35" s="145"/>
      <c r="N35" s="145"/>
      <c r="O35" s="145"/>
      <c r="P35" s="145"/>
      <c r="Q35" s="145"/>
      <c r="R35" s="145"/>
      <c r="S35" s="145"/>
      <c r="T35" s="145"/>
      <c r="U35" s="145"/>
      <c r="V35" s="145"/>
      <c r="W35" s="6"/>
    </row>
    <row r="36" spans="3:23" ht="33.75" customHeight="1">
      <c r="C36" s="11"/>
      <c r="E36" s="144" t="str">
        <f>大阪府作業用シート!E13</f>
        <v/>
      </c>
      <c r="F36" s="144"/>
      <c r="G36" s="144"/>
      <c r="H36" s="144"/>
      <c r="I36" s="144"/>
      <c r="J36" s="144"/>
      <c r="K36" s="144"/>
      <c r="L36" s="144"/>
      <c r="M36" s="144"/>
      <c r="N36" s="144"/>
      <c r="O36" s="144"/>
      <c r="P36" s="144"/>
      <c r="Q36" s="144"/>
      <c r="R36" s="144"/>
      <c r="S36" s="144"/>
      <c r="T36" s="144"/>
      <c r="U36" s="144"/>
      <c r="V36" s="144"/>
      <c r="W36" s="19"/>
    </row>
    <row r="37" spans="3:23" ht="18" customHeight="1">
      <c r="C37" s="73"/>
      <c r="E37" s="144" t="str">
        <f>IF('入力用シート 2'!S4="","","○令和"&amp;'入力用シート 2'!H4&amp;"年"&amp;'入力用シート 2'!J4&amp;"月"&amp;'入力用シート 2'!L4&amp;"日付け大阪府指令感企第"&amp;'入力用シート 2'!S4&amp;"号")</f>
        <v/>
      </c>
      <c r="F37" s="144"/>
      <c r="G37" s="144"/>
      <c r="H37" s="144"/>
      <c r="I37" s="144"/>
      <c r="J37" s="144"/>
      <c r="K37" s="144"/>
      <c r="L37" s="144"/>
      <c r="M37" s="144"/>
      <c r="N37" s="144"/>
      <c r="O37" s="144"/>
      <c r="P37" s="144"/>
      <c r="Q37" s="144"/>
      <c r="R37" s="144"/>
      <c r="S37" s="144"/>
      <c r="T37" s="144"/>
      <c r="U37" s="144"/>
      <c r="V37" s="144"/>
      <c r="W37" s="19"/>
    </row>
    <row r="38" spans="3:23" ht="33" customHeight="1">
      <c r="C38" s="13"/>
      <c r="D38" s="19"/>
      <c r="E38" s="144" t="str">
        <f>IF(大阪府作業用シート!E13=大阪府作業用シート!E33,"",IF(大阪府作業用シート!E13&lt;&gt;大阪府作業用シート!E33,大阪府作業用シート!E33))</f>
        <v/>
      </c>
      <c r="F38" s="144"/>
      <c r="G38" s="144"/>
      <c r="H38" s="144"/>
      <c r="I38" s="144"/>
      <c r="J38" s="144"/>
      <c r="K38" s="144"/>
      <c r="L38" s="144"/>
      <c r="M38" s="144"/>
      <c r="N38" s="144"/>
      <c r="O38" s="144"/>
      <c r="P38" s="144"/>
      <c r="Q38" s="144"/>
      <c r="R38" s="144"/>
      <c r="S38" s="144"/>
      <c r="T38" s="144"/>
      <c r="U38" s="144"/>
      <c r="V38" s="144"/>
      <c r="W38" s="19"/>
    </row>
    <row r="39" spans="3:23" ht="18.75" customHeight="1">
      <c r="C39" s="13"/>
      <c r="D39" s="19"/>
      <c r="E39" s="19"/>
      <c r="F39" s="19"/>
      <c r="G39" s="19"/>
      <c r="H39" s="19"/>
      <c r="I39" s="19"/>
      <c r="J39" s="19"/>
      <c r="K39" s="19"/>
      <c r="L39" s="19"/>
      <c r="M39" s="19"/>
      <c r="N39" s="19"/>
      <c r="O39" s="19"/>
      <c r="P39" s="19"/>
      <c r="Q39" s="19"/>
      <c r="R39" s="19"/>
      <c r="S39" s="19"/>
      <c r="T39" s="19"/>
      <c r="U39" s="19"/>
      <c r="V39" s="19"/>
      <c r="W39" s="19"/>
    </row>
    <row r="40" spans="3:23" ht="11.25" customHeight="1">
      <c r="C40" s="13"/>
      <c r="D40" s="136"/>
      <c r="E40" s="136"/>
      <c r="F40" s="136"/>
      <c r="G40" s="136"/>
      <c r="H40" s="136"/>
      <c r="I40" s="136"/>
      <c r="J40" s="136"/>
      <c r="K40" s="136"/>
      <c r="L40" s="136"/>
      <c r="M40" s="136"/>
      <c r="N40" s="136"/>
      <c r="O40" s="136"/>
      <c r="P40" s="136"/>
      <c r="Q40" s="136"/>
      <c r="R40" s="136"/>
      <c r="S40" s="136"/>
      <c r="T40" s="136"/>
      <c r="U40" s="136"/>
      <c r="V40" s="136"/>
      <c r="W40" s="6"/>
    </row>
    <row r="41" spans="3:23" ht="15.95" customHeight="1">
      <c r="C41" s="6"/>
      <c r="D41" s="6"/>
      <c r="E41" s="6"/>
      <c r="F41" s="6"/>
      <c r="G41" s="6"/>
      <c r="H41" s="6"/>
      <c r="I41" s="6"/>
      <c r="J41" s="6"/>
      <c r="K41" s="6"/>
      <c r="L41" s="6"/>
      <c r="M41" s="6"/>
      <c r="N41" s="6"/>
      <c r="O41" s="6"/>
      <c r="P41" s="6"/>
      <c r="Q41" s="6"/>
      <c r="R41" s="6"/>
      <c r="S41" s="6"/>
      <c r="T41" s="6"/>
      <c r="U41" s="6"/>
      <c r="V41" s="6"/>
      <c r="W41" s="6"/>
    </row>
    <row r="42" spans="3:23" ht="15.95" customHeight="1">
      <c r="C42" s="6"/>
      <c r="D42" s="6"/>
      <c r="E42" s="6"/>
      <c r="F42" s="6"/>
      <c r="G42" s="6"/>
      <c r="H42" s="6"/>
      <c r="I42" s="6"/>
      <c r="J42" s="6"/>
      <c r="K42" s="6"/>
      <c r="L42" s="6"/>
      <c r="M42" s="6"/>
      <c r="N42" s="6"/>
      <c r="O42" s="6"/>
      <c r="P42" s="6"/>
      <c r="Q42" s="6"/>
      <c r="R42" s="6"/>
      <c r="S42" s="6"/>
      <c r="T42" s="6"/>
      <c r="U42" s="6"/>
      <c r="V42" s="6"/>
      <c r="W42" s="6"/>
    </row>
    <row r="43" spans="3:23" ht="15.95" customHeight="1">
      <c r="C43" s="6"/>
      <c r="D43" s="6"/>
      <c r="E43" s="6"/>
      <c r="F43" s="6"/>
      <c r="G43" s="6"/>
      <c r="H43" s="6"/>
      <c r="I43" s="6"/>
      <c r="J43" s="6"/>
      <c r="K43" s="6"/>
      <c r="L43" s="6"/>
      <c r="M43" s="6"/>
      <c r="N43" s="6"/>
      <c r="O43" s="6"/>
      <c r="P43" s="6"/>
      <c r="Q43" s="6"/>
      <c r="R43" s="6"/>
      <c r="S43" s="6"/>
      <c r="T43" s="6"/>
      <c r="U43" s="6"/>
      <c r="V43" s="6"/>
      <c r="W43" s="6"/>
    </row>
    <row r="44" spans="3:23" ht="15.95" customHeight="1">
      <c r="C44" s="6"/>
      <c r="D44" s="6"/>
      <c r="E44" s="6"/>
      <c r="F44" s="6"/>
      <c r="G44" s="6"/>
      <c r="H44" s="6"/>
      <c r="I44" s="6"/>
      <c r="J44" s="6"/>
      <c r="K44" s="6"/>
      <c r="L44" s="6"/>
      <c r="M44" s="6"/>
      <c r="N44" s="6"/>
      <c r="O44" s="6"/>
      <c r="P44" s="6"/>
      <c r="Q44" s="6"/>
      <c r="R44" s="6"/>
      <c r="S44" s="6"/>
      <c r="T44" s="6"/>
      <c r="U44" s="6"/>
      <c r="V44" s="6"/>
      <c r="W44" s="6"/>
    </row>
    <row r="45" spans="3:23" ht="15.95" customHeight="1">
      <c r="C45" s="6"/>
      <c r="D45" s="6"/>
      <c r="E45" s="6"/>
      <c r="F45" s="6"/>
      <c r="G45" s="6"/>
      <c r="H45" s="6"/>
      <c r="I45" s="6"/>
      <c r="J45" s="6"/>
      <c r="K45" s="6"/>
      <c r="L45" s="6"/>
      <c r="M45" s="6"/>
      <c r="N45" s="6"/>
      <c r="O45" s="6"/>
      <c r="P45" s="6"/>
      <c r="Q45" s="6"/>
      <c r="R45" s="6"/>
      <c r="S45" s="6"/>
      <c r="T45" s="6"/>
      <c r="U45" s="6"/>
      <c r="V45" s="6"/>
      <c r="W45" s="6"/>
    </row>
    <row r="46" spans="3:23" ht="15.95" customHeight="1">
      <c r="C46" s="6"/>
      <c r="D46" s="6"/>
      <c r="E46" s="6"/>
      <c r="F46" s="6"/>
      <c r="G46" s="6"/>
      <c r="H46" s="6"/>
      <c r="I46" s="6"/>
      <c r="J46" s="6"/>
      <c r="K46" s="6"/>
      <c r="L46" s="6"/>
      <c r="M46" s="6"/>
      <c r="N46" s="6"/>
      <c r="O46" s="6"/>
      <c r="P46" s="6"/>
      <c r="Q46" s="6"/>
      <c r="R46" s="6"/>
      <c r="S46" s="6"/>
      <c r="T46" s="6"/>
      <c r="U46" s="6"/>
      <c r="V46" s="6"/>
      <c r="W46" s="6"/>
    </row>
    <row r="47" spans="3:23" ht="15.95" customHeight="1">
      <c r="C47" s="6"/>
      <c r="D47" s="6"/>
      <c r="E47" s="6"/>
      <c r="F47" s="6"/>
      <c r="G47" s="6"/>
      <c r="H47" s="6"/>
      <c r="I47" s="6"/>
      <c r="J47" s="6"/>
      <c r="K47" s="6"/>
      <c r="L47" s="6"/>
      <c r="M47" s="6"/>
      <c r="N47" s="6"/>
      <c r="O47" s="6"/>
      <c r="P47" s="6"/>
      <c r="Q47" s="6"/>
      <c r="R47" s="6"/>
      <c r="S47" s="6"/>
      <c r="T47" s="6"/>
      <c r="U47" s="6"/>
      <c r="V47" s="6"/>
      <c r="W47" s="6"/>
    </row>
    <row r="48" spans="3:23" ht="15.95" customHeight="1">
      <c r="C48" s="6"/>
      <c r="D48" s="6"/>
      <c r="E48" s="6"/>
      <c r="F48" s="6"/>
      <c r="G48" s="6"/>
      <c r="H48" s="6"/>
      <c r="I48" s="6"/>
      <c r="J48" s="6"/>
      <c r="K48" s="6"/>
      <c r="L48" s="6"/>
      <c r="M48" s="6"/>
      <c r="N48" s="6"/>
      <c r="O48" s="6"/>
      <c r="P48" s="6"/>
      <c r="Q48" s="6"/>
      <c r="R48" s="6"/>
      <c r="S48" s="6"/>
      <c r="T48" s="6"/>
      <c r="U48" s="6"/>
      <c r="V48" s="6"/>
      <c r="W48" s="6"/>
    </row>
    <row r="49" spans="3:23" ht="15.95" customHeight="1">
      <c r="C49" s="6"/>
      <c r="D49" s="6"/>
      <c r="E49" s="6"/>
      <c r="F49" s="6"/>
      <c r="G49" s="6"/>
      <c r="H49" s="6"/>
      <c r="I49" s="6"/>
      <c r="J49" s="6"/>
      <c r="K49" s="6"/>
      <c r="L49" s="6"/>
      <c r="M49" s="6"/>
      <c r="N49" s="6"/>
      <c r="O49" s="6"/>
      <c r="P49" s="6"/>
      <c r="Q49" s="6"/>
      <c r="R49" s="6"/>
      <c r="S49" s="6"/>
      <c r="T49" s="6"/>
      <c r="U49" s="6"/>
      <c r="V49" s="6"/>
      <c r="W49" s="6"/>
    </row>
    <row r="50" spans="3:23" ht="15.95" customHeight="1">
      <c r="C50" s="6"/>
      <c r="D50" s="6"/>
      <c r="E50" s="6"/>
      <c r="F50" s="6"/>
      <c r="G50" s="6"/>
      <c r="H50" s="6"/>
      <c r="I50" s="6"/>
      <c r="J50" s="6"/>
      <c r="K50" s="6"/>
      <c r="L50" s="6"/>
      <c r="M50" s="6"/>
      <c r="N50" s="6"/>
      <c r="O50" s="6"/>
      <c r="P50" s="6"/>
      <c r="Q50" s="6"/>
      <c r="R50" s="6"/>
      <c r="S50" s="6"/>
      <c r="T50" s="6"/>
      <c r="U50" s="6"/>
      <c r="V50" s="6"/>
      <c r="W50" s="6"/>
    </row>
    <row r="51" spans="3:23" ht="15.95" customHeight="1">
      <c r="C51" s="6"/>
      <c r="D51" s="6"/>
      <c r="E51" s="6"/>
      <c r="F51" s="6"/>
      <c r="G51" s="6"/>
      <c r="H51" s="6"/>
      <c r="I51" s="6"/>
      <c r="J51" s="6"/>
      <c r="K51" s="6"/>
      <c r="L51" s="6"/>
      <c r="M51" s="6"/>
      <c r="N51" s="6"/>
      <c r="O51" s="6"/>
      <c r="P51" s="6"/>
      <c r="Q51" s="6"/>
      <c r="R51" s="6"/>
      <c r="S51" s="6"/>
      <c r="T51" s="6"/>
      <c r="U51" s="6"/>
      <c r="V51" s="6"/>
      <c r="W51" s="6"/>
    </row>
    <row r="52" spans="3:23" ht="15.95" customHeight="1">
      <c r="C52" s="6"/>
      <c r="D52" s="6"/>
      <c r="E52" s="6"/>
      <c r="F52" s="6"/>
      <c r="G52" s="6"/>
      <c r="H52" s="6"/>
      <c r="I52" s="6"/>
      <c r="J52" s="6"/>
      <c r="K52" s="6"/>
      <c r="L52" s="6"/>
      <c r="M52" s="6"/>
      <c r="N52" s="6"/>
      <c r="O52" s="6"/>
      <c r="P52" s="6"/>
      <c r="Q52" s="6"/>
      <c r="R52" s="6"/>
      <c r="S52" s="6"/>
      <c r="T52" s="6"/>
      <c r="U52" s="6"/>
      <c r="V52" s="6"/>
      <c r="W52" s="6"/>
    </row>
    <row r="53" spans="3:23" ht="15.95" customHeight="1">
      <c r="C53" s="6"/>
      <c r="D53" s="6"/>
      <c r="E53" s="6"/>
      <c r="F53" s="6"/>
      <c r="G53" s="6"/>
      <c r="H53" s="6"/>
      <c r="I53" s="6"/>
      <c r="J53" s="6"/>
      <c r="K53" s="6"/>
      <c r="L53" s="6"/>
      <c r="M53" s="6"/>
      <c r="N53" s="6"/>
      <c r="O53" s="6"/>
      <c r="P53" s="6"/>
      <c r="Q53" s="6"/>
      <c r="R53" s="6"/>
      <c r="S53" s="6"/>
      <c r="T53" s="6"/>
      <c r="U53" s="6"/>
      <c r="V53" s="6"/>
      <c r="W53" s="6"/>
    </row>
    <row r="54" spans="3:23" ht="15.95" customHeight="1">
      <c r="C54" s="6"/>
      <c r="D54" s="6"/>
      <c r="E54" s="6"/>
      <c r="F54" s="6"/>
      <c r="G54" s="6"/>
      <c r="H54" s="6"/>
      <c r="I54" s="6"/>
      <c r="J54" s="6"/>
      <c r="K54" s="6"/>
      <c r="L54" s="6"/>
      <c r="M54" s="6"/>
      <c r="N54" s="6"/>
      <c r="O54" s="6"/>
      <c r="P54" s="6"/>
      <c r="Q54" s="6"/>
      <c r="R54" s="6"/>
      <c r="S54" s="6"/>
      <c r="T54" s="6"/>
      <c r="U54" s="6"/>
      <c r="V54" s="6"/>
      <c r="W54" s="6"/>
    </row>
    <row r="55" spans="3:23" ht="15.95" customHeight="1">
      <c r="C55" s="6"/>
      <c r="D55" s="6"/>
      <c r="E55" s="6"/>
      <c r="F55" s="6"/>
      <c r="G55" s="6"/>
      <c r="H55" s="6"/>
      <c r="I55" s="6"/>
      <c r="J55" s="6"/>
      <c r="K55" s="6"/>
      <c r="L55" s="6"/>
      <c r="M55" s="6"/>
      <c r="N55" s="6"/>
      <c r="O55" s="6"/>
      <c r="P55" s="6"/>
      <c r="Q55" s="6"/>
      <c r="R55" s="6"/>
      <c r="S55" s="6"/>
      <c r="T55" s="6"/>
      <c r="U55" s="6"/>
      <c r="V55" s="6"/>
      <c r="W55" s="6"/>
    </row>
  </sheetData>
  <sheetProtection selectLockedCells="1" selectUnlockedCells="1"/>
  <mergeCells count="30">
    <mergeCell ref="E31:T31"/>
    <mergeCell ref="E32:T32"/>
    <mergeCell ref="C16:W17"/>
    <mergeCell ref="O12:W12"/>
    <mergeCell ref="O13:W13"/>
    <mergeCell ref="L12:N12"/>
    <mergeCell ref="L13:N13"/>
    <mergeCell ref="C2:W2"/>
    <mergeCell ref="O3:W3"/>
    <mergeCell ref="C4:W5"/>
    <mergeCell ref="C9:L9"/>
    <mergeCell ref="O11:W11"/>
    <mergeCell ref="O7:W7"/>
    <mergeCell ref="L11:N11"/>
    <mergeCell ref="D40:V40"/>
    <mergeCell ref="C19:W19"/>
    <mergeCell ref="D21:W21"/>
    <mergeCell ref="C26:D26"/>
    <mergeCell ref="Q23:V23"/>
    <mergeCell ref="D23:P23"/>
    <mergeCell ref="D25:P25"/>
    <mergeCell ref="D27:W28"/>
    <mergeCell ref="H30:M30"/>
    <mergeCell ref="Q25:U25"/>
    <mergeCell ref="D24:P24"/>
    <mergeCell ref="Q24:U24"/>
    <mergeCell ref="E36:V36"/>
    <mergeCell ref="E38:V38"/>
    <mergeCell ref="E35:V35"/>
    <mergeCell ref="E37:V37"/>
  </mergeCells>
  <phoneticPr fontId="2"/>
  <pageMargins left="0.82677165354330717" right="0.19685039370078741" top="0.59055118110236227" bottom="0.59055118110236227" header="0.51181102362204722" footer="0.51181102362204722"/>
  <pageSetup paperSize="9" scale="9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pageSetUpPr fitToPage="1"/>
  </sheetPr>
  <dimension ref="A1:AH60"/>
  <sheetViews>
    <sheetView view="pageBreakPreview" zoomScale="80" zoomScaleNormal="100" zoomScaleSheetLayoutView="80" workbookViewId="0">
      <selection activeCell="N4" sqref="N4:R4"/>
    </sheetView>
  </sheetViews>
  <sheetFormatPr defaultColWidth="4.625" defaultRowHeight="18.75"/>
  <cols>
    <col min="1" max="1" width="4.625" style="1" customWidth="1"/>
    <col min="2" max="7" width="4.625" style="1"/>
    <col min="8" max="8" width="6.5" style="1" customWidth="1"/>
    <col min="9" max="9" width="4.625" style="1"/>
    <col min="10" max="10" width="6.5" style="1" bestFit="1" customWidth="1"/>
    <col min="11" max="11" width="4.625" style="1"/>
    <col min="12" max="12" width="7" style="1" bestFit="1" customWidth="1"/>
    <col min="13" max="14" width="5.25" style="1" customWidth="1"/>
    <col min="15" max="34" width="4.625" style="1"/>
    <col min="35" max="35" width="9.25" style="1" bestFit="1" customWidth="1"/>
    <col min="36" max="16384" width="4.625" style="1"/>
  </cols>
  <sheetData>
    <row r="1" spans="1:34" ht="19.5" thickBot="1">
      <c r="A1" s="154" t="s">
        <v>153</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row>
    <row r="2" spans="1:34" ht="19.5" thickBot="1">
      <c r="A2" s="155" t="s">
        <v>122</v>
      </c>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7"/>
    </row>
    <row r="3" spans="1:34" ht="11.25" customHeight="1"/>
    <row r="4" spans="1:34" ht="30.75" customHeight="1">
      <c r="A4" s="186" t="s">
        <v>100</v>
      </c>
      <c r="B4" s="174"/>
      <c r="C4" s="174"/>
      <c r="D4" s="174"/>
      <c r="E4" s="187"/>
      <c r="F4" s="174" t="s">
        <v>57</v>
      </c>
      <c r="G4" s="174"/>
      <c r="H4" s="48" t="str">
        <f>IFERROR(VLOOKUP(基本情報シート!D13,'１回目'!A:F,2,FALSE),"")</f>
        <v/>
      </c>
      <c r="I4" s="45" t="s">
        <v>58</v>
      </c>
      <c r="J4" s="48" t="str">
        <f>IFERROR(VLOOKUP(基本情報シート!D13,'１回目'!A:F,3,FALSE),"")</f>
        <v/>
      </c>
      <c r="K4" s="45" t="s">
        <v>60</v>
      </c>
      <c r="L4" s="48" t="str">
        <f>IFERROR(VLOOKUP(基本情報シート!D13,'１回目'!A:F,4,FALSE),"")</f>
        <v/>
      </c>
      <c r="M4" s="45" t="s">
        <v>61</v>
      </c>
      <c r="N4" s="174" t="s">
        <v>109</v>
      </c>
      <c r="O4" s="174"/>
      <c r="P4" s="174"/>
      <c r="Q4" s="174"/>
      <c r="R4" s="174"/>
      <c r="S4" s="161" t="str">
        <f>IFERROR(VLOOKUP(基本情報シート!D13,'１回目'!A:F,5,FALSE),"")</f>
        <v/>
      </c>
      <c r="T4" s="161"/>
      <c r="U4" s="46" t="s">
        <v>62</v>
      </c>
      <c r="V4" s="162" t="s">
        <v>97</v>
      </c>
      <c r="W4" s="163"/>
      <c r="X4" s="45" t="s">
        <v>63</v>
      </c>
      <c r="Y4" s="188" t="str">
        <f>IFERROR(VLOOKUP(基本情報シート!D13,'１回目'!A:F,6,FALSE),"")</f>
        <v/>
      </c>
      <c r="Z4" s="188"/>
      <c r="AA4" s="188"/>
      <c r="AB4" s="188"/>
      <c r="AC4" s="188"/>
      <c r="AD4" s="188"/>
      <c r="AE4" s="47" t="s">
        <v>64</v>
      </c>
    </row>
    <row r="5" spans="1:34" ht="11.25" customHeight="1" thickBot="1">
      <c r="I5" s="1" t="s">
        <v>59</v>
      </c>
    </row>
    <row r="6" spans="1:34" ht="19.5" thickBot="1">
      <c r="A6" s="155" t="s">
        <v>51</v>
      </c>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c r="AE6" s="156"/>
      <c r="AF6" s="157"/>
    </row>
    <row r="7" spans="1:34">
      <c r="A7" s="1" t="s">
        <v>110</v>
      </c>
      <c r="AG7" s="1" t="str">
        <f>IF((COUNTIF(A9:A12,"○")+COUNTIF(A25:A44,"○"))&gt;0,"複数選択不可","○")</f>
        <v>○</v>
      </c>
      <c r="AH7" s="1" t="s">
        <v>50</v>
      </c>
    </row>
    <row r="8" spans="1:34">
      <c r="P8" s="167"/>
      <c r="Q8" s="167"/>
      <c r="R8" s="167"/>
      <c r="S8" s="167"/>
      <c r="T8" s="167"/>
      <c r="U8" s="167"/>
      <c r="V8" s="167"/>
      <c r="X8" s="165" t="s">
        <v>56</v>
      </c>
      <c r="Y8" s="165"/>
      <c r="Z8" s="165"/>
      <c r="AA8" s="165"/>
      <c r="AB8" s="165"/>
      <c r="AC8" s="165"/>
      <c r="AD8" s="165"/>
      <c r="AE8" s="165"/>
    </row>
    <row r="9" spans="1:34" ht="30" customHeight="1">
      <c r="A9" s="44"/>
      <c r="B9" s="4" t="s">
        <v>49</v>
      </c>
      <c r="C9" s="1" t="s">
        <v>48</v>
      </c>
      <c r="O9" s="36"/>
      <c r="P9" s="37"/>
      <c r="Q9" s="37"/>
      <c r="R9" s="37"/>
      <c r="S9" s="37"/>
      <c r="T9" s="37"/>
      <c r="U9" s="37"/>
      <c r="V9" s="38"/>
      <c r="X9" s="172" t="str">
        <f>IF($A$9="○","添付資料なし","")</f>
        <v/>
      </c>
      <c r="Y9" s="172"/>
      <c r="Z9" s="172"/>
      <c r="AA9" s="172"/>
      <c r="AB9" s="172"/>
      <c r="AC9" s="172"/>
      <c r="AD9" s="172"/>
      <c r="AE9" s="172"/>
    </row>
    <row r="10" spans="1:34" ht="30" customHeight="1">
      <c r="A10" s="44"/>
      <c r="B10" s="4" t="s">
        <v>47</v>
      </c>
      <c r="C10" s="1" t="s">
        <v>46</v>
      </c>
      <c r="X10" s="173" t="str">
        <f>IF($A$10="○","簡易課税方式の確定申告書（第３-(3)号様式）の写し","")</f>
        <v/>
      </c>
      <c r="Y10" s="173"/>
      <c r="Z10" s="173"/>
      <c r="AA10" s="173"/>
      <c r="AB10" s="173"/>
      <c r="AC10" s="173"/>
      <c r="AD10" s="173"/>
      <c r="AE10" s="173"/>
    </row>
    <row r="11" spans="1:34" ht="30" customHeight="1">
      <c r="A11" s="44"/>
      <c r="B11" s="4" t="s">
        <v>45</v>
      </c>
      <c r="C11" s="1" t="s">
        <v>44</v>
      </c>
      <c r="P11" s="5" t="s">
        <v>43</v>
      </c>
      <c r="Q11" s="170"/>
      <c r="R11" s="171"/>
      <c r="S11" s="171"/>
      <c r="T11" s="171"/>
      <c r="U11" s="171"/>
      <c r="V11" s="3" t="s">
        <v>42</v>
      </c>
      <c r="X11" s="195" t="str">
        <f>IF($A$11="○","確定申告書（第３-(1)号様式）の写し及び特定収入割合の計算表の写し","")</f>
        <v/>
      </c>
      <c r="Y11" s="195"/>
      <c r="Z11" s="195"/>
      <c r="AA11" s="195"/>
      <c r="AB11" s="195"/>
      <c r="AC11" s="195"/>
      <c r="AD11" s="195"/>
      <c r="AE11" s="195"/>
    </row>
    <row r="12" spans="1:34" ht="30" customHeight="1">
      <c r="A12" s="44"/>
      <c r="B12" s="4" t="s">
        <v>41</v>
      </c>
      <c r="C12" s="168" t="s">
        <v>40</v>
      </c>
      <c r="D12" s="169"/>
      <c r="E12" s="169"/>
      <c r="F12" s="169"/>
      <c r="G12" s="169"/>
      <c r="H12" s="169"/>
      <c r="I12" s="169"/>
      <c r="J12" s="169"/>
      <c r="K12" s="169"/>
      <c r="L12" s="169"/>
      <c r="M12" s="169"/>
      <c r="N12" s="169"/>
      <c r="O12" s="169"/>
      <c r="X12" s="173" t="str">
        <f>IF($A$12="○","確定申告書（第３-(1)号様式）の写し","")</f>
        <v/>
      </c>
      <c r="Y12" s="173"/>
      <c r="Z12" s="173"/>
      <c r="AA12" s="173"/>
      <c r="AB12" s="173"/>
      <c r="AC12" s="173"/>
      <c r="AD12" s="173"/>
      <c r="AE12" s="173"/>
    </row>
    <row r="13" spans="1:34" ht="11.25" customHeight="1" thickBot="1"/>
    <row r="14" spans="1:34" ht="19.5" thickBot="1">
      <c r="A14" s="155" t="s">
        <v>39</v>
      </c>
      <c r="B14" s="156"/>
      <c r="C14" s="156"/>
      <c r="D14" s="156"/>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7"/>
    </row>
    <row r="15" spans="1:34">
      <c r="A15" s="1" t="s">
        <v>38</v>
      </c>
    </row>
    <row r="16" spans="1:34" ht="11.25" customHeight="1"/>
    <row r="17" spans="1:32">
      <c r="A17" s="1" t="s">
        <v>37</v>
      </c>
    </row>
    <row r="18" spans="1:32" ht="18.75" customHeight="1">
      <c r="B18" s="1" t="s">
        <v>36</v>
      </c>
      <c r="I18" s="178"/>
      <c r="J18" s="179"/>
      <c r="K18" s="179"/>
      <c r="L18" s="179"/>
      <c r="M18" s="179"/>
      <c r="N18" s="3" t="s">
        <v>33</v>
      </c>
      <c r="O18" s="1" t="s">
        <v>35</v>
      </c>
      <c r="S18" s="164" t="str">
        <f>IF(OR($I$18="",$I$19=""),"課税資産の譲渡等の対価の額(a)、資産の譲渡等の対価の額(b)を入力してください。",IF($I$21=$I$18/$I$19,"","端数処理をしていることを確認するため、課税売上割合・控除対象仕入税額等の計算表の写しを提出してください。"))</f>
        <v>課税資産の譲渡等の対価の額(a)、資産の譲渡等の対価の額(b)を入力してください。</v>
      </c>
      <c r="T18" s="164"/>
      <c r="U18" s="164"/>
      <c r="V18" s="164"/>
      <c r="W18" s="164"/>
      <c r="X18" s="164"/>
      <c r="Y18" s="164"/>
      <c r="Z18" s="164"/>
      <c r="AA18" s="164"/>
      <c r="AB18" s="164"/>
      <c r="AC18" s="164"/>
      <c r="AD18" s="164"/>
      <c r="AE18" s="164"/>
    </row>
    <row r="19" spans="1:32">
      <c r="B19" s="1" t="s">
        <v>34</v>
      </c>
      <c r="I19" s="178"/>
      <c r="J19" s="179"/>
      <c r="K19" s="179"/>
      <c r="L19" s="179"/>
      <c r="M19" s="179"/>
      <c r="N19" s="3" t="s">
        <v>33</v>
      </c>
      <c r="O19" s="1" t="s">
        <v>32</v>
      </c>
      <c r="S19" s="164"/>
      <c r="T19" s="164"/>
      <c r="U19" s="164"/>
      <c r="V19" s="164"/>
      <c r="W19" s="164"/>
      <c r="X19" s="164"/>
      <c r="Y19" s="164"/>
      <c r="Z19" s="164"/>
      <c r="AA19" s="164"/>
      <c r="AB19" s="164"/>
      <c r="AC19" s="164"/>
      <c r="AD19" s="164"/>
      <c r="AE19" s="164"/>
    </row>
    <row r="20" spans="1:32" ht="19.5" thickBot="1">
      <c r="S20" s="164"/>
      <c r="T20" s="164"/>
      <c r="U20" s="164"/>
      <c r="V20" s="164"/>
      <c r="W20" s="164"/>
      <c r="X20" s="164"/>
      <c r="Y20" s="164"/>
      <c r="Z20" s="164"/>
      <c r="AA20" s="164"/>
      <c r="AB20" s="164"/>
      <c r="AC20" s="164"/>
      <c r="AD20" s="164"/>
      <c r="AE20" s="164"/>
    </row>
    <row r="21" spans="1:32" ht="19.5" thickBot="1">
      <c r="B21" s="1" t="s">
        <v>31</v>
      </c>
      <c r="I21" s="190" t="str">
        <f>IF(OR(I18="",I19=""),"",I18/I19)</f>
        <v/>
      </c>
      <c r="J21" s="191"/>
      <c r="K21" s="191"/>
      <c r="L21" s="191"/>
      <c r="M21" s="191"/>
      <c r="N21" s="192"/>
      <c r="O21" s="1" t="s">
        <v>30</v>
      </c>
      <c r="S21" s="164"/>
      <c r="T21" s="164"/>
      <c r="U21" s="164"/>
      <c r="V21" s="164"/>
      <c r="W21" s="164"/>
      <c r="X21" s="164"/>
      <c r="Y21" s="164"/>
      <c r="Z21" s="164"/>
      <c r="AA21" s="164"/>
      <c r="AB21" s="164"/>
      <c r="AC21" s="164"/>
      <c r="AD21" s="164"/>
      <c r="AE21" s="164"/>
    </row>
    <row r="22" spans="1:32">
      <c r="I22" s="1" t="s">
        <v>29</v>
      </c>
    </row>
    <row r="23" spans="1:32">
      <c r="I23" s="1" t="s">
        <v>28</v>
      </c>
    </row>
    <row r="24" spans="1:32" ht="11.25" customHeight="1"/>
    <row r="25" spans="1:32" ht="26.25" customHeight="1">
      <c r="A25" s="44"/>
      <c r="B25" s="1" t="s">
        <v>27</v>
      </c>
      <c r="U25" s="165" t="str">
        <f>IF($A$25="○","添付書類：確定申告書（第３-(1)号様式）の写し","")</f>
        <v/>
      </c>
      <c r="V25" s="165"/>
      <c r="W25" s="165"/>
      <c r="X25" s="165"/>
      <c r="Y25" s="165"/>
      <c r="Z25" s="165"/>
      <c r="AA25" s="165"/>
      <c r="AB25" s="165"/>
      <c r="AC25" s="165"/>
      <c r="AD25" s="165"/>
      <c r="AE25" s="165"/>
    </row>
    <row r="26" spans="1:32" ht="19.5" thickBot="1"/>
    <row r="27" spans="1:32" ht="19.5" thickBot="1">
      <c r="C27" s="1" t="s">
        <v>2</v>
      </c>
      <c r="I27" s="1" t="s">
        <v>26</v>
      </c>
      <c r="AA27" s="158" t="str">
        <f>IF(A25="○",ROUNDDOWN(SUM(Y4:Y4)*10/110,0),"")</f>
        <v/>
      </c>
      <c r="AB27" s="159"/>
      <c r="AC27" s="159"/>
      <c r="AD27" s="159"/>
      <c r="AE27" s="159"/>
      <c r="AF27" s="35" t="s">
        <v>99</v>
      </c>
    </row>
    <row r="28" spans="1:32" ht="11.25" customHeight="1"/>
    <row r="29" spans="1:32" ht="26.25" customHeight="1">
      <c r="A29" s="44"/>
      <c r="B29" s="1" t="s">
        <v>25</v>
      </c>
      <c r="U29" s="165" t="str">
        <f>IF($A$29="○","添付書類：確定申告書（第３-(1)号様式）の写し","")</f>
        <v/>
      </c>
      <c r="V29" s="165"/>
      <c r="W29" s="165"/>
      <c r="X29" s="165"/>
      <c r="Y29" s="165"/>
      <c r="Z29" s="165"/>
      <c r="AA29" s="165"/>
      <c r="AB29" s="165"/>
      <c r="AC29" s="165"/>
      <c r="AD29" s="165"/>
      <c r="AE29" s="165"/>
    </row>
    <row r="30" spans="1:32">
      <c r="C30" s="1" t="s">
        <v>16</v>
      </c>
    </row>
    <row r="31" spans="1:32">
      <c r="C31" s="185" t="s">
        <v>15</v>
      </c>
      <c r="D31" s="185"/>
      <c r="E31" s="185"/>
      <c r="F31" s="185"/>
      <c r="G31" s="185"/>
      <c r="H31" s="185"/>
      <c r="I31" s="184" t="s">
        <v>24</v>
      </c>
      <c r="J31" s="185"/>
      <c r="K31" s="185"/>
      <c r="L31" s="193" t="s">
        <v>23</v>
      </c>
      <c r="M31" s="194"/>
      <c r="N31" s="194"/>
      <c r="O31" s="184" t="s">
        <v>12</v>
      </c>
      <c r="P31" s="185"/>
      <c r="Q31" s="185"/>
      <c r="R31" s="184" t="s">
        <v>8</v>
      </c>
      <c r="S31" s="185"/>
      <c r="T31" s="185"/>
    </row>
    <row r="32" spans="1:32">
      <c r="C32" s="185"/>
      <c r="D32" s="185"/>
      <c r="E32" s="185"/>
      <c r="F32" s="185"/>
      <c r="G32" s="185"/>
      <c r="H32" s="185"/>
      <c r="I32" s="185"/>
      <c r="J32" s="185"/>
      <c r="K32" s="185"/>
      <c r="L32" s="194"/>
      <c r="M32" s="194"/>
      <c r="N32" s="194"/>
      <c r="O32" s="185"/>
      <c r="P32" s="185"/>
      <c r="Q32" s="185"/>
      <c r="R32" s="185"/>
      <c r="S32" s="185"/>
      <c r="T32" s="185"/>
    </row>
    <row r="33" spans="1:32">
      <c r="C33" s="175"/>
      <c r="D33" s="176"/>
      <c r="E33" s="176"/>
      <c r="F33" s="176"/>
      <c r="G33" s="176"/>
      <c r="H33" s="177"/>
      <c r="I33" s="178"/>
      <c r="J33" s="179"/>
      <c r="K33" s="180"/>
      <c r="L33" s="181"/>
      <c r="M33" s="182"/>
      <c r="N33" s="183"/>
      <c r="O33" s="178"/>
      <c r="P33" s="179"/>
      <c r="Q33" s="180"/>
      <c r="R33" s="189">
        <f>SUM(I33:Q33)</f>
        <v>0</v>
      </c>
      <c r="S33" s="189"/>
      <c r="T33" s="189"/>
    </row>
    <row r="34" spans="1:32">
      <c r="C34" s="175"/>
      <c r="D34" s="176"/>
      <c r="E34" s="176"/>
      <c r="F34" s="176"/>
      <c r="G34" s="176"/>
      <c r="H34" s="177"/>
      <c r="I34" s="178"/>
      <c r="J34" s="179"/>
      <c r="K34" s="180"/>
      <c r="L34" s="181"/>
      <c r="M34" s="182"/>
      <c r="N34" s="183"/>
      <c r="O34" s="178"/>
      <c r="P34" s="179"/>
      <c r="Q34" s="180"/>
      <c r="R34" s="189">
        <f>SUM(I34:Q34)</f>
        <v>0</v>
      </c>
      <c r="S34" s="189"/>
      <c r="T34" s="189"/>
      <c r="V34" s="34"/>
      <c r="W34" s="34"/>
      <c r="X34" s="34"/>
      <c r="Y34" s="34"/>
      <c r="Z34" s="34"/>
      <c r="AA34" s="34"/>
      <c r="AB34" s="34"/>
      <c r="AC34" s="34"/>
      <c r="AD34" s="34"/>
      <c r="AE34" s="34"/>
      <c r="AF34" s="34"/>
    </row>
    <row r="35" spans="1:32">
      <c r="C35" s="175"/>
      <c r="D35" s="176"/>
      <c r="E35" s="176"/>
      <c r="F35" s="176"/>
      <c r="G35" s="176"/>
      <c r="H35" s="177"/>
      <c r="I35" s="178"/>
      <c r="J35" s="179"/>
      <c r="K35" s="180"/>
      <c r="L35" s="181"/>
      <c r="M35" s="182"/>
      <c r="N35" s="183"/>
      <c r="O35" s="178"/>
      <c r="P35" s="179"/>
      <c r="Q35" s="180"/>
      <c r="R35" s="189">
        <f>SUM(I35:Q35)</f>
        <v>0</v>
      </c>
      <c r="S35" s="189"/>
      <c r="T35" s="189"/>
      <c r="V35" s="34"/>
      <c r="W35" s="34"/>
      <c r="X35" s="34"/>
      <c r="Y35" s="34"/>
      <c r="Z35" s="34"/>
      <c r="AA35" s="34"/>
      <c r="AB35" s="34"/>
      <c r="AC35" s="34"/>
      <c r="AD35" s="34"/>
      <c r="AE35" s="34"/>
      <c r="AF35" s="34"/>
    </row>
    <row r="36" spans="1:32">
      <c r="C36" s="175"/>
      <c r="D36" s="176"/>
      <c r="E36" s="176"/>
      <c r="F36" s="176"/>
      <c r="G36" s="176"/>
      <c r="H36" s="177"/>
      <c r="I36" s="178"/>
      <c r="J36" s="179"/>
      <c r="K36" s="180"/>
      <c r="L36" s="181"/>
      <c r="M36" s="182"/>
      <c r="N36" s="183"/>
      <c r="O36" s="178"/>
      <c r="P36" s="179"/>
      <c r="Q36" s="180"/>
      <c r="R36" s="189">
        <f>SUM(I36:Q36)</f>
        <v>0</v>
      </c>
      <c r="S36" s="189"/>
      <c r="T36" s="189"/>
      <c r="V36" s="34"/>
      <c r="W36" s="34"/>
      <c r="X36" s="34"/>
      <c r="Y36" s="34"/>
      <c r="Z36" s="34"/>
      <c r="AA36" s="34"/>
      <c r="AB36" s="34"/>
      <c r="AC36" s="34"/>
      <c r="AD36" s="34"/>
      <c r="AE36" s="34"/>
      <c r="AF36" s="34"/>
    </row>
    <row r="37" spans="1:32">
      <c r="C37" s="175"/>
      <c r="D37" s="176"/>
      <c r="E37" s="176"/>
      <c r="F37" s="176"/>
      <c r="G37" s="176"/>
      <c r="H37" s="177"/>
      <c r="I37" s="178"/>
      <c r="J37" s="179"/>
      <c r="K37" s="180"/>
      <c r="L37" s="181"/>
      <c r="M37" s="182"/>
      <c r="N37" s="183"/>
      <c r="O37" s="178"/>
      <c r="P37" s="179"/>
      <c r="Q37" s="180"/>
      <c r="R37" s="189">
        <f>SUM(I37:Q37)</f>
        <v>0</v>
      </c>
      <c r="S37" s="189"/>
      <c r="T37" s="189"/>
      <c r="V37" s="34"/>
      <c r="W37" s="34"/>
      <c r="X37" s="34"/>
      <c r="Y37" s="34"/>
      <c r="Z37" s="34"/>
      <c r="AA37" s="34"/>
      <c r="AB37" s="34"/>
      <c r="AC37" s="34"/>
      <c r="AD37" s="34"/>
      <c r="AE37" s="34"/>
      <c r="AF37" s="34"/>
    </row>
    <row r="38" spans="1:32">
      <c r="C38" s="203" t="s">
        <v>8</v>
      </c>
      <c r="D38" s="204"/>
      <c r="E38" s="204"/>
      <c r="F38" s="204"/>
      <c r="G38" s="204"/>
      <c r="H38" s="205"/>
      <c r="I38" s="189">
        <f>SUM(I33:K37)</f>
        <v>0</v>
      </c>
      <c r="J38" s="189"/>
      <c r="K38" s="189"/>
      <c r="L38" s="208">
        <f>SUM(L33:N37)</f>
        <v>0</v>
      </c>
      <c r="M38" s="208"/>
      <c r="N38" s="208"/>
      <c r="O38" s="189">
        <f>SUM(O33:Q37)</f>
        <v>0</v>
      </c>
      <c r="P38" s="189"/>
      <c r="Q38" s="189"/>
      <c r="R38" s="189">
        <f>SUM(R33:T37)</f>
        <v>0</v>
      </c>
      <c r="S38" s="189"/>
      <c r="T38" s="189"/>
      <c r="V38" s="164" t="str">
        <f>IF(AND(A29="○",大阪府作業用シート!O1="×"),"合計額≧精算額となるよう入力してください。","")</f>
        <v/>
      </c>
      <c r="W38" s="164"/>
      <c r="X38" s="164"/>
      <c r="Y38" s="164"/>
      <c r="Z38" s="164"/>
      <c r="AA38" s="164"/>
      <c r="AB38" s="164"/>
      <c r="AC38" s="164"/>
      <c r="AD38" s="164"/>
      <c r="AE38" s="164"/>
      <c r="AF38" s="164"/>
    </row>
    <row r="39" spans="1:32">
      <c r="I39" s="207" t="s">
        <v>22</v>
      </c>
      <c r="J39" s="207"/>
      <c r="K39" s="207"/>
      <c r="L39" s="207" t="s">
        <v>21</v>
      </c>
      <c r="M39" s="207"/>
      <c r="N39" s="207"/>
      <c r="O39" s="207"/>
      <c r="P39" s="207"/>
      <c r="Q39" s="207"/>
      <c r="R39" s="207" t="s">
        <v>20</v>
      </c>
      <c r="S39" s="207"/>
      <c r="T39" s="207"/>
    </row>
    <row r="40" spans="1:32">
      <c r="I40" s="2"/>
      <c r="J40" s="2"/>
      <c r="K40" s="2"/>
      <c r="L40" s="2"/>
      <c r="M40" s="2"/>
      <c r="N40" s="2"/>
      <c r="O40" s="2"/>
      <c r="P40" s="2"/>
      <c r="Q40" s="2"/>
      <c r="R40" s="2"/>
      <c r="S40" s="2"/>
      <c r="T40" s="2"/>
    </row>
    <row r="41" spans="1:32" ht="19.5" thickBot="1">
      <c r="C41" s="1" t="s">
        <v>2</v>
      </c>
      <c r="I41" s="1" t="s">
        <v>19</v>
      </c>
    </row>
    <row r="42" spans="1:32" ht="19.5" thickBot="1">
      <c r="I42" s="1" t="s">
        <v>18</v>
      </c>
      <c r="AA42" s="158" t="str">
        <f>IFERROR(ROUNDDOWN(SUM(Y4:Y4)*10/110*I21*I38/R38,0)+ROUNDDOWN(SUM(Y4:Y4)*8/108*I21*L38/R38,0),"")</f>
        <v/>
      </c>
      <c r="AB42" s="159"/>
      <c r="AC42" s="159"/>
      <c r="AD42" s="159"/>
      <c r="AE42" s="159"/>
      <c r="AF42" s="35" t="s">
        <v>99</v>
      </c>
    </row>
    <row r="43" spans="1:32" ht="11.25" customHeight="1"/>
    <row r="44" spans="1:32" ht="26.25" customHeight="1">
      <c r="A44" s="44"/>
      <c r="B44" s="1" t="s">
        <v>17</v>
      </c>
      <c r="U44" s="166" t="str">
        <f>IF($A$44="○","添付書類：確定申告書（第３-(1)号様式）の写し","")</f>
        <v/>
      </c>
      <c r="V44" s="166"/>
      <c r="W44" s="166"/>
      <c r="X44" s="166"/>
      <c r="Y44" s="166"/>
      <c r="Z44" s="166"/>
      <c r="AA44" s="166"/>
      <c r="AB44" s="166"/>
      <c r="AC44" s="166"/>
      <c r="AD44" s="166"/>
      <c r="AE44" s="166"/>
    </row>
    <row r="45" spans="1:32">
      <c r="C45" s="1" t="s">
        <v>16</v>
      </c>
    </row>
    <row r="46" spans="1:32">
      <c r="C46" s="197" t="s">
        <v>15</v>
      </c>
      <c r="D46" s="197"/>
      <c r="E46" s="197"/>
      <c r="F46" s="197"/>
      <c r="G46" s="197"/>
      <c r="H46" s="197"/>
      <c r="I46" s="197" t="s">
        <v>14</v>
      </c>
      <c r="J46" s="197"/>
      <c r="K46" s="197"/>
      <c r="L46" s="197"/>
      <c r="M46" s="197"/>
      <c r="N46" s="197"/>
      <c r="O46" s="197"/>
      <c r="P46" s="197"/>
      <c r="Q46" s="197"/>
      <c r="R46" s="200" t="s">
        <v>13</v>
      </c>
      <c r="S46" s="200"/>
      <c r="T46" s="200"/>
      <c r="U46" s="200"/>
      <c r="V46" s="200"/>
      <c r="W46" s="200"/>
      <c r="X46" s="200"/>
      <c r="Y46" s="200"/>
      <c r="Z46" s="200"/>
      <c r="AA46" s="196" t="s">
        <v>12</v>
      </c>
      <c r="AB46" s="197"/>
      <c r="AC46" s="197"/>
      <c r="AD46" s="197" t="s">
        <v>8</v>
      </c>
      <c r="AE46" s="197"/>
      <c r="AF46" s="197"/>
    </row>
    <row r="47" spans="1:32">
      <c r="C47" s="197"/>
      <c r="D47" s="197"/>
      <c r="E47" s="197"/>
      <c r="F47" s="197"/>
      <c r="G47" s="197"/>
      <c r="H47" s="197"/>
      <c r="I47" s="196" t="s">
        <v>11</v>
      </c>
      <c r="J47" s="197"/>
      <c r="K47" s="197"/>
      <c r="L47" s="196" t="s">
        <v>10</v>
      </c>
      <c r="M47" s="197"/>
      <c r="N47" s="197"/>
      <c r="O47" s="196" t="s">
        <v>9</v>
      </c>
      <c r="P47" s="197"/>
      <c r="Q47" s="197"/>
      <c r="R47" s="199" t="s">
        <v>11</v>
      </c>
      <c r="S47" s="200"/>
      <c r="T47" s="200"/>
      <c r="U47" s="199" t="s">
        <v>10</v>
      </c>
      <c r="V47" s="200"/>
      <c r="W47" s="200"/>
      <c r="X47" s="199" t="s">
        <v>9</v>
      </c>
      <c r="Y47" s="200"/>
      <c r="Z47" s="200"/>
      <c r="AA47" s="197"/>
      <c r="AB47" s="197"/>
      <c r="AC47" s="197"/>
      <c r="AD47" s="197"/>
      <c r="AE47" s="197"/>
      <c r="AF47" s="197"/>
    </row>
    <row r="48" spans="1:32">
      <c r="C48" s="197"/>
      <c r="D48" s="197"/>
      <c r="E48" s="197"/>
      <c r="F48" s="197"/>
      <c r="G48" s="197"/>
      <c r="H48" s="197"/>
      <c r="I48" s="197"/>
      <c r="J48" s="197"/>
      <c r="K48" s="197"/>
      <c r="L48" s="197"/>
      <c r="M48" s="197"/>
      <c r="N48" s="197"/>
      <c r="O48" s="197"/>
      <c r="P48" s="197"/>
      <c r="Q48" s="197"/>
      <c r="R48" s="200"/>
      <c r="S48" s="200"/>
      <c r="T48" s="200"/>
      <c r="U48" s="200"/>
      <c r="V48" s="200"/>
      <c r="W48" s="200"/>
      <c r="X48" s="200"/>
      <c r="Y48" s="200"/>
      <c r="Z48" s="200"/>
      <c r="AA48" s="197"/>
      <c r="AB48" s="197"/>
      <c r="AC48" s="197"/>
      <c r="AD48" s="197"/>
      <c r="AE48" s="197"/>
      <c r="AF48" s="197"/>
    </row>
    <row r="49" spans="3:32" ht="18.75" customHeight="1">
      <c r="C49" s="206"/>
      <c r="D49" s="206"/>
      <c r="E49" s="206"/>
      <c r="F49" s="206"/>
      <c r="G49" s="206"/>
      <c r="H49" s="206"/>
      <c r="I49" s="201"/>
      <c r="J49" s="201"/>
      <c r="K49" s="201"/>
      <c r="L49" s="201"/>
      <c r="M49" s="201"/>
      <c r="N49" s="201"/>
      <c r="O49" s="201"/>
      <c r="P49" s="201"/>
      <c r="Q49" s="201"/>
      <c r="R49" s="198"/>
      <c r="S49" s="198"/>
      <c r="T49" s="198"/>
      <c r="U49" s="198"/>
      <c r="V49" s="198"/>
      <c r="W49" s="198"/>
      <c r="X49" s="198"/>
      <c r="Y49" s="198"/>
      <c r="Z49" s="198"/>
      <c r="AA49" s="201"/>
      <c r="AB49" s="201"/>
      <c r="AC49" s="201"/>
      <c r="AD49" s="202">
        <f>SUM(I49:AC49)</f>
        <v>0</v>
      </c>
      <c r="AE49" s="202"/>
      <c r="AF49" s="202"/>
    </row>
    <row r="50" spans="3:32">
      <c r="C50" s="206"/>
      <c r="D50" s="206"/>
      <c r="E50" s="206"/>
      <c r="F50" s="206"/>
      <c r="G50" s="206"/>
      <c r="H50" s="206"/>
      <c r="I50" s="201"/>
      <c r="J50" s="201"/>
      <c r="K50" s="201"/>
      <c r="L50" s="201"/>
      <c r="M50" s="201"/>
      <c r="N50" s="201"/>
      <c r="O50" s="201"/>
      <c r="P50" s="201"/>
      <c r="Q50" s="201"/>
      <c r="R50" s="198"/>
      <c r="S50" s="198"/>
      <c r="T50" s="198"/>
      <c r="U50" s="198"/>
      <c r="V50" s="198"/>
      <c r="W50" s="198"/>
      <c r="X50" s="198"/>
      <c r="Y50" s="198"/>
      <c r="Z50" s="198"/>
      <c r="AA50" s="201"/>
      <c r="AB50" s="201"/>
      <c r="AC50" s="201"/>
      <c r="AD50" s="202">
        <f>SUM(I50:AC50)</f>
        <v>0</v>
      </c>
      <c r="AE50" s="202"/>
      <c r="AF50" s="202"/>
    </row>
    <row r="51" spans="3:32">
      <c r="C51" s="206"/>
      <c r="D51" s="206"/>
      <c r="E51" s="206"/>
      <c r="F51" s="206"/>
      <c r="G51" s="206"/>
      <c r="H51" s="206"/>
      <c r="I51" s="201"/>
      <c r="J51" s="201"/>
      <c r="K51" s="201"/>
      <c r="L51" s="201"/>
      <c r="M51" s="201"/>
      <c r="N51" s="201"/>
      <c r="O51" s="201"/>
      <c r="P51" s="201"/>
      <c r="Q51" s="201"/>
      <c r="R51" s="198"/>
      <c r="S51" s="198"/>
      <c r="T51" s="198"/>
      <c r="U51" s="198"/>
      <c r="V51" s="198"/>
      <c r="W51" s="198"/>
      <c r="X51" s="198"/>
      <c r="Y51" s="198"/>
      <c r="Z51" s="198"/>
      <c r="AA51" s="201"/>
      <c r="AB51" s="201"/>
      <c r="AC51" s="201"/>
      <c r="AD51" s="202">
        <f>SUM(I51:AC51)</f>
        <v>0</v>
      </c>
      <c r="AE51" s="202"/>
      <c r="AF51" s="202"/>
    </row>
    <row r="52" spans="3:32">
      <c r="C52" s="206"/>
      <c r="D52" s="206"/>
      <c r="E52" s="206"/>
      <c r="F52" s="206"/>
      <c r="G52" s="206"/>
      <c r="H52" s="206"/>
      <c r="I52" s="201"/>
      <c r="J52" s="201"/>
      <c r="K52" s="201"/>
      <c r="L52" s="201"/>
      <c r="M52" s="201"/>
      <c r="N52" s="201"/>
      <c r="O52" s="201"/>
      <c r="P52" s="201"/>
      <c r="Q52" s="201"/>
      <c r="R52" s="198"/>
      <c r="S52" s="198"/>
      <c r="T52" s="198"/>
      <c r="U52" s="198"/>
      <c r="V52" s="198"/>
      <c r="W52" s="198"/>
      <c r="X52" s="198"/>
      <c r="Y52" s="198"/>
      <c r="Z52" s="198"/>
      <c r="AA52" s="201"/>
      <c r="AB52" s="201"/>
      <c r="AC52" s="201"/>
      <c r="AD52" s="202">
        <f>SUM(I52:AC52)</f>
        <v>0</v>
      </c>
      <c r="AE52" s="202"/>
      <c r="AF52" s="202"/>
    </row>
    <row r="53" spans="3:32">
      <c r="C53" s="206"/>
      <c r="D53" s="206"/>
      <c r="E53" s="206"/>
      <c r="F53" s="206"/>
      <c r="G53" s="206"/>
      <c r="H53" s="206"/>
      <c r="I53" s="201"/>
      <c r="J53" s="201"/>
      <c r="K53" s="201"/>
      <c r="L53" s="201"/>
      <c r="M53" s="201"/>
      <c r="N53" s="201"/>
      <c r="O53" s="201"/>
      <c r="P53" s="201"/>
      <c r="Q53" s="201"/>
      <c r="R53" s="198"/>
      <c r="S53" s="198"/>
      <c r="T53" s="198"/>
      <c r="U53" s="198"/>
      <c r="V53" s="198"/>
      <c r="W53" s="198"/>
      <c r="X53" s="198"/>
      <c r="Y53" s="198"/>
      <c r="Z53" s="198"/>
      <c r="AA53" s="201"/>
      <c r="AB53" s="201"/>
      <c r="AC53" s="201"/>
      <c r="AD53" s="202">
        <f>SUM(I53:AC53)</f>
        <v>0</v>
      </c>
      <c r="AE53" s="202"/>
      <c r="AF53" s="202"/>
    </row>
    <row r="54" spans="3:32">
      <c r="C54" s="197" t="s">
        <v>8</v>
      </c>
      <c r="D54" s="197"/>
      <c r="E54" s="197"/>
      <c r="F54" s="197"/>
      <c r="G54" s="197"/>
      <c r="H54" s="197"/>
      <c r="I54" s="202">
        <f>SUM(I49:K53)</f>
        <v>0</v>
      </c>
      <c r="J54" s="202"/>
      <c r="K54" s="202"/>
      <c r="L54" s="202">
        <f>SUM(L49:N53)</f>
        <v>0</v>
      </c>
      <c r="M54" s="202"/>
      <c r="N54" s="202"/>
      <c r="O54" s="202">
        <f>SUM(O49:Q53)</f>
        <v>0</v>
      </c>
      <c r="P54" s="202"/>
      <c r="Q54" s="202"/>
      <c r="R54" s="209">
        <f>SUM(R49:T53)</f>
        <v>0</v>
      </c>
      <c r="S54" s="209"/>
      <c r="T54" s="209"/>
      <c r="U54" s="209">
        <f>SUM(U49:W53)</f>
        <v>0</v>
      </c>
      <c r="V54" s="209"/>
      <c r="W54" s="209"/>
      <c r="X54" s="209">
        <f>SUM(X49:Z53)</f>
        <v>0</v>
      </c>
      <c r="Y54" s="209"/>
      <c r="Z54" s="209"/>
      <c r="AA54" s="202">
        <f>SUM(AA49:AC53)</f>
        <v>0</v>
      </c>
      <c r="AB54" s="202"/>
      <c r="AC54" s="202"/>
      <c r="AD54" s="202">
        <f>SUM(AD49:AF53)</f>
        <v>0</v>
      </c>
      <c r="AE54" s="202"/>
      <c r="AF54" s="202"/>
    </row>
    <row r="55" spans="3:32">
      <c r="I55" s="210" t="s">
        <v>7</v>
      </c>
      <c r="J55" s="210"/>
      <c r="K55" s="210"/>
      <c r="L55" s="210" t="s">
        <v>6</v>
      </c>
      <c r="M55" s="210"/>
      <c r="N55" s="210"/>
      <c r="R55" s="210" t="s">
        <v>5</v>
      </c>
      <c r="S55" s="210"/>
      <c r="T55" s="210"/>
      <c r="U55" s="210" t="s">
        <v>4</v>
      </c>
      <c r="V55" s="210"/>
      <c r="W55" s="210"/>
      <c r="AD55" s="210" t="s">
        <v>3</v>
      </c>
      <c r="AE55" s="210"/>
      <c r="AF55" s="210"/>
    </row>
    <row r="56" spans="3:32">
      <c r="T56" s="160" t="str">
        <f>IF(AND(A44="○",大阪府作業用シート!O1="×"),"合計額≧精算額となるよう入力してください。","")</f>
        <v/>
      </c>
      <c r="U56" s="160"/>
      <c r="V56" s="160"/>
      <c r="W56" s="160"/>
      <c r="X56" s="160"/>
      <c r="Y56" s="160"/>
      <c r="Z56" s="160"/>
      <c r="AA56" s="160"/>
      <c r="AB56" s="160"/>
      <c r="AC56" s="160"/>
      <c r="AD56" s="160"/>
      <c r="AE56" s="160"/>
      <c r="AF56" s="160"/>
    </row>
    <row r="57" spans="3:32">
      <c r="C57" s="1" t="s">
        <v>2</v>
      </c>
      <c r="I57" s="1" t="s">
        <v>1</v>
      </c>
    </row>
    <row r="58" spans="3:32" ht="19.5" thickBot="1">
      <c r="I58" s="1" t="s">
        <v>0</v>
      </c>
    </row>
    <row r="59" spans="3:32" ht="19.5" customHeight="1" thickBot="1">
      <c r="AA59" s="158" t="str">
        <f>IFERROR((ROUNDDOWN(SUM(Y4:Y4)*10/110*I54/AD54,0)+ROUNDDOWN(SUM(Y4:Y4)*10/110*I21*L54/AD54,0))+(ROUNDDOWN(SUM(Y4:Y4)*8/108*R54/AD54,0)+ROUNDDOWN(SUM(Y4:Y4)*8/108*I21*U54/AD54,0)),"")</f>
        <v/>
      </c>
      <c r="AB59" s="159"/>
      <c r="AC59" s="159"/>
      <c r="AD59" s="159"/>
      <c r="AE59" s="159"/>
      <c r="AF59" s="35" t="s">
        <v>99</v>
      </c>
    </row>
    <row r="60" spans="3:32" ht="11.25" customHeight="1"/>
  </sheetData>
  <sheetProtection selectLockedCells="1"/>
  <mergeCells count="139">
    <mergeCell ref="AD55:AF55"/>
    <mergeCell ref="I55:K55"/>
    <mergeCell ref="L55:N55"/>
    <mergeCell ref="R55:T55"/>
    <mergeCell ref="U55:W55"/>
    <mergeCell ref="X53:Z53"/>
    <mergeCell ref="AA53:AC53"/>
    <mergeCell ref="L53:N53"/>
    <mergeCell ref="O53:Q53"/>
    <mergeCell ref="R53:T53"/>
    <mergeCell ref="U53:W53"/>
    <mergeCell ref="AA54:AC54"/>
    <mergeCell ref="AD53:AF53"/>
    <mergeCell ref="C53:H53"/>
    <mergeCell ref="I53:K53"/>
    <mergeCell ref="AD54:AF54"/>
    <mergeCell ref="C54:H54"/>
    <mergeCell ref="I54:K54"/>
    <mergeCell ref="L54:N54"/>
    <mergeCell ref="O54:Q54"/>
    <mergeCell ref="R54:T54"/>
    <mergeCell ref="U54:W54"/>
    <mergeCell ref="X54:Z54"/>
    <mergeCell ref="X52:Z52"/>
    <mergeCell ref="AA52:AC52"/>
    <mergeCell ref="AD52:AF52"/>
    <mergeCell ref="I46:Q46"/>
    <mergeCell ref="R46:Z46"/>
    <mergeCell ref="C51:H51"/>
    <mergeCell ref="I51:K51"/>
    <mergeCell ref="L51:N51"/>
    <mergeCell ref="O51:Q51"/>
    <mergeCell ref="R51:T51"/>
    <mergeCell ref="AA51:AC51"/>
    <mergeCell ref="AD51:AF51"/>
    <mergeCell ref="C52:H52"/>
    <mergeCell ref="I52:K52"/>
    <mergeCell ref="L52:N52"/>
    <mergeCell ref="O52:Q52"/>
    <mergeCell ref="R52:T52"/>
    <mergeCell ref="U52:W52"/>
    <mergeCell ref="U51:W51"/>
    <mergeCell ref="X51:Z51"/>
    <mergeCell ref="AA49:AC49"/>
    <mergeCell ref="AD49:AF49"/>
    <mergeCell ref="C50:H50"/>
    <mergeCell ref="I50:K50"/>
    <mergeCell ref="L50:N50"/>
    <mergeCell ref="O50:Q50"/>
    <mergeCell ref="R50:T50"/>
    <mergeCell ref="AA50:AC50"/>
    <mergeCell ref="AD50:AF50"/>
    <mergeCell ref="C38:H38"/>
    <mergeCell ref="U50:W50"/>
    <mergeCell ref="X50:Z50"/>
    <mergeCell ref="C49:H49"/>
    <mergeCell ref="I49:K49"/>
    <mergeCell ref="L49:N49"/>
    <mergeCell ref="O49:Q49"/>
    <mergeCell ref="R49:T49"/>
    <mergeCell ref="U49:W49"/>
    <mergeCell ref="C46:H48"/>
    <mergeCell ref="U47:W48"/>
    <mergeCell ref="X47:Z48"/>
    <mergeCell ref="I39:K39"/>
    <mergeCell ref="L39:N39"/>
    <mergeCell ref="O39:Q39"/>
    <mergeCell ref="R39:T39"/>
    <mergeCell ref="I38:K38"/>
    <mergeCell ref="L38:N38"/>
    <mergeCell ref="O38:Q38"/>
    <mergeCell ref="X49:Z49"/>
    <mergeCell ref="O47:Q48"/>
    <mergeCell ref="R47:T48"/>
    <mergeCell ref="V38:AF38"/>
    <mergeCell ref="AA42:AE42"/>
    <mergeCell ref="I37:K37"/>
    <mergeCell ref="L37:N37"/>
    <mergeCell ref="O37:Q37"/>
    <mergeCell ref="R37:T37"/>
    <mergeCell ref="O36:Q36"/>
    <mergeCell ref="R36:T36"/>
    <mergeCell ref="AA46:AC48"/>
    <mergeCell ref="AD46:AF48"/>
    <mergeCell ref="C37:H37"/>
    <mergeCell ref="L35:N35"/>
    <mergeCell ref="O35:Q35"/>
    <mergeCell ref="R35:T35"/>
    <mergeCell ref="C35:H35"/>
    <mergeCell ref="I35:K35"/>
    <mergeCell ref="R38:T38"/>
    <mergeCell ref="I47:K48"/>
    <mergeCell ref="L47:N48"/>
    <mergeCell ref="A14:AF14"/>
    <mergeCell ref="I18:M18"/>
    <mergeCell ref="I19:M19"/>
    <mergeCell ref="A6:AF6"/>
    <mergeCell ref="Y4:AD4"/>
    <mergeCell ref="O34:Q34"/>
    <mergeCell ref="R34:T34"/>
    <mergeCell ref="I21:N21"/>
    <mergeCell ref="C31:H32"/>
    <mergeCell ref="I31:K32"/>
    <mergeCell ref="L31:N32"/>
    <mergeCell ref="X11:AE11"/>
    <mergeCell ref="X12:AE12"/>
    <mergeCell ref="X8:AE8"/>
    <mergeCell ref="C33:H33"/>
    <mergeCell ref="I33:K33"/>
    <mergeCell ref="L33:N33"/>
    <mergeCell ref="O33:Q33"/>
    <mergeCell ref="R33:T33"/>
    <mergeCell ref="C34:H34"/>
    <mergeCell ref="I34:K34"/>
    <mergeCell ref="L34:N34"/>
    <mergeCell ref="A1:AF1"/>
    <mergeCell ref="A2:AF2"/>
    <mergeCell ref="AA59:AE59"/>
    <mergeCell ref="T56:AF56"/>
    <mergeCell ref="S4:T4"/>
    <mergeCell ref="V4:W4"/>
    <mergeCell ref="S18:AE21"/>
    <mergeCell ref="U25:AE25"/>
    <mergeCell ref="U29:AE29"/>
    <mergeCell ref="U44:AE44"/>
    <mergeCell ref="P8:V8"/>
    <mergeCell ref="C12:O12"/>
    <mergeCell ref="Q11:U11"/>
    <mergeCell ref="X9:AE9"/>
    <mergeCell ref="X10:AE10"/>
    <mergeCell ref="F4:G4"/>
    <mergeCell ref="N4:R4"/>
    <mergeCell ref="C36:H36"/>
    <mergeCell ref="I36:K36"/>
    <mergeCell ref="L36:N36"/>
    <mergeCell ref="AA27:AE27"/>
    <mergeCell ref="O31:Q32"/>
    <mergeCell ref="R31:T32"/>
    <mergeCell ref="A4:E4"/>
  </mergeCells>
  <phoneticPr fontId="2"/>
  <conditionalFormatting sqref="A9:A12 A25 A29 A44">
    <cfRule type="containsText" dxfId="43" priority="2" operator="containsText" text="複数選択不可">
      <formula>NOT(ISERROR(SEARCH("複数選択不可",A9)))</formula>
    </cfRule>
  </conditionalFormatting>
  <dataValidations count="1">
    <dataValidation type="list" allowBlank="1" showInputMessage="1" showErrorMessage="1" sqref="A9:A12 A44 A29 A25" xr:uid="{00000000-0002-0000-0100-000000000000}">
      <formula1>$AG$7</formula1>
    </dataValidation>
  </dataValidations>
  <pageMargins left="0.7" right="0.7" top="0.75" bottom="0.75" header="0.3" footer="0.3"/>
  <pageSetup paperSize="9" scale="5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47E68-CC92-4DBF-8EDF-B3BBE053E345}">
  <sheetPr>
    <tabColor theme="7" tint="0.79998168889431442"/>
    <pageSetUpPr fitToPage="1"/>
  </sheetPr>
  <dimension ref="A1:AH60"/>
  <sheetViews>
    <sheetView view="pageBreakPreview" zoomScale="80" zoomScaleNormal="100" zoomScaleSheetLayoutView="80" workbookViewId="0">
      <selection activeCell="O49" sqref="O49:Q49"/>
    </sheetView>
  </sheetViews>
  <sheetFormatPr defaultColWidth="4.625" defaultRowHeight="18.75"/>
  <cols>
    <col min="1" max="1" width="4.625" style="1" customWidth="1"/>
    <col min="2" max="7" width="4.625" style="1"/>
    <col min="8" max="8" width="6.5" style="1" bestFit="1" customWidth="1"/>
    <col min="9" max="9" width="4.625" style="1"/>
    <col min="10" max="10" width="6.5" style="1" bestFit="1" customWidth="1"/>
    <col min="11" max="11" width="4.625" style="1"/>
    <col min="12" max="12" width="7" style="1" bestFit="1" customWidth="1"/>
    <col min="13" max="14" width="5.25" style="1" customWidth="1"/>
    <col min="15" max="34" width="4.625" style="1"/>
    <col min="35" max="35" width="9.25" style="1" bestFit="1" customWidth="1"/>
    <col min="36" max="16384" width="4.625" style="1"/>
  </cols>
  <sheetData>
    <row r="1" spans="1:34" ht="19.5" thickBot="1">
      <c r="A1" s="154" t="s">
        <v>152</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row>
    <row r="2" spans="1:34" ht="19.5" thickBot="1">
      <c r="A2" s="155" t="s">
        <v>122</v>
      </c>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7"/>
    </row>
    <row r="3" spans="1:34" ht="11.25" customHeight="1"/>
    <row r="4" spans="1:34" ht="30.75" customHeight="1">
      <c r="A4" s="186" t="s">
        <v>100</v>
      </c>
      <c r="B4" s="174"/>
      <c r="C4" s="174"/>
      <c r="D4" s="174"/>
      <c r="E4" s="187"/>
      <c r="F4" s="174" t="s">
        <v>57</v>
      </c>
      <c r="G4" s="174"/>
      <c r="H4" s="48" t="str">
        <f>IFERROR(VLOOKUP(基本情報シート!D13,'２回目'!A:F,2,FALSE),"")</f>
        <v/>
      </c>
      <c r="I4" s="65" t="s">
        <v>58</v>
      </c>
      <c r="J4" s="48" t="str">
        <f>IFERROR(VLOOKUP(基本情報シート!D13,'２回目'!A:F,3,FALSE),"")</f>
        <v/>
      </c>
      <c r="K4" s="65" t="s">
        <v>60</v>
      </c>
      <c r="L4" s="48" t="str">
        <f>IFERROR(VLOOKUP(基本情報シート!D13,'２回目'!A:F,4,FALSE),"")</f>
        <v/>
      </c>
      <c r="M4" s="65" t="s">
        <v>61</v>
      </c>
      <c r="N4" s="174" t="s">
        <v>109</v>
      </c>
      <c r="O4" s="174"/>
      <c r="P4" s="174"/>
      <c r="Q4" s="174"/>
      <c r="R4" s="174"/>
      <c r="S4" s="161" t="str">
        <f>IFERROR(VLOOKUP(基本情報シート!D13,'２回目'!A:F,5,FALSE),"")</f>
        <v/>
      </c>
      <c r="T4" s="161"/>
      <c r="U4" s="46" t="s">
        <v>62</v>
      </c>
      <c r="V4" s="162" t="s">
        <v>97</v>
      </c>
      <c r="W4" s="163"/>
      <c r="X4" s="65" t="s">
        <v>63</v>
      </c>
      <c r="Y4" s="188" t="str">
        <f>IFERROR(VLOOKUP(基本情報シート!D13,'２回目'!A:F,6,FALSE),"")</f>
        <v/>
      </c>
      <c r="Z4" s="188"/>
      <c r="AA4" s="188"/>
      <c r="AB4" s="188"/>
      <c r="AC4" s="188"/>
      <c r="AD4" s="188"/>
      <c r="AE4" s="47" t="s">
        <v>64</v>
      </c>
    </row>
    <row r="5" spans="1:34" ht="11.25" customHeight="1" thickBot="1">
      <c r="I5" s="1" t="s">
        <v>59</v>
      </c>
    </row>
    <row r="6" spans="1:34" ht="19.5" thickBot="1">
      <c r="A6" s="155" t="s">
        <v>51</v>
      </c>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c r="AE6" s="156"/>
      <c r="AF6" s="157"/>
    </row>
    <row r="7" spans="1:34">
      <c r="A7" s="1" t="s">
        <v>110</v>
      </c>
      <c r="AG7" s="1" t="str">
        <f>IF((COUNTIF(A9:A12,"○")+COUNTIF(A25:A44,"○"))&gt;0,"複数選択不可","○")</f>
        <v>○</v>
      </c>
      <c r="AH7" s="1" t="s">
        <v>50</v>
      </c>
    </row>
    <row r="8" spans="1:34">
      <c r="P8" s="167"/>
      <c r="Q8" s="167"/>
      <c r="R8" s="167"/>
      <c r="S8" s="167"/>
      <c r="T8" s="167"/>
      <c r="U8" s="167"/>
      <c r="V8" s="167"/>
      <c r="X8" s="165" t="s">
        <v>56</v>
      </c>
      <c r="Y8" s="165"/>
      <c r="Z8" s="165"/>
      <c r="AA8" s="165"/>
      <c r="AB8" s="165"/>
      <c r="AC8" s="165"/>
      <c r="AD8" s="165"/>
      <c r="AE8" s="165"/>
    </row>
    <row r="9" spans="1:34" ht="30" customHeight="1">
      <c r="A9" s="44"/>
      <c r="B9" s="64" t="s">
        <v>49</v>
      </c>
      <c r="C9" s="1" t="s">
        <v>48</v>
      </c>
      <c r="O9" s="36"/>
      <c r="P9" s="37"/>
      <c r="Q9" s="37"/>
      <c r="R9" s="37"/>
      <c r="S9" s="37"/>
      <c r="T9" s="37"/>
      <c r="U9" s="37"/>
      <c r="V9" s="38"/>
      <c r="X9" s="172" t="str">
        <f>IF($A$9="○","添付資料なし","")</f>
        <v/>
      </c>
      <c r="Y9" s="172"/>
      <c r="Z9" s="172"/>
      <c r="AA9" s="172"/>
      <c r="AB9" s="172"/>
      <c r="AC9" s="172"/>
      <c r="AD9" s="172"/>
      <c r="AE9" s="172"/>
    </row>
    <row r="10" spans="1:34" ht="30" customHeight="1">
      <c r="A10" s="44"/>
      <c r="B10" s="64" t="s">
        <v>47</v>
      </c>
      <c r="C10" s="1" t="s">
        <v>46</v>
      </c>
      <c r="X10" s="173" t="str">
        <f>IF($A$10="○","簡易課税方式の確定申告書（第３-(3)号様式）の写し","")</f>
        <v/>
      </c>
      <c r="Y10" s="173"/>
      <c r="Z10" s="173"/>
      <c r="AA10" s="173"/>
      <c r="AB10" s="173"/>
      <c r="AC10" s="173"/>
      <c r="AD10" s="173"/>
      <c r="AE10" s="173"/>
    </row>
    <row r="11" spans="1:34" ht="30" customHeight="1">
      <c r="A11" s="44"/>
      <c r="B11" s="64" t="s">
        <v>45</v>
      </c>
      <c r="C11" s="1" t="s">
        <v>44</v>
      </c>
      <c r="P11" s="5" t="s">
        <v>43</v>
      </c>
      <c r="Q11" s="170"/>
      <c r="R11" s="171"/>
      <c r="S11" s="171"/>
      <c r="T11" s="171"/>
      <c r="U11" s="171"/>
      <c r="V11" s="66" t="s">
        <v>42</v>
      </c>
      <c r="X11" s="195" t="str">
        <f>IF($A$11="○","確定申告書（第３-(1)号様式）の写し及び特定収入割合の計算表の写し","")</f>
        <v/>
      </c>
      <c r="Y11" s="195"/>
      <c r="Z11" s="195"/>
      <c r="AA11" s="195"/>
      <c r="AB11" s="195"/>
      <c r="AC11" s="195"/>
      <c r="AD11" s="195"/>
      <c r="AE11" s="195"/>
    </row>
    <row r="12" spans="1:34" ht="30" customHeight="1">
      <c r="A12" s="44"/>
      <c r="B12" s="64" t="s">
        <v>41</v>
      </c>
      <c r="C12" s="168" t="s">
        <v>40</v>
      </c>
      <c r="D12" s="169"/>
      <c r="E12" s="169"/>
      <c r="F12" s="169"/>
      <c r="G12" s="169"/>
      <c r="H12" s="169"/>
      <c r="I12" s="169"/>
      <c r="J12" s="169"/>
      <c r="K12" s="169"/>
      <c r="L12" s="169"/>
      <c r="M12" s="169"/>
      <c r="N12" s="169"/>
      <c r="O12" s="169"/>
      <c r="X12" s="173" t="str">
        <f>IF($A$12="○","確定申告書（第３-(1)号様式）の写し","")</f>
        <v/>
      </c>
      <c r="Y12" s="173"/>
      <c r="Z12" s="173"/>
      <c r="AA12" s="173"/>
      <c r="AB12" s="173"/>
      <c r="AC12" s="173"/>
      <c r="AD12" s="173"/>
      <c r="AE12" s="173"/>
    </row>
    <row r="13" spans="1:34" ht="11.25" customHeight="1" thickBot="1"/>
    <row r="14" spans="1:34" ht="19.5" thickBot="1">
      <c r="A14" s="155" t="s">
        <v>39</v>
      </c>
      <c r="B14" s="156"/>
      <c r="C14" s="156"/>
      <c r="D14" s="156"/>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7"/>
    </row>
    <row r="15" spans="1:34">
      <c r="A15" s="1" t="s">
        <v>38</v>
      </c>
    </row>
    <row r="16" spans="1:34" ht="11.25" customHeight="1"/>
    <row r="17" spans="1:32">
      <c r="A17" s="1" t="s">
        <v>37</v>
      </c>
    </row>
    <row r="18" spans="1:32" ht="18.75" customHeight="1">
      <c r="B18" s="1" t="s">
        <v>36</v>
      </c>
      <c r="I18" s="178"/>
      <c r="J18" s="179"/>
      <c r="K18" s="179"/>
      <c r="L18" s="179"/>
      <c r="M18" s="179"/>
      <c r="N18" s="66" t="s">
        <v>33</v>
      </c>
      <c r="O18" s="1" t="s">
        <v>35</v>
      </c>
      <c r="S18" s="164" t="str">
        <f>IF(OR($I$18="",$I$19=""),"課税資産の譲渡等の対価の額(a)、資産の譲渡等の対価の額(b)を入力してください。",IF($I$21=$I$18/$I$19,"","端数処理をしていることを確認するため、課税売上割合・控除対象仕入税額等の計算表の写しを提出してください。"))</f>
        <v>課税資産の譲渡等の対価の額(a)、資産の譲渡等の対価の額(b)を入力してください。</v>
      </c>
      <c r="T18" s="164"/>
      <c r="U18" s="164"/>
      <c r="V18" s="164"/>
      <c r="W18" s="164"/>
      <c r="X18" s="164"/>
      <c r="Y18" s="164"/>
      <c r="Z18" s="164"/>
      <c r="AA18" s="164"/>
      <c r="AB18" s="164"/>
      <c r="AC18" s="164"/>
      <c r="AD18" s="164"/>
      <c r="AE18" s="164"/>
    </row>
    <row r="19" spans="1:32">
      <c r="B19" s="1" t="s">
        <v>34</v>
      </c>
      <c r="I19" s="178"/>
      <c r="J19" s="179"/>
      <c r="K19" s="179"/>
      <c r="L19" s="179"/>
      <c r="M19" s="179"/>
      <c r="N19" s="66" t="s">
        <v>33</v>
      </c>
      <c r="O19" s="1" t="s">
        <v>32</v>
      </c>
      <c r="S19" s="164"/>
      <c r="T19" s="164"/>
      <c r="U19" s="164"/>
      <c r="V19" s="164"/>
      <c r="W19" s="164"/>
      <c r="X19" s="164"/>
      <c r="Y19" s="164"/>
      <c r="Z19" s="164"/>
      <c r="AA19" s="164"/>
      <c r="AB19" s="164"/>
      <c r="AC19" s="164"/>
      <c r="AD19" s="164"/>
      <c r="AE19" s="164"/>
    </row>
    <row r="20" spans="1:32" ht="19.5" thickBot="1">
      <c r="S20" s="164"/>
      <c r="T20" s="164"/>
      <c r="U20" s="164"/>
      <c r="V20" s="164"/>
      <c r="W20" s="164"/>
      <c r="X20" s="164"/>
      <c r="Y20" s="164"/>
      <c r="Z20" s="164"/>
      <c r="AA20" s="164"/>
      <c r="AB20" s="164"/>
      <c r="AC20" s="164"/>
      <c r="AD20" s="164"/>
      <c r="AE20" s="164"/>
    </row>
    <row r="21" spans="1:32" ht="19.5" thickBot="1">
      <c r="B21" s="1" t="s">
        <v>31</v>
      </c>
      <c r="I21" s="211" t="str">
        <f>IF(OR(I18="",I19=""),"",I18/I19)</f>
        <v/>
      </c>
      <c r="J21" s="212"/>
      <c r="K21" s="212"/>
      <c r="L21" s="212"/>
      <c r="M21" s="212"/>
      <c r="N21" s="213"/>
      <c r="O21" s="1" t="s">
        <v>30</v>
      </c>
      <c r="S21" s="164"/>
      <c r="T21" s="164"/>
      <c r="U21" s="164"/>
      <c r="V21" s="164"/>
      <c r="W21" s="164"/>
      <c r="X21" s="164"/>
      <c r="Y21" s="164"/>
      <c r="Z21" s="164"/>
      <c r="AA21" s="164"/>
      <c r="AB21" s="164"/>
      <c r="AC21" s="164"/>
      <c r="AD21" s="164"/>
      <c r="AE21" s="164"/>
    </row>
    <row r="22" spans="1:32">
      <c r="I22" s="1" t="s">
        <v>29</v>
      </c>
    </row>
    <row r="23" spans="1:32">
      <c r="I23" s="1" t="s">
        <v>28</v>
      </c>
    </row>
    <row r="24" spans="1:32" ht="11.25" customHeight="1"/>
    <row r="25" spans="1:32" ht="26.25" customHeight="1">
      <c r="A25" s="44"/>
      <c r="B25" s="1" t="s">
        <v>27</v>
      </c>
      <c r="U25" s="165" t="str">
        <f>IF($A$25="○","添付書類：確定申告書（第３-(1)号様式）の写し","")</f>
        <v/>
      </c>
      <c r="V25" s="165"/>
      <c r="W25" s="165"/>
      <c r="X25" s="165"/>
      <c r="Y25" s="165"/>
      <c r="Z25" s="165"/>
      <c r="AA25" s="165"/>
      <c r="AB25" s="165"/>
      <c r="AC25" s="165"/>
      <c r="AD25" s="165"/>
      <c r="AE25" s="165"/>
    </row>
    <row r="26" spans="1:32" ht="19.5" thickBot="1"/>
    <row r="27" spans="1:32" ht="19.5" thickBot="1">
      <c r="C27" s="1" t="s">
        <v>2</v>
      </c>
      <c r="I27" s="1" t="s">
        <v>26</v>
      </c>
      <c r="AA27" s="158" t="str">
        <f>IF(A25="○",ROUNDDOWN(SUM(Y4:Y4)*10/110,0),"")</f>
        <v/>
      </c>
      <c r="AB27" s="159"/>
      <c r="AC27" s="159"/>
      <c r="AD27" s="159"/>
      <c r="AE27" s="159"/>
      <c r="AF27" s="35" t="s">
        <v>64</v>
      </c>
    </row>
    <row r="28" spans="1:32" ht="11.25" customHeight="1"/>
    <row r="29" spans="1:32" ht="26.25" customHeight="1">
      <c r="A29" s="44"/>
      <c r="B29" s="1" t="s">
        <v>25</v>
      </c>
      <c r="U29" s="165" t="str">
        <f>IF($A$29="○","添付書類：確定申告書（第３-(1)号様式）の写し","")</f>
        <v/>
      </c>
      <c r="V29" s="165"/>
      <c r="W29" s="165"/>
      <c r="X29" s="165"/>
      <c r="Y29" s="165"/>
      <c r="Z29" s="165"/>
      <c r="AA29" s="165"/>
      <c r="AB29" s="165"/>
      <c r="AC29" s="165"/>
      <c r="AD29" s="165"/>
      <c r="AE29" s="165"/>
    </row>
    <row r="30" spans="1:32">
      <c r="C30" s="1" t="s">
        <v>16</v>
      </c>
    </row>
    <row r="31" spans="1:32">
      <c r="C31" s="185" t="s">
        <v>15</v>
      </c>
      <c r="D31" s="185"/>
      <c r="E31" s="185"/>
      <c r="F31" s="185"/>
      <c r="G31" s="185"/>
      <c r="H31" s="185"/>
      <c r="I31" s="184" t="s">
        <v>24</v>
      </c>
      <c r="J31" s="185"/>
      <c r="K31" s="185"/>
      <c r="L31" s="193" t="s">
        <v>23</v>
      </c>
      <c r="M31" s="194"/>
      <c r="N31" s="194"/>
      <c r="O31" s="184" t="s">
        <v>12</v>
      </c>
      <c r="P31" s="185"/>
      <c r="Q31" s="185"/>
      <c r="R31" s="184" t="s">
        <v>8</v>
      </c>
      <c r="S31" s="185"/>
      <c r="T31" s="185"/>
    </row>
    <row r="32" spans="1:32">
      <c r="C32" s="185"/>
      <c r="D32" s="185"/>
      <c r="E32" s="185"/>
      <c r="F32" s="185"/>
      <c r="G32" s="185"/>
      <c r="H32" s="185"/>
      <c r="I32" s="185"/>
      <c r="J32" s="185"/>
      <c r="K32" s="185"/>
      <c r="L32" s="194"/>
      <c r="M32" s="194"/>
      <c r="N32" s="194"/>
      <c r="O32" s="185"/>
      <c r="P32" s="185"/>
      <c r="Q32" s="185"/>
      <c r="R32" s="185"/>
      <c r="S32" s="185"/>
      <c r="T32" s="185"/>
    </row>
    <row r="33" spans="1:32">
      <c r="C33" s="175"/>
      <c r="D33" s="176"/>
      <c r="E33" s="176"/>
      <c r="F33" s="176"/>
      <c r="G33" s="176"/>
      <c r="H33" s="177"/>
      <c r="I33" s="178"/>
      <c r="J33" s="179"/>
      <c r="K33" s="180"/>
      <c r="L33" s="181"/>
      <c r="M33" s="182"/>
      <c r="N33" s="183"/>
      <c r="O33" s="178"/>
      <c r="P33" s="179"/>
      <c r="Q33" s="180"/>
      <c r="R33" s="189">
        <f>SUM(I33:Q33)</f>
        <v>0</v>
      </c>
      <c r="S33" s="189"/>
      <c r="T33" s="189"/>
    </row>
    <row r="34" spans="1:32">
      <c r="C34" s="175"/>
      <c r="D34" s="176"/>
      <c r="E34" s="176"/>
      <c r="F34" s="176"/>
      <c r="G34" s="176"/>
      <c r="H34" s="177"/>
      <c r="I34" s="178"/>
      <c r="J34" s="179"/>
      <c r="K34" s="180"/>
      <c r="L34" s="181"/>
      <c r="M34" s="182"/>
      <c r="N34" s="183"/>
      <c r="O34" s="178"/>
      <c r="P34" s="179"/>
      <c r="Q34" s="180"/>
      <c r="R34" s="189">
        <f>SUM(I34:Q34)</f>
        <v>0</v>
      </c>
      <c r="S34" s="189"/>
      <c r="T34" s="189"/>
      <c r="V34" s="34"/>
      <c r="W34" s="34"/>
      <c r="X34" s="34"/>
      <c r="Y34" s="34"/>
      <c r="Z34" s="34"/>
      <c r="AA34" s="34"/>
      <c r="AB34" s="34"/>
      <c r="AC34" s="34"/>
      <c r="AD34" s="34"/>
      <c r="AE34" s="34"/>
      <c r="AF34" s="34"/>
    </row>
    <row r="35" spans="1:32">
      <c r="C35" s="175"/>
      <c r="D35" s="176"/>
      <c r="E35" s="176"/>
      <c r="F35" s="176"/>
      <c r="G35" s="176"/>
      <c r="H35" s="177"/>
      <c r="I35" s="178"/>
      <c r="J35" s="179"/>
      <c r="K35" s="180"/>
      <c r="L35" s="181"/>
      <c r="M35" s="182"/>
      <c r="N35" s="183"/>
      <c r="O35" s="178"/>
      <c r="P35" s="179"/>
      <c r="Q35" s="180"/>
      <c r="R35" s="189">
        <f>SUM(I35:Q35)</f>
        <v>0</v>
      </c>
      <c r="S35" s="189"/>
      <c r="T35" s="189"/>
      <c r="V35" s="34"/>
      <c r="W35" s="34"/>
      <c r="X35" s="34"/>
      <c r="Y35" s="34"/>
      <c r="Z35" s="34"/>
      <c r="AA35" s="34"/>
      <c r="AB35" s="34"/>
      <c r="AC35" s="34"/>
      <c r="AD35" s="34"/>
      <c r="AE35" s="34"/>
      <c r="AF35" s="34"/>
    </row>
    <row r="36" spans="1:32">
      <c r="C36" s="175"/>
      <c r="D36" s="176"/>
      <c r="E36" s="176"/>
      <c r="F36" s="176"/>
      <c r="G36" s="176"/>
      <c r="H36" s="177"/>
      <c r="I36" s="178"/>
      <c r="J36" s="179"/>
      <c r="K36" s="180"/>
      <c r="L36" s="181"/>
      <c r="M36" s="182"/>
      <c r="N36" s="183"/>
      <c r="O36" s="178"/>
      <c r="P36" s="179"/>
      <c r="Q36" s="180"/>
      <c r="R36" s="189">
        <f>SUM(I36:Q36)</f>
        <v>0</v>
      </c>
      <c r="S36" s="189"/>
      <c r="T36" s="189"/>
      <c r="V36" s="34"/>
      <c r="W36" s="34"/>
      <c r="X36" s="34"/>
      <c r="Y36" s="34"/>
      <c r="Z36" s="34"/>
      <c r="AA36" s="34"/>
      <c r="AB36" s="34"/>
      <c r="AC36" s="34"/>
      <c r="AD36" s="34"/>
      <c r="AE36" s="34"/>
      <c r="AF36" s="34"/>
    </row>
    <row r="37" spans="1:32">
      <c r="C37" s="175"/>
      <c r="D37" s="176"/>
      <c r="E37" s="176"/>
      <c r="F37" s="176"/>
      <c r="G37" s="176"/>
      <c r="H37" s="177"/>
      <c r="I37" s="178"/>
      <c r="J37" s="179"/>
      <c r="K37" s="180"/>
      <c r="L37" s="181"/>
      <c r="M37" s="182"/>
      <c r="N37" s="183"/>
      <c r="O37" s="178"/>
      <c r="P37" s="179"/>
      <c r="Q37" s="180"/>
      <c r="R37" s="189">
        <f>SUM(I37:Q37)</f>
        <v>0</v>
      </c>
      <c r="S37" s="189"/>
      <c r="T37" s="189"/>
      <c r="V37" s="34"/>
      <c r="W37" s="34"/>
      <c r="X37" s="34"/>
      <c r="Y37" s="34"/>
      <c r="Z37" s="34"/>
      <c r="AA37" s="34"/>
      <c r="AB37" s="34"/>
      <c r="AC37" s="34"/>
      <c r="AD37" s="34"/>
      <c r="AE37" s="34"/>
      <c r="AF37" s="34"/>
    </row>
    <row r="38" spans="1:32">
      <c r="C38" s="203" t="s">
        <v>8</v>
      </c>
      <c r="D38" s="204"/>
      <c r="E38" s="204"/>
      <c r="F38" s="204"/>
      <c r="G38" s="204"/>
      <c r="H38" s="205"/>
      <c r="I38" s="189">
        <f>SUM(I33:K37)</f>
        <v>0</v>
      </c>
      <c r="J38" s="189"/>
      <c r="K38" s="189"/>
      <c r="L38" s="208">
        <f>SUM(L33:N37)</f>
        <v>0</v>
      </c>
      <c r="M38" s="208"/>
      <c r="N38" s="208"/>
      <c r="O38" s="189">
        <f>SUM(O33:Q37)</f>
        <v>0</v>
      </c>
      <c r="P38" s="189"/>
      <c r="Q38" s="189"/>
      <c r="R38" s="189">
        <f>SUM(R33:T37)</f>
        <v>0</v>
      </c>
      <c r="S38" s="189"/>
      <c r="T38" s="189"/>
      <c r="V38" s="164" t="str">
        <f>IF(AND(A29="○",大阪府作業用シート!O1="×"),"合計額≧精算額となるよう入力してください。","")</f>
        <v/>
      </c>
      <c r="W38" s="164"/>
      <c r="X38" s="164"/>
      <c r="Y38" s="164"/>
      <c r="Z38" s="164"/>
      <c r="AA38" s="164"/>
      <c r="AB38" s="164"/>
      <c r="AC38" s="164"/>
      <c r="AD38" s="164"/>
      <c r="AE38" s="164"/>
      <c r="AF38" s="164"/>
    </row>
    <row r="39" spans="1:32">
      <c r="I39" s="207" t="s">
        <v>22</v>
      </c>
      <c r="J39" s="207"/>
      <c r="K39" s="207"/>
      <c r="L39" s="207" t="s">
        <v>21</v>
      </c>
      <c r="M39" s="207"/>
      <c r="N39" s="207"/>
      <c r="O39" s="207"/>
      <c r="P39" s="207"/>
      <c r="Q39" s="207"/>
      <c r="R39" s="207" t="s">
        <v>20</v>
      </c>
      <c r="S39" s="207"/>
      <c r="T39" s="207"/>
    </row>
    <row r="40" spans="1:32">
      <c r="I40" s="67"/>
      <c r="J40" s="67"/>
      <c r="K40" s="67"/>
      <c r="L40" s="67"/>
      <c r="M40" s="67"/>
      <c r="N40" s="67"/>
      <c r="O40" s="67"/>
      <c r="P40" s="67"/>
      <c r="Q40" s="67"/>
      <c r="R40" s="67"/>
      <c r="S40" s="67"/>
      <c r="T40" s="67"/>
    </row>
    <row r="41" spans="1:32" ht="19.5" thickBot="1">
      <c r="C41" s="1" t="s">
        <v>2</v>
      </c>
      <c r="I41" s="1" t="s">
        <v>19</v>
      </c>
    </row>
    <row r="42" spans="1:32" ht="19.5" thickBot="1">
      <c r="I42" s="1" t="s">
        <v>18</v>
      </c>
      <c r="AA42" s="158" t="str">
        <f>IFERROR(ROUNDDOWN(SUM(Y4:Y4)*10/110*I21*I38/R38,0)+ROUNDDOWN(SUM(Y4:Y4)*8/108*I21*L38/R38,0),"")</f>
        <v/>
      </c>
      <c r="AB42" s="159"/>
      <c r="AC42" s="159"/>
      <c r="AD42" s="159"/>
      <c r="AE42" s="159"/>
      <c r="AF42" s="35" t="s">
        <v>64</v>
      </c>
    </row>
    <row r="43" spans="1:32" ht="11.25" customHeight="1"/>
    <row r="44" spans="1:32" ht="26.25" customHeight="1">
      <c r="A44" s="44"/>
      <c r="B44" s="1" t="s">
        <v>17</v>
      </c>
      <c r="U44" s="166" t="str">
        <f>IF($A$44="○","添付書類：確定申告書（第３-(1)号様式）の写し","")</f>
        <v/>
      </c>
      <c r="V44" s="166"/>
      <c r="W44" s="166"/>
      <c r="X44" s="166"/>
      <c r="Y44" s="166"/>
      <c r="Z44" s="166"/>
      <c r="AA44" s="166"/>
      <c r="AB44" s="166"/>
      <c r="AC44" s="166"/>
      <c r="AD44" s="166"/>
      <c r="AE44" s="166"/>
    </row>
    <row r="45" spans="1:32">
      <c r="C45" s="1" t="s">
        <v>16</v>
      </c>
    </row>
    <row r="46" spans="1:32">
      <c r="C46" s="197" t="s">
        <v>15</v>
      </c>
      <c r="D46" s="197"/>
      <c r="E46" s="197"/>
      <c r="F46" s="197"/>
      <c r="G46" s="197"/>
      <c r="H46" s="197"/>
      <c r="I46" s="197" t="s">
        <v>14</v>
      </c>
      <c r="J46" s="197"/>
      <c r="K46" s="197"/>
      <c r="L46" s="197"/>
      <c r="M46" s="197"/>
      <c r="N46" s="197"/>
      <c r="O46" s="197"/>
      <c r="P46" s="197"/>
      <c r="Q46" s="197"/>
      <c r="R46" s="200" t="s">
        <v>13</v>
      </c>
      <c r="S46" s="200"/>
      <c r="T46" s="200"/>
      <c r="U46" s="200"/>
      <c r="V46" s="200"/>
      <c r="W46" s="200"/>
      <c r="X46" s="200"/>
      <c r="Y46" s="200"/>
      <c r="Z46" s="200"/>
      <c r="AA46" s="196" t="s">
        <v>12</v>
      </c>
      <c r="AB46" s="197"/>
      <c r="AC46" s="197"/>
      <c r="AD46" s="197" t="s">
        <v>8</v>
      </c>
      <c r="AE46" s="197"/>
      <c r="AF46" s="197"/>
    </row>
    <row r="47" spans="1:32">
      <c r="C47" s="197"/>
      <c r="D47" s="197"/>
      <c r="E47" s="197"/>
      <c r="F47" s="197"/>
      <c r="G47" s="197"/>
      <c r="H47" s="197"/>
      <c r="I47" s="196" t="s">
        <v>11</v>
      </c>
      <c r="J47" s="197"/>
      <c r="K47" s="197"/>
      <c r="L47" s="196" t="s">
        <v>10</v>
      </c>
      <c r="M47" s="197"/>
      <c r="N47" s="197"/>
      <c r="O47" s="196" t="s">
        <v>9</v>
      </c>
      <c r="P47" s="197"/>
      <c r="Q47" s="197"/>
      <c r="R47" s="199" t="s">
        <v>11</v>
      </c>
      <c r="S47" s="200"/>
      <c r="T47" s="200"/>
      <c r="U47" s="199" t="s">
        <v>10</v>
      </c>
      <c r="V47" s="200"/>
      <c r="W47" s="200"/>
      <c r="X47" s="199" t="s">
        <v>9</v>
      </c>
      <c r="Y47" s="200"/>
      <c r="Z47" s="200"/>
      <c r="AA47" s="197"/>
      <c r="AB47" s="197"/>
      <c r="AC47" s="197"/>
      <c r="AD47" s="197"/>
      <c r="AE47" s="197"/>
      <c r="AF47" s="197"/>
    </row>
    <row r="48" spans="1:32">
      <c r="C48" s="197"/>
      <c r="D48" s="197"/>
      <c r="E48" s="197"/>
      <c r="F48" s="197"/>
      <c r="G48" s="197"/>
      <c r="H48" s="197"/>
      <c r="I48" s="197"/>
      <c r="J48" s="197"/>
      <c r="K48" s="197"/>
      <c r="L48" s="197"/>
      <c r="M48" s="197"/>
      <c r="N48" s="197"/>
      <c r="O48" s="197"/>
      <c r="P48" s="197"/>
      <c r="Q48" s="197"/>
      <c r="R48" s="200"/>
      <c r="S48" s="200"/>
      <c r="T48" s="200"/>
      <c r="U48" s="200"/>
      <c r="V48" s="200"/>
      <c r="W48" s="200"/>
      <c r="X48" s="200"/>
      <c r="Y48" s="200"/>
      <c r="Z48" s="200"/>
      <c r="AA48" s="197"/>
      <c r="AB48" s="197"/>
      <c r="AC48" s="197"/>
      <c r="AD48" s="197"/>
      <c r="AE48" s="197"/>
      <c r="AF48" s="197"/>
    </row>
    <row r="49" spans="3:32" ht="18.75" customHeight="1">
      <c r="C49" s="206"/>
      <c r="D49" s="206"/>
      <c r="E49" s="206"/>
      <c r="F49" s="206"/>
      <c r="G49" s="206"/>
      <c r="H49" s="206"/>
      <c r="I49" s="201"/>
      <c r="J49" s="201"/>
      <c r="K49" s="201"/>
      <c r="L49" s="201"/>
      <c r="M49" s="201"/>
      <c r="N49" s="201"/>
      <c r="O49" s="201"/>
      <c r="P49" s="201"/>
      <c r="Q49" s="201"/>
      <c r="R49" s="198"/>
      <c r="S49" s="198"/>
      <c r="T49" s="198"/>
      <c r="U49" s="198"/>
      <c r="V49" s="198"/>
      <c r="W49" s="198"/>
      <c r="X49" s="198"/>
      <c r="Y49" s="198"/>
      <c r="Z49" s="198"/>
      <c r="AA49" s="201"/>
      <c r="AB49" s="201"/>
      <c r="AC49" s="201"/>
      <c r="AD49" s="202">
        <f>SUM(I49:AC49)</f>
        <v>0</v>
      </c>
      <c r="AE49" s="202"/>
      <c r="AF49" s="202"/>
    </row>
    <row r="50" spans="3:32">
      <c r="C50" s="206"/>
      <c r="D50" s="206"/>
      <c r="E50" s="206"/>
      <c r="F50" s="206"/>
      <c r="G50" s="206"/>
      <c r="H50" s="206"/>
      <c r="I50" s="201"/>
      <c r="J50" s="201"/>
      <c r="K50" s="201"/>
      <c r="L50" s="201"/>
      <c r="M50" s="201"/>
      <c r="N50" s="201"/>
      <c r="O50" s="201"/>
      <c r="P50" s="201"/>
      <c r="Q50" s="201"/>
      <c r="R50" s="198"/>
      <c r="S50" s="198"/>
      <c r="T50" s="198"/>
      <c r="U50" s="198"/>
      <c r="V50" s="198"/>
      <c r="W50" s="198"/>
      <c r="X50" s="198"/>
      <c r="Y50" s="198"/>
      <c r="Z50" s="198"/>
      <c r="AA50" s="201"/>
      <c r="AB50" s="201"/>
      <c r="AC50" s="201"/>
      <c r="AD50" s="202">
        <f>SUM(I50:AC50)</f>
        <v>0</v>
      </c>
      <c r="AE50" s="202"/>
      <c r="AF50" s="202"/>
    </row>
    <row r="51" spans="3:32">
      <c r="C51" s="206"/>
      <c r="D51" s="206"/>
      <c r="E51" s="206"/>
      <c r="F51" s="206"/>
      <c r="G51" s="206"/>
      <c r="H51" s="206"/>
      <c r="I51" s="201"/>
      <c r="J51" s="201"/>
      <c r="K51" s="201"/>
      <c r="L51" s="201"/>
      <c r="M51" s="201"/>
      <c r="N51" s="201"/>
      <c r="O51" s="201"/>
      <c r="P51" s="201"/>
      <c r="Q51" s="201"/>
      <c r="R51" s="198"/>
      <c r="S51" s="198"/>
      <c r="T51" s="198"/>
      <c r="U51" s="198"/>
      <c r="V51" s="198"/>
      <c r="W51" s="198"/>
      <c r="X51" s="198"/>
      <c r="Y51" s="198"/>
      <c r="Z51" s="198"/>
      <c r="AA51" s="201"/>
      <c r="AB51" s="201"/>
      <c r="AC51" s="201"/>
      <c r="AD51" s="202">
        <f>SUM(I51:AC51)</f>
        <v>0</v>
      </c>
      <c r="AE51" s="202"/>
      <c r="AF51" s="202"/>
    </row>
    <row r="52" spans="3:32">
      <c r="C52" s="206"/>
      <c r="D52" s="206"/>
      <c r="E52" s="206"/>
      <c r="F52" s="206"/>
      <c r="G52" s="206"/>
      <c r="H52" s="206"/>
      <c r="I52" s="201"/>
      <c r="J52" s="201"/>
      <c r="K52" s="201"/>
      <c r="L52" s="201"/>
      <c r="M52" s="201"/>
      <c r="N52" s="201"/>
      <c r="O52" s="201"/>
      <c r="P52" s="201"/>
      <c r="Q52" s="201"/>
      <c r="R52" s="198"/>
      <c r="S52" s="198"/>
      <c r="T52" s="198"/>
      <c r="U52" s="198"/>
      <c r="V52" s="198"/>
      <c r="W52" s="198"/>
      <c r="X52" s="198"/>
      <c r="Y52" s="198"/>
      <c r="Z52" s="198"/>
      <c r="AA52" s="201"/>
      <c r="AB52" s="201"/>
      <c r="AC52" s="201"/>
      <c r="AD52" s="202">
        <f>SUM(I52:AC52)</f>
        <v>0</v>
      </c>
      <c r="AE52" s="202"/>
      <c r="AF52" s="202"/>
    </row>
    <row r="53" spans="3:32">
      <c r="C53" s="206"/>
      <c r="D53" s="206"/>
      <c r="E53" s="206"/>
      <c r="F53" s="206"/>
      <c r="G53" s="206"/>
      <c r="H53" s="206"/>
      <c r="I53" s="201"/>
      <c r="J53" s="201"/>
      <c r="K53" s="201"/>
      <c r="L53" s="201"/>
      <c r="M53" s="201"/>
      <c r="N53" s="201"/>
      <c r="O53" s="201"/>
      <c r="P53" s="201"/>
      <c r="Q53" s="201"/>
      <c r="R53" s="198"/>
      <c r="S53" s="198"/>
      <c r="T53" s="198"/>
      <c r="U53" s="198"/>
      <c r="V53" s="198"/>
      <c r="W53" s="198"/>
      <c r="X53" s="198"/>
      <c r="Y53" s="198"/>
      <c r="Z53" s="198"/>
      <c r="AA53" s="201"/>
      <c r="AB53" s="201"/>
      <c r="AC53" s="201"/>
      <c r="AD53" s="202">
        <f>SUM(I53:AC53)</f>
        <v>0</v>
      </c>
      <c r="AE53" s="202"/>
      <c r="AF53" s="202"/>
    </row>
    <row r="54" spans="3:32">
      <c r="C54" s="197" t="s">
        <v>8</v>
      </c>
      <c r="D54" s="197"/>
      <c r="E54" s="197"/>
      <c r="F54" s="197"/>
      <c r="G54" s="197"/>
      <c r="H54" s="197"/>
      <c r="I54" s="202">
        <f>SUM(I49:K53)</f>
        <v>0</v>
      </c>
      <c r="J54" s="202"/>
      <c r="K54" s="202"/>
      <c r="L54" s="202">
        <f>SUM(L49:N53)</f>
        <v>0</v>
      </c>
      <c r="M54" s="202"/>
      <c r="N54" s="202"/>
      <c r="O54" s="202">
        <f>SUM(O49:Q53)</f>
        <v>0</v>
      </c>
      <c r="P54" s="202"/>
      <c r="Q54" s="202"/>
      <c r="R54" s="209">
        <f>SUM(R49:T53)</f>
        <v>0</v>
      </c>
      <c r="S54" s="209"/>
      <c r="T54" s="209"/>
      <c r="U54" s="209">
        <f>SUM(U49:W53)</f>
        <v>0</v>
      </c>
      <c r="V54" s="209"/>
      <c r="W54" s="209"/>
      <c r="X54" s="209">
        <f>SUM(X49:Z53)</f>
        <v>0</v>
      </c>
      <c r="Y54" s="209"/>
      <c r="Z54" s="209"/>
      <c r="AA54" s="202">
        <f>SUM(AA49:AC53)</f>
        <v>0</v>
      </c>
      <c r="AB54" s="202"/>
      <c r="AC54" s="202"/>
      <c r="AD54" s="202">
        <f>SUM(AD49:AF53)</f>
        <v>0</v>
      </c>
      <c r="AE54" s="202"/>
      <c r="AF54" s="202"/>
    </row>
    <row r="55" spans="3:32">
      <c r="I55" s="210" t="s">
        <v>7</v>
      </c>
      <c r="J55" s="210"/>
      <c r="K55" s="210"/>
      <c r="L55" s="210" t="s">
        <v>6</v>
      </c>
      <c r="M55" s="210"/>
      <c r="N55" s="210"/>
      <c r="R55" s="210" t="s">
        <v>5</v>
      </c>
      <c r="S55" s="210"/>
      <c r="T55" s="210"/>
      <c r="U55" s="210" t="s">
        <v>4</v>
      </c>
      <c r="V55" s="210"/>
      <c r="W55" s="210"/>
      <c r="AD55" s="210" t="s">
        <v>3</v>
      </c>
      <c r="AE55" s="210"/>
      <c r="AF55" s="210"/>
    </row>
    <row r="56" spans="3:32">
      <c r="T56" s="160" t="str">
        <f>IF(AND(A44="○",大阪府作業用シート!O1="×"),"合計額≧精算額となるよう入力してください。","")</f>
        <v/>
      </c>
      <c r="U56" s="160"/>
      <c r="V56" s="160"/>
      <c r="W56" s="160"/>
      <c r="X56" s="160"/>
      <c r="Y56" s="160"/>
      <c r="Z56" s="160"/>
      <c r="AA56" s="160"/>
      <c r="AB56" s="160"/>
      <c r="AC56" s="160"/>
      <c r="AD56" s="160"/>
      <c r="AE56" s="160"/>
      <c r="AF56" s="160"/>
    </row>
    <row r="57" spans="3:32">
      <c r="C57" s="1" t="s">
        <v>2</v>
      </c>
      <c r="I57" s="1" t="s">
        <v>1</v>
      </c>
    </row>
    <row r="58" spans="3:32" ht="19.5" thickBot="1">
      <c r="I58" s="1" t="s">
        <v>0</v>
      </c>
    </row>
    <row r="59" spans="3:32" ht="19.5" customHeight="1" thickBot="1">
      <c r="AA59" s="158" t="str">
        <f>IFERROR((ROUNDDOWN(SUM(Y4:Y4)*10/110*I54/AD54,0)+ROUNDDOWN(SUM(Y4:Y4)*10/110*I21*L54/AD54,0))+(ROUNDDOWN(SUM(Y4:Y4)*8/108*R54/AD54,0)+ROUNDDOWN(SUM(Y4:Y4)*8/108*I21*U54/AD54,0)),"")</f>
        <v/>
      </c>
      <c r="AB59" s="159"/>
      <c r="AC59" s="159"/>
      <c r="AD59" s="159"/>
      <c r="AE59" s="159"/>
      <c r="AF59" s="35" t="s">
        <v>64</v>
      </c>
    </row>
    <row r="60" spans="3:32" ht="11.25" customHeight="1"/>
  </sheetData>
  <sheetProtection algorithmName="SHA-512" hashValue="xJIxg/7q5PcaOiLrAtcP6vyQO4YXwW4qu3vdDlk7aPluKSJ4RRYOM7s68ShSXJ9janKSK63L/QAt27SsgpQ/fQ==" saltValue="nCKrabJoi3XNwRYDtUskww==" spinCount="100000" sheet="1" selectLockedCells="1"/>
  <mergeCells count="139">
    <mergeCell ref="A6:AF6"/>
    <mergeCell ref="P8:V8"/>
    <mergeCell ref="X8:AE8"/>
    <mergeCell ref="X9:AE9"/>
    <mergeCell ref="X10:AE10"/>
    <mergeCell ref="Q11:U11"/>
    <mergeCell ref="X11:AE11"/>
    <mergeCell ref="A1:AF1"/>
    <mergeCell ref="A2:AF2"/>
    <mergeCell ref="A4:E4"/>
    <mergeCell ref="F4:G4"/>
    <mergeCell ref="N4:R4"/>
    <mergeCell ref="S4:T4"/>
    <mergeCell ref="V4:W4"/>
    <mergeCell ref="Y4:AD4"/>
    <mergeCell ref="U25:AE25"/>
    <mergeCell ref="AA27:AE27"/>
    <mergeCell ref="U29:AE29"/>
    <mergeCell ref="C31:H32"/>
    <mergeCell ref="I31:K32"/>
    <mergeCell ref="L31:N32"/>
    <mergeCell ref="O31:Q32"/>
    <mergeCell ref="R31:T32"/>
    <mergeCell ref="C12:O12"/>
    <mergeCell ref="X12:AE12"/>
    <mergeCell ref="A14:AF14"/>
    <mergeCell ref="I18:M18"/>
    <mergeCell ref="S18:AE21"/>
    <mergeCell ref="I19:M19"/>
    <mergeCell ref="I21:N21"/>
    <mergeCell ref="C33:H33"/>
    <mergeCell ref="I33:K33"/>
    <mergeCell ref="L33:N33"/>
    <mergeCell ref="O33:Q33"/>
    <mergeCell ref="R33:T33"/>
    <mergeCell ref="C34:H34"/>
    <mergeCell ref="I34:K34"/>
    <mergeCell ref="L34:N34"/>
    <mergeCell ref="O34:Q34"/>
    <mergeCell ref="R34:T34"/>
    <mergeCell ref="C35:H35"/>
    <mergeCell ref="I35:K35"/>
    <mergeCell ref="L35:N35"/>
    <mergeCell ref="O35:Q35"/>
    <mergeCell ref="R35:T35"/>
    <mergeCell ref="C36:H36"/>
    <mergeCell ref="I36:K36"/>
    <mergeCell ref="L36:N36"/>
    <mergeCell ref="O36:Q36"/>
    <mergeCell ref="R36:T36"/>
    <mergeCell ref="V38:AF38"/>
    <mergeCell ref="I39:K39"/>
    <mergeCell ref="L39:N39"/>
    <mergeCell ref="O39:Q39"/>
    <mergeCell ref="R39:T39"/>
    <mergeCell ref="AA42:AE42"/>
    <mergeCell ref="C37:H37"/>
    <mergeCell ref="I37:K37"/>
    <mergeCell ref="L37:N37"/>
    <mergeCell ref="O37:Q37"/>
    <mergeCell ref="R37:T37"/>
    <mergeCell ref="C38:H38"/>
    <mergeCell ref="I38:K38"/>
    <mergeCell ref="L38:N38"/>
    <mergeCell ref="O38:Q38"/>
    <mergeCell ref="R38:T38"/>
    <mergeCell ref="U44:AE44"/>
    <mergeCell ref="C46:H48"/>
    <mergeCell ref="I46:Q46"/>
    <mergeCell ref="R46:Z46"/>
    <mergeCell ref="AA46:AC48"/>
    <mergeCell ref="AD46:AF48"/>
    <mergeCell ref="I47:K48"/>
    <mergeCell ref="L47:N48"/>
    <mergeCell ref="O47:Q48"/>
    <mergeCell ref="R47:T48"/>
    <mergeCell ref="U47:W48"/>
    <mergeCell ref="X47:Z48"/>
    <mergeCell ref="C49:H49"/>
    <mergeCell ref="I49:K49"/>
    <mergeCell ref="L49:N49"/>
    <mergeCell ref="O49:Q49"/>
    <mergeCell ref="R49:T49"/>
    <mergeCell ref="U49:W49"/>
    <mergeCell ref="X49:Z49"/>
    <mergeCell ref="AA49:AC49"/>
    <mergeCell ref="AD49:AF49"/>
    <mergeCell ref="C50:H50"/>
    <mergeCell ref="I50:K50"/>
    <mergeCell ref="L50:N50"/>
    <mergeCell ref="O50:Q50"/>
    <mergeCell ref="R50:T50"/>
    <mergeCell ref="U50:W50"/>
    <mergeCell ref="X50:Z50"/>
    <mergeCell ref="AA50:AC50"/>
    <mergeCell ref="AD50:AF50"/>
    <mergeCell ref="C51:H51"/>
    <mergeCell ref="I51:K51"/>
    <mergeCell ref="L51:N51"/>
    <mergeCell ref="O51:Q51"/>
    <mergeCell ref="R51:T51"/>
    <mergeCell ref="U51:W51"/>
    <mergeCell ref="X51:Z51"/>
    <mergeCell ref="AA51:AC51"/>
    <mergeCell ref="AD51:AF51"/>
    <mergeCell ref="AD52:AF52"/>
    <mergeCell ref="C53:H53"/>
    <mergeCell ref="I53:K53"/>
    <mergeCell ref="L53:N53"/>
    <mergeCell ref="O53:Q53"/>
    <mergeCell ref="R53:T53"/>
    <mergeCell ref="U53:W53"/>
    <mergeCell ref="X53:Z53"/>
    <mergeCell ref="C52:H52"/>
    <mergeCell ref="I52:K52"/>
    <mergeCell ref="L52:N52"/>
    <mergeCell ref="O52:Q52"/>
    <mergeCell ref="R52:T52"/>
    <mergeCell ref="U52:W52"/>
    <mergeCell ref="C54:H54"/>
    <mergeCell ref="I54:K54"/>
    <mergeCell ref="L54:N54"/>
    <mergeCell ref="O54:Q54"/>
    <mergeCell ref="R54:T54"/>
    <mergeCell ref="U54:W54"/>
    <mergeCell ref="X54:Z54"/>
    <mergeCell ref="AA54:AC54"/>
    <mergeCell ref="X52:Z52"/>
    <mergeCell ref="AA52:AC52"/>
    <mergeCell ref="T56:AF56"/>
    <mergeCell ref="AA59:AE59"/>
    <mergeCell ref="AD54:AF54"/>
    <mergeCell ref="I55:K55"/>
    <mergeCell ref="L55:N55"/>
    <mergeCell ref="R55:T55"/>
    <mergeCell ref="U55:W55"/>
    <mergeCell ref="AD55:AF55"/>
    <mergeCell ref="AA53:AC53"/>
    <mergeCell ref="AD53:AF53"/>
  </mergeCells>
  <phoneticPr fontId="2"/>
  <conditionalFormatting sqref="A9:A12 A25 A29 A44">
    <cfRule type="containsText" dxfId="42" priority="1" operator="containsText" text="複数選択不可">
      <formula>NOT(ISERROR(SEARCH("複数選択不可",A9)))</formula>
    </cfRule>
  </conditionalFormatting>
  <dataValidations count="1">
    <dataValidation type="list" allowBlank="1" showInputMessage="1" showErrorMessage="1" sqref="A9:A12 A44 A29 A25" xr:uid="{32DADCE1-1BBB-49A8-BE71-CD3B58A70314}">
      <formula1>$AG$7</formula1>
    </dataValidation>
  </dataValidations>
  <pageMargins left="0.7" right="0.7" top="0.75" bottom="0.75" header="0.3" footer="0.3"/>
  <pageSetup paperSize="9" scale="5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B40C7-D7BD-442B-850D-DCEFFCDB65C5}">
  <dimension ref="A1:F488"/>
  <sheetViews>
    <sheetView topLeftCell="A30" workbookViewId="0">
      <selection activeCell="B2" sqref="B2:B57"/>
    </sheetView>
  </sheetViews>
  <sheetFormatPr defaultRowHeight="18.75"/>
  <cols>
    <col min="1" max="1" width="19.5" style="68" customWidth="1"/>
    <col min="3" max="3" width="9.125" style="68" bestFit="1" customWidth="1"/>
    <col min="6" max="6" width="9.5" bestFit="1" customWidth="1"/>
  </cols>
  <sheetData>
    <row r="1" spans="1:6">
      <c r="A1" s="100" t="s">
        <v>130</v>
      </c>
      <c r="B1" s="87" t="s">
        <v>123</v>
      </c>
      <c r="C1" s="100" t="s">
        <v>124</v>
      </c>
      <c r="D1" s="87" t="s">
        <v>125</v>
      </c>
      <c r="E1" s="87" t="s">
        <v>126</v>
      </c>
      <c r="F1" s="87" t="s">
        <v>127</v>
      </c>
    </row>
    <row r="2" spans="1:6">
      <c r="A2" s="87">
        <v>2715701054</v>
      </c>
      <c r="B2" s="87">
        <v>5</v>
      </c>
      <c r="C2" s="87">
        <v>3</v>
      </c>
      <c r="D2" s="101">
        <v>3</v>
      </c>
      <c r="E2" s="102" t="s">
        <v>154</v>
      </c>
      <c r="F2" s="87">
        <v>962000</v>
      </c>
    </row>
    <row r="3" spans="1:6">
      <c r="A3" s="87">
        <v>2711301420</v>
      </c>
      <c r="B3" s="87">
        <v>5</v>
      </c>
      <c r="C3" s="87">
        <v>3</v>
      </c>
      <c r="D3" s="101">
        <v>30</v>
      </c>
      <c r="E3" s="102" t="s">
        <v>155</v>
      </c>
      <c r="F3" s="87">
        <v>179000</v>
      </c>
    </row>
    <row r="4" spans="1:6">
      <c r="A4" s="87">
        <v>2719801645</v>
      </c>
      <c r="B4" s="87">
        <v>5</v>
      </c>
      <c r="C4" s="87">
        <v>2</v>
      </c>
      <c r="D4" s="101">
        <v>16</v>
      </c>
      <c r="E4" s="102" t="s">
        <v>156</v>
      </c>
      <c r="F4" s="87">
        <v>2980000</v>
      </c>
    </row>
    <row r="5" spans="1:6">
      <c r="A5" s="87">
        <v>2719801348</v>
      </c>
      <c r="B5" s="87">
        <v>5</v>
      </c>
      <c r="C5" s="87">
        <v>2</v>
      </c>
      <c r="D5" s="101">
        <v>16</v>
      </c>
      <c r="E5" s="102" t="s">
        <v>156</v>
      </c>
      <c r="F5" s="87">
        <v>1509000</v>
      </c>
    </row>
    <row r="6" spans="1:6">
      <c r="A6" s="87">
        <v>2710909215</v>
      </c>
      <c r="B6" s="87">
        <v>5</v>
      </c>
      <c r="C6" s="87">
        <v>2</v>
      </c>
      <c r="D6" s="101">
        <v>16</v>
      </c>
      <c r="E6" s="102" t="s">
        <v>156</v>
      </c>
      <c r="F6" s="87">
        <v>2993000</v>
      </c>
    </row>
    <row r="7" spans="1:6">
      <c r="A7" s="87">
        <v>2714902331</v>
      </c>
      <c r="B7" s="87">
        <v>5</v>
      </c>
      <c r="C7" s="87">
        <v>3</v>
      </c>
      <c r="D7" s="101">
        <v>3</v>
      </c>
      <c r="E7" s="102" t="s">
        <v>154</v>
      </c>
      <c r="F7" s="87">
        <v>2173000</v>
      </c>
    </row>
    <row r="8" spans="1:6" ht="19.5" thickBot="1">
      <c r="A8" s="87">
        <v>2719300432</v>
      </c>
      <c r="B8" s="87">
        <v>5</v>
      </c>
      <c r="C8" s="87">
        <v>2</v>
      </c>
      <c r="D8" s="101">
        <v>16</v>
      </c>
      <c r="E8" s="102" t="s">
        <v>156</v>
      </c>
      <c r="F8" s="87">
        <v>2521000</v>
      </c>
    </row>
    <row r="9" spans="1:6" ht="19.5" thickBot="1">
      <c r="A9" s="90">
        <v>2715005779</v>
      </c>
      <c r="B9" s="87">
        <v>5</v>
      </c>
      <c r="C9" s="87">
        <v>2</v>
      </c>
      <c r="D9" s="101">
        <v>16</v>
      </c>
      <c r="E9" s="102" t="s">
        <v>156</v>
      </c>
      <c r="F9" s="87">
        <v>2261000</v>
      </c>
    </row>
    <row r="10" spans="1:6" ht="19.5" thickBot="1">
      <c r="A10" s="90">
        <v>2712409115</v>
      </c>
      <c r="B10" s="87">
        <v>5</v>
      </c>
      <c r="C10" s="87">
        <v>2</v>
      </c>
      <c r="D10" s="101">
        <v>16</v>
      </c>
      <c r="E10" s="102" t="s">
        <v>156</v>
      </c>
      <c r="F10" s="87">
        <v>889000</v>
      </c>
    </row>
    <row r="11" spans="1:6" ht="19.5" thickBot="1">
      <c r="A11" s="90">
        <v>2710904174</v>
      </c>
      <c r="B11" s="87">
        <v>5</v>
      </c>
      <c r="C11" s="87">
        <v>2</v>
      </c>
      <c r="D11" s="101">
        <v>16</v>
      </c>
      <c r="E11" s="102" t="s">
        <v>156</v>
      </c>
      <c r="F11" s="87">
        <v>2926000</v>
      </c>
    </row>
    <row r="12" spans="1:6">
      <c r="A12" s="103">
        <v>2713303325</v>
      </c>
      <c r="B12" s="87">
        <v>5</v>
      </c>
      <c r="C12" s="87">
        <v>3</v>
      </c>
      <c r="D12" s="101">
        <v>3</v>
      </c>
      <c r="E12" s="102" t="s">
        <v>154</v>
      </c>
      <c r="F12" s="87">
        <v>1240000</v>
      </c>
    </row>
    <row r="13" spans="1:6" ht="19.5" thickBot="1">
      <c r="A13" s="103">
        <v>2714107774</v>
      </c>
      <c r="B13" s="87">
        <v>5</v>
      </c>
      <c r="C13" s="87">
        <v>3</v>
      </c>
      <c r="D13" s="101">
        <v>3</v>
      </c>
      <c r="E13" s="102" t="s">
        <v>154</v>
      </c>
      <c r="F13" s="87">
        <v>412000</v>
      </c>
    </row>
    <row r="14" spans="1:6" ht="19.5" thickBot="1">
      <c r="A14" s="90">
        <v>2711901369</v>
      </c>
      <c r="B14" s="87">
        <v>5</v>
      </c>
      <c r="C14" s="87">
        <v>3</v>
      </c>
      <c r="D14" s="101">
        <v>3</v>
      </c>
      <c r="E14" s="102" t="s">
        <v>154</v>
      </c>
      <c r="F14" s="87">
        <v>23000</v>
      </c>
    </row>
    <row r="15" spans="1:6">
      <c r="A15" s="87">
        <v>2712306360</v>
      </c>
      <c r="B15" s="87">
        <v>5</v>
      </c>
      <c r="C15" s="87">
        <v>3</v>
      </c>
      <c r="D15" s="101">
        <v>3</v>
      </c>
      <c r="E15" s="102" t="s">
        <v>154</v>
      </c>
      <c r="F15" s="87">
        <v>3000000</v>
      </c>
    </row>
    <row r="16" spans="1:6">
      <c r="A16" s="103">
        <v>2710116068</v>
      </c>
      <c r="B16" s="87">
        <v>5</v>
      </c>
      <c r="C16" s="87">
        <v>2</v>
      </c>
      <c r="D16" s="101">
        <v>16</v>
      </c>
      <c r="E16" s="102" t="s">
        <v>156</v>
      </c>
      <c r="F16" s="87">
        <v>3000000</v>
      </c>
    </row>
    <row r="17" spans="1:6">
      <c r="A17" s="103">
        <v>2716300559</v>
      </c>
      <c r="B17" s="87">
        <v>5</v>
      </c>
      <c r="C17" s="87">
        <v>2</v>
      </c>
      <c r="D17" s="101">
        <v>16</v>
      </c>
      <c r="E17" s="102" t="s">
        <v>156</v>
      </c>
      <c r="F17" s="87">
        <v>2413000</v>
      </c>
    </row>
    <row r="18" spans="1:6">
      <c r="A18" s="103">
        <v>2719600047</v>
      </c>
      <c r="B18" s="87">
        <v>5</v>
      </c>
      <c r="C18" s="87">
        <v>3</v>
      </c>
      <c r="D18" s="101">
        <v>3</v>
      </c>
      <c r="E18" s="102" t="s">
        <v>154</v>
      </c>
      <c r="F18" s="87">
        <v>336000</v>
      </c>
    </row>
    <row r="19" spans="1:6">
      <c r="A19" s="103">
        <v>2719900017</v>
      </c>
      <c r="B19" s="87">
        <v>5</v>
      </c>
      <c r="C19" s="87">
        <v>3</v>
      </c>
      <c r="D19" s="101">
        <v>30</v>
      </c>
      <c r="E19" s="102" t="s">
        <v>155</v>
      </c>
      <c r="F19" s="87">
        <v>1480000</v>
      </c>
    </row>
    <row r="20" spans="1:6">
      <c r="A20" s="103">
        <v>2711800017</v>
      </c>
      <c r="B20" s="87">
        <v>5</v>
      </c>
      <c r="C20" s="87">
        <v>3</v>
      </c>
      <c r="D20" s="101">
        <v>3</v>
      </c>
      <c r="E20" s="102" t="s">
        <v>154</v>
      </c>
      <c r="F20" s="87">
        <v>1593000</v>
      </c>
    </row>
    <row r="21" spans="1:6" ht="19.5" thickBot="1">
      <c r="A21" s="103">
        <v>2710602042</v>
      </c>
      <c r="B21" s="87">
        <v>5</v>
      </c>
      <c r="C21" s="87">
        <v>3</v>
      </c>
      <c r="D21" s="101">
        <v>20</v>
      </c>
      <c r="E21" s="102" t="s">
        <v>157</v>
      </c>
      <c r="F21" s="87">
        <v>44000</v>
      </c>
    </row>
    <row r="22" spans="1:6" ht="19.5" thickBot="1">
      <c r="A22" s="90">
        <v>2710601556</v>
      </c>
      <c r="B22" s="87">
        <v>5</v>
      </c>
      <c r="C22" s="87">
        <v>3</v>
      </c>
      <c r="D22" s="101">
        <v>3</v>
      </c>
      <c r="E22" s="102" t="s">
        <v>158</v>
      </c>
      <c r="F22" s="87">
        <v>136000</v>
      </c>
    </row>
    <row r="23" spans="1:6">
      <c r="A23" s="103">
        <v>2710602133</v>
      </c>
      <c r="B23" s="87">
        <v>5</v>
      </c>
      <c r="C23" s="87">
        <v>3</v>
      </c>
      <c r="D23" s="101">
        <v>20</v>
      </c>
      <c r="E23" s="102" t="s">
        <v>157</v>
      </c>
      <c r="F23" s="87">
        <v>1791000</v>
      </c>
    </row>
    <row r="24" spans="1:6">
      <c r="A24" s="103">
        <v>2710600970</v>
      </c>
      <c r="B24" s="87">
        <v>5</v>
      </c>
      <c r="C24" s="87">
        <v>3</v>
      </c>
      <c r="D24" s="101">
        <v>20</v>
      </c>
      <c r="E24" s="102" t="s">
        <v>157</v>
      </c>
      <c r="F24" s="87">
        <v>1000</v>
      </c>
    </row>
    <row r="25" spans="1:6">
      <c r="A25" s="103">
        <v>2710503927</v>
      </c>
      <c r="B25" s="87">
        <v>5</v>
      </c>
      <c r="C25" s="87">
        <v>3</v>
      </c>
      <c r="D25" s="101">
        <v>3</v>
      </c>
      <c r="E25" s="102" t="s">
        <v>158</v>
      </c>
      <c r="F25" s="87">
        <v>433000</v>
      </c>
    </row>
    <row r="26" spans="1:6">
      <c r="A26" s="103">
        <v>2710503612</v>
      </c>
      <c r="B26" s="87">
        <v>5</v>
      </c>
      <c r="C26" s="87">
        <v>3</v>
      </c>
      <c r="D26" s="101">
        <v>3</v>
      </c>
      <c r="E26" s="102" t="s">
        <v>158</v>
      </c>
      <c r="F26" s="87">
        <v>1893000</v>
      </c>
    </row>
    <row r="27" spans="1:6">
      <c r="A27" s="103">
        <v>2710500493</v>
      </c>
      <c r="B27" s="87">
        <v>5</v>
      </c>
      <c r="C27" s="87">
        <v>3</v>
      </c>
      <c r="D27" s="101">
        <v>3</v>
      </c>
      <c r="E27" s="102" t="s">
        <v>158</v>
      </c>
      <c r="F27" s="87">
        <v>42000</v>
      </c>
    </row>
    <row r="28" spans="1:6">
      <c r="A28" s="103">
        <v>2710503364</v>
      </c>
      <c r="B28" s="87">
        <v>5</v>
      </c>
      <c r="C28" s="87">
        <v>3</v>
      </c>
      <c r="D28" s="101">
        <v>20</v>
      </c>
      <c r="E28" s="102" t="s">
        <v>157</v>
      </c>
      <c r="F28" s="87">
        <v>36000</v>
      </c>
    </row>
    <row r="29" spans="1:6">
      <c r="A29" s="103">
        <v>2710503315</v>
      </c>
      <c r="B29" s="87">
        <v>5</v>
      </c>
      <c r="C29" s="87">
        <v>3</v>
      </c>
      <c r="D29" s="101">
        <v>20</v>
      </c>
      <c r="E29" s="102" t="s">
        <v>157</v>
      </c>
      <c r="F29" s="87">
        <v>580000</v>
      </c>
    </row>
    <row r="30" spans="1:6">
      <c r="A30" s="103">
        <v>2711202107</v>
      </c>
      <c r="B30" s="87">
        <v>5</v>
      </c>
      <c r="C30" s="87">
        <v>3</v>
      </c>
      <c r="D30" s="101">
        <v>3</v>
      </c>
      <c r="E30" s="102" t="s">
        <v>158</v>
      </c>
      <c r="F30" s="87">
        <v>356000</v>
      </c>
    </row>
    <row r="31" spans="1:6">
      <c r="A31" s="103">
        <v>2711202073</v>
      </c>
      <c r="B31" s="87">
        <v>5</v>
      </c>
      <c r="C31" s="87">
        <v>3</v>
      </c>
      <c r="D31" s="101">
        <v>30</v>
      </c>
      <c r="E31" s="102" t="s">
        <v>159</v>
      </c>
      <c r="F31" s="87">
        <v>581000</v>
      </c>
    </row>
    <row r="32" spans="1:6">
      <c r="A32" s="103">
        <v>2711200945</v>
      </c>
      <c r="B32" s="87">
        <v>5</v>
      </c>
      <c r="C32" s="87">
        <v>3</v>
      </c>
      <c r="D32" s="101">
        <v>3</v>
      </c>
      <c r="E32" s="102" t="s">
        <v>158</v>
      </c>
      <c r="F32" s="87">
        <v>688000</v>
      </c>
    </row>
    <row r="33" spans="1:6" ht="19.5" thickBot="1">
      <c r="A33" s="103">
        <v>2711202057</v>
      </c>
      <c r="B33" s="87">
        <v>5</v>
      </c>
      <c r="C33" s="87">
        <v>3</v>
      </c>
      <c r="D33" s="101">
        <v>20</v>
      </c>
      <c r="E33" s="102" t="s">
        <v>157</v>
      </c>
      <c r="F33" s="87">
        <v>686000</v>
      </c>
    </row>
    <row r="34" spans="1:6" ht="19.5" thickBot="1">
      <c r="A34" s="90">
        <v>2711202404</v>
      </c>
      <c r="B34" s="87">
        <v>5</v>
      </c>
      <c r="C34" s="87">
        <v>3</v>
      </c>
      <c r="D34" s="101">
        <v>20</v>
      </c>
      <c r="E34" s="102" t="s">
        <v>157</v>
      </c>
      <c r="F34" s="87">
        <v>368000</v>
      </c>
    </row>
    <row r="35" spans="1:6">
      <c r="A35" s="103">
        <v>2714801913</v>
      </c>
      <c r="B35" s="87">
        <v>5</v>
      </c>
      <c r="C35" s="87">
        <v>3</v>
      </c>
      <c r="D35" s="101">
        <v>20</v>
      </c>
      <c r="E35" s="102" t="s">
        <v>157</v>
      </c>
      <c r="F35" s="87">
        <v>355000</v>
      </c>
    </row>
    <row r="36" spans="1:6">
      <c r="A36" s="103">
        <v>2714802226</v>
      </c>
      <c r="B36" s="87">
        <v>5</v>
      </c>
      <c r="C36" s="87">
        <v>3</v>
      </c>
      <c r="D36" s="101">
        <v>20</v>
      </c>
      <c r="E36" s="102" t="s">
        <v>157</v>
      </c>
      <c r="F36" s="87">
        <v>699000</v>
      </c>
    </row>
    <row r="37" spans="1:6">
      <c r="A37" s="103">
        <v>2714801442</v>
      </c>
      <c r="B37" s="87">
        <v>5</v>
      </c>
      <c r="C37" s="87">
        <v>3</v>
      </c>
      <c r="D37" s="101">
        <v>20</v>
      </c>
      <c r="E37" s="102" t="s">
        <v>157</v>
      </c>
      <c r="F37" s="87">
        <v>919000</v>
      </c>
    </row>
    <row r="38" spans="1:6">
      <c r="A38" s="103">
        <v>2713801393</v>
      </c>
      <c r="B38" s="87">
        <v>5</v>
      </c>
      <c r="C38" s="87">
        <v>3</v>
      </c>
      <c r="D38" s="101">
        <v>20</v>
      </c>
      <c r="E38" s="102" t="s">
        <v>157</v>
      </c>
      <c r="F38" s="87">
        <v>972000</v>
      </c>
    </row>
    <row r="39" spans="1:6">
      <c r="A39" s="103">
        <v>2715204364</v>
      </c>
      <c r="B39" s="87">
        <v>5</v>
      </c>
      <c r="C39" s="87">
        <v>3</v>
      </c>
      <c r="D39" s="101">
        <v>20</v>
      </c>
      <c r="E39" s="102" t="s">
        <v>157</v>
      </c>
      <c r="F39" s="87">
        <v>1238000</v>
      </c>
    </row>
    <row r="40" spans="1:6">
      <c r="A40" s="103">
        <v>2714005176</v>
      </c>
      <c r="B40" s="87">
        <v>5</v>
      </c>
      <c r="C40" s="87">
        <v>3</v>
      </c>
      <c r="D40" s="101">
        <v>3</v>
      </c>
      <c r="E40" s="102" t="s">
        <v>158</v>
      </c>
      <c r="F40" s="87">
        <v>2306000</v>
      </c>
    </row>
    <row r="41" spans="1:6">
      <c r="A41" s="103">
        <v>2714207640</v>
      </c>
      <c r="B41" s="87">
        <v>5</v>
      </c>
      <c r="C41" s="87">
        <v>3</v>
      </c>
      <c r="D41" s="101">
        <v>3</v>
      </c>
      <c r="E41" s="102" t="s">
        <v>158</v>
      </c>
      <c r="F41" s="87">
        <v>2333000</v>
      </c>
    </row>
    <row r="42" spans="1:6">
      <c r="A42" s="103">
        <v>2712007752</v>
      </c>
      <c r="B42" s="87">
        <v>5</v>
      </c>
      <c r="C42" s="87">
        <v>3</v>
      </c>
      <c r="D42" s="101">
        <v>30</v>
      </c>
      <c r="E42" s="102" t="s">
        <v>159</v>
      </c>
      <c r="F42" s="87">
        <v>2925000</v>
      </c>
    </row>
    <row r="43" spans="1:6">
      <c r="A43" s="103">
        <v>2714303134</v>
      </c>
      <c r="B43" s="87">
        <v>5</v>
      </c>
      <c r="C43" s="87">
        <v>3</v>
      </c>
      <c r="D43" s="101">
        <v>30</v>
      </c>
      <c r="E43" s="102" t="s">
        <v>160</v>
      </c>
      <c r="F43" s="87">
        <v>444000</v>
      </c>
    </row>
    <row r="44" spans="1:6">
      <c r="A44" s="103">
        <v>2713401624</v>
      </c>
      <c r="B44" s="87">
        <v>5</v>
      </c>
      <c r="C44" s="87">
        <v>3</v>
      </c>
      <c r="D44" s="101">
        <v>20</v>
      </c>
      <c r="E44" s="102" t="s">
        <v>161</v>
      </c>
      <c r="F44" s="87">
        <v>1244000</v>
      </c>
    </row>
    <row r="45" spans="1:6">
      <c r="A45" s="103">
        <v>2715601460</v>
      </c>
      <c r="B45" s="87">
        <v>5</v>
      </c>
      <c r="C45" s="87">
        <v>3</v>
      </c>
      <c r="D45" s="101">
        <v>20</v>
      </c>
      <c r="E45" s="102" t="s">
        <v>161</v>
      </c>
      <c r="F45" s="87">
        <v>822000</v>
      </c>
    </row>
    <row r="46" spans="1:6">
      <c r="A46" s="103">
        <v>2711201513</v>
      </c>
      <c r="B46" s="87">
        <v>5</v>
      </c>
      <c r="C46" s="87">
        <v>3</v>
      </c>
      <c r="D46" s="101">
        <v>20</v>
      </c>
      <c r="E46" s="102" t="s">
        <v>161</v>
      </c>
      <c r="F46" s="87">
        <v>740000</v>
      </c>
    </row>
    <row r="47" spans="1:6">
      <c r="A47" s="103">
        <v>2715601304</v>
      </c>
      <c r="B47" s="87">
        <v>5</v>
      </c>
      <c r="C47" s="87">
        <v>3</v>
      </c>
      <c r="D47" s="101">
        <v>20</v>
      </c>
      <c r="E47" s="102" t="s">
        <v>161</v>
      </c>
      <c r="F47" s="87">
        <v>77000</v>
      </c>
    </row>
    <row r="48" spans="1:6">
      <c r="A48" s="103">
        <v>2710702537</v>
      </c>
      <c r="B48" s="87">
        <v>5</v>
      </c>
      <c r="C48" s="87">
        <v>3</v>
      </c>
      <c r="D48" s="101">
        <v>20</v>
      </c>
      <c r="E48" s="102" t="s">
        <v>161</v>
      </c>
      <c r="F48" s="87">
        <v>185000</v>
      </c>
    </row>
    <row r="49" spans="1:6">
      <c r="A49" s="103">
        <v>2714502925</v>
      </c>
      <c r="B49" s="87">
        <v>5</v>
      </c>
      <c r="C49" s="87">
        <v>3</v>
      </c>
      <c r="D49" s="101">
        <v>30</v>
      </c>
      <c r="E49" s="102" t="s">
        <v>162</v>
      </c>
      <c r="F49" s="87">
        <v>11000</v>
      </c>
    </row>
    <row r="50" spans="1:6">
      <c r="A50" s="103">
        <v>2714502776</v>
      </c>
      <c r="B50" s="87">
        <v>5</v>
      </c>
      <c r="C50" s="87">
        <v>3</v>
      </c>
      <c r="D50" s="101">
        <v>30</v>
      </c>
      <c r="E50" s="102" t="s">
        <v>162</v>
      </c>
      <c r="F50" s="87">
        <v>217000</v>
      </c>
    </row>
    <row r="51" spans="1:6" ht="19.5" thickBot="1">
      <c r="A51" s="103">
        <v>2711202396</v>
      </c>
      <c r="B51" s="87">
        <v>5</v>
      </c>
      <c r="C51" s="87">
        <v>3</v>
      </c>
      <c r="D51" s="101">
        <v>20</v>
      </c>
      <c r="E51" s="102" t="s">
        <v>163</v>
      </c>
      <c r="F51" s="87">
        <v>97000</v>
      </c>
    </row>
    <row r="52" spans="1:6" ht="19.5" thickBot="1">
      <c r="A52" s="90">
        <v>2714502461</v>
      </c>
      <c r="B52" s="87">
        <v>5</v>
      </c>
      <c r="C52" s="87">
        <v>3</v>
      </c>
      <c r="D52" s="101">
        <v>30</v>
      </c>
      <c r="E52" s="102" t="s">
        <v>162</v>
      </c>
      <c r="F52" s="87">
        <v>196000</v>
      </c>
    </row>
    <row r="53" spans="1:6">
      <c r="A53" s="103">
        <v>2714501851</v>
      </c>
      <c r="B53" s="87">
        <v>5</v>
      </c>
      <c r="C53" s="87">
        <v>3</v>
      </c>
      <c r="D53" s="101">
        <v>20</v>
      </c>
      <c r="E53" s="102" t="s">
        <v>163</v>
      </c>
      <c r="F53" s="87">
        <v>51000</v>
      </c>
    </row>
    <row r="54" spans="1:6">
      <c r="A54" s="103">
        <v>2714503055</v>
      </c>
      <c r="B54" s="87">
        <v>5</v>
      </c>
      <c r="C54" s="87">
        <v>3</v>
      </c>
      <c r="D54" s="101">
        <v>20</v>
      </c>
      <c r="E54" s="102" t="s">
        <v>163</v>
      </c>
      <c r="F54" s="87">
        <v>2664000</v>
      </c>
    </row>
    <row r="55" spans="1:6">
      <c r="A55" s="103">
        <v>2713203277</v>
      </c>
      <c r="B55" s="87">
        <v>5</v>
      </c>
      <c r="C55" s="87">
        <v>3</v>
      </c>
      <c r="D55" s="101">
        <v>20</v>
      </c>
      <c r="E55" s="102" t="s">
        <v>163</v>
      </c>
      <c r="F55" s="87">
        <v>94000</v>
      </c>
    </row>
    <row r="56" spans="1:6">
      <c r="A56" s="103">
        <v>2713204390</v>
      </c>
      <c r="B56" s="87">
        <v>5</v>
      </c>
      <c r="C56" s="87">
        <v>3</v>
      </c>
      <c r="D56" s="101">
        <v>30</v>
      </c>
      <c r="E56" s="102" t="s">
        <v>162</v>
      </c>
      <c r="F56" s="87">
        <v>485000</v>
      </c>
    </row>
    <row r="57" spans="1:6">
      <c r="A57" s="103">
        <v>2713204192</v>
      </c>
      <c r="B57" s="87">
        <v>5</v>
      </c>
      <c r="C57" s="87">
        <v>3</v>
      </c>
      <c r="D57" s="101">
        <v>30</v>
      </c>
      <c r="E57" s="102" t="s">
        <v>162</v>
      </c>
      <c r="F57" s="87">
        <v>100000</v>
      </c>
    </row>
    <row r="58" spans="1:6">
      <c r="A58" s="84"/>
      <c r="C58" s="93"/>
    </row>
    <row r="59" spans="1:6">
      <c r="A59" s="84"/>
      <c r="B59">
        <f>COUNTIF(全件!A:A,基本情報シート!D13)</f>
        <v>0</v>
      </c>
      <c r="C59" s="93"/>
    </row>
    <row r="60" spans="1:6">
      <c r="A60" s="84"/>
      <c r="C60" s="93"/>
    </row>
    <row r="61" spans="1:6">
      <c r="A61" s="84"/>
      <c r="C61" s="93"/>
    </row>
    <row r="62" spans="1:6">
      <c r="A62" s="84"/>
      <c r="C62" s="93"/>
    </row>
    <row r="63" spans="1:6">
      <c r="A63" s="84"/>
      <c r="C63" s="93"/>
    </row>
    <row r="64" spans="1:6">
      <c r="A64" s="84"/>
      <c r="C64" s="93"/>
    </row>
    <row r="65" spans="1:3">
      <c r="A65" s="84"/>
      <c r="C65" s="93"/>
    </row>
    <row r="66" spans="1:3">
      <c r="A66" s="84"/>
      <c r="C66" s="93"/>
    </row>
    <row r="67" spans="1:3">
      <c r="A67" s="84"/>
      <c r="C67" s="93"/>
    </row>
    <row r="68" spans="1:3">
      <c r="A68" s="84"/>
      <c r="C68" s="93"/>
    </row>
    <row r="69" spans="1:3">
      <c r="A69" s="84"/>
      <c r="C69" s="93"/>
    </row>
    <row r="70" spans="1:3">
      <c r="A70" s="84"/>
      <c r="C70" s="93"/>
    </row>
    <row r="71" spans="1:3">
      <c r="A71" s="84"/>
      <c r="C71" s="93"/>
    </row>
    <row r="72" spans="1:3">
      <c r="A72" s="84"/>
      <c r="C72" s="93"/>
    </row>
    <row r="73" spans="1:3">
      <c r="A73" s="84"/>
      <c r="C73" s="93"/>
    </row>
    <row r="74" spans="1:3">
      <c r="A74" s="84"/>
      <c r="C74" s="93"/>
    </row>
    <row r="75" spans="1:3">
      <c r="A75" s="84"/>
      <c r="C75" s="93"/>
    </row>
    <row r="76" spans="1:3">
      <c r="A76" s="84"/>
      <c r="C76" s="93"/>
    </row>
    <row r="77" spans="1:3">
      <c r="A77" s="84"/>
      <c r="C77" s="93"/>
    </row>
    <row r="78" spans="1:3">
      <c r="A78" s="84"/>
      <c r="C78" s="93"/>
    </row>
    <row r="79" spans="1:3">
      <c r="A79" s="84"/>
      <c r="C79" s="93"/>
    </row>
    <row r="80" spans="1:3">
      <c r="A80" s="84"/>
      <c r="C80" s="93"/>
    </row>
    <row r="81" spans="1:3">
      <c r="A81" s="84"/>
      <c r="C81" s="93"/>
    </row>
    <row r="82" spans="1:3">
      <c r="A82" s="84"/>
      <c r="C82" s="93"/>
    </row>
    <row r="83" spans="1:3">
      <c r="A83" s="84"/>
      <c r="C83" s="93"/>
    </row>
    <row r="84" spans="1:3">
      <c r="A84" s="84"/>
      <c r="C84" s="93"/>
    </row>
    <row r="85" spans="1:3">
      <c r="A85" s="84"/>
      <c r="C85" s="93"/>
    </row>
    <row r="86" spans="1:3">
      <c r="A86" s="84"/>
      <c r="C86" s="93"/>
    </row>
    <row r="87" spans="1:3">
      <c r="A87" s="84"/>
      <c r="C87" s="93"/>
    </row>
    <row r="88" spans="1:3">
      <c r="A88" s="84"/>
      <c r="C88" s="93"/>
    </row>
    <row r="89" spans="1:3">
      <c r="A89" s="84"/>
      <c r="C89" s="93"/>
    </row>
    <row r="90" spans="1:3">
      <c r="A90" s="84"/>
      <c r="C90" s="93"/>
    </row>
    <row r="91" spans="1:3">
      <c r="A91" s="84"/>
      <c r="C91" s="93"/>
    </row>
    <row r="92" spans="1:3">
      <c r="A92" s="84"/>
      <c r="C92" s="93"/>
    </row>
    <row r="93" spans="1:3">
      <c r="A93" s="84"/>
      <c r="C93" s="93"/>
    </row>
    <row r="94" spans="1:3">
      <c r="A94" s="84"/>
      <c r="C94" s="93"/>
    </row>
    <row r="95" spans="1:3">
      <c r="A95" s="84"/>
      <c r="C95" s="93"/>
    </row>
    <row r="96" spans="1:3">
      <c r="A96" s="84"/>
      <c r="C96" s="93"/>
    </row>
    <row r="97" spans="1:3">
      <c r="A97" s="84"/>
      <c r="C97" s="93"/>
    </row>
    <row r="98" spans="1:3">
      <c r="A98" s="84"/>
      <c r="C98" s="93"/>
    </row>
    <row r="99" spans="1:3">
      <c r="A99" s="84"/>
      <c r="C99" s="93"/>
    </row>
    <row r="100" spans="1:3">
      <c r="A100" s="84"/>
      <c r="C100" s="93"/>
    </row>
    <row r="101" spans="1:3">
      <c r="A101" s="84"/>
      <c r="C101" s="93"/>
    </row>
    <row r="102" spans="1:3">
      <c r="A102" s="84"/>
      <c r="C102" s="93"/>
    </row>
    <row r="103" spans="1:3">
      <c r="A103" s="84"/>
      <c r="C103" s="93"/>
    </row>
    <row r="104" spans="1:3">
      <c r="A104" s="84"/>
      <c r="C104" s="93"/>
    </row>
    <row r="105" spans="1:3">
      <c r="A105" s="84"/>
      <c r="C105" s="93"/>
    </row>
    <row r="106" spans="1:3">
      <c r="A106" s="84"/>
      <c r="C106" s="93"/>
    </row>
    <row r="107" spans="1:3">
      <c r="A107" s="84"/>
      <c r="C107" s="93"/>
    </row>
    <row r="108" spans="1:3">
      <c r="A108" s="84"/>
      <c r="C108" s="93"/>
    </row>
    <row r="109" spans="1:3">
      <c r="A109" s="84"/>
      <c r="C109" s="93"/>
    </row>
    <row r="110" spans="1:3">
      <c r="A110" s="84"/>
      <c r="C110" s="93"/>
    </row>
    <row r="111" spans="1:3">
      <c r="A111" s="84"/>
      <c r="C111" s="93"/>
    </row>
    <row r="112" spans="1:3">
      <c r="A112" s="84"/>
      <c r="C112" s="93"/>
    </row>
    <row r="113" spans="1:3">
      <c r="A113" s="84"/>
      <c r="C113" s="93"/>
    </row>
    <row r="114" spans="1:3">
      <c r="A114" s="84"/>
      <c r="C114" s="93"/>
    </row>
    <row r="115" spans="1:3">
      <c r="A115" s="84"/>
      <c r="C115" s="93"/>
    </row>
    <row r="116" spans="1:3">
      <c r="A116" s="84"/>
      <c r="C116" s="93"/>
    </row>
    <row r="117" spans="1:3">
      <c r="A117" s="84"/>
      <c r="C117" s="93"/>
    </row>
    <row r="118" spans="1:3">
      <c r="A118" s="84"/>
      <c r="C118" s="93"/>
    </row>
    <row r="119" spans="1:3">
      <c r="A119" s="84"/>
      <c r="C119" s="93"/>
    </row>
    <row r="120" spans="1:3">
      <c r="A120" s="84"/>
      <c r="C120" s="93"/>
    </row>
    <row r="121" spans="1:3">
      <c r="A121" s="84"/>
      <c r="C121" s="93"/>
    </row>
    <row r="122" spans="1:3">
      <c r="A122" s="84"/>
      <c r="C122" s="93"/>
    </row>
    <row r="123" spans="1:3">
      <c r="A123" s="84"/>
      <c r="C123" s="93"/>
    </row>
    <row r="124" spans="1:3">
      <c r="A124" s="84"/>
      <c r="C124" s="93"/>
    </row>
    <row r="125" spans="1:3">
      <c r="A125" s="84"/>
      <c r="C125" s="93"/>
    </row>
    <row r="126" spans="1:3">
      <c r="A126" s="84"/>
      <c r="C126" s="93"/>
    </row>
    <row r="127" spans="1:3">
      <c r="A127" s="84"/>
      <c r="C127" s="93"/>
    </row>
    <row r="128" spans="1:3">
      <c r="A128" s="84"/>
      <c r="C128" s="93"/>
    </row>
    <row r="129" spans="1:3">
      <c r="A129" s="84"/>
      <c r="C129" s="93"/>
    </row>
    <row r="130" spans="1:3">
      <c r="A130" s="84"/>
      <c r="C130" s="93"/>
    </row>
    <row r="131" spans="1:3">
      <c r="A131" s="84"/>
      <c r="C131" s="93"/>
    </row>
    <row r="132" spans="1:3">
      <c r="A132" s="84"/>
      <c r="C132" s="93"/>
    </row>
    <row r="133" spans="1:3">
      <c r="A133" s="84"/>
      <c r="C133" s="93"/>
    </row>
    <row r="134" spans="1:3">
      <c r="A134" s="84"/>
      <c r="C134" s="93"/>
    </row>
    <row r="135" spans="1:3">
      <c r="A135" s="84"/>
      <c r="C135" s="93"/>
    </row>
    <row r="136" spans="1:3">
      <c r="A136" s="84"/>
      <c r="C136" s="93"/>
    </row>
    <row r="137" spans="1:3">
      <c r="A137" s="84"/>
      <c r="C137" s="93"/>
    </row>
    <row r="138" spans="1:3">
      <c r="A138" s="84"/>
      <c r="C138" s="93"/>
    </row>
    <row r="139" spans="1:3">
      <c r="A139" s="84"/>
      <c r="C139" s="93"/>
    </row>
    <row r="140" spans="1:3">
      <c r="A140" s="84"/>
      <c r="C140" s="93"/>
    </row>
    <row r="141" spans="1:3">
      <c r="A141" s="84"/>
      <c r="C141" s="93"/>
    </row>
    <row r="142" spans="1:3">
      <c r="A142" s="84"/>
      <c r="C142" s="93"/>
    </row>
    <row r="143" spans="1:3">
      <c r="A143" s="84"/>
      <c r="C143" s="93"/>
    </row>
    <row r="144" spans="1:3">
      <c r="A144" s="84"/>
      <c r="C144" s="93"/>
    </row>
    <row r="145" spans="1:3">
      <c r="A145" s="84"/>
      <c r="C145" s="93"/>
    </row>
    <row r="146" spans="1:3">
      <c r="A146" s="84"/>
      <c r="C146" s="93"/>
    </row>
    <row r="147" spans="1:3">
      <c r="A147" s="84"/>
      <c r="C147" s="93"/>
    </row>
    <row r="148" spans="1:3">
      <c r="A148" s="84"/>
      <c r="C148" s="93"/>
    </row>
    <row r="149" spans="1:3">
      <c r="A149" s="84"/>
      <c r="C149" s="93"/>
    </row>
    <row r="150" spans="1:3">
      <c r="A150" s="84"/>
      <c r="C150" s="93"/>
    </row>
    <row r="151" spans="1:3">
      <c r="A151" s="84"/>
      <c r="C151" s="93"/>
    </row>
    <row r="152" spans="1:3">
      <c r="A152" s="84"/>
      <c r="C152" s="93"/>
    </row>
    <row r="153" spans="1:3">
      <c r="A153" s="84"/>
      <c r="C153" s="93"/>
    </row>
    <row r="154" spans="1:3">
      <c r="A154" s="84"/>
      <c r="C154" s="93"/>
    </row>
    <row r="155" spans="1:3">
      <c r="A155" s="84"/>
      <c r="C155" s="93"/>
    </row>
    <row r="156" spans="1:3">
      <c r="A156" s="84"/>
      <c r="C156" s="93"/>
    </row>
    <row r="157" spans="1:3">
      <c r="A157" s="84"/>
      <c r="C157" s="93"/>
    </row>
    <row r="158" spans="1:3">
      <c r="A158" s="84"/>
      <c r="C158" s="93"/>
    </row>
    <row r="159" spans="1:3">
      <c r="A159" s="84"/>
      <c r="C159" s="93"/>
    </row>
    <row r="160" spans="1:3">
      <c r="A160" s="84"/>
      <c r="C160" s="93"/>
    </row>
    <row r="161" spans="1:3">
      <c r="A161" s="84"/>
      <c r="C161" s="93"/>
    </row>
    <row r="162" spans="1:3">
      <c r="A162" s="84"/>
      <c r="C162" s="93"/>
    </row>
    <row r="163" spans="1:3">
      <c r="A163" s="84"/>
      <c r="C163" s="93"/>
    </row>
    <row r="164" spans="1:3">
      <c r="A164" s="84"/>
      <c r="C164" s="93"/>
    </row>
    <row r="165" spans="1:3">
      <c r="A165" s="84"/>
      <c r="C165" s="93"/>
    </row>
    <row r="166" spans="1:3">
      <c r="A166" s="84"/>
      <c r="C166" s="93"/>
    </row>
    <row r="167" spans="1:3">
      <c r="A167" s="84"/>
      <c r="C167" s="93"/>
    </row>
    <row r="168" spans="1:3">
      <c r="A168" s="84"/>
      <c r="C168" s="93"/>
    </row>
    <row r="169" spans="1:3">
      <c r="A169" s="84"/>
      <c r="C169" s="93"/>
    </row>
    <row r="170" spans="1:3">
      <c r="A170" s="84"/>
      <c r="C170" s="93"/>
    </row>
    <row r="171" spans="1:3">
      <c r="A171" s="84"/>
      <c r="C171" s="93"/>
    </row>
    <row r="172" spans="1:3">
      <c r="A172" s="84"/>
      <c r="C172" s="93"/>
    </row>
    <row r="173" spans="1:3">
      <c r="A173" s="84"/>
      <c r="C173" s="93"/>
    </row>
    <row r="174" spans="1:3">
      <c r="A174" s="84"/>
      <c r="C174" s="93"/>
    </row>
    <row r="175" spans="1:3">
      <c r="A175" s="84"/>
      <c r="C175" s="93"/>
    </row>
    <row r="176" spans="1:3">
      <c r="A176" s="84"/>
      <c r="C176" s="93"/>
    </row>
    <row r="177" spans="1:3">
      <c r="A177" s="84"/>
      <c r="C177" s="93"/>
    </row>
    <row r="178" spans="1:3">
      <c r="A178" s="84"/>
      <c r="C178" s="93"/>
    </row>
    <row r="179" spans="1:3">
      <c r="A179" s="84"/>
      <c r="C179" s="93"/>
    </row>
    <row r="180" spans="1:3">
      <c r="A180" s="84"/>
      <c r="C180" s="93"/>
    </row>
    <row r="181" spans="1:3">
      <c r="A181" s="84"/>
      <c r="C181" s="93"/>
    </row>
    <row r="182" spans="1:3">
      <c r="A182" s="84"/>
      <c r="C182" s="93"/>
    </row>
    <row r="183" spans="1:3">
      <c r="A183" s="84"/>
      <c r="C183" s="93"/>
    </row>
    <row r="184" spans="1:3">
      <c r="A184" s="84"/>
      <c r="C184" s="93"/>
    </row>
    <row r="185" spans="1:3">
      <c r="A185" s="85"/>
      <c r="C185" s="93"/>
    </row>
    <row r="186" spans="1:3">
      <c r="A186" s="84"/>
      <c r="C186" s="93"/>
    </row>
    <row r="187" spans="1:3">
      <c r="A187" s="84"/>
      <c r="C187" s="93"/>
    </row>
    <row r="188" spans="1:3">
      <c r="A188" s="84"/>
      <c r="C188" s="93"/>
    </row>
    <row r="189" spans="1:3">
      <c r="A189" s="84"/>
      <c r="C189" s="93"/>
    </row>
    <row r="190" spans="1:3">
      <c r="A190" s="84"/>
      <c r="C190" s="93"/>
    </row>
    <row r="191" spans="1:3">
      <c r="A191" s="84"/>
      <c r="C191" s="93"/>
    </row>
    <row r="192" spans="1:3">
      <c r="A192" s="84"/>
      <c r="C192" s="93"/>
    </row>
    <row r="193" spans="1:3">
      <c r="A193" s="84"/>
      <c r="C193" s="93"/>
    </row>
    <row r="194" spans="1:3">
      <c r="A194" s="84"/>
      <c r="C194" s="93"/>
    </row>
    <row r="195" spans="1:3">
      <c r="A195" s="84"/>
      <c r="C195" s="93"/>
    </row>
    <row r="196" spans="1:3">
      <c r="A196" s="84"/>
      <c r="C196" s="93"/>
    </row>
    <row r="197" spans="1:3">
      <c r="A197" s="84"/>
      <c r="C197" s="93"/>
    </row>
    <row r="198" spans="1:3">
      <c r="A198" s="84"/>
      <c r="C198" s="93"/>
    </row>
    <row r="199" spans="1:3">
      <c r="A199" s="84"/>
      <c r="C199" s="93"/>
    </row>
    <row r="200" spans="1:3">
      <c r="A200" s="84"/>
      <c r="C200" s="93"/>
    </row>
    <row r="201" spans="1:3">
      <c r="A201" s="84"/>
      <c r="C201" s="93"/>
    </row>
    <row r="202" spans="1:3">
      <c r="A202" s="84"/>
      <c r="C202" s="93"/>
    </row>
    <row r="203" spans="1:3">
      <c r="A203" s="84"/>
      <c r="C203" s="93"/>
    </row>
    <row r="204" spans="1:3">
      <c r="A204" s="84"/>
      <c r="C204" s="93"/>
    </row>
    <row r="205" spans="1:3">
      <c r="A205" s="84"/>
      <c r="C205" s="93"/>
    </row>
    <row r="206" spans="1:3">
      <c r="A206" s="84"/>
      <c r="C206" s="93"/>
    </row>
    <row r="207" spans="1:3">
      <c r="A207" s="84"/>
      <c r="C207" s="93"/>
    </row>
    <row r="208" spans="1:3">
      <c r="A208" s="84"/>
      <c r="C208" s="93"/>
    </row>
    <row r="209" spans="1:3">
      <c r="A209" s="84"/>
      <c r="C209" s="93"/>
    </row>
    <row r="210" spans="1:3">
      <c r="A210" s="84"/>
      <c r="C210" s="93"/>
    </row>
    <row r="211" spans="1:3">
      <c r="A211" s="84"/>
      <c r="C211" s="93"/>
    </row>
    <row r="212" spans="1:3">
      <c r="A212" s="84"/>
      <c r="C212" s="93"/>
    </row>
    <row r="213" spans="1:3">
      <c r="A213" s="84"/>
      <c r="C213" s="93"/>
    </row>
    <row r="214" spans="1:3">
      <c r="A214" s="84"/>
      <c r="C214" s="93"/>
    </row>
    <row r="215" spans="1:3">
      <c r="A215" s="84"/>
      <c r="C215" s="93"/>
    </row>
    <row r="216" spans="1:3">
      <c r="A216" s="84"/>
      <c r="C216" s="93"/>
    </row>
    <row r="217" spans="1:3">
      <c r="A217" s="84"/>
      <c r="C217" s="93"/>
    </row>
    <row r="218" spans="1:3">
      <c r="A218" s="84"/>
      <c r="C218" s="93"/>
    </row>
    <row r="219" spans="1:3">
      <c r="A219" s="84"/>
      <c r="C219" s="93"/>
    </row>
    <row r="220" spans="1:3">
      <c r="A220" s="84"/>
      <c r="C220" s="93"/>
    </row>
    <row r="221" spans="1:3">
      <c r="A221" s="84"/>
      <c r="C221" s="93"/>
    </row>
    <row r="222" spans="1:3">
      <c r="A222" s="84"/>
      <c r="C222" s="93"/>
    </row>
    <row r="223" spans="1:3">
      <c r="A223" s="84"/>
      <c r="C223" s="93"/>
    </row>
    <row r="224" spans="1:3">
      <c r="A224" s="84"/>
      <c r="C224" s="93"/>
    </row>
    <row r="225" spans="1:3">
      <c r="A225" s="84"/>
      <c r="C225" s="93"/>
    </row>
    <row r="226" spans="1:3">
      <c r="A226" s="84"/>
      <c r="C226" s="93"/>
    </row>
    <row r="227" spans="1:3">
      <c r="A227" s="84"/>
      <c r="C227" s="93"/>
    </row>
    <row r="228" spans="1:3">
      <c r="A228" s="84"/>
      <c r="C228" s="93"/>
    </row>
    <row r="229" spans="1:3">
      <c r="A229" s="84"/>
      <c r="C229" s="93"/>
    </row>
    <row r="230" spans="1:3">
      <c r="A230" s="84"/>
      <c r="C230" s="93"/>
    </row>
    <row r="231" spans="1:3">
      <c r="A231" s="84"/>
      <c r="C231" s="93"/>
    </row>
    <row r="232" spans="1:3">
      <c r="A232" s="84"/>
      <c r="C232" s="93"/>
    </row>
    <row r="233" spans="1:3">
      <c r="A233" s="84"/>
      <c r="C233" s="93"/>
    </row>
    <row r="234" spans="1:3">
      <c r="A234" s="84"/>
      <c r="C234" s="93"/>
    </row>
    <row r="235" spans="1:3">
      <c r="A235" s="69"/>
      <c r="C235" s="94"/>
    </row>
    <row r="236" spans="1:3">
      <c r="A236" s="69"/>
      <c r="C236" s="94"/>
    </row>
    <row r="237" spans="1:3">
      <c r="A237" s="69"/>
      <c r="C237" s="94"/>
    </row>
    <row r="238" spans="1:3">
      <c r="A238" s="69"/>
      <c r="C238" s="94"/>
    </row>
    <row r="239" spans="1:3">
      <c r="A239" s="69"/>
      <c r="C239" s="94"/>
    </row>
    <row r="240" spans="1:3">
      <c r="A240" s="69"/>
      <c r="C240" s="94"/>
    </row>
    <row r="241" spans="1:3">
      <c r="A241" s="69"/>
      <c r="C241" s="94"/>
    </row>
    <row r="242" spans="1:3">
      <c r="A242" s="69"/>
      <c r="C242" s="94"/>
    </row>
    <row r="243" spans="1:3">
      <c r="A243" s="69"/>
      <c r="C243" s="94"/>
    </row>
    <row r="244" spans="1:3">
      <c r="A244" s="69"/>
      <c r="C244" s="94"/>
    </row>
    <row r="245" spans="1:3">
      <c r="A245" s="69"/>
      <c r="C245" s="94"/>
    </row>
    <row r="246" spans="1:3">
      <c r="A246" s="69"/>
      <c r="C246" s="94"/>
    </row>
    <row r="247" spans="1:3">
      <c r="A247" s="69"/>
      <c r="C247" s="94"/>
    </row>
    <row r="248" spans="1:3">
      <c r="A248" s="69"/>
      <c r="C248" s="94"/>
    </row>
    <row r="249" spans="1:3">
      <c r="A249" s="69"/>
      <c r="C249" s="94"/>
    </row>
    <row r="250" spans="1:3">
      <c r="A250" s="69"/>
      <c r="C250" s="94"/>
    </row>
    <row r="251" spans="1:3">
      <c r="A251" s="69"/>
      <c r="C251" s="94"/>
    </row>
    <row r="252" spans="1:3">
      <c r="A252" s="69"/>
      <c r="C252" s="94"/>
    </row>
    <row r="253" spans="1:3">
      <c r="A253" s="69"/>
      <c r="C253" s="94"/>
    </row>
    <row r="254" spans="1:3">
      <c r="A254" s="69"/>
      <c r="C254" s="94"/>
    </row>
    <row r="255" spans="1:3">
      <c r="A255" s="69"/>
      <c r="C255" s="94"/>
    </row>
    <row r="256" spans="1:3">
      <c r="A256" s="69"/>
      <c r="C256" s="94"/>
    </row>
    <row r="257" spans="1:3">
      <c r="A257" s="69"/>
      <c r="C257" s="94"/>
    </row>
    <row r="258" spans="1:3">
      <c r="A258" s="69"/>
      <c r="C258" s="94"/>
    </row>
    <row r="259" spans="1:3">
      <c r="A259" s="69"/>
      <c r="C259" s="94"/>
    </row>
    <row r="260" spans="1:3">
      <c r="A260" s="69"/>
      <c r="C260" s="94"/>
    </row>
    <row r="261" spans="1:3">
      <c r="A261" s="69"/>
      <c r="C261" s="94"/>
    </row>
    <row r="262" spans="1:3">
      <c r="A262" s="69"/>
      <c r="C262" s="94"/>
    </row>
    <row r="263" spans="1:3">
      <c r="A263" s="69"/>
      <c r="C263" s="94"/>
    </row>
    <row r="264" spans="1:3">
      <c r="A264" s="69"/>
      <c r="C264" s="94"/>
    </row>
    <row r="265" spans="1:3">
      <c r="A265" s="69"/>
      <c r="C265" s="94"/>
    </row>
    <row r="266" spans="1:3">
      <c r="A266" s="69"/>
      <c r="C266" s="94"/>
    </row>
    <row r="267" spans="1:3">
      <c r="A267" s="69"/>
      <c r="C267" s="94"/>
    </row>
    <row r="268" spans="1:3">
      <c r="A268" s="69"/>
      <c r="C268" s="94"/>
    </row>
    <row r="269" spans="1:3">
      <c r="A269" s="69"/>
      <c r="C269" s="94"/>
    </row>
    <row r="270" spans="1:3">
      <c r="A270" s="69"/>
      <c r="C270" s="94"/>
    </row>
    <row r="271" spans="1:3">
      <c r="A271" s="69"/>
      <c r="C271" s="94"/>
    </row>
    <row r="272" spans="1:3">
      <c r="A272" s="69"/>
      <c r="C272" s="94"/>
    </row>
    <row r="273" spans="1:3">
      <c r="A273" s="69"/>
      <c r="C273" s="94"/>
    </row>
    <row r="274" spans="1:3">
      <c r="A274" s="69"/>
      <c r="C274" s="94"/>
    </row>
    <row r="275" spans="1:3">
      <c r="A275" s="69"/>
      <c r="C275" s="94"/>
    </row>
    <row r="276" spans="1:3">
      <c r="A276" s="69"/>
      <c r="C276" s="94"/>
    </row>
    <row r="277" spans="1:3">
      <c r="A277" s="69"/>
      <c r="C277" s="94"/>
    </row>
    <row r="278" spans="1:3">
      <c r="A278" s="69"/>
      <c r="C278" s="94"/>
    </row>
    <row r="279" spans="1:3">
      <c r="A279" s="69"/>
      <c r="C279" s="94"/>
    </row>
    <row r="280" spans="1:3">
      <c r="A280" s="69"/>
      <c r="C280" s="94"/>
    </row>
    <row r="281" spans="1:3">
      <c r="A281" s="69"/>
      <c r="C281" s="94"/>
    </row>
    <row r="282" spans="1:3">
      <c r="A282" s="69"/>
      <c r="C282" s="94"/>
    </row>
    <row r="283" spans="1:3">
      <c r="A283" s="69"/>
      <c r="C283" s="94"/>
    </row>
    <row r="284" spans="1:3">
      <c r="A284" s="69"/>
      <c r="C284" s="94"/>
    </row>
    <row r="285" spans="1:3">
      <c r="A285" s="69"/>
      <c r="C285" s="94"/>
    </row>
    <row r="286" spans="1:3">
      <c r="A286" s="69"/>
      <c r="C286" s="94"/>
    </row>
    <row r="287" spans="1:3">
      <c r="A287" s="69"/>
      <c r="C287" s="94"/>
    </row>
    <row r="288" spans="1:3">
      <c r="A288" s="69"/>
      <c r="C288" s="94"/>
    </row>
    <row r="289" spans="1:3">
      <c r="A289" s="69"/>
      <c r="C289" s="94"/>
    </row>
    <row r="290" spans="1:3">
      <c r="A290" s="69"/>
      <c r="C290" s="94"/>
    </row>
    <row r="291" spans="1:3">
      <c r="A291" s="69"/>
      <c r="C291" s="94"/>
    </row>
    <row r="292" spans="1:3">
      <c r="A292" s="69"/>
      <c r="C292" s="94"/>
    </row>
    <row r="293" spans="1:3">
      <c r="A293" s="69"/>
      <c r="C293" s="94"/>
    </row>
    <row r="294" spans="1:3">
      <c r="A294" s="69"/>
      <c r="C294" s="94"/>
    </row>
    <row r="295" spans="1:3">
      <c r="A295" s="69"/>
      <c r="C295" s="94"/>
    </row>
    <row r="296" spans="1:3">
      <c r="A296" s="69"/>
      <c r="C296" s="94"/>
    </row>
    <row r="297" spans="1:3">
      <c r="A297" s="69"/>
      <c r="C297" s="94"/>
    </row>
    <row r="298" spans="1:3">
      <c r="A298" s="69"/>
      <c r="C298" s="94"/>
    </row>
    <row r="299" spans="1:3">
      <c r="A299" s="69"/>
      <c r="C299" s="94"/>
    </row>
    <row r="300" spans="1:3">
      <c r="A300" s="69"/>
      <c r="C300" s="94"/>
    </row>
    <row r="301" spans="1:3">
      <c r="A301" s="69"/>
      <c r="C301" s="94"/>
    </row>
    <row r="302" spans="1:3">
      <c r="A302" s="69"/>
      <c r="C302" s="94"/>
    </row>
    <row r="303" spans="1:3">
      <c r="A303" s="69"/>
      <c r="C303" s="94"/>
    </row>
    <row r="304" spans="1:3">
      <c r="A304" s="69"/>
      <c r="C304" s="94"/>
    </row>
    <row r="305" spans="1:3">
      <c r="A305" s="69"/>
      <c r="C305" s="94"/>
    </row>
    <row r="306" spans="1:3">
      <c r="A306" s="69"/>
      <c r="C306" s="94"/>
    </row>
    <row r="307" spans="1:3">
      <c r="A307" s="69"/>
      <c r="C307" s="94"/>
    </row>
    <row r="308" spans="1:3">
      <c r="A308" s="69"/>
      <c r="C308" s="94"/>
    </row>
    <row r="309" spans="1:3">
      <c r="A309" s="69"/>
      <c r="C309" s="94"/>
    </row>
    <row r="310" spans="1:3">
      <c r="A310" s="69"/>
      <c r="C310" s="94"/>
    </row>
    <row r="311" spans="1:3">
      <c r="A311" s="69"/>
      <c r="C311" s="94"/>
    </row>
    <row r="312" spans="1:3">
      <c r="A312" s="69"/>
      <c r="C312" s="94"/>
    </row>
    <row r="313" spans="1:3">
      <c r="A313" s="69"/>
      <c r="C313" s="94"/>
    </row>
    <row r="314" spans="1:3">
      <c r="A314" s="69"/>
      <c r="C314" s="94"/>
    </row>
    <row r="315" spans="1:3">
      <c r="A315" s="69"/>
      <c r="C315" s="94"/>
    </row>
    <row r="316" spans="1:3">
      <c r="A316" s="69"/>
      <c r="C316" s="94"/>
    </row>
    <row r="317" spans="1:3">
      <c r="A317" s="69"/>
      <c r="C317" s="94"/>
    </row>
    <row r="318" spans="1:3">
      <c r="A318" s="69"/>
      <c r="C318" s="94"/>
    </row>
    <row r="319" spans="1:3">
      <c r="A319" s="69"/>
      <c r="C319" s="94"/>
    </row>
    <row r="320" spans="1:3">
      <c r="A320" s="69"/>
      <c r="C320" s="94"/>
    </row>
    <row r="321" spans="1:3">
      <c r="A321" s="69"/>
      <c r="C321" s="94"/>
    </row>
    <row r="322" spans="1:3">
      <c r="A322" s="69"/>
      <c r="C322" s="94"/>
    </row>
    <row r="323" spans="1:3">
      <c r="A323" s="69"/>
      <c r="C323" s="94"/>
    </row>
    <row r="324" spans="1:3">
      <c r="A324" s="69"/>
      <c r="C324" s="94"/>
    </row>
    <row r="325" spans="1:3">
      <c r="A325" s="69"/>
      <c r="C325" s="94"/>
    </row>
    <row r="326" spans="1:3">
      <c r="A326" s="69"/>
      <c r="C326" s="94"/>
    </row>
    <row r="327" spans="1:3">
      <c r="A327" s="69"/>
      <c r="C327" s="94"/>
    </row>
    <row r="328" spans="1:3">
      <c r="A328" s="69"/>
      <c r="C328" s="94"/>
    </row>
    <row r="329" spans="1:3">
      <c r="A329" s="69"/>
      <c r="C329" s="94"/>
    </row>
    <row r="330" spans="1:3">
      <c r="A330" s="69"/>
      <c r="C330" s="94"/>
    </row>
    <row r="331" spans="1:3">
      <c r="A331" s="69"/>
      <c r="C331" s="94"/>
    </row>
    <row r="332" spans="1:3">
      <c r="A332" s="69"/>
      <c r="C332" s="94"/>
    </row>
    <row r="333" spans="1:3">
      <c r="A333" s="69"/>
      <c r="C333" s="94"/>
    </row>
    <row r="334" spans="1:3">
      <c r="A334" s="69"/>
      <c r="C334" s="94"/>
    </row>
    <row r="335" spans="1:3">
      <c r="A335" s="69"/>
      <c r="C335" s="94"/>
    </row>
    <row r="336" spans="1:3">
      <c r="A336" s="69"/>
      <c r="C336" s="94"/>
    </row>
    <row r="337" spans="1:3">
      <c r="A337" s="69"/>
      <c r="C337" s="94"/>
    </row>
    <row r="338" spans="1:3">
      <c r="A338" s="69"/>
      <c r="C338" s="94"/>
    </row>
    <row r="339" spans="1:3">
      <c r="A339" s="69"/>
      <c r="C339" s="94"/>
    </row>
    <row r="340" spans="1:3">
      <c r="A340" s="69"/>
      <c r="C340" s="94"/>
    </row>
    <row r="341" spans="1:3">
      <c r="A341" s="69"/>
      <c r="C341" s="94"/>
    </row>
    <row r="342" spans="1:3">
      <c r="A342" s="69"/>
      <c r="C342" s="94"/>
    </row>
    <row r="343" spans="1:3">
      <c r="A343" s="69"/>
      <c r="C343" s="94"/>
    </row>
    <row r="344" spans="1:3">
      <c r="A344" s="69"/>
      <c r="C344" s="94"/>
    </row>
    <row r="345" spans="1:3">
      <c r="A345" s="69"/>
      <c r="C345" s="94"/>
    </row>
    <row r="346" spans="1:3">
      <c r="A346" s="69"/>
      <c r="C346" s="94"/>
    </row>
    <row r="347" spans="1:3">
      <c r="A347" s="69"/>
      <c r="C347" s="94"/>
    </row>
    <row r="348" spans="1:3">
      <c r="A348" s="69"/>
      <c r="C348" s="94"/>
    </row>
    <row r="349" spans="1:3">
      <c r="A349" s="69"/>
      <c r="C349" s="94"/>
    </row>
    <row r="350" spans="1:3">
      <c r="A350" s="69"/>
      <c r="C350" s="94"/>
    </row>
    <row r="351" spans="1:3">
      <c r="A351" s="69"/>
      <c r="C351" s="94"/>
    </row>
    <row r="352" spans="1:3">
      <c r="A352" s="69"/>
      <c r="C352" s="94"/>
    </row>
    <row r="353" spans="1:3">
      <c r="A353" s="69"/>
      <c r="C353" s="94"/>
    </row>
    <row r="354" spans="1:3">
      <c r="A354" s="69"/>
      <c r="C354" s="94"/>
    </row>
    <row r="355" spans="1:3">
      <c r="A355" s="69"/>
      <c r="C355" s="94"/>
    </row>
    <row r="356" spans="1:3">
      <c r="A356" s="69"/>
      <c r="C356" s="94"/>
    </row>
    <row r="357" spans="1:3">
      <c r="A357" s="69"/>
      <c r="C357" s="94"/>
    </row>
    <row r="358" spans="1:3">
      <c r="A358" s="69"/>
      <c r="C358" s="94"/>
    </row>
    <row r="359" spans="1:3">
      <c r="A359" s="69"/>
      <c r="C359" s="94"/>
    </row>
    <row r="360" spans="1:3">
      <c r="A360" s="69"/>
      <c r="C360" s="94"/>
    </row>
    <row r="361" spans="1:3">
      <c r="A361" s="69"/>
      <c r="C361" s="94"/>
    </row>
    <row r="362" spans="1:3">
      <c r="A362" s="69"/>
      <c r="C362" s="94"/>
    </row>
    <row r="363" spans="1:3">
      <c r="A363" s="69"/>
      <c r="C363" s="94"/>
    </row>
    <row r="364" spans="1:3">
      <c r="A364" s="69"/>
      <c r="C364" s="94"/>
    </row>
    <row r="365" spans="1:3">
      <c r="A365" s="69"/>
      <c r="C365" s="94"/>
    </row>
    <row r="366" spans="1:3">
      <c r="A366" s="69"/>
      <c r="C366" s="94"/>
    </row>
    <row r="367" spans="1:3">
      <c r="A367" s="69"/>
      <c r="C367" s="94"/>
    </row>
    <row r="368" spans="1:3">
      <c r="A368" s="69"/>
      <c r="C368" s="94"/>
    </row>
    <row r="369" spans="1:3">
      <c r="A369" s="69"/>
      <c r="C369" s="94"/>
    </row>
    <row r="370" spans="1:3">
      <c r="A370" s="69"/>
      <c r="C370" s="94"/>
    </row>
    <row r="371" spans="1:3">
      <c r="A371" s="69"/>
      <c r="C371" s="94"/>
    </row>
    <row r="372" spans="1:3">
      <c r="A372" s="69"/>
      <c r="C372" s="94"/>
    </row>
    <row r="373" spans="1:3">
      <c r="A373" s="69"/>
      <c r="C373" s="94"/>
    </row>
    <row r="374" spans="1:3">
      <c r="A374" s="69"/>
      <c r="C374" s="94"/>
    </row>
    <row r="375" spans="1:3">
      <c r="A375" s="69"/>
      <c r="C375" s="94"/>
    </row>
    <row r="376" spans="1:3">
      <c r="A376" s="69"/>
      <c r="C376" s="94"/>
    </row>
    <row r="377" spans="1:3">
      <c r="A377" s="69"/>
      <c r="C377" s="94"/>
    </row>
    <row r="378" spans="1:3">
      <c r="A378" s="69"/>
      <c r="C378" s="94"/>
    </row>
    <row r="379" spans="1:3">
      <c r="A379" s="69"/>
      <c r="C379" s="94"/>
    </row>
    <row r="380" spans="1:3">
      <c r="A380" s="69"/>
      <c r="C380" s="94"/>
    </row>
    <row r="381" spans="1:3">
      <c r="A381" s="69"/>
    </row>
    <row r="382" spans="1:3">
      <c r="A382" s="69"/>
    </row>
    <row r="383" spans="1:3">
      <c r="A383" s="69"/>
    </row>
    <row r="384" spans="1:3">
      <c r="A384" s="69"/>
    </row>
    <row r="385" spans="1:1">
      <c r="A385" s="69"/>
    </row>
    <row r="386" spans="1:1">
      <c r="A386" s="69"/>
    </row>
    <row r="387" spans="1:1">
      <c r="A387" s="69"/>
    </row>
    <row r="388" spans="1:1">
      <c r="A388" s="69"/>
    </row>
    <row r="389" spans="1:1">
      <c r="A389" s="69"/>
    </row>
    <row r="390" spans="1:1">
      <c r="A390" s="69"/>
    </row>
    <row r="391" spans="1:1">
      <c r="A391" s="69"/>
    </row>
    <row r="392" spans="1:1">
      <c r="A392" s="69"/>
    </row>
    <row r="393" spans="1:1">
      <c r="A393" s="69"/>
    </row>
    <row r="394" spans="1:1">
      <c r="A394" s="69"/>
    </row>
    <row r="395" spans="1:1">
      <c r="A395" s="69"/>
    </row>
    <row r="396" spans="1:1">
      <c r="A396" s="69"/>
    </row>
    <row r="397" spans="1:1">
      <c r="A397" s="69"/>
    </row>
    <row r="398" spans="1:1">
      <c r="A398" s="69"/>
    </row>
    <row r="399" spans="1:1">
      <c r="A399" s="69"/>
    </row>
    <row r="400" spans="1:1">
      <c r="A400" s="69"/>
    </row>
    <row r="401" spans="1:1">
      <c r="A401" s="69"/>
    </row>
    <row r="402" spans="1:1">
      <c r="A402" s="69"/>
    </row>
    <row r="403" spans="1:1">
      <c r="A403" s="69"/>
    </row>
    <row r="404" spans="1:1">
      <c r="A404" s="69"/>
    </row>
    <row r="405" spans="1:1">
      <c r="A405" s="69"/>
    </row>
    <row r="406" spans="1:1">
      <c r="A406" s="69"/>
    </row>
    <row r="407" spans="1:1">
      <c r="A407" s="69"/>
    </row>
    <row r="408" spans="1:1">
      <c r="A408" s="69"/>
    </row>
    <row r="409" spans="1:1">
      <c r="A409" s="69"/>
    </row>
    <row r="410" spans="1:1">
      <c r="A410" s="69"/>
    </row>
    <row r="411" spans="1:1">
      <c r="A411" s="69"/>
    </row>
    <row r="412" spans="1:1">
      <c r="A412" s="69"/>
    </row>
    <row r="413" spans="1:1">
      <c r="A413" s="69"/>
    </row>
    <row r="414" spans="1:1">
      <c r="A414" s="69"/>
    </row>
    <row r="415" spans="1:1">
      <c r="A415" s="69"/>
    </row>
    <row r="416" spans="1:1">
      <c r="A416" s="69"/>
    </row>
    <row r="417" spans="1:1">
      <c r="A417" s="69"/>
    </row>
    <row r="418" spans="1:1">
      <c r="A418" s="69"/>
    </row>
    <row r="419" spans="1:1">
      <c r="A419" s="69"/>
    </row>
    <row r="420" spans="1:1">
      <c r="A420" s="69"/>
    </row>
    <row r="421" spans="1:1">
      <c r="A421" s="69"/>
    </row>
    <row r="422" spans="1:1">
      <c r="A422" s="69"/>
    </row>
    <row r="423" spans="1:1">
      <c r="A423" s="69"/>
    </row>
    <row r="424" spans="1:1">
      <c r="A424" s="69"/>
    </row>
    <row r="425" spans="1:1">
      <c r="A425" s="69"/>
    </row>
    <row r="426" spans="1:1">
      <c r="A426" s="69"/>
    </row>
    <row r="427" spans="1:1">
      <c r="A427" s="69"/>
    </row>
    <row r="428" spans="1:1">
      <c r="A428" s="69"/>
    </row>
    <row r="429" spans="1:1">
      <c r="A429" s="69"/>
    </row>
    <row r="430" spans="1:1">
      <c r="A430" s="69"/>
    </row>
    <row r="431" spans="1:1">
      <c r="A431" s="69"/>
    </row>
    <row r="432" spans="1:1">
      <c r="A432" s="69"/>
    </row>
    <row r="433" spans="1:1">
      <c r="A433" s="69"/>
    </row>
    <row r="434" spans="1:1">
      <c r="A434" s="69"/>
    </row>
    <row r="435" spans="1:1">
      <c r="A435" s="69"/>
    </row>
    <row r="436" spans="1:1">
      <c r="A436" s="69"/>
    </row>
    <row r="437" spans="1:1">
      <c r="A437" s="69"/>
    </row>
    <row r="438" spans="1:1">
      <c r="A438" s="69"/>
    </row>
    <row r="439" spans="1:1">
      <c r="A439" s="69"/>
    </row>
    <row r="440" spans="1:1">
      <c r="A440" s="69"/>
    </row>
    <row r="441" spans="1:1">
      <c r="A441" s="69"/>
    </row>
    <row r="442" spans="1:1">
      <c r="A442" s="69"/>
    </row>
    <row r="443" spans="1:1">
      <c r="A443" s="69"/>
    </row>
    <row r="444" spans="1:1">
      <c r="A444" s="69"/>
    </row>
    <row r="445" spans="1:1">
      <c r="A445" s="69"/>
    </row>
    <row r="446" spans="1:1">
      <c r="A446" s="69"/>
    </row>
    <row r="447" spans="1:1">
      <c r="A447" s="69"/>
    </row>
    <row r="448" spans="1:1">
      <c r="A448" s="69"/>
    </row>
    <row r="449" spans="1:1">
      <c r="A449" s="69"/>
    </row>
    <row r="450" spans="1:1">
      <c r="A450" s="69"/>
    </row>
    <row r="451" spans="1:1">
      <c r="A451" s="69"/>
    </row>
    <row r="452" spans="1:1">
      <c r="A452" s="69"/>
    </row>
    <row r="453" spans="1:1">
      <c r="A453" s="69"/>
    </row>
    <row r="454" spans="1:1">
      <c r="A454" s="69"/>
    </row>
    <row r="455" spans="1:1">
      <c r="A455" s="69"/>
    </row>
    <row r="456" spans="1:1">
      <c r="A456" s="69"/>
    </row>
    <row r="457" spans="1:1">
      <c r="A457" s="69"/>
    </row>
    <row r="458" spans="1:1">
      <c r="A458" s="69"/>
    </row>
    <row r="459" spans="1:1">
      <c r="A459" s="69"/>
    </row>
    <row r="460" spans="1:1">
      <c r="A460" s="69"/>
    </row>
    <row r="461" spans="1:1">
      <c r="A461" s="69"/>
    </row>
    <row r="462" spans="1:1">
      <c r="A462" s="69"/>
    </row>
    <row r="463" spans="1:1">
      <c r="A463" s="69"/>
    </row>
    <row r="464" spans="1:1">
      <c r="A464" s="69"/>
    </row>
    <row r="465" spans="1:1">
      <c r="A465" s="69"/>
    </row>
    <row r="466" spans="1:1">
      <c r="A466" s="69"/>
    </row>
    <row r="467" spans="1:1">
      <c r="A467" s="69"/>
    </row>
    <row r="468" spans="1:1">
      <c r="A468" s="69"/>
    </row>
    <row r="469" spans="1:1">
      <c r="A469" s="69"/>
    </row>
    <row r="470" spans="1:1">
      <c r="A470" s="69"/>
    </row>
    <row r="471" spans="1:1">
      <c r="A471" s="69"/>
    </row>
    <row r="472" spans="1:1">
      <c r="A472" s="69"/>
    </row>
    <row r="473" spans="1:1">
      <c r="A473" s="69"/>
    </row>
    <row r="474" spans="1:1">
      <c r="A474" s="69"/>
    </row>
    <row r="475" spans="1:1">
      <c r="A475" s="69"/>
    </row>
    <row r="476" spans="1:1">
      <c r="A476" s="69"/>
    </row>
    <row r="477" spans="1:1">
      <c r="A477" s="69"/>
    </row>
    <row r="478" spans="1:1">
      <c r="A478" s="69"/>
    </row>
    <row r="479" spans="1:1">
      <c r="A479" s="69"/>
    </row>
    <row r="480" spans="1:1">
      <c r="A480" s="69"/>
    </row>
    <row r="481" spans="1:2">
      <c r="A481" s="69"/>
    </row>
    <row r="482" spans="1:2">
      <c r="A482" s="69"/>
    </row>
    <row r="483" spans="1:2">
      <c r="A483" s="69"/>
    </row>
    <row r="484" spans="1:2">
      <c r="A484" s="69"/>
    </row>
    <row r="485" spans="1:2">
      <c r="A485" s="69"/>
    </row>
    <row r="486" spans="1:2">
      <c r="A486" s="69"/>
    </row>
    <row r="488" spans="1:2">
      <c r="B488">
        <f>COUNTIF(全件!A:A,基本情報シート!D13)</f>
        <v>0</v>
      </c>
    </row>
  </sheetData>
  <autoFilter ref="A1:F234" xr:uid="{30FB40C7-D7BD-442B-850D-DCEFFCDB65C5}"/>
  <phoneticPr fontId="2"/>
  <conditionalFormatting sqref="A1 A487:A1048576">
    <cfRule type="duplicateValues" dxfId="41" priority="9"/>
    <cfRule type="duplicateValues" dxfId="40" priority="10"/>
  </conditionalFormatting>
  <conditionalFormatting sqref="A1 A487:A1048576 A58:A479">
    <cfRule type="duplicateValues" dxfId="39" priority="8"/>
  </conditionalFormatting>
  <conditionalFormatting sqref="A480">
    <cfRule type="duplicateValues" dxfId="38" priority="7"/>
  </conditionalFormatting>
  <conditionalFormatting sqref="A481">
    <cfRule type="duplicateValues" dxfId="37" priority="6"/>
  </conditionalFormatting>
  <conditionalFormatting sqref="A482">
    <cfRule type="duplicateValues" dxfId="36" priority="5"/>
  </conditionalFormatting>
  <conditionalFormatting sqref="A483">
    <cfRule type="duplicateValues" dxfId="35" priority="4"/>
  </conditionalFormatting>
  <conditionalFormatting sqref="A484">
    <cfRule type="duplicateValues" dxfId="34" priority="3"/>
  </conditionalFormatting>
  <conditionalFormatting sqref="A485">
    <cfRule type="duplicateValues" dxfId="33" priority="2"/>
  </conditionalFormatting>
  <conditionalFormatting sqref="A486">
    <cfRule type="duplicateValues" dxfId="32" priority="1"/>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F471"/>
  <sheetViews>
    <sheetView zoomScaleNormal="100" workbookViewId="0">
      <selection activeCell="E234" sqref="E234"/>
    </sheetView>
  </sheetViews>
  <sheetFormatPr defaultRowHeight="18.75"/>
  <cols>
    <col min="1" max="1" width="19.25" style="68" bestFit="1" customWidth="1"/>
    <col min="3" max="3" width="9.125" style="68" bestFit="1" customWidth="1"/>
    <col min="6" max="6" width="9.5" bestFit="1" customWidth="1"/>
  </cols>
  <sheetData>
    <row r="1" spans="1:6" ht="19.5" thickBot="1">
      <c r="A1" s="68" t="s">
        <v>130</v>
      </c>
      <c r="B1" t="s">
        <v>123</v>
      </c>
      <c r="C1" s="68" t="s">
        <v>124</v>
      </c>
      <c r="D1" t="s">
        <v>125</v>
      </c>
      <c r="E1" t="s">
        <v>126</v>
      </c>
      <c r="F1" t="s">
        <v>127</v>
      </c>
    </row>
    <row r="2" spans="1:6" ht="19.5" hidden="1" thickBot="1">
      <c r="A2" s="87">
        <v>2715701054</v>
      </c>
      <c r="B2">
        <v>5</v>
      </c>
      <c r="C2">
        <v>3</v>
      </c>
      <c r="D2" s="88">
        <v>3</v>
      </c>
      <c r="E2" s="89" t="s">
        <v>154</v>
      </c>
      <c r="F2">
        <v>962000</v>
      </c>
    </row>
    <row r="3" spans="1:6" ht="19.5" hidden="1" thickBot="1">
      <c r="A3" s="87">
        <v>2711301420</v>
      </c>
      <c r="B3">
        <v>5</v>
      </c>
      <c r="C3">
        <v>3</v>
      </c>
      <c r="D3" s="88">
        <v>30</v>
      </c>
      <c r="E3" s="89" t="s">
        <v>155</v>
      </c>
      <c r="F3">
        <v>179000</v>
      </c>
    </row>
    <row r="4" spans="1:6" ht="19.5" hidden="1" thickBot="1">
      <c r="A4" s="87">
        <v>2719801645</v>
      </c>
      <c r="B4">
        <v>5</v>
      </c>
      <c r="C4">
        <v>2</v>
      </c>
      <c r="D4" s="88">
        <v>16</v>
      </c>
      <c r="E4" s="89" t="s">
        <v>156</v>
      </c>
      <c r="F4">
        <v>2980000</v>
      </c>
    </row>
    <row r="5" spans="1:6" ht="19.5" hidden="1" thickBot="1">
      <c r="A5" s="87">
        <v>2719801348</v>
      </c>
      <c r="B5">
        <v>5</v>
      </c>
      <c r="C5">
        <v>2</v>
      </c>
      <c r="D5" s="88">
        <v>16</v>
      </c>
      <c r="E5" s="89" t="s">
        <v>156</v>
      </c>
      <c r="F5">
        <v>1509000</v>
      </c>
    </row>
    <row r="6" spans="1:6" ht="19.5" hidden="1" thickBot="1">
      <c r="A6" s="87">
        <v>2710909215</v>
      </c>
      <c r="B6">
        <v>5</v>
      </c>
      <c r="C6">
        <v>2</v>
      </c>
      <c r="D6" s="88">
        <v>16</v>
      </c>
      <c r="E6" s="89" t="s">
        <v>156</v>
      </c>
      <c r="F6">
        <v>2993000</v>
      </c>
    </row>
    <row r="7" spans="1:6" ht="19.5" hidden="1" thickBot="1">
      <c r="A7" s="87">
        <v>2714902331</v>
      </c>
      <c r="B7">
        <v>5</v>
      </c>
      <c r="C7">
        <v>3</v>
      </c>
      <c r="D7" s="88">
        <v>3</v>
      </c>
      <c r="E7" s="89" t="s">
        <v>154</v>
      </c>
      <c r="F7">
        <v>2173000</v>
      </c>
    </row>
    <row r="8" spans="1:6" ht="19.5" hidden="1" thickBot="1">
      <c r="A8" s="87">
        <v>2719300432</v>
      </c>
      <c r="B8">
        <v>5</v>
      </c>
      <c r="C8">
        <v>2</v>
      </c>
      <c r="D8" s="88">
        <v>16</v>
      </c>
      <c r="E8" s="89" t="s">
        <v>156</v>
      </c>
      <c r="F8">
        <v>2521000</v>
      </c>
    </row>
    <row r="9" spans="1:6" ht="19.5" hidden="1" thickBot="1">
      <c r="A9" s="90">
        <v>2715005779</v>
      </c>
      <c r="B9">
        <v>5</v>
      </c>
      <c r="C9">
        <v>2</v>
      </c>
      <c r="D9" s="88">
        <v>16</v>
      </c>
      <c r="E9" s="89" t="s">
        <v>156</v>
      </c>
      <c r="F9">
        <v>2261000</v>
      </c>
    </row>
    <row r="10" spans="1:6" ht="19.5" hidden="1" thickBot="1">
      <c r="A10" s="90">
        <v>2712409115</v>
      </c>
      <c r="B10">
        <v>5</v>
      </c>
      <c r="C10">
        <v>2</v>
      </c>
      <c r="D10" s="88">
        <v>16</v>
      </c>
      <c r="E10" s="89" t="s">
        <v>156</v>
      </c>
      <c r="F10">
        <v>889000</v>
      </c>
    </row>
    <row r="11" spans="1:6" ht="19.5" hidden="1" thickBot="1">
      <c r="A11" s="91">
        <v>2710904174</v>
      </c>
      <c r="B11">
        <v>5</v>
      </c>
      <c r="C11">
        <v>2</v>
      </c>
      <c r="D11" s="88">
        <v>16</v>
      </c>
      <c r="E11" s="89" t="s">
        <v>156</v>
      </c>
      <c r="F11">
        <v>2926000</v>
      </c>
    </row>
    <row r="12" spans="1:6" ht="19.5" hidden="1" thickBot="1">
      <c r="A12" s="92">
        <v>2713303325</v>
      </c>
      <c r="B12">
        <v>5</v>
      </c>
      <c r="C12">
        <v>3</v>
      </c>
      <c r="D12" s="88">
        <v>3</v>
      </c>
      <c r="E12" s="89" t="s">
        <v>154</v>
      </c>
      <c r="F12">
        <v>1240000</v>
      </c>
    </row>
    <row r="13" spans="1:6" ht="19.5" hidden="1" thickBot="1">
      <c r="A13" s="92">
        <v>2714107774</v>
      </c>
      <c r="B13">
        <v>5</v>
      </c>
      <c r="C13">
        <v>3</v>
      </c>
      <c r="D13" s="88">
        <v>3</v>
      </c>
      <c r="E13" s="89" t="s">
        <v>154</v>
      </c>
      <c r="F13">
        <v>412000</v>
      </c>
    </row>
    <row r="14" spans="1:6" ht="19.5" hidden="1" thickBot="1">
      <c r="A14" s="91">
        <v>2711901369</v>
      </c>
      <c r="B14">
        <v>5</v>
      </c>
      <c r="C14">
        <v>3</v>
      </c>
      <c r="D14" s="88">
        <v>3</v>
      </c>
      <c r="E14" s="89" t="s">
        <v>154</v>
      </c>
      <c r="F14">
        <v>23000</v>
      </c>
    </row>
    <row r="15" spans="1:6" ht="19.5" hidden="1" thickBot="1">
      <c r="A15" s="87">
        <v>2712306360</v>
      </c>
      <c r="B15">
        <v>5</v>
      </c>
      <c r="C15">
        <v>3</v>
      </c>
      <c r="D15" s="88">
        <v>3</v>
      </c>
      <c r="E15" s="89" t="s">
        <v>154</v>
      </c>
      <c r="F15">
        <v>3000000</v>
      </c>
    </row>
    <row r="16" spans="1:6" ht="19.5" hidden="1" thickBot="1">
      <c r="A16" s="92">
        <v>2710116068</v>
      </c>
      <c r="B16">
        <v>5</v>
      </c>
      <c r="C16">
        <v>2</v>
      </c>
      <c r="D16" s="88">
        <v>16</v>
      </c>
      <c r="E16" s="89" t="s">
        <v>156</v>
      </c>
      <c r="F16">
        <v>3000000</v>
      </c>
    </row>
    <row r="17" spans="1:6" ht="19.5" hidden="1" thickBot="1">
      <c r="A17" s="92">
        <v>2716300559</v>
      </c>
      <c r="B17">
        <v>5</v>
      </c>
      <c r="C17">
        <v>2</v>
      </c>
      <c r="D17" s="88">
        <v>16</v>
      </c>
      <c r="E17" s="89" t="s">
        <v>156</v>
      </c>
      <c r="F17">
        <v>2413000</v>
      </c>
    </row>
    <row r="18" spans="1:6" ht="19.5" hidden="1" thickBot="1">
      <c r="A18" s="92">
        <v>2719600047</v>
      </c>
      <c r="B18">
        <v>5</v>
      </c>
      <c r="C18">
        <v>3</v>
      </c>
      <c r="D18" s="88">
        <v>3</v>
      </c>
      <c r="E18" s="89" t="s">
        <v>154</v>
      </c>
      <c r="F18">
        <v>336000</v>
      </c>
    </row>
    <row r="19" spans="1:6" ht="19.5" hidden="1" thickBot="1">
      <c r="A19" s="92">
        <v>2719900017</v>
      </c>
      <c r="B19">
        <v>5</v>
      </c>
      <c r="C19">
        <v>3</v>
      </c>
      <c r="D19" s="88">
        <v>30</v>
      </c>
      <c r="E19" s="89" t="s">
        <v>155</v>
      </c>
      <c r="F19">
        <v>1480000</v>
      </c>
    </row>
    <row r="20" spans="1:6" ht="19.5" hidden="1" thickBot="1">
      <c r="A20" s="92">
        <v>2711800017</v>
      </c>
      <c r="B20">
        <v>5</v>
      </c>
      <c r="C20">
        <v>3</v>
      </c>
      <c r="D20" s="88">
        <v>3</v>
      </c>
      <c r="E20" s="89" t="s">
        <v>154</v>
      </c>
      <c r="F20">
        <v>1593000</v>
      </c>
    </row>
    <row r="21" spans="1:6" ht="19.5" hidden="1" thickBot="1">
      <c r="A21" s="92">
        <v>2710602042</v>
      </c>
      <c r="B21">
        <v>5</v>
      </c>
      <c r="C21">
        <v>3</v>
      </c>
      <c r="D21" s="88">
        <v>20</v>
      </c>
      <c r="E21" s="89" t="s">
        <v>157</v>
      </c>
      <c r="F21">
        <v>44000</v>
      </c>
    </row>
    <row r="22" spans="1:6" ht="19.5" thickBot="1">
      <c r="A22" s="91">
        <v>2710601556</v>
      </c>
      <c r="B22">
        <v>5</v>
      </c>
      <c r="C22">
        <v>3</v>
      </c>
      <c r="D22" s="88">
        <v>8</v>
      </c>
      <c r="E22" s="89" t="s">
        <v>158</v>
      </c>
      <c r="F22">
        <v>136000</v>
      </c>
    </row>
    <row r="23" spans="1:6" hidden="1">
      <c r="A23" s="92">
        <v>2710602133</v>
      </c>
      <c r="B23">
        <v>5</v>
      </c>
      <c r="C23">
        <v>3</v>
      </c>
      <c r="D23" s="88">
        <v>20</v>
      </c>
      <c r="E23" s="89" t="s">
        <v>157</v>
      </c>
      <c r="F23">
        <v>1791000</v>
      </c>
    </row>
    <row r="24" spans="1:6" hidden="1">
      <c r="A24" s="92">
        <v>2710600970</v>
      </c>
      <c r="B24">
        <v>5</v>
      </c>
      <c r="C24">
        <v>3</v>
      </c>
      <c r="D24" s="88">
        <v>20</v>
      </c>
      <c r="E24" s="89" t="s">
        <v>157</v>
      </c>
      <c r="F24">
        <v>1000</v>
      </c>
    </row>
    <row r="25" spans="1:6">
      <c r="A25" s="92">
        <v>2710503927</v>
      </c>
      <c r="B25">
        <v>5</v>
      </c>
      <c r="C25">
        <v>3</v>
      </c>
      <c r="D25" s="88">
        <v>8</v>
      </c>
      <c r="E25" s="89" t="s">
        <v>158</v>
      </c>
      <c r="F25">
        <v>433000</v>
      </c>
    </row>
    <row r="26" spans="1:6">
      <c r="A26" s="92">
        <v>2710503612</v>
      </c>
      <c r="B26">
        <v>5</v>
      </c>
      <c r="C26">
        <v>3</v>
      </c>
      <c r="D26" s="88">
        <v>8</v>
      </c>
      <c r="E26" s="89" t="s">
        <v>158</v>
      </c>
      <c r="F26">
        <v>1893000</v>
      </c>
    </row>
    <row r="27" spans="1:6">
      <c r="A27" s="92">
        <v>2710500493</v>
      </c>
      <c r="B27">
        <v>5</v>
      </c>
      <c r="C27">
        <v>3</v>
      </c>
      <c r="D27" s="88">
        <v>8</v>
      </c>
      <c r="E27" s="89" t="s">
        <v>158</v>
      </c>
      <c r="F27">
        <v>42000</v>
      </c>
    </row>
    <row r="28" spans="1:6" hidden="1">
      <c r="A28" s="92">
        <v>2710503364</v>
      </c>
      <c r="B28">
        <v>5</v>
      </c>
      <c r="C28">
        <v>3</v>
      </c>
      <c r="D28" s="88">
        <v>20</v>
      </c>
      <c r="E28" s="89" t="s">
        <v>157</v>
      </c>
      <c r="F28">
        <v>36000</v>
      </c>
    </row>
    <row r="29" spans="1:6" hidden="1">
      <c r="A29" s="92">
        <v>2710503315</v>
      </c>
      <c r="B29">
        <v>5</v>
      </c>
      <c r="C29">
        <v>3</v>
      </c>
      <c r="D29" s="88">
        <v>20</v>
      </c>
      <c r="E29" s="89" t="s">
        <v>157</v>
      </c>
      <c r="F29">
        <v>580000</v>
      </c>
    </row>
    <row r="30" spans="1:6">
      <c r="A30" s="92">
        <v>2711202107</v>
      </c>
      <c r="B30">
        <v>5</v>
      </c>
      <c r="C30">
        <v>3</v>
      </c>
      <c r="D30" s="88">
        <v>8</v>
      </c>
      <c r="E30" s="89" t="s">
        <v>158</v>
      </c>
      <c r="F30">
        <v>356000</v>
      </c>
    </row>
    <row r="31" spans="1:6" hidden="1">
      <c r="A31" s="92">
        <v>2711202073</v>
      </c>
      <c r="B31">
        <v>5</v>
      </c>
      <c r="C31">
        <v>3</v>
      </c>
      <c r="D31" s="88">
        <v>30</v>
      </c>
      <c r="E31" s="89" t="s">
        <v>159</v>
      </c>
      <c r="F31">
        <v>581000</v>
      </c>
    </row>
    <row r="32" spans="1:6">
      <c r="A32" s="92">
        <v>2711200945</v>
      </c>
      <c r="B32">
        <v>5</v>
      </c>
      <c r="C32">
        <v>3</v>
      </c>
      <c r="D32" s="88">
        <v>8</v>
      </c>
      <c r="E32" s="89" t="s">
        <v>158</v>
      </c>
      <c r="F32">
        <v>688000</v>
      </c>
    </row>
    <row r="33" spans="1:6" hidden="1">
      <c r="A33" s="92">
        <v>2711202057</v>
      </c>
      <c r="B33">
        <v>5</v>
      </c>
      <c r="C33">
        <v>3</v>
      </c>
      <c r="D33" s="88">
        <v>20</v>
      </c>
      <c r="E33" s="89" t="s">
        <v>157</v>
      </c>
      <c r="F33">
        <v>686000</v>
      </c>
    </row>
    <row r="34" spans="1:6" ht="19.5" hidden="1" thickBot="1">
      <c r="A34" s="91">
        <v>2711202404</v>
      </c>
      <c r="B34">
        <v>5</v>
      </c>
      <c r="C34">
        <v>3</v>
      </c>
      <c r="D34" s="88">
        <v>20</v>
      </c>
      <c r="E34" s="89" t="s">
        <v>157</v>
      </c>
      <c r="F34">
        <v>368000</v>
      </c>
    </row>
    <row r="35" spans="1:6" hidden="1">
      <c r="A35" s="92">
        <v>2714801913</v>
      </c>
      <c r="B35">
        <v>5</v>
      </c>
      <c r="C35">
        <v>3</v>
      </c>
      <c r="D35" s="88">
        <v>20</v>
      </c>
      <c r="E35" s="89" t="s">
        <v>157</v>
      </c>
      <c r="F35">
        <v>355000</v>
      </c>
    </row>
    <row r="36" spans="1:6" hidden="1">
      <c r="A36" s="92">
        <v>2714802226</v>
      </c>
      <c r="B36">
        <v>5</v>
      </c>
      <c r="C36">
        <v>3</v>
      </c>
      <c r="D36" s="88">
        <v>20</v>
      </c>
      <c r="E36" s="89" t="s">
        <v>157</v>
      </c>
      <c r="F36">
        <v>699000</v>
      </c>
    </row>
    <row r="37" spans="1:6" hidden="1">
      <c r="A37" s="92">
        <v>2714801442</v>
      </c>
      <c r="B37">
        <v>5</v>
      </c>
      <c r="C37">
        <v>3</v>
      </c>
      <c r="D37" s="88">
        <v>20</v>
      </c>
      <c r="E37" s="89" t="s">
        <v>157</v>
      </c>
      <c r="F37">
        <v>919000</v>
      </c>
    </row>
    <row r="38" spans="1:6" hidden="1">
      <c r="A38" s="92">
        <v>2713801393</v>
      </c>
      <c r="B38">
        <v>5</v>
      </c>
      <c r="C38">
        <v>3</v>
      </c>
      <c r="D38" s="88">
        <v>20</v>
      </c>
      <c r="E38" s="89" t="s">
        <v>157</v>
      </c>
      <c r="F38">
        <v>972000</v>
      </c>
    </row>
    <row r="39" spans="1:6" hidden="1">
      <c r="A39" s="92">
        <v>2715204364</v>
      </c>
      <c r="B39">
        <v>5</v>
      </c>
      <c r="C39">
        <v>3</v>
      </c>
      <c r="D39" s="88">
        <v>20</v>
      </c>
      <c r="E39" s="89" t="s">
        <v>157</v>
      </c>
      <c r="F39">
        <v>1238000</v>
      </c>
    </row>
    <row r="40" spans="1:6">
      <c r="A40" s="92">
        <v>2714005176</v>
      </c>
      <c r="B40">
        <v>5</v>
      </c>
      <c r="C40">
        <v>3</v>
      </c>
      <c r="D40" s="88">
        <v>8</v>
      </c>
      <c r="E40" s="89" t="s">
        <v>158</v>
      </c>
      <c r="F40">
        <v>2306000</v>
      </c>
    </row>
    <row r="41" spans="1:6">
      <c r="A41" s="92">
        <v>2714207640</v>
      </c>
      <c r="B41">
        <v>5</v>
      </c>
      <c r="C41">
        <v>3</v>
      </c>
      <c r="D41" s="88">
        <v>8</v>
      </c>
      <c r="E41" s="89" t="s">
        <v>158</v>
      </c>
      <c r="F41">
        <v>2333000</v>
      </c>
    </row>
    <row r="42" spans="1:6" hidden="1">
      <c r="A42" s="92">
        <v>2712007752</v>
      </c>
      <c r="B42">
        <v>5</v>
      </c>
      <c r="C42">
        <v>3</v>
      </c>
      <c r="D42" s="88">
        <v>30</v>
      </c>
      <c r="E42" s="89" t="s">
        <v>159</v>
      </c>
      <c r="F42">
        <v>2925000</v>
      </c>
    </row>
    <row r="43" spans="1:6" hidden="1">
      <c r="A43" s="92">
        <v>2714303134</v>
      </c>
      <c r="B43">
        <v>5</v>
      </c>
      <c r="C43">
        <v>3</v>
      </c>
      <c r="D43" s="88">
        <v>30</v>
      </c>
      <c r="E43" s="89" t="s">
        <v>160</v>
      </c>
      <c r="F43">
        <v>444000</v>
      </c>
    </row>
    <row r="44" spans="1:6" hidden="1">
      <c r="A44" s="92">
        <v>2713401624</v>
      </c>
      <c r="B44">
        <v>5</v>
      </c>
      <c r="C44">
        <v>3</v>
      </c>
      <c r="D44" s="88">
        <v>20</v>
      </c>
      <c r="E44" s="89" t="s">
        <v>161</v>
      </c>
      <c r="F44">
        <v>1244000</v>
      </c>
    </row>
    <row r="45" spans="1:6" hidden="1">
      <c r="A45" s="92">
        <v>2715601460</v>
      </c>
      <c r="B45">
        <v>5</v>
      </c>
      <c r="C45">
        <v>3</v>
      </c>
      <c r="D45" s="88">
        <v>20</v>
      </c>
      <c r="E45" s="89" t="s">
        <v>161</v>
      </c>
      <c r="F45">
        <v>822000</v>
      </c>
    </row>
    <row r="46" spans="1:6" hidden="1">
      <c r="A46" s="92">
        <v>2711201513</v>
      </c>
      <c r="B46">
        <v>5</v>
      </c>
      <c r="C46">
        <v>3</v>
      </c>
      <c r="D46" s="88">
        <v>20</v>
      </c>
      <c r="E46" s="89" t="s">
        <v>161</v>
      </c>
      <c r="F46">
        <v>740000</v>
      </c>
    </row>
    <row r="47" spans="1:6" hidden="1">
      <c r="A47" s="92">
        <v>2715601304</v>
      </c>
      <c r="B47">
        <v>5</v>
      </c>
      <c r="C47">
        <v>3</v>
      </c>
      <c r="D47" s="88">
        <v>20</v>
      </c>
      <c r="E47" s="89" t="s">
        <v>161</v>
      </c>
      <c r="F47">
        <v>77000</v>
      </c>
    </row>
    <row r="48" spans="1:6" hidden="1">
      <c r="A48" s="92">
        <v>2710702537</v>
      </c>
      <c r="B48">
        <v>5</v>
      </c>
      <c r="C48">
        <v>3</v>
      </c>
      <c r="D48" s="88">
        <v>20</v>
      </c>
      <c r="E48" s="89" t="s">
        <v>161</v>
      </c>
      <c r="F48">
        <v>185000</v>
      </c>
    </row>
    <row r="49" spans="1:6" hidden="1">
      <c r="A49" s="92">
        <v>2714502925</v>
      </c>
      <c r="B49">
        <v>5</v>
      </c>
      <c r="C49">
        <v>3</v>
      </c>
      <c r="D49" s="88">
        <v>30</v>
      </c>
      <c r="E49" s="89" t="s">
        <v>162</v>
      </c>
      <c r="F49">
        <v>11000</v>
      </c>
    </row>
    <row r="50" spans="1:6" hidden="1">
      <c r="A50" s="92">
        <v>2714502776</v>
      </c>
      <c r="B50">
        <v>5</v>
      </c>
      <c r="C50">
        <v>3</v>
      </c>
      <c r="D50" s="88">
        <v>30</v>
      </c>
      <c r="E50" s="89" t="s">
        <v>162</v>
      </c>
      <c r="F50">
        <v>217000</v>
      </c>
    </row>
    <row r="51" spans="1:6" hidden="1">
      <c r="A51" s="92">
        <v>2711202396</v>
      </c>
      <c r="B51">
        <v>5</v>
      </c>
      <c r="C51">
        <v>3</v>
      </c>
      <c r="D51" s="88">
        <v>20</v>
      </c>
      <c r="E51" s="89" t="s">
        <v>163</v>
      </c>
      <c r="F51">
        <v>97000</v>
      </c>
    </row>
    <row r="52" spans="1:6" ht="19.5" hidden="1" thickBot="1">
      <c r="A52" s="91">
        <v>2714502461</v>
      </c>
      <c r="B52">
        <v>5</v>
      </c>
      <c r="C52">
        <v>3</v>
      </c>
      <c r="D52" s="88">
        <v>30</v>
      </c>
      <c r="E52" s="89" t="s">
        <v>162</v>
      </c>
      <c r="F52">
        <v>196000</v>
      </c>
    </row>
    <row r="53" spans="1:6" hidden="1">
      <c r="A53" s="92">
        <v>2714501851</v>
      </c>
      <c r="B53">
        <v>5</v>
      </c>
      <c r="C53">
        <v>3</v>
      </c>
      <c r="D53" s="88">
        <v>20</v>
      </c>
      <c r="E53" s="89" t="s">
        <v>163</v>
      </c>
      <c r="F53">
        <v>51000</v>
      </c>
    </row>
    <row r="54" spans="1:6" hidden="1">
      <c r="A54" s="92">
        <v>2714503055</v>
      </c>
      <c r="B54">
        <v>5</v>
      </c>
      <c r="C54">
        <v>3</v>
      </c>
      <c r="D54" s="88">
        <v>20</v>
      </c>
      <c r="E54" s="89" t="s">
        <v>163</v>
      </c>
      <c r="F54">
        <v>2664000</v>
      </c>
    </row>
    <row r="55" spans="1:6" hidden="1">
      <c r="A55" s="92">
        <v>2713203277</v>
      </c>
      <c r="B55">
        <v>5</v>
      </c>
      <c r="C55">
        <v>3</v>
      </c>
      <c r="D55" s="88">
        <v>20</v>
      </c>
      <c r="E55" s="89" t="s">
        <v>163</v>
      </c>
      <c r="F55">
        <v>94000</v>
      </c>
    </row>
    <row r="56" spans="1:6" hidden="1">
      <c r="A56" s="92">
        <v>2713204390</v>
      </c>
      <c r="B56">
        <v>5</v>
      </c>
      <c r="C56">
        <v>3</v>
      </c>
      <c r="D56" s="88">
        <v>30</v>
      </c>
      <c r="E56" s="89" t="s">
        <v>162</v>
      </c>
      <c r="F56">
        <v>485000</v>
      </c>
    </row>
    <row r="57" spans="1:6" hidden="1">
      <c r="A57" s="92">
        <v>2713204192</v>
      </c>
      <c r="B57">
        <v>5</v>
      </c>
      <c r="C57">
        <v>3</v>
      </c>
      <c r="D57" s="95">
        <v>30</v>
      </c>
      <c r="E57" s="96" t="s">
        <v>162</v>
      </c>
      <c r="F57">
        <v>100000</v>
      </c>
    </row>
    <row r="58" spans="1:6" hidden="1">
      <c r="A58" s="97"/>
      <c r="B58" s="98"/>
      <c r="C58" s="93"/>
      <c r="D58" s="98"/>
      <c r="E58" s="98"/>
      <c r="F58" s="98"/>
    </row>
    <row r="59" spans="1:6" hidden="1">
      <c r="A59" s="97"/>
      <c r="B59" s="98"/>
      <c r="C59" s="93"/>
      <c r="D59" s="98"/>
      <c r="E59" s="98"/>
      <c r="F59" s="98"/>
    </row>
    <row r="60" spans="1:6" hidden="1">
      <c r="A60" s="97"/>
      <c r="B60" s="98"/>
      <c r="C60" s="93"/>
      <c r="D60" s="98"/>
      <c r="E60" s="98"/>
      <c r="F60" s="98"/>
    </row>
    <row r="61" spans="1:6" hidden="1">
      <c r="A61" s="97"/>
      <c r="B61" s="98"/>
      <c r="C61" s="93"/>
      <c r="D61" s="98"/>
      <c r="E61" s="98"/>
      <c r="F61" s="98"/>
    </row>
    <row r="62" spans="1:6" hidden="1">
      <c r="A62" s="97"/>
      <c r="B62" s="98"/>
      <c r="C62" s="93"/>
      <c r="D62" s="98"/>
      <c r="E62" s="98"/>
      <c r="F62" s="98"/>
    </row>
    <row r="63" spans="1:6" hidden="1">
      <c r="A63" s="97"/>
      <c r="B63" s="98"/>
      <c r="C63" s="93"/>
      <c r="D63" s="98"/>
      <c r="E63" s="98"/>
      <c r="F63" s="98"/>
    </row>
    <row r="64" spans="1:6" hidden="1">
      <c r="A64" s="97"/>
      <c r="B64" s="98"/>
      <c r="C64" s="93"/>
      <c r="D64" s="98"/>
      <c r="E64" s="98"/>
      <c r="F64" s="98"/>
    </row>
    <row r="65" spans="1:6" hidden="1">
      <c r="A65" s="97"/>
      <c r="B65" s="98"/>
      <c r="C65" s="93"/>
      <c r="D65" s="98"/>
      <c r="E65" s="98"/>
      <c r="F65" s="98"/>
    </row>
    <row r="66" spans="1:6" hidden="1">
      <c r="A66" s="97"/>
      <c r="B66" s="98"/>
      <c r="C66" s="93"/>
      <c r="D66" s="98"/>
      <c r="E66" s="98"/>
      <c r="F66" s="98"/>
    </row>
    <row r="67" spans="1:6" hidden="1">
      <c r="A67" s="97"/>
      <c r="B67" s="98"/>
      <c r="C67" s="93"/>
      <c r="D67" s="98"/>
      <c r="E67" s="98"/>
      <c r="F67" s="98"/>
    </row>
    <row r="68" spans="1:6" hidden="1">
      <c r="A68" s="97"/>
      <c r="B68" s="98"/>
      <c r="C68" s="93"/>
      <c r="D68" s="98"/>
      <c r="E68" s="98"/>
      <c r="F68" s="98"/>
    </row>
    <row r="69" spans="1:6" hidden="1">
      <c r="A69" s="97"/>
      <c r="B69" s="98"/>
      <c r="C69" s="93"/>
      <c r="D69" s="98"/>
      <c r="E69" s="98"/>
      <c r="F69" s="98"/>
    </row>
    <row r="70" spans="1:6" hidden="1">
      <c r="A70" s="97"/>
      <c r="B70" s="98"/>
      <c r="C70" s="93"/>
      <c r="D70" s="98"/>
      <c r="E70" s="98"/>
      <c r="F70" s="98"/>
    </row>
    <row r="71" spans="1:6" hidden="1">
      <c r="A71" s="97"/>
      <c r="B71" s="98"/>
      <c r="C71" s="93"/>
      <c r="D71" s="98"/>
      <c r="E71" s="98"/>
      <c r="F71" s="98"/>
    </row>
    <row r="72" spans="1:6" hidden="1">
      <c r="A72" s="97"/>
      <c r="B72" s="98"/>
      <c r="C72" s="93"/>
      <c r="D72" s="98"/>
      <c r="E72" s="98"/>
      <c r="F72" s="98"/>
    </row>
    <row r="73" spans="1:6" hidden="1">
      <c r="A73" s="97"/>
      <c r="B73" s="98"/>
      <c r="C73" s="93"/>
      <c r="D73" s="98"/>
      <c r="E73" s="98"/>
      <c r="F73" s="98"/>
    </row>
    <row r="74" spans="1:6" hidden="1">
      <c r="A74" s="97"/>
      <c r="B74" s="98"/>
      <c r="C74" s="93"/>
      <c r="D74" s="98"/>
      <c r="E74" s="98"/>
      <c r="F74" s="98"/>
    </row>
    <row r="75" spans="1:6" hidden="1">
      <c r="A75" s="97"/>
      <c r="B75" s="98"/>
      <c r="C75" s="93"/>
      <c r="D75" s="98"/>
      <c r="E75" s="98"/>
      <c r="F75" s="98"/>
    </row>
    <row r="76" spans="1:6" hidden="1">
      <c r="A76" s="97"/>
      <c r="B76" s="98"/>
      <c r="C76" s="93"/>
      <c r="D76" s="98"/>
      <c r="E76" s="98"/>
      <c r="F76" s="98"/>
    </row>
    <row r="77" spans="1:6" hidden="1">
      <c r="A77" s="97"/>
      <c r="B77" s="98"/>
      <c r="C77" s="93"/>
      <c r="D77" s="98"/>
      <c r="E77" s="98"/>
      <c r="F77" s="98"/>
    </row>
    <row r="78" spans="1:6" hidden="1">
      <c r="A78" s="97"/>
      <c r="B78" s="98"/>
      <c r="C78" s="93"/>
      <c r="D78" s="98"/>
      <c r="E78" s="98"/>
      <c r="F78" s="98"/>
    </row>
    <row r="79" spans="1:6" hidden="1">
      <c r="A79" s="97"/>
      <c r="B79" s="98"/>
      <c r="C79" s="93"/>
      <c r="D79" s="98"/>
      <c r="E79" s="98"/>
      <c r="F79" s="98"/>
    </row>
    <row r="80" spans="1:6" hidden="1">
      <c r="A80" s="97"/>
      <c r="B80" s="98"/>
      <c r="C80" s="93"/>
      <c r="D80" s="98"/>
      <c r="E80" s="98"/>
      <c r="F80" s="98"/>
    </row>
    <row r="81" spans="1:6" hidden="1">
      <c r="A81" s="97"/>
      <c r="B81" s="98"/>
      <c r="C81" s="93"/>
      <c r="D81" s="98"/>
      <c r="E81" s="98"/>
      <c r="F81" s="98"/>
    </row>
    <row r="82" spans="1:6" hidden="1">
      <c r="A82" s="97"/>
      <c r="B82" s="98"/>
      <c r="C82" s="93"/>
      <c r="D82" s="98"/>
      <c r="E82" s="98"/>
      <c r="F82" s="98"/>
    </row>
    <row r="83" spans="1:6" hidden="1">
      <c r="A83" s="97"/>
      <c r="B83" s="98"/>
      <c r="C83" s="93"/>
      <c r="D83" s="98"/>
      <c r="E83" s="98"/>
      <c r="F83" s="98"/>
    </row>
    <row r="84" spans="1:6" hidden="1">
      <c r="A84" s="97"/>
      <c r="B84" s="98"/>
      <c r="C84" s="93"/>
      <c r="D84" s="98"/>
      <c r="E84" s="98"/>
      <c r="F84" s="98"/>
    </row>
    <row r="85" spans="1:6" hidden="1">
      <c r="A85" s="97"/>
      <c r="B85" s="98"/>
      <c r="C85" s="93"/>
      <c r="D85" s="98"/>
      <c r="E85" s="98"/>
      <c r="F85" s="98"/>
    </row>
    <row r="86" spans="1:6" hidden="1">
      <c r="A86" s="97"/>
      <c r="B86" s="98"/>
      <c r="C86" s="93"/>
      <c r="D86" s="98"/>
      <c r="E86" s="98"/>
      <c r="F86" s="98"/>
    </row>
    <row r="87" spans="1:6" hidden="1">
      <c r="A87" s="97"/>
      <c r="B87" s="98"/>
      <c r="C87" s="93"/>
      <c r="D87" s="98"/>
      <c r="E87" s="98"/>
      <c r="F87" s="98"/>
    </row>
    <row r="88" spans="1:6" hidden="1">
      <c r="A88" s="97"/>
      <c r="B88" s="98"/>
      <c r="C88" s="93"/>
      <c r="D88" s="98"/>
      <c r="E88" s="98"/>
      <c r="F88" s="98"/>
    </row>
    <row r="89" spans="1:6" hidden="1">
      <c r="A89" s="97"/>
      <c r="B89" s="98"/>
      <c r="C89" s="93"/>
      <c r="D89" s="98"/>
      <c r="E89" s="98"/>
      <c r="F89" s="98"/>
    </row>
    <row r="90" spans="1:6" hidden="1">
      <c r="A90" s="97"/>
      <c r="B90" s="98"/>
      <c r="C90" s="93"/>
      <c r="D90" s="98"/>
      <c r="E90" s="98"/>
      <c r="F90" s="98"/>
    </row>
    <row r="91" spans="1:6" hidden="1">
      <c r="A91" s="97"/>
      <c r="B91" s="98"/>
      <c r="C91" s="93"/>
      <c r="D91" s="98"/>
      <c r="E91" s="98"/>
      <c r="F91" s="98"/>
    </row>
    <row r="92" spans="1:6" hidden="1">
      <c r="A92" s="97"/>
      <c r="B92" s="98"/>
      <c r="C92" s="93"/>
      <c r="D92" s="98"/>
      <c r="E92" s="98"/>
      <c r="F92" s="98"/>
    </row>
    <row r="93" spans="1:6" hidden="1">
      <c r="A93" s="97"/>
      <c r="B93" s="98"/>
      <c r="C93" s="93"/>
      <c r="D93" s="98"/>
      <c r="E93" s="98"/>
      <c r="F93" s="98"/>
    </row>
    <row r="94" spans="1:6" hidden="1">
      <c r="A94" s="97"/>
      <c r="B94" s="98"/>
      <c r="C94" s="93"/>
      <c r="D94" s="98"/>
      <c r="E94" s="98"/>
      <c r="F94" s="98"/>
    </row>
    <row r="95" spans="1:6" hidden="1">
      <c r="A95" s="97"/>
      <c r="B95" s="98"/>
      <c r="C95" s="93"/>
      <c r="D95" s="98"/>
      <c r="E95" s="98"/>
      <c r="F95" s="98"/>
    </row>
    <row r="96" spans="1:6" hidden="1">
      <c r="A96" s="97"/>
      <c r="B96" s="98"/>
      <c r="C96" s="93"/>
      <c r="D96" s="98"/>
      <c r="E96" s="98"/>
      <c r="F96" s="98"/>
    </row>
    <row r="97" spans="1:6" hidden="1">
      <c r="A97" s="97"/>
      <c r="B97" s="98"/>
      <c r="C97" s="93"/>
      <c r="D97" s="98"/>
      <c r="E97" s="98"/>
      <c r="F97" s="98"/>
    </row>
    <row r="98" spans="1:6" hidden="1">
      <c r="A98" s="97"/>
      <c r="B98" s="98"/>
      <c r="C98" s="93"/>
      <c r="D98" s="98"/>
      <c r="E98" s="98"/>
      <c r="F98" s="98"/>
    </row>
    <row r="99" spans="1:6" hidden="1">
      <c r="A99" s="97"/>
      <c r="B99" s="98"/>
      <c r="C99" s="93"/>
      <c r="D99" s="98"/>
      <c r="E99" s="98"/>
      <c r="F99" s="98"/>
    </row>
    <row r="100" spans="1:6" hidden="1">
      <c r="A100" s="97"/>
      <c r="B100" s="98"/>
      <c r="C100" s="93"/>
      <c r="D100" s="98"/>
      <c r="E100" s="98"/>
      <c r="F100" s="98"/>
    </row>
    <row r="101" spans="1:6" hidden="1">
      <c r="A101" s="97"/>
      <c r="B101" s="98"/>
      <c r="C101" s="93"/>
      <c r="D101" s="98"/>
      <c r="E101" s="98"/>
      <c r="F101" s="98"/>
    </row>
    <row r="102" spans="1:6" hidden="1">
      <c r="A102" s="97"/>
      <c r="B102" s="98"/>
      <c r="C102" s="93"/>
      <c r="D102" s="98"/>
      <c r="E102" s="98"/>
      <c r="F102" s="98"/>
    </row>
    <row r="103" spans="1:6" hidden="1">
      <c r="A103" s="97"/>
      <c r="B103" s="98"/>
      <c r="C103" s="93"/>
      <c r="D103" s="98"/>
      <c r="E103" s="98"/>
      <c r="F103" s="98"/>
    </row>
    <row r="104" spans="1:6" hidden="1">
      <c r="A104" s="97"/>
      <c r="B104" s="98"/>
      <c r="C104" s="93"/>
      <c r="D104" s="98"/>
      <c r="E104" s="98"/>
      <c r="F104" s="98"/>
    </row>
    <row r="105" spans="1:6" hidden="1">
      <c r="A105" s="97"/>
      <c r="B105" s="98"/>
      <c r="C105" s="93"/>
      <c r="D105" s="98"/>
      <c r="E105" s="98"/>
      <c r="F105" s="98"/>
    </row>
    <row r="106" spans="1:6" hidden="1">
      <c r="A106" s="97"/>
      <c r="B106" s="98"/>
      <c r="C106" s="93"/>
      <c r="D106" s="98"/>
      <c r="E106" s="98"/>
      <c r="F106" s="98"/>
    </row>
    <row r="107" spans="1:6" hidden="1">
      <c r="A107" s="97"/>
      <c r="B107" s="98"/>
      <c r="C107" s="93"/>
      <c r="D107" s="98"/>
      <c r="E107" s="98"/>
      <c r="F107" s="98"/>
    </row>
    <row r="108" spans="1:6" hidden="1">
      <c r="A108" s="97"/>
      <c r="B108" s="98"/>
      <c r="C108" s="93"/>
      <c r="D108" s="98"/>
      <c r="E108" s="98"/>
      <c r="F108" s="98"/>
    </row>
    <row r="109" spans="1:6" hidden="1">
      <c r="A109" s="97"/>
      <c r="B109" s="98"/>
      <c r="C109" s="93"/>
      <c r="D109" s="98"/>
      <c r="E109" s="98"/>
      <c r="F109" s="98"/>
    </row>
    <row r="110" spans="1:6" hidden="1">
      <c r="A110" s="97"/>
      <c r="B110" s="98"/>
      <c r="C110" s="93"/>
      <c r="D110" s="98"/>
      <c r="E110" s="98"/>
      <c r="F110" s="98"/>
    </row>
    <row r="111" spans="1:6" hidden="1">
      <c r="A111" s="97"/>
      <c r="B111" s="98"/>
      <c r="C111" s="93"/>
      <c r="D111" s="98"/>
      <c r="E111" s="98"/>
      <c r="F111" s="98"/>
    </row>
    <row r="112" spans="1:6" hidden="1">
      <c r="A112" s="97"/>
      <c r="B112" s="98"/>
      <c r="C112" s="93"/>
      <c r="D112" s="98"/>
      <c r="E112" s="98"/>
      <c r="F112" s="98"/>
    </row>
    <row r="113" spans="1:6" hidden="1">
      <c r="A113" s="97"/>
      <c r="B113" s="98"/>
      <c r="C113" s="93"/>
      <c r="D113" s="98"/>
      <c r="E113" s="98"/>
      <c r="F113" s="98"/>
    </row>
    <row r="114" spans="1:6" hidden="1">
      <c r="A114" s="97"/>
      <c r="B114" s="98"/>
      <c r="C114" s="93"/>
      <c r="D114" s="98"/>
      <c r="E114" s="98"/>
      <c r="F114" s="98"/>
    </row>
    <row r="115" spans="1:6" hidden="1">
      <c r="A115" s="97"/>
      <c r="B115" s="98"/>
      <c r="C115" s="93"/>
      <c r="D115" s="98"/>
      <c r="E115" s="98"/>
      <c r="F115" s="98"/>
    </row>
    <row r="116" spans="1:6" hidden="1">
      <c r="A116" s="97"/>
      <c r="B116" s="98"/>
      <c r="C116" s="93"/>
      <c r="D116" s="98"/>
      <c r="E116" s="98"/>
      <c r="F116" s="98"/>
    </row>
    <row r="117" spans="1:6" hidden="1">
      <c r="A117" s="97"/>
      <c r="B117" s="98"/>
      <c r="C117" s="93"/>
      <c r="D117" s="98"/>
      <c r="E117" s="98"/>
      <c r="F117" s="98"/>
    </row>
    <row r="118" spans="1:6" hidden="1">
      <c r="A118" s="97"/>
      <c r="B118" s="98"/>
      <c r="C118" s="93"/>
      <c r="D118" s="98"/>
      <c r="E118" s="98"/>
      <c r="F118" s="98"/>
    </row>
    <row r="119" spans="1:6" hidden="1">
      <c r="A119" s="97"/>
      <c r="B119" s="98"/>
      <c r="C119" s="93"/>
      <c r="D119" s="98"/>
      <c r="E119" s="98"/>
      <c r="F119" s="98"/>
    </row>
    <row r="120" spans="1:6" hidden="1">
      <c r="A120" s="97"/>
      <c r="B120" s="98"/>
      <c r="C120" s="93"/>
      <c r="D120" s="98"/>
      <c r="E120" s="98"/>
      <c r="F120" s="98"/>
    </row>
    <row r="121" spans="1:6" hidden="1">
      <c r="A121" s="97"/>
      <c r="B121" s="98"/>
      <c r="C121" s="93"/>
      <c r="D121" s="98"/>
      <c r="E121" s="98"/>
      <c r="F121" s="98"/>
    </row>
    <row r="122" spans="1:6" hidden="1">
      <c r="A122" s="97"/>
      <c r="B122" s="98"/>
      <c r="C122" s="93"/>
      <c r="D122" s="98"/>
      <c r="E122" s="98"/>
      <c r="F122" s="98"/>
    </row>
    <row r="123" spans="1:6" hidden="1">
      <c r="A123" s="97"/>
      <c r="B123" s="98"/>
      <c r="C123" s="93"/>
      <c r="D123" s="98"/>
      <c r="E123" s="98"/>
      <c r="F123" s="98"/>
    </row>
    <row r="124" spans="1:6" hidden="1">
      <c r="A124" s="97"/>
      <c r="B124" s="98"/>
      <c r="C124" s="93"/>
      <c r="D124" s="98"/>
      <c r="E124" s="98"/>
      <c r="F124" s="98"/>
    </row>
    <row r="125" spans="1:6" hidden="1">
      <c r="A125" s="97"/>
      <c r="B125" s="98"/>
      <c r="C125" s="93"/>
      <c r="D125" s="98"/>
      <c r="E125" s="98"/>
      <c r="F125" s="98"/>
    </row>
    <row r="126" spans="1:6" hidden="1">
      <c r="A126" s="97"/>
      <c r="B126" s="98"/>
      <c r="C126" s="93"/>
      <c r="D126" s="98"/>
      <c r="E126" s="98"/>
      <c r="F126" s="98"/>
    </row>
    <row r="127" spans="1:6" hidden="1">
      <c r="A127" s="97"/>
      <c r="B127" s="98"/>
      <c r="C127" s="93"/>
      <c r="D127" s="98"/>
      <c r="E127" s="98"/>
      <c r="F127" s="98"/>
    </row>
    <row r="128" spans="1:6" hidden="1">
      <c r="A128" s="97"/>
      <c r="B128" s="98"/>
      <c r="C128" s="93"/>
      <c r="D128" s="98"/>
      <c r="E128" s="98"/>
      <c r="F128" s="98"/>
    </row>
    <row r="129" spans="1:6" hidden="1">
      <c r="A129" s="97"/>
      <c r="B129" s="98"/>
      <c r="C129" s="93"/>
      <c r="D129" s="98"/>
      <c r="E129" s="98"/>
      <c r="F129" s="98"/>
    </row>
    <row r="130" spans="1:6" hidden="1">
      <c r="A130" s="97"/>
      <c r="B130" s="98"/>
      <c r="C130" s="93"/>
      <c r="D130" s="98"/>
      <c r="E130" s="98"/>
      <c r="F130" s="98"/>
    </row>
    <row r="131" spans="1:6" hidden="1">
      <c r="A131" s="97"/>
      <c r="B131" s="98"/>
      <c r="C131" s="93"/>
      <c r="D131" s="98"/>
      <c r="E131" s="98"/>
      <c r="F131" s="98"/>
    </row>
    <row r="132" spans="1:6" hidden="1">
      <c r="A132" s="97"/>
      <c r="B132" s="98"/>
      <c r="C132" s="93"/>
      <c r="D132" s="98"/>
      <c r="E132" s="98"/>
      <c r="F132" s="98"/>
    </row>
    <row r="133" spans="1:6" hidden="1">
      <c r="A133" s="97"/>
      <c r="B133" s="98"/>
      <c r="C133" s="93"/>
      <c r="D133" s="98"/>
      <c r="E133" s="98"/>
      <c r="F133" s="98"/>
    </row>
    <row r="134" spans="1:6" hidden="1">
      <c r="A134" s="97"/>
      <c r="B134" s="98"/>
      <c r="C134" s="93"/>
      <c r="D134" s="98"/>
      <c r="E134" s="98"/>
      <c r="F134" s="98"/>
    </row>
    <row r="135" spans="1:6" hidden="1">
      <c r="A135" s="97"/>
      <c r="B135" s="98"/>
      <c r="C135" s="93"/>
      <c r="D135" s="98"/>
      <c r="E135" s="98"/>
      <c r="F135" s="98"/>
    </row>
    <row r="136" spans="1:6" hidden="1">
      <c r="A136" s="97"/>
      <c r="B136" s="98"/>
      <c r="C136" s="93"/>
      <c r="D136" s="98"/>
      <c r="E136" s="98"/>
      <c r="F136" s="98"/>
    </row>
    <row r="137" spans="1:6" hidden="1">
      <c r="A137" s="97"/>
      <c r="B137" s="98"/>
      <c r="C137" s="93"/>
      <c r="D137" s="98"/>
      <c r="E137" s="98"/>
      <c r="F137" s="98"/>
    </row>
    <row r="138" spans="1:6" hidden="1">
      <c r="A138" s="97"/>
      <c r="B138" s="98"/>
      <c r="C138" s="93"/>
      <c r="D138" s="98"/>
      <c r="E138" s="98"/>
      <c r="F138" s="98"/>
    </row>
    <row r="139" spans="1:6" hidden="1">
      <c r="A139" s="97"/>
      <c r="B139" s="98"/>
      <c r="C139" s="93"/>
      <c r="D139" s="98"/>
      <c r="E139" s="98"/>
      <c r="F139" s="98"/>
    </row>
    <row r="140" spans="1:6" hidden="1">
      <c r="A140" s="97"/>
      <c r="B140" s="98"/>
      <c r="C140" s="93"/>
      <c r="D140" s="98"/>
      <c r="E140" s="98"/>
      <c r="F140" s="98"/>
    </row>
    <row r="141" spans="1:6" hidden="1">
      <c r="A141" s="97"/>
      <c r="B141" s="98"/>
      <c r="C141" s="93"/>
      <c r="D141" s="98"/>
      <c r="E141" s="98"/>
      <c r="F141" s="98"/>
    </row>
    <row r="142" spans="1:6" hidden="1">
      <c r="A142" s="97"/>
      <c r="B142" s="98"/>
      <c r="C142" s="93"/>
      <c r="D142" s="98"/>
      <c r="E142" s="98"/>
      <c r="F142" s="98"/>
    </row>
    <row r="143" spans="1:6" hidden="1">
      <c r="A143" s="97"/>
      <c r="B143" s="98"/>
      <c r="C143" s="93"/>
      <c r="D143" s="98"/>
      <c r="E143" s="98"/>
      <c r="F143" s="98"/>
    </row>
    <row r="144" spans="1:6" hidden="1">
      <c r="A144" s="97"/>
      <c r="B144" s="98"/>
      <c r="C144" s="93"/>
      <c r="D144" s="98"/>
      <c r="E144" s="98"/>
      <c r="F144" s="98"/>
    </row>
    <row r="145" spans="1:6" hidden="1">
      <c r="A145" s="97"/>
      <c r="B145" s="98"/>
      <c r="C145" s="93"/>
      <c r="D145" s="98"/>
      <c r="E145" s="98"/>
      <c r="F145" s="98"/>
    </row>
    <row r="146" spans="1:6" hidden="1">
      <c r="A146" s="97"/>
      <c r="B146" s="98"/>
      <c r="C146" s="93"/>
      <c r="D146" s="98"/>
      <c r="E146" s="98"/>
      <c r="F146" s="98"/>
    </row>
    <row r="147" spans="1:6" hidden="1">
      <c r="A147" s="97"/>
      <c r="B147" s="98"/>
      <c r="C147" s="93"/>
      <c r="D147" s="98"/>
      <c r="E147" s="98"/>
      <c r="F147" s="98"/>
    </row>
    <row r="148" spans="1:6" hidden="1">
      <c r="A148" s="97"/>
      <c r="B148" s="98"/>
      <c r="C148" s="93"/>
      <c r="D148" s="98"/>
      <c r="E148" s="98"/>
      <c r="F148" s="98"/>
    </row>
    <row r="149" spans="1:6" hidden="1">
      <c r="A149" s="97"/>
      <c r="B149" s="98"/>
      <c r="C149" s="93"/>
      <c r="D149" s="98"/>
      <c r="E149" s="98"/>
      <c r="F149" s="98"/>
    </row>
    <row r="150" spans="1:6" hidden="1">
      <c r="A150" s="97"/>
      <c r="B150" s="98"/>
      <c r="C150" s="93"/>
      <c r="D150" s="98"/>
      <c r="E150" s="98"/>
      <c r="F150" s="98"/>
    </row>
    <row r="151" spans="1:6" hidden="1">
      <c r="A151" s="97"/>
      <c r="B151" s="98"/>
      <c r="C151" s="93"/>
      <c r="D151" s="98"/>
      <c r="E151" s="98"/>
      <c r="F151" s="98"/>
    </row>
    <row r="152" spans="1:6" hidden="1">
      <c r="A152" s="97"/>
      <c r="B152" s="98"/>
      <c r="C152" s="93"/>
      <c r="D152" s="98"/>
      <c r="E152" s="98"/>
      <c r="F152" s="98"/>
    </row>
    <row r="153" spans="1:6" hidden="1">
      <c r="A153" s="97"/>
      <c r="B153" s="98"/>
      <c r="C153" s="93"/>
      <c r="D153" s="98"/>
      <c r="E153" s="98"/>
      <c r="F153" s="98"/>
    </row>
    <row r="154" spans="1:6" hidden="1">
      <c r="A154" s="97"/>
      <c r="B154" s="98"/>
      <c r="C154" s="93"/>
      <c r="D154" s="98"/>
      <c r="E154" s="98"/>
      <c r="F154" s="98"/>
    </row>
    <row r="155" spans="1:6" hidden="1">
      <c r="A155" s="97"/>
      <c r="B155" s="98"/>
      <c r="C155" s="93"/>
      <c r="D155" s="98"/>
      <c r="E155" s="98"/>
      <c r="F155" s="98"/>
    </row>
    <row r="156" spans="1:6" hidden="1">
      <c r="A156" s="97"/>
      <c r="B156" s="98"/>
      <c r="C156" s="93"/>
      <c r="D156" s="98"/>
      <c r="E156" s="98"/>
      <c r="F156" s="98"/>
    </row>
    <row r="157" spans="1:6" hidden="1">
      <c r="A157" s="97"/>
      <c r="B157" s="98"/>
      <c r="C157" s="93"/>
      <c r="D157" s="98"/>
      <c r="E157" s="98"/>
      <c r="F157" s="98"/>
    </row>
    <row r="158" spans="1:6" hidden="1">
      <c r="A158" s="97"/>
      <c r="B158" s="98"/>
      <c r="C158" s="93"/>
      <c r="D158" s="98"/>
      <c r="E158" s="98"/>
      <c r="F158" s="98"/>
    </row>
    <row r="159" spans="1:6" hidden="1">
      <c r="A159" s="97"/>
      <c r="B159" s="98"/>
      <c r="C159" s="93"/>
      <c r="D159" s="98"/>
      <c r="E159" s="98"/>
      <c r="F159" s="98"/>
    </row>
    <row r="160" spans="1:6" hidden="1">
      <c r="A160" s="97"/>
      <c r="B160" s="98"/>
      <c r="C160" s="93"/>
      <c r="D160" s="98"/>
      <c r="E160" s="98"/>
      <c r="F160" s="98"/>
    </row>
    <row r="161" spans="1:6" hidden="1">
      <c r="A161" s="97"/>
      <c r="B161" s="98"/>
      <c r="C161" s="93"/>
      <c r="D161" s="98"/>
      <c r="E161" s="98"/>
      <c r="F161" s="98"/>
    </row>
    <row r="162" spans="1:6" hidden="1">
      <c r="A162" s="97"/>
      <c r="B162" s="98"/>
      <c r="C162" s="93"/>
      <c r="D162" s="98"/>
      <c r="E162" s="98"/>
      <c r="F162" s="98"/>
    </row>
    <row r="163" spans="1:6" hidden="1">
      <c r="A163" s="97"/>
      <c r="B163" s="98"/>
      <c r="C163" s="93"/>
      <c r="D163" s="98"/>
      <c r="E163" s="98"/>
      <c r="F163" s="98"/>
    </row>
    <row r="164" spans="1:6" hidden="1">
      <c r="A164" s="97"/>
      <c r="B164" s="98"/>
      <c r="C164" s="93"/>
      <c r="D164" s="98"/>
      <c r="E164" s="98"/>
      <c r="F164" s="98"/>
    </row>
    <row r="165" spans="1:6" hidden="1">
      <c r="A165" s="97"/>
      <c r="B165" s="98"/>
      <c r="C165" s="93"/>
      <c r="D165" s="98"/>
      <c r="E165" s="98"/>
      <c r="F165" s="98"/>
    </row>
    <row r="166" spans="1:6" hidden="1">
      <c r="A166" s="97"/>
      <c r="B166" s="98"/>
      <c r="C166" s="93"/>
      <c r="D166" s="98"/>
      <c r="E166" s="98"/>
      <c r="F166" s="98"/>
    </row>
    <row r="167" spans="1:6" hidden="1">
      <c r="A167" s="97"/>
      <c r="B167" s="98"/>
      <c r="C167" s="93"/>
      <c r="D167" s="98"/>
      <c r="E167" s="98"/>
      <c r="F167" s="98"/>
    </row>
    <row r="168" spans="1:6" hidden="1">
      <c r="A168" s="97"/>
      <c r="B168" s="98"/>
      <c r="C168" s="93"/>
      <c r="D168" s="98"/>
      <c r="E168" s="98"/>
      <c r="F168" s="98"/>
    </row>
    <row r="169" spans="1:6" hidden="1">
      <c r="A169" s="97"/>
      <c r="B169" s="98"/>
      <c r="C169" s="93"/>
      <c r="D169" s="98"/>
      <c r="E169" s="98"/>
      <c r="F169" s="98"/>
    </row>
    <row r="170" spans="1:6" hidden="1">
      <c r="A170" s="97"/>
      <c r="B170" s="98"/>
      <c r="C170" s="93"/>
      <c r="D170" s="98"/>
      <c r="E170" s="98"/>
      <c r="F170" s="98"/>
    </row>
    <row r="171" spans="1:6" hidden="1">
      <c r="A171" s="97"/>
      <c r="B171" s="98"/>
      <c r="C171" s="93"/>
      <c r="D171" s="98"/>
      <c r="E171" s="98"/>
      <c r="F171" s="98"/>
    </row>
    <row r="172" spans="1:6" hidden="1">
      <c r="A172" s="97"/>
      <c r="B172" s="98"/>
      <c r="C172" s="93"/>
      <c r="D172" s="98"/>
      <c r="E172" s="98"/>
      <c r="F172" s="98"/>
    </row>
    <row r="173" spans="1:6" hidden="1">
      <c r="A173" s="97"/>
      <c r="B173" s="98"/>
      <c r="C173" s="93"/>
      <c r="D173" s="98"/>
      <c r="E173" s="98"/>
      <c r="F173" s="98"/>
    </row>
    <row r="174" spans="1:6" hidden="1">
      <c r="A174" s="97"/>
      <c r="B174" s="98"/>
      <c r="C174" s="93"/>
      <c r="D174" s="98"/>
      <c r="E174" s="98"/>
      <c r="F174" s="98"/>
    </row>
    <row r="175" spans="1:6" hidden="1">
      <c r="A175" s="97"/>
      <c r="B175" s="98"/>
      <c r="C175" s="93"/>
      <c r="D175" s="98"/>
      <c r="E175" s="98"/>
      <c r="F175" s="98"/>
    </row>
    <row r="176" spans="1:6" hidden="1">
      <c r="A176" s="97"/>
      <c r="B176" s="98"/>
      <c r="C176" s="93"/>
      <c r="D176" s="98"/>
      <c r="E176" s="98"/>
      <c r="F176" s="98"/>
    </row>
    <row r="177" spans="1:6" hidden="1">
      <c r="A177" s="97"/>
      <c r="B177" s="98"/>
      <c r="C177" s="93"/>
      <c r="D177" s="98"/>
      <c r="E177" s="98"/>
      <c r="F177" s="98"/>
    </row>
    <row r="178" spans="1:6" hidden="1">
      <c r="A178" s="97"/>
      <c r="B178" s="98"/>
      <c r="C178" s="93"/>
      <c r="D178" s="98"/>
      <c r="E178" s="98"/>
      <c r="F178" s="98"/>
    </row>
    <row r="179" spans="1:6" hidden="1">
      <c r="A179" s="97"/>
      <c r="B179" s="98"/>
      <c r="C179" s="93"/>
      <c r="D179" s="98"/>
      <c r="E179" s="98"/>
      <c r="F179" s="98"/>
    </row>
    <row r="180" spans="1:6" hidden="1">
      <c r="A180" s="97"/>
      <c r="B180" s="98"/>
      <c r="C180" s="93"/>
      <c r="D180" s="98"/>
      <c r="E180" s="98"/>
      <c r="F180" s="98"/>
    </row>
    <row r="181" spans="1:6" hidden="1">
      <c r="A181" s="99"/>
      <c r="B181" s="98"/>
      <c r="C181" s="93"/>
      <c r="D181" s="98"/>
      <c r="E181" s="98"/>
      <c r="F181" s="98"/>
    </row>
    <row r="182" spans="1:6" hidden="1">
      <c r="A182" s="97"/>
      <c r="B182" s="98"/>
      <c r="C182" s="93"/>
      <c r="D182" s="98"/>
      <c r="E182" s="98"/>
      <c r="F182" s="98"/>
    </row>
    <row r="183" spans="1:6" hidden="1">
      <c r="A183" s="97"/>
      <c r="B183" s="98"/>
      <c r="C183" s="93"/>
      <c r="D183" s="98"/>
      <c r="E183" s="98"/>
      <c r="F183" s="98"/>
    </row>
    <row r="184" spans="1:6" hidden="1">
      <c r="A184" s="97"/>
      <c r="B184" s="98"/>
      <c r="C184" s="93"/>
      <c r="D184" s="98"/>
      <c r="E184" s="98"/>
      <c r="F184" s="98"/>
    </row>
    <row r="185" spans="1:6" hidden="1">
      <c r="A185" s="97"/>
      <c r="B185" s="98"/>
      <c r="C185" s="93"/>
      <c r="D185" s="98"/>
      <c r="E185" s="98"/>
      <c r="F185" s="98"/>
    </row>
    <row r="186" spans="1:6" hidden="1">
      <c r="A186" s="97"/>
      <c r="B186" s="98"/>
      <c r="C186" s="93"/>
      <c r="D186" s="98"/>
      <c r="E186" s="98"/>
      <c r="F186" s="98"/>
    </row>
    <row r="187" spans="1:6" hidden="1">
      <c r="A187" s="97"/>
      <c r="B187" s="98"/>
      <c r="C187" s="93"/>
      <c r="D187" s="98"/>
      <c r="E187" s="98"/>
      <c r="F187" s="98"/>
    </row>
    <row r="188" spans="1:6" hidden="1">
      <c r="A188" s="97"/>
      <c r="B188" s="98"/>
      <c r="C188" s="93"/>
      <c r="D188" s="98"/>
      <c r="E188" s="98"/>
      <c r="F188" s="98"/>
    </row>
    <row r="189" spans="1:6" hidden="1">
      <c r="A189" s="97"/>
      <c r="B189" s="98"/>
      <c r="C189" s="93"/>
      <c r="D189" s="98"/>
      <c r="E189" s="98"/>
      <c r="F189" s="98"/>
    </row>
    <row r="190" spans="1:6" hidden="1">
      <c r="A190" s="97"/>
      <c r="B190" s="98"/>
      <c r="C190" s="93"/>
      <c r="D190" s="98"/>
      <c r="E190" s="98"/>
      <c r="F190" s="98"/>
    </row>
    <row r="191" spans="1:6" hidden="1">
      <c r="A191" s="97"/>
      <c r="B191" s="98"/>
      <c r="C191" s="93"/>
      <c r="D191" s="98"/>
      <c r="E191" s="98"/>
      <c r="F191" s="98"/>
    </row>
    <row r="192" spans="1:6" hidden="1">
      <c r="A192" s="97"/>
      <c r="B192" s="98"/>
      <c r="C192" s="93"/>
      <c r="D192" s="98"/>
      <c r="E192" s="98"/>
      <c r="F192" s="98"/>
    </row>
    <row r="193" spans="1:6" hidden="1">
      <c r="A193" s="97"/>
      <c r="B193" s="98"/>
      <c r="C193" s="93"/>
      <c r="D193" s="98"/>
      <c r="E193" s="98"/>
      <c r="F193" s="98"/>
    </row>
    <row r="194" spans="1:6" hidden="1">
      <c r="A194" s="97"/>
      <c r="B194" s="98"/>
      <c r="C194" s="93"/>
      <c r="D194" s="98"/>
      <c r="E194" s="98"/>
      <c r="F194" s="98"/>
    </row>
    <row r="195" spans="1:6" hidden="1">
      <c r="A195" s="97"/>
      <c r="B195" s="98"/>
      <c r="C195" s="93"/>
      <c r="D195" s="98"/>
      <c r="E195" s="98"/>
      <c r="F195" s="98"/>
    </row>
    <row r="196" spans="1:6" hidden="1">
      <c r="A196" s="97"/>
      <c r="B196" s="98"/>
      <c r="C196" s="93"/>
      <c r="D196" s="98"/>
      <c r="E196" s="98"/>
      <c r="F196" s="98"/>
    </row>
    <row r="197" spans="1:6" hidden="1">
      <c r="A197" s="97"/>
      <c r="B197" s="98"/>
      <c r="C197" s="93"/>
      <c r="D197" s="98"/>
      <c r="E197" s="98"/>
      <c r="F197" s="98"/>
    </row>
    <row r="198" spans="1:6" hidden="1">
      <c r="A198" s="97"/>
      <c r="B198" s="98"/>
      <c r="C198" s="93"/>
      <c r="D198" s="98"/>
      <c r="E198" s="98"/>
      <c r="F198" s="98"/>
    </row>
    <row r="199" spans="1:6" hidden="1">
      <c r="A199" s="97"/>
      <c r="B199" s="98"/>
      <c r="C199" s="93"/>
      <c r="D199" s="98"/>
      <c r="E199" s="98"/>
      <c r="F199" s="98"/>
    </row>
    <row r="200" spans="1:6" hidden="1">
      <c r="A200" s="97"/>
      <c r="B200" s="98"/>
      <c r="C200" s="93"/>
      <c r="D200" s="98"/>
      <c r="E200" s="98"/>
      <c r="F200" s="98"/>
    </row>
    <row r="201" spans="1:6" hidden="1">
      <c r="A201" s="97"/>
      <c r="B201" s="98"/>
      <c r="C201" s="93"/>
      <c r="D201" s="98"/>
      <c r="E201" s="98"/>
      <c r="F201" s="98"/>
    </row>
    <row r="202" spans="1:6" hidden="1">
      <c r="A202" s="97"/>
      <c r="B202" s="98"/>
      <c r="C202" s="93"/>
      <c r="D202" s="98"/>
      <c r="E202" s="98"/>
      <c r="F202" s="98"/>
    </row>
    <row r="203" spans="1:6" hidden="1">
      <c r="A203" s="97"/>
      <c r="B203" s="98"/>
      <c r="C203" s="93"/>
      <c r="D203" s="98"/>
      <c r="E203" s="98"/>
      <c r="F203" s="98"/>
    </row>
    <row r="204" spans="1:6" hidden="1">
      <c r="A204" s="97"/>
      <c r="B204" s="98"/>
      <c r="C204" s="93"/>
      <c r="D204" s="98"/>
      <c r="E204" s="98"/>
      <c r="F204" s="98"/>
    </row>
    <row r="205" spans="1:6" hidden="1">
      <c r="A205" s="97"/>
      <c r="B205" s="98"/>
      <c r="C205" s="93"/>
      <c r="D205" s="98"/>
      <c r="E205" s="98"/>
      <c r="F205" s="98"/>
    </row>
    <row r="206" spans="1:6" hidden="1">
      <c r="A206" s="97"/>
      <c r="B206" s="98"/>
      <c r="C206" s="93"/>
      <c r="D206" s="98"/>
      <c r="E206" s="98"/>
      <c r="F206" s="98"/>
    </row>
    <row r="207" spans="1:6" hidden="1">
      <c r="A207" s="97"/>
      <c r="B207" s="98"/>
      <c r="C207" s="93"/>
      <c r="D207" s="98"/>
      <c r="E207" s="98"/>
      <c r="F207" s="98"/>
    </row>
    <row r="208" spans="1:6" hidden="1">
      <c r="A208" s="97"/>
      <c r="B208" s="98"/>
      <c r="C208" s="93"/>
      <c r="D208" s="98"/>
      <c r="E208" s="98"/>
      <c r="F208" s="98"/>
    </row>
    <row r="209" spans="1:6" hidden="1">
      <c r="A209" s="97"/>
      <c r="B209" s="98"/>
      <c r="C209" s="93"/>
      <c r="D209" s="98"/>
      <c r="E209" s="98"/>
      <c r="F209" s="98"/>
    </row>
    <row r="210" spans="1:6" hidden="1">
      <c r="A210" s="97"/>
      <c r="B210" s="98"/>
      <c r="C210" s="93"/>
      <c r="D210" s="98"/>
      <c r="E210" s="98"/>
      <c r="F210" s="98"/>
    </row>
    <row r="211" spans="1:6" hidden="1">
      <c r="A211" s="97"/>
      <c r="B211" s="98"/>
      <c r="C211" s="93"/>
      <c r="D211" s="98"/>
      <c r="E211" s="98"/>
      <c r="F211" s="98"/>
    </row>
    <row r="212" spans="1:6" hidden="1">
      <c r="A212" s="97"/>
      <c r="B212" s="98"/>
      <c r="C212" s="93"/>
      <c r="D212" s="98"/>
      <c r="E212" s="98"/>
      <c r="F212" s="98"/>
    </row>
    <row r="213" spans="1:6" hidden="1">
      <c r="A213" s="97"/>
      <c r="B213" s="98"/>
      <c r="C213" s="93"/>
      <c r="D213" s="98"/>
      <c r="E213" s="98"/>
      <c r="F213" s="98"/>
    </row>
    <row r="214" spans="1:6" hidden="1">
      <c r="A214" s="97"/>
      <c r="B214" s="98"/>
      <c r="C214" s="93"/>
      <c r="D214" s="98"/>
      <c r="E214" s="98"/>
      <c r="F214" s="98"/>
    </row>
    <row r="215" spans="1:6" hidden="1">
      <c r="A215" s="97"/>
      <c r="B215" s="98"/>
      <c r="C215" s="93"/>
      <c r="D215" s="98"/>
      <c r="E215" s="98"/>
      <c r="F215" s="98"/>
    </row>
    <row r="216" spans="1:6" hidden="1">
      <c r="A216" s="97"/>
      <c r="B216" s="98"/>
      <c r="C216" s="93"/>
      <c r="D216" s="98"/>
      <c r="E216" s="98"/>
      <c r="F216" s="98"/>
    </row>
    <row r="217" spans="1:6" hidden="1">
      <c r="A217" s="97"/>
      <c r="B217" s="98"/>
      <c r="C217" s="93"/>
      <c r="D217" s="98"/>
      <c r="E217" s="98"/>
      <c r="F217" s="98"/>
    </row>
    <row r="218" spans="1:6" hidden="1">
      <c r="A218" s="97"/>
      <c r="B218" s="98"/>
      <c r="C218" s="93"/>
      <c r="D218" s="98"/>
      <c r="E218" s="98"/>
      <c r="F218" s="98"/>
    </row>
    <row r="219" spans="1:6" hidden="1">
      <c r="A219" s="97"/>
      <c r="B219" s="98"/>
      <c r="C219" s="93"/>
      <c r="D219" s="98"/>
      <c r="E219" s="98"/>
      <c r="F219" s="98"/>
    </row>
    <row r="220" spans="1:6" hidden="1">
      <c r="A220" s="97"/>
      <c r="B220" s="98"/>
      <c r="C220" s="93"/>
      <c r="D220" s="98"/>
      <c r="E220" s="98"/>
      <c r="F220" s="98"/>
    </row>
    <row r="221" spans="1:6" hidden="1">
      <c r="A221" s="97"/>
      <c r="B221" s="98"/>
      <c r="C221" s="93"/>
      <c r="D221" s="98"/>
      <c r="E221" s="98"/>
      <c r="F221" s="98"/>
    </row>
    <row r="222" spans="1:6" hidden="1">
      <c r="A222" s="97"/>
      <c r="B222" s="98"/>
      <c r="C222" s="93"/>
      <c r="D222" s="98"/>
      <c r="E222" s="98"/>
      <c r="F222" s="98"/>
    </row>
    <row r="223" spans="1:6" hidden="1">
      <c r="A223" s="97"/>
      <c r="B223" s="98"/>
      <c r="C223" s="93"/>
      <c r="D223" s="98"/>
      <c r="E223" s="98"/>
      <c r="F223" s="98"/>
    </row>
    <row r="224" spans="1:6" hidden="1">
      <c r="A224" s="97"/>
      <c r="B224" s="98"/>
      <c r="C224" s="93"/>
      <c r="D224" s="98"/>
      <c r="E224" s="98"/>
      <c r="F224" s="98"/>
    </row>
    <row r="225" spans="1:6" hidden="1">
      <c r="A225" s="97"/>
      <c r="B225" s="98"/>
      <c r="C225" s="93"/>
      <c r="D225" s="98"/>
      <c r="E225" s="98"/>
      <c r="F225" s="98"/>
    </row>
    <row r="226" spans="1:6" hidden="1">
      <c r="A226" s="97"/>
      <c r="B226" s="98"/>
      <c r="C226" s="93"/>
      <c r="D226" s="98"/>
      <c r="E226" s="98"/>
      <c r="F226" s="98"/>
    </row>
    <row r="227" spans="1:6">
      <c r="A227" s="69"/>
    </row>
    <row r="228" spans="1:6">
      <c r="A228" s="69"/>
    </row>
    <row r="229" spans="1:6">
      <c r="A229" s="69"/>
    </row>
    <row r="230" spans="1:6">
      <c r="A230" s="69"/>
    </row>
    <row r="231" spans="1:6">
      <c r="A231" s="69"/>
    </row>
    <row r="232" spans="1:6">
      <c r="A232" s="69"/>
    </row>
    <row r="233" spans="1:6">
      <c r="A233" s="69"/>
    </row>
    <row r="234" spans="1:6">
      <c r="A234" s="69"/>
    </row>
    <row r="235" spans="1:6">
      <c r="A235" s="69"/>
    </row>
    <row r="236" spans="1:6">
      <c r="A236" s="69"/>
    </row>
    <row r="237" spans="1:6">
      <c r="A237" s="69"/>
    </row>
    <row r="238" spans="1:6">
      <c r="A238" s="69"/>
    </row>
    <row r="239" spans="1:6">
      <c r="A239" s="69"/>
    </row>
    <row r="240" spans="1:6">
      <c r="A240" s="69"/>
    </row>
    <row r="241" spans="1:1">
      <c r="A241" s="69"/>
    </row>
    <row r="242" spans="1:1">
      <c r="A242" s="69"/>
    </row>
    <row r="243" spans="1:1">
      <c r="A243" s="69"/>
    </row>
    <row r="244" spans="1:1">
      <c r="A244" s="69"/>
    </row>
    <row r="245" spans="1:1">
      <c r="A245" s="69"/>
    </row>
    <row r="246" spans="1:1">
      <c r="A246" s="69"/>
    </row>
    <row r="247" spans="1:1">
      <c r="A247" s="69"/>
    </row>
    <row r="248" spans="1:1">
      <c r="A248" s="69"/>
    </row>
    <row r="249" spans="1:1">
      <c r="A249" s="69"/>
    </row>
    <row r="250" spans="1:1">
      <c r="A250" s="69"/>
    </row>
    <row r="251" spans="1:1">
      <c r="A251" s="69"/>
    </row>
    <row r="252" spans="1:1">
      <c r="A252" s="69"/>
    </row>
    <row r="253" spans="1:1">
      <c r="A253" s="69"/>
    </row>
    <row r="254" spans="1:1">
      <c r="A254" s="69"/>
    </row>
    <row r="255" spans="1:1">
      <c r="A255" s="69"/>
    </row>
    <row r="256" spans="1:1">
      <c r="A256" s="69"/>
    </row>
    <row r="257" spans="1:1">
      <c r="A257" s="69"/>
    </row>
    <row r="258" spans="1:1">
      <c r="A258" s="69"/>
    </row>
    <row r="259" spans="1:1">
      <c r="A259" s="69"/>
    </row>
    <row r="260" spans="1:1">
      <c r="A260" s="69"/>
    </row>
    <row r="261" spans="1:1">
      <c r="A261" s="69"/>
    </row>
    <row r="262" spans="1:1">
      <c r="A262" s="69"/>
    </row>
    <row r="263" spans="1:1">
      <c r="A263" s="69"/>
    </row>
    <row r="264" spans="1:1">
      <c r="A264" s="69"/>
    </row>
    <row r="265" spans="1:1">
      <c r="A265" s="69"/>
    </row>
    <row r="266" spans="1:1">
      <c r="A266" s="69"/>
    </row>
    <row r="267" spans="1:1">
      <c r="A267" s="69"/>
    </row>
    <row r="268" spans="1:1">
      <c r="A268" s="69"/>
    </row>
    <row r="269" spans="1:1">
      <c r="A269" s="69"/>
    </row>
    <row r="270" spans="1:1">
      <c r="A270" s="69"/>
    </row>
    <row r="271" spans="1:1">
      <c r="A271" s="69"/>
    </row>
    <row r="272" spans="1:1">
      <c r="A272" s="69"/>
    </row>
    <row r="273" spans="1:1">
      <c r="A273" s="69"/>
    </row>
    <row r="274" spans="1:1">
      <c r="A274" s="69"/>
    </row>
    <row r="275" spans="1:1">
      <c r="A275" s="69"/>
    </row>
    <row r="276" spans="1:1">
      <c r="A276" s="69"/>
    </row>
    <row r="277" spans="1:1">
      <c r="A277" s="69"/>
    </row>
    <row r="278" spans="1:1">
      <c r="A278" s="69"/>
    </row>
    <row r="279" spans="1:1">
      <c r="A279" s="69"/>
    </row>
    <row r="280" spans="1:1">
      <c r="A280" s="69"/>
    </row>
    <row r="281" spans="1:1">
      <c r="A281" s="69"/>
    </row>
    <row r="282" spans="1:1">
      <c r="A282" s="69"/>
    </row>
    <row r="283" spans="1:1">
      <c r="A283" s="69"/>
    </row>
    <row r="284" spans="1:1">
      <c r="A284" s="69"/>
    </row>
    <row r="285" spans="1:1">
      <c r="A285" s="69"/>
    </row>
    <row r="286" spans="1:1">
      <c r="A286" s="69"/>
    </row>
    <row r="287" spans="1:1">
      <c r="A287" s="69"/>
    </row>
    <row r="288" spans="1:1">
      <c r="A288" s="69"/>
    </row>
    <row r="289" spans="1:1">
      <c r="A289" s="69"/>
    </row>
    <row r="290" spans="1:1">
      <c r="A290" s="69"/>
    </row>
    <row r="291" spans="1:1">
      <c r="A291" s="69"/>
    </row>
    <row r="292" spans="1:1">
      <c r="A292" s="69"/>
    </row>
    <row r="293" spans="1:1">
      <c r="A293" s="69"/>
    </row>
    <row r="294" spans="1:1">
      <c r="A294" s="69"/>
    </row>
    <row r="295" spans="1:1">
      <c r="A295" s="69"/>
    </row>
    <row r="296" spans="1:1">
      <c r="A296" s="69"/>
    </row>
    <row r="297" spans="1:1">
      <c r="A297" s="69"/>
    </row>
    <row r="298" spans="1:1">
      <c r="A298" s="69"/>
    </row>
    <row r="299" spans="1:1">
      <c r="A299" s="69"/>
    </row>
    <row r="300" spans="1:1">
      <c r="A300" s="69"/>
    </row>
    <row r="301" spans="1:1">
      <c r="A301" s="69"/>
    </row>
    <row r="302" spans="1:1">
      <c r="A302" s="69"/>
    </row>
    <row r="303" spans="1:1">
      <c r="A303" s="69"/>
    </row>
    <row r="304" spans="1:1">
      <c r="A304" s="69"/>
    </row>
    <row r="305" spans="1:1">
      <c r="A305" s="69"/>
    </row>
    <row r="306" spans="1:1">
      <c r="A306" s="69"/>
    </row>
    <row r="307" spans="1:1">
      <c r="A307" s="69"/>
    </row>
    <row r="308" spans="1:1">
      <c r="A308" s="69"/>
    </row>
    <row r="309" spans="1:1">
      <c r="A309" s="69"/>
    </row>
    <row r="310" spans="1:1">
      <c r="A310" s="69"/>
    </row>
    <row r="311" spans="1:1">
      <c r="A311" s="69"/>
    </row>
    <row r="312" spans="1:1">
      <c r="A312" s="69"/>
    </row>
    <row r="313" spans="1:1">
      <c r="A313" s="69"/>
    </row>
    <row r="314" spans="1:1">
      <c r="A314" s="69"/>
    </row>
    <row r="315" spans="1:1">
      <c r="A315" s="69"/>
    </row>
    <row r="316" spans="1:1">
      <c r="A316" s="69"/>
    </row>
    <row r="317" spans="1:1">
      <c r="A317" s="69"/>
    </row>
    <row r="318" spans="1:1">
      <c r="A318" s="69"/>
    </row>
    <row r="319" spans="1:1">
      <c r="A319" s="69"/>
    </row>
    <row r="320" spans="1:1">
      <c r="A320" s="69"/>
    </row>
    <row r="321" spans="1:1">
      <c r="A321" s="69"/>
    </row>
    <row r="322" spans="1:1">
      <c r="A322" s="69"/>
    </row>
    <row r="323" spans="1:1">
      <c r="A323" s="69"/>
    </row>
    <row r="324" spans="1:1">
      <c r="A324" s="69"/>
    </row>
    <row r="325" spans="1:1">
      <c r="A325" s="69"/>
    </row>
    <row r="326" spans="1:1">
      <c r="A326" s="69"/>
    </row>
    <row r="327" spans="1:1">
      <c r="A327" s="69"/>
    </row>
    <row r="328" spans="1:1">
      <c r="A328" s="69"/>
    </row>
    <row r="329" spans="1:1">
      <c r="A329" s="69"/>
    </row>
    <row r="330" spans="1:1">
      <c r="A330" s="69"/>
    </row>
    <row r="331" spans="1:1">
      <c r="A331" s="69"/>
    </row>
    <row r="332" spans="1:1">
      <c r="A332" s="69"/>
    </row>
    <row r="333" spans="1:1">
      <c r="A333" s="69"/>
    </row>
    <row r="334" spans="1:1">
      <c r="A334" s="69"/>
    </row>
    <row r="335" spans="1:1">
      <c r="A335" s="69"/>
    </row>
    <row r="336" spans="1:1">
      <c r="A336" s="69"/>
    </row>
    <row r="337" spans="1:1">
      <c r="A337" s="69"/>
    </row>
    <row r="338" spans="1:1">
      <c r="A338" s="69"/>
    </row>
    <row r="339" spans="1:1">
      <c r="A339" s="69"/>
    </row>
    <row r="340" spans="1:1">
      <c r="A340" s="69"/>
    </row>
    <row r="341" spans="1:1">
      <c r="A341" s="69"/>
    </row>
    <row r="342" spans="1:1">
      <c r="A342" s="69"/>
    </row>
    <row r="343" spans="1:1">
      <c r="A343" s="69"/>
    </row>
    <row r="344" spans="1:1">
      <c r="A344" s="69"/>
    </row>
    <row r="345" spans="1:1">
      <c r="A345" s="69"/>
    </row>
    <row r="346" spans="1:1">
      <c r="A346" s="69"/>
    </row>
    <row r="347" spans="1:1">
      <c r="A347" s="69"/>
    </row>
    <row r="348" spans="1:1">
      <c r="A348" s="69"/>
    </row>
    <row r="349" spans="1:1">
      <c r="A349" s="69"/>
    </row>
    <row r="350" spans="1:1">
      <c r="A350" s="69"/>
    </row>
    <row r="351" spans="1:1">
      <c r="A351" s="69"/>
    </row>
    <row r="352" spans="1:1">
      <c r="A352" s="69"/>
    </row>
    <row r="353" spans="1:1">
      <c r="A353" s="69"/>
    </row>
    <row r="354" spans="1:1">
      <c r="A354" s="69"/>
    </row>
    <row r="355" spans="1:1">
      <c r="A355" s="69"/>
    </row>
    <row r="356" spans="1:1">
      <c r="A356" s="69"/>
    </row>
    <row r="357" spans="1:1">
      <c r="A357" s="69"/>
    </row>
    <row r="358" spans="1:1">
      <c r="A358" s="69"/>
    </row>
    <row r="359" spans="1:1">
      <c r="A359" s="69"/>
    </row>
    <row r="360" spans="1:1">
      <c r="A360" s="69"/>
    </row>
    <row r="361" spans="1:1">
      <c r="A361" s="69"/>
    </row>
    <row r="362" spans="1:1">
      <c r="A362" s="69"/>
    </row>
    <row r="363" spans="1:1">
      <c r="A363" s="69"/>
    </row>
    <row r="364" spans="1:1">
      <c r="A364" s="69"/>
    </row>
    <row r="365" spans="1:1">
      <c r="A365" s="69"/>
    </row>
    <row r="366" spans="1:1">
      <c r="A366" s="69"/>
    </row>
    <row r="367" spans="1:1">
      <c r="A367" s="69"/>
    </row>
    <row r="368" spans="1:1">
      <c r="A368" s="69"/>
    </row>
    <row r="369" spans="1:1">
      <c r="A369" s="69"/>
    </row>
    <row r="370" spans="1:1">
      <c r="A370" s="69"/>
    </row>
    <row r="371" spans="1:1">
      <c r="A371" s="69"/>
    </row>
    <row r="372" spans="1:1">
      <c r="A372" s="69"/>
    </row>
    <row r="373" spans="1:1">
      <c r="A373" s="69"/>
    </row>
    <row r="374" spans="1:1">
      <c r="A374" s="69"/>
    </row>
    <row r="375" spans="1:1">
      <c r="A375" s="69"/>
    </row>
    <row r="376" spans="1:1">
      <c r="A376" s="69"/>
    </row>
    <row r="377" spans="1:1">
      <c r="A377" s="69"/>
    </row>
    <row r="378" spans="1:1">
      <c r="A378" s="69"/>
    </row>
    <row r="379" spans="1:1">
      <c r="A379" s="69"/>
    </row>
    <row r="380" spans="1:1">
      <c r="A380" s="69"/>
    </row>
    <row r="381" spans="1:1">
      <c r="A381" s="69"/>
    </row>
    <row r="382" spans="1:1">
      <c r="A382" s="69"/>
    </row>
    <row r="383" spans="1:1">
      <c r="A383" s="69"/>
    </row>
    <row r="384" spans="1:1">
      <c r="A384" s="69"/>
    </row>
    <row r="385" spans="1:1">
      <c r="A385" s="69"/>
    </row>
    <row r="386" spans="1:1">
      <c r="A386" s="69"/>
    </row>
    <row r="387" spans="1:1">
      <c r="A387" s="69"/>
    </row>
    <row r="388" spans="1:1">
      <c r="A388" s="69"/>
    </row>
    <row r="389" spans="1:1">
      <c r="A389" s="69"/>
    </row>
    <row r="390" spans="1:1">
      <c r="A390" s="69"/>
    </row>
    <row r="391" spans="1:1">
      <c r="A391" s="69"/>
    </row>
    <row r="392" spans="1:1">
      <c r="A392" s="69"/>
    </row>
    <row r="393" spans="1:1">
      <c r="A393" s="69"/>
    </row>
    <row r="394" spans="1:1">
      <c r="A394" s="69"/>
    </row>
    <row r="395" spans="1:1">
      <c r="A395" s="69"/>
    </row>
    <row r="396" spans="1:1">
      <c r="A396" s="69"/>
    </row>
    <row r="397" spans="1:1">
      <c r="A397" s="69"/>
    </row>
    <row r="398" spans="1:1">
      <c r="A398" s="69"/>
    </row>
    <row r="399" spans="1:1">
      <c r="A399" s="69"/>
    </row>
    <row r="400" spans="1:1">
      <c r="A400" s="69"/>
    </row>
    <row r="401" spans="1:1">
      <c r="A401" s="69"/>
    </row>
    <row r="402" spans="1:1">
      <c r="A402" s="69"/>
    </row>
    <row r="403" spans="1:1">
      <c r="A403" s="69"/>
    </row>
    <row r="404" spans="1:1">
      <c r="A404" s="69"/>
    </row>
    <row r="405" spans="1:1">
      <c r="A405" s="69"/>
    </row>
    <row r="406" spans="1:1">
      <c r="A406" s="69"/>
    </row>
    <row r="407" spans="1:1">
      <c r="A407" s="69"/>
    </row>
    <row r="408" spans="1:1">
      <c r="A408" s="69"/>
    </row>
    <row r="409" spans="1:1">
      <c r="A409" s="69"/>
    </row>
    <row r="410" spans="1:1">
      <c r="A410" s="69"/>
    </row>
    <row r="411" spans="1:1">
      <c r="A411" s="69"/>
    </row>
    <row r="412" spans="1:1">
      <c r="A412" s="69"/>
    </row>
    <row r="413" spans="1:1">
      <c r="A413" s="69"/>
    </row>
    <row r="414" spans="1:1">
      <c r="A414" s="69"/>
    </row>
    <row r="415" spans="1:1">
      <c r="A415" s="69"/>
    </row>
    <row r="416" spans="1:1">
      <c r="A416" s="69"/>
    </row>
    <row r="417" spans="1:1">
      <c r="A417" s="69"/>
    </row>
    <row r="418" spans="1:1">
      <c r="A418" s="69"/>
    </row>
    <row r="419" spans="1:1">
      <c r="A419" s="69"/>
    </row>
    <row r="420" spans="1:1">
      <c r="A420" s="69"/>
    </row>
    <row r="421" spans="1:1">
      <c r="A421" s="69"/>
    </row>
    <row r="422" spans="1:1">
      <c r="A422" s="69"/>
    </row>
    <row r="423" spans="1:1">
      <c r="A423" s="69"/>
    </row>
    <row r="424" spans="1:1">
      <c r="A424" s="69"/>
    </row>
    <row r="425" spans="1:1">
      <c r="A425" s="69"/>
    </row>
    <row r="426" spans="1:1">
      <c r="A426" s="69"/>
    </row>
    <row r="427" spans="1:1">
      <c r="A427" s="69"/>
    </row>
    <row r="428" spans="1:1">
      <c r="A428" s="69"/>
    </row>
    <row r="429" spans="1:1">
      <c r="A429" s="69"/>
    </row>
    <row r="430" spans="1:1">
      <c r="A430" s="69"/>
    </row>
    <row r="431" spans="1:1">
      <c r="A431" s="69"/>
    </row>
    <row r="432" spans="1:1">
      <c r="A432" s="69"/>
    </row>
    <row r="433" spans="1:1">
      <c r="A433" s="69"/>
    </row>
    <row r="434" spans="1:1">
      <c r="A434" s="69"/>
    </row>
    <row r="435" spans="1:1">
      <c r="A435" s="69"/>
    </row>
    <row r="436" spans="1:1">
      <c r="A436" s="69"/>
    </row>
    <row r="437" spans="1:1">
      <c r="A437" s="69"/>
    </row>
    <row r="438" spans="1:1">
      <c r="A438" s="69"/>
    </row>
    <row r="439" spans="1:1">
      <c r="A439" s="69"/>
    </row>
    <row r="440" spans="1:1">
      <c r="A440" s="69"/>
    </row>
    <row r="441" spans="1:1">
      <c r="A441" s="69"/>
    </row>
    <row r="442" spans="1:1">
      <c r="A442" s="69"/>
    </row>
    <row r="443" spans="1:1">
      <c r="A443" s="69"/>
    </row>
    <row r="444" spans="1:1">
      <c r="A444" s="69"/>
    </row>
    <row r="445" spans="1:1">
      <c r="A445" s="69"/>
    </row>
    <row r="446" spans="1:1">
      <c r="A446" s="69"/>
    </row>
    <row r="447" spans="1:1">
      <c r="A447" s="69"/>
    </row>
    <row r="448" spans="1:1">
      <c r="A448" s="69"/>
    </row>
    <row r="449" spans="1:1">
      <c r="A449" s="69"/>
    </row>
    <row r="450" spans="1:1">
      <c r="A450" s="69"/>
    </row>
    <row r="451" spans="1:1">
      <c r="A451" s="69"/>
    </row>
    <row r="452" spans="1:1">
      <c r="A452" s="69"/>
    </row>
    <row r="453" spans="1:1">
      <c r="A453" s="69"/>
    </row>
    <row r="454" spans="1:1">
      <c r="A454" s="69"/>
    </row>
    <row r="455" spans="1:1">
      <c r="A455" s="69"/>
    </row>
    <row r="456" spans="1:1">
      <c r="A456" s="69"/>
    </row>
    <row r="457" spans="1:1">
      <c r="A457" s="69"/>
    </row>
    <row r="458" spans="1:1">
      <c r="A458" s="69"/>
    </row>
    <row r="459" spans="1:1">
      <c r="A459" s="69"/>
    </row>
    <row r="460" spans="1:1">
      <c r="A460" s="69"/>
    </row>
    <row r="461" spans="1:1">
      <c r="A461" s="69"/>
    </row>
    <row r="462" spans="1:1">
      <c r="A462" s="69"/>
    </row>
    <row r="463" spans="1:1">
      <c r="A463" s="69"/>
    </row>
    <row r="464" spans="1:1">
      <c r="A464" s="69"/>
    </row>
    <row r="465" spans="1:1">
      <c r="A465" s="69"/>
    </row>
    <row r="466" spans="1:1">
      <c r="A466" s="69"/>
    </row>
    <row r="467" spans="1:1">
      <c r="A467" s="69"/>
    </row>
    <row r="468" spans="1:1">
      <c r="A468" s="69"/>
    </row>
    <row r="469" spans="1:1">
      <c r="A469" s="69"/>
    </row>
    <row r="470" spans="1:1">
      <c r="A470" s="69"/>
    </row>
    <row r="471" spans="1:1">
      <c r="A471" s="69"/>
    </row>
  </sheetData>
  <autoFilter ref="A1:F226" xr:uid="{00000000-0001-0000-0300-000000000000}">
    <filterColumn colId="4">
      <filters>
        <filter val="4085-2"/>
      </filters>
    </filterColumn>
  </autoFilter>
  <phoneticPr fontId="2"/>
  <conditionalFormatting sqref="A472:A1048576">
    <cfRule type="duplicateValues" dxfId="31" priority="9"/>
    <cfRule type="duplicateValues" dxfId="30" priority="10"/>
  </conditionalFormatting>
  <conditionalFormatting sqref="A227:A1048576">
    <cfRule type="duplicateValues" dxfId="29" priority="8"/>
  </conditionalFormatting>
  <conditionalFormatting sqref="A58:A226">
    <cfRule type="duplicateValues" dxfId="28" priority="5"/>
  </conditionalFormatting>
  <conditionalFormatting sqref="A58:A1048576">
    <cfRule type="duplicateValues" dxfId="27" priority="4"/>
  </conditionalFormatting>
  <conditionalFormatting sqref="A1">
    <cfRule type="duplicateValues" dxfId="26" priority="2"/>
    <cfRule type="duplicateValues" dxfId="25" priority="3"/>
  </conditionalFormatting>
  <conditionalFormatting sqref="A1">
    <cfRule type="duplicateValues" dxfId="24" priority="1"/>
  </conditionalFormatting>
  <pageMargins left="0.7" right="0.7" top="0.75" bottom="0.75" header="0.3" footer="0.3"/>
  <pageSetup paperSize="9" scale="2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C6B71-E0B0-40C7-8469-3536690C36BE}">
  <dimension ref="A1:C15"/>
  <sheetViews>
    <sheetView workbookViewId="0">
      <selection sqref="A1:F9"/>
    </sheetView>
  </sheetViews>
  <sheetFormatPr defaultRowHeight="18.75"/>
  <cols>
    <col min="1" max="1" width="11.625" bestFit="1" customWidth="1"/>
  </cols>
  <sheetData>
    <row r="1" spans="1:3">
      <c r="C1" s="68"/>
    </row>
    <row r="2" spans="1:3">
      <c r="A2" s="84"/>
      <c r="C2" s="86"/>
    </row>
    <row r="3" spans="1:3">
      <c r="A3" s="84"/>
      <c r="C3" s="86"/>
    </row>
    <row r="4" spans="1:3">
      <c r="A4" s="84"/>
      <c r="C4" s="86"/>
    </row>
    <row r="5" spans="1:3">
      <c r="A5" s="84"/>
      <c r="C5" s="86"/>
    </row>
    <row r="6" spans="1:3">
      <c r="A6" s="84"/>
      <c r="C6" s="86"/>
    </row>
    <row r="7" spans="1:3">
      <c r="A7" s="84"/>
      <c r="C7" s="86"/>
    </row>
    <row r="8" spans="1:3">
      <c r="A8" s="84"/>
      <c r="C8" s="86"/>
    </row>
    <row r="9" spans="1:3">
      <c r="A9" s="84"/>
      <c r="C9" s="86"/>
    </row>
    <row r="10" spans="1:3">
      <c r="A10" s="69"/>
      <c r="C10" s="68"/>
    </row>
    <row r="11" spans="1:3">
      <c r="A11" s="69"/>
      <c r="C11" s="68"/>
    </row>
    <row r="12" spans="1:3">
      <c r="A12" s="69"/>
      <c r="C12" s="68"/>
    </row>
    <row r="13" spans="1:3">
      <c r="A13" s="69"/>
      <c r="C13" s="68"/>
    </row>
    <row r="14" spans="1:3">
      <c r="A14" s="69"/>
      <c r="C14" s="68"/>
    </row>
    <row r="15" spans="1:3">
      <c r="A15" s="69"/>
      <c r="C15" s="68"/>
    </row>
  </sheetData>
  <phoneticPr fontId="2"/>
  <conditionalFormatting sqref="A1">
    <cfRule type="duplicateValues" dxfId="23" priority="31"/>
    <cfRule type="duplicateValues" dxfId="22" priority="32"/>
  </conditionalFormatting>
  <conditionalFormatting sqref="A10">
    <cfRule type="duplicateValues" dxfId="21" priority="22"/>
  </conditionalFormatting>
  <conditionalFormatting sqref="A11">
    <cfRule type="duplicateValues" dxfId="20" priority="21"/>
  </conditionalFormatting>
  <conditionalFormatting sqref="A12">
    <cfRule type="duplicateValues" dxfId="19" priority="20"/>
  </conditionalFormatting>
  <conditionalFormatting sqref="A13">
    <cfRule type="duplicateValues" dxfId="18" priority="19"/>
  </conditionalFormatting>
  <conditionalFormatting sqref="A14">
    <cfRule type="duplicateValues" dxfId="17" priority="18"/>
  </conditionalFormatting>
  <conditionalFormatting sqref="A15">
    <cfRule type="duplicateValues" dxfId="16" priority="17"/>
  </conditionalFormatting>
  <conditionalFormatting sqref="A2">
    <cfRule type="duplicateValues" dxfId="15" priority="16"/>
  </conditionalFormatting>
  <conditionalFormatting sqref="A2">
    <cfRule type="duplicateValues" dxfId="14" priority="15"/>
  </conditionalFormatting>
  <conditionalFormatting sqref="A3">
    <cfRule type="duplicateValues" dxfId="13" priority="14"/>
  </conditionalFormatting>
  <conditionalFormatting sqref="A3">
    <cfRule type="duplicateValues" dxfId="12" priority="13"/>
  </conditionalFormatting>
  <conditionalFormatting sqref="A4">
    <cfRule type="duplicateValues" dxfId="11" priority="12"/>
  </conditionalFormatting>
  <conditionalFormatting sqref="A4">
    <cfRule type="duplicateValues" dxfId="10" priority="11"/>
  </conditionalFormatting>
  <conditionalFormatting sqref="A5">
    <cfRule type="duplicateValues" dxfId="9" priority="10"/>
  </conditionalFormatting>
  <conditionalFormatting sqref="A5">
    <cfRule type="duplicateValues" dxfId="8" priority="9"/>
  </conditionalFormatting>
  <conditionalFormatting sqref="A6">
    <cfRule type="duplicateValues" dxfId="7" priority="8"/>
  </conditionalFormatting>
  <conditionalFormatting sqref="A6">
    <cfRule type="duplicateValues" dxfId="6" priority="7"/>
  </conditionalFormatting>
  <conditionalFormatting sqref="A7">
    <cfRule type="duplicateValues" dxfId="5" priority="6"/>
  </conditionalFormatting>
  <conditionalFormatting sqref="A7">
    <cfRule type="duplicateValues" dxfId="4" priority="5"/>
  </conditionalFormatting>
  <conditionalFormatting sqref="A8">
    <cfRule type="duplicateValues" dxfId="3" priority="4"/>
  </conditionalFormatting>
  <conditionalFormatting sqref="A8">
    <cfRule type="duplicateValues" dxfId="2" priority="3"/>
  </conditionalFormatting>
  <conditionalFormatting sqref="A9">
    <cfRule type="duplicateValues" dxfId="1" priority="2"/>
  </conditionalFormatting>
  <conditionalFormatting sqref="A9">
    <cfRule type="duplicateValues" dxfId="0" priority="1"/>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9"/>
  <sheetViews>
    <sheetView topLeftCell="B1" zoomScale="85" zoomScaleNormal="85" workbookViewId="0">
      <selection activeCell="D16" sqref="D16"/>
    </sheetView>
  </sheetViews>
  <sheetFormatPr defaultColWidth="24.375" defaultRowHeight="15.75"/>
  <cols>
    <col min="1" max="1" width="24.375" style="24"/>
    <col min="2" max="2" width="29.5" style="24" bestFit="1" customWidth="1"/>
    <col min="3" max="16384" width="24.375" style="24"/>
  </cols>
  <sheetData>
    <row r="1" spans="1:15" ht="41.25" customHeight="1">
      <c r="A1" s="33" t="s">
        <v>129</v>
      </c>
      <c r="B1" s="33"/>
    </row>
    <row r="2" spans="1:15" ht="41.25" customHeight="1">
      <c r="A2" s="222" t="s">
        <v>149</v>
      </c>
      <c r="B2" s="225" t="s">
        <v>104</v>
      </c>
      <c r="C2" s="226" t="s">
        <v>67</v>
      </c>
      <c r="D2" s="225" t="s">
        <v>105</v>
      </c>
      <c r="E2" s="214" t="s">
        <v>68</v>
      </c>
      <c r="F2" s="215"/>
      <c r="G2" s="215"/>
      <c r="H2" s="215"/>
      <c r="I2" s="215"/>
      <c r="J2" s="215"/>
      <c r="K2" s="215"/>
      <c r="L2" s="216"/>
      <c r="M2" s="217" t="s">
        <v>106</v>
      </c>
      <c r="N2" s="217"/>
      <c r="O2" s="217"/>
    </row>
    <row r="3" spans="1:15" ht="41.25" customHeight="1">
      <c r="A3" s="223"/>
      <c r="B3" s="225"/>
      <c r="C3" s="226"/>
      <c r="D3" s="225"/>
      <c r="E3" s="218" t="s">
        <v>69</v>
      </c>
      <c r="F3" s="218"/>
      <c r="G3" s="218"/>
      <c r="H3" s="219" t="s">
        <v>70</v>
      </c>
      <c r="I3" s="220"/>
      <c r="J3" s="221" t="s">
        <v>71</v>
      </c>
      <c r="K3" s="221"/>
      <c r="L3" s="221" t="s">
        <v>72</v>
      </c>
      <c r="M3" s="217" t="s">
        <v>58</v>
      </c>
      <c r="N3" s="217" t="s">
        <v>107</v>
      </c>
      <c r="O3" s="217" t="s">
        <v>108</v>
      </c>
    </row>
    <row r="4" spans="1:15" ht="41.25" customHeight="1">
      <c r="A4" s="223"/>
      <c r="B4" s="225"/>
      <c r="C4" s="226"/>
      <c r="D4" s="225"/>
      <c r="E4" s="40" t="s">
        <v>73</v>
      </c>
      <c r="F4" s="40" t="s">
        <v>74</v>
      </c>
      <c r="G4" s="41" t="s">
        <v>75</v>
      </c>
      <c r="H4" s="39" t="s">
        <v>90</v>
      </c>
      <c r="I4" s="40" t="s">
        <v>76</v>
      </c>
      <c r="J4" s="39" t="s">
        <v>91</v>
      </c>
      <c r="K4" s="40" t="s">
        <v>76</v>
      </c>
      <c r="L4" s="221"/>
      <c r="M4" s="217"/>
      <c r="N4" s="217"/>
      <c r="O4" s="217"/>
    </row>
    <row r="5" spans="1:15" ht="41.25" customHeight="1">
      <c r="A5" s="224"/>
      <c r="B5" s="225"/>
      <c r="C5" s="226"/>
      <c r="D5" s="225"/>
      <c r="E5" s="42" t="s">
        <v>77</v>
      </c>
      <c r="F5" s="42" t="s">
        <v>78</v>
      </c>
      <c r="G5" s="43" t="s">
        <v>79</v>
      </c>
      <c r="H5" s="42" t="s">
        <v>80</v>
      </c>
      <c r="I5" s="42" t="s">
        <v>81</v>
      </c>
      <c r="J5" s="42" t="s">
        <v>82</v>
      </c>
      <c r="K5" s="42" t="s">
        <v>83</v>
      </c>
      <c r="L5" s="42" t="s">
        <v>84</v>
      </c>
      <c r="M5" s="217"/>
      <c r="N5" s="217"/>
      <c r="O5" s="217"/>
    </row>
    <row r="6" spans="1:15" ht="41.25" customHeight="1">
      <c r="A6" s="23">
        <f>IFERROR(基本情報シート!D13,"")</f>
        <v>0</v>
      </c>
      <c r="B6" s="32" t="str">
        <f>IFERROR(入力用シート１!Y4,"")</f>
        <v/>
      </c>
      <c r="C6" s="23" t="str">
        <f>IFERROR(VLOOKUP($B13,$H$13:$M$19,2,FALSE),"")</f>
        <v/>
      </c>
      <c r="D6" s="23" t="str">
        <f>IFERROR(VLOOKUP($B13,$H$13:$M$19,6,FALSE),"")</f>
        <v/>
      </c>
      <c r="E6" s="32">
        <f>IFERROR(入力用シート１!I18,"")</f>
        <v>0</v>
      </c>
      <c r="F6" s="32">
        <f>入力用シート１!I19</f>
        <v>0</v>
      </c>
      <c r="G6" s="83" t="str">
        <f>入力用シート１!I21</f>
        <v/>
      </c>
      <c r="H6" s="23" t="str">
        <f>IF(入力用シート１!A29="○",入力用シート１!I38,IF(入力用シート１!A44="○",入力用シート１!I54,""))</f>
        <v/>
      </c>
      <c r="I6" s="23" t="str">
        <f>IF(入力用シート１!A44="○",入力用シート１!L54,"")</f>
        <v/>
      </c>
      <c r="J6" s="23" t="str">
        <f>IF(入力用シート１!A29="○",入力用シート１!L38,IF(入力用シート１!A44="○",入力用シート１!R54,""))</f>
        <v/>
      </c>
      <c r="K6" s="23" t="str">
        <f>IF(入力用シート１!A44="○",入力用シート１!U54,"")</f>
        <v/>
      </c>
      <c r="L6" s="23" t="str">
        <f>IF(入力用シート１!A29="○",入力用シート１!R38,IF(入力用シート１!A44="○",入力用シート１!AD54,""))</f>
        <v/>
      </c>
      <c r="M6" s="23">
        <f>基本情報シート!D3</f>
        <v>0</v>
      </c>
      <c r="N6" s="23">
        <f>基本情報シート!F3</f>
        <v>0</v>
      </c>
      <c r="O6" s="23">
        <f>基本情報シート!H3</f>
        <v>0</v>
      </c>
    </row>
    <row r="12" spans="1:15" ht="18.75">
      <c r="B12" s="22"/>
      <c r="C12" s="22" t="s">
        <v>94</v>
      </c>
      <c r="D12" s="22" t="s">
        <v>92</v>
      </c>
      <c r="E12" s="22" t="s">
        <v>93</v>
      </c>
      <c r="F12" s="22" t="s">
        <v>95</v>
      </c>
      <c r="H12" s="23" t="s">
        <v>85</v>
      </c>
      <c r="I12" s="23"/>
      <c r="J12" s="23" t="s">
        <v>86</v>
      </c>
      <c r="K12" s="21" t="s">
        <v>92</v>
      </c>
      <c r="L12" s="26" t="s">
        <v>93</v>
      </c>
      <c r="M12" s="23" t="s">
        <v>95</v>
      </c>
    </row>
    <row r="13" spans="1:15" ht="18.75">
      <c r="B13" s="22" t="s">
        <v>66</v>
      </c>
      <c r="C13" s="22" t="str">
        <f>IFERROR(VLOOKUP($B$13,$H$13:$M$19,3,FALSE),"")</f>
        <v/>
      </c>
      <c r="D13" s="22" t="str">
        <f>IFERROR(VLOOKUP($B13,$H$13:$M$19,4,FALSE),"")</f>
        <v/>
      </c>
      <c r="E13" s="22" t="str">
        <f>IFERROR(VLOOKUP($B13,$H$13:$M$19,5,FALSE),"")</f>
        <v/>
      </c>
      <c r="F13" s="22" t="str">
        <f>IFERROR(VLOOKUP($B13,$H$13:$M$19,6,FALSE),"")</f>
        <v/>
      </c>
      <c r="H13" s="23">
        <f>入力用シート１!A9</f>
        <v>0</v>
      </c>
      <c r="I13" s="23" t="s">
        <v>142</v>
      </c>
      <c r="J13" s="27" t="s">
        <v>87</v>
      </c>
      <c r="K13" s="28"/>
      <c r="L13" s="29" t="s">
        <v>151</v>
      </c>
      <c r="M13" s="23">
        <v>0</v>
      </c>
    </row>
    <row r="14" spans="1:15" ht="25.5">
      <c r="H14" s="23">
        <f>入力用シート１!A10</f>
        <v>0</v>
      </c>
      <c r="I14" s="23" t="s">
        <v>143</v>
      </c>
      <c r="J14" s="27" t="s">
        <v>88</v>
      </c>
      <c r="K14" s="28"/>
      <c r="L14" s="30" t="s">
        <v>137</v>
      </c>
      <c r="M14" s="23">
        <v>0</v>
      </c>
    </row>
    <row r="15" spans="1:15" ht="51">
      <c r="H15" s="23">
        <f>入力用シート１!A11</f>
        <v>0</v>
      </c>
      <c r="I15" s="23" t="s">
        <v>144</v>
      </c>
      <c r="J15" s="27" t="s">
        <v>89</v>
      </c>
      <c r="K15" s="28"/>
      <c r="L15" s="30" t="s">
        <v>138</v>
      </c>
      <c r="M15" s="23">
        <v>0</v>
      </c>
    </row>
    <row r="16" spans="1:15" ht="25.5">
      <c r="H16" s="23">
        <f>入力用シート１!A12</f>
        <v>0</v>
      </c>
      <c r="I16" s="23" t="s">
        <v>145</v>
      </c>
      <c r="J16" s="27" t="s">
        <v>96</v>
      </c>
      <c r="K16" s="23" t="str">
        <f>""</f>
        <v/>
      </c>
      <c r="L16" s="30" t="s">
        <v>139</v>
      </c>
      <c r="M16" s="23">
        <v>0</v>
      </c>
    </row>
    <row r="17" spans="1:15" ht="25.5">
      <c r="H17" s="23">
        <f>入力用シート１!A25</f>
        <v>0</v>
      </c>
      <c r="I17" s="23" t="s">
        <v>146</v>
      </c>
      <c r="J17" s="23" t="str">
        <f>""</f>
        <v/>
      </c>
      <c r="K17" s="23" t="str">
        <f>""</f>
        <v/>
      </c>
      <c r="L17" s="30" t="s">
        <v>140</v>
      </c>
      <c r="M17" s="32" t="str">
        <f>入力用シート１!AA27</f>
        <v/>
      </c>
    </row>
    <row r="18" spans="1:15" ht="25.5">
      <c r="H18" s="23">
        <f>入力用シート１!A29</f>
        <v>0</v>
      </c>
      <c r="I18" s="23" t="s">
        <v>147</v>
      </c>
      <c r="J18" s="23" t="str">
        <f>""</f>
        <v/>
      </c>
      <c r="K18" s="23" t="str">
        <f>""</f>
        <v/>
      </c>
      <c r="L18" s="30" t="s">
        <v>140</v>
      </c>
      <c r="M18" s="32" t="str">
        <f>入力用シート１!AA42</f>
        <v/>
      </c>
    </row>
    <row r="19" spans="1:15" ht="25.5">
      <c r="H19" s="23">
        <f>入力用シート１!A44</f>
        <v>0</v>
      </c>
      <c r="I19" s="23" t="s">
        <v>148</v>
      </c>
      <c r="J19" s="23" t="str">
        <f>""</f>
        <v/>
      </c>
      <c r="K19" s="23" t="str">
        <f>""</f>
        <v/>
      </c>
      <c r="L19" s="30" t="s">
        <v>139</v>
      </c>
      <c r="M19" s="32" t="str">
        <f>入力用シート１!AA59</f>
        <v/>
      </c>
    </row>
    <row r="21" spans="1:15">
      <c r="A21" s="33" t="s">
        <v>141</v>
      </c>
      <c r="B21" s="33"/>
    </row>
    <row r="22" spans="1:15" ht="18.75" customHeight="1">
      <c r="A22" s="222" t="s">
        <v>150</v>
      </c>
      <c r="B22" s="222" t="s">
        <v>104</v>
      </c>
      <c r="C22" s="227" t="s">
        <v>67</v>
      </c>
      <c r="D22" s="225" t="s">
        <v>105</v>
      </c>
      <c r="E22" s="214" t="s">
        <v>68</v>
      </c>
      <c r="F22" s="215"/>
      <c r="G22" s="215"/>
      <c r="H22" s="215"/>
      <c r="I22" s="215"/>
      <c r="J22" s="215"/>
      <c r="K22" s="215"/>
      <c r="L22" s="216"/>
      <c r="M22" s="217" t="s">
        <v>106</v>
      </c>
      <c r="N22" s="217"/>
      <c r="O22" s="217"/>
    </row>
    <row r="23" spans="1:15" ht="18.75">
      <c r="A23" s="223"/>
      <c r="B23" s="223"/>
      <c r="C23" s="228"/>
      <c r="D23" s="225"/>
      <c r="E23" s="218" t="s">
        <v>69</v>
      </c>
      <c r="F23" s="218"/>
      <c r="G23" s="218"/>
      <c r="H23" s="219" t="s">
        <v>70</v>
      </c>
      <c r="I23" s="220"/>
      <c r="J23" s="221" t="s">
        <v>71</v>
      </c>
      <c r="K23" s="221"/>
      <c r="L23" s="221" t="s">
        <v>72</v>
      </c>
      <c r="M23" s="217" t="s">
        <v>58</v>
      </c>
      <c r="N23" s="217" t="s">
        <v>107</v>
      </c>
      <c r="O23" s="217" t="s">
        <v>108</v>
      </c>
    </row>
    <row r="24" spans="1:15" ht="37.5">
      <c r="A24" s="223"/>
      <c r="B24" s="223"/>
      <c r="C24" s="228"/>
      <c r="D24" s="225"/>
      <c r="E24" s="72" t="s">
        <v>73</v>
      </c>
      <c r="F24" s="72" t="s">
        <v>74</v>
      </c>
      <c r="G24" s="71" t="s">
        <v>75</v>
      </c>
      <c r="H24" s="70" t="s">
        <v>90</v>
      </c>
      <c r="I24" s="72" t="s">
        <v>76</v>
      </c>
      <c r="J24" s="70" t="s">
        <v>91</v>
      </c>
      <c r="K24" s="72" t="s">
        <v>76</v>
      </c>
      <c r="L24" s="221"/>
      <c r="M24" s="217"/>
      <c r="N24" s="217"/>
      <c r="O24" s="217"/>
    </row>
    <row r="25" spans="1:15" ht="18.75">
      <c r="A25" s="224"/>
      <c r="B25" s="224"/>
      <c r="C25" s="229"/>
      <c r="D25" s="225"/>
      <c r="E25" s="42" t="s">
        <v>77</v>
      </c>
      <c r="F25" s="42" t="s">
        <v>78</v>
      </c>
      <c r="G25" s="43" t="s">
        <v>79</v>
      </c>
      <c r="H25" s="42" t="s">
        <v>80</v>
      </c>
      <c r="I25" s="42" t="s">
        <v>81</v>
      </c>
      <c r="J25" s="42" t="s">
        <v>82</v>
      </c>
      <c r="K25" s="42" t="s">
        <v>83</v>
      </c>
      <c r="L25" s="42" t="s">
        <v>84</v>
      </c>
      <c r="M25" s="217"/>
      <c r="N25" s="217"/>
      <c r="O25" s="217"/>
    </row>
    <row r="26" spans="1:15">
      <c r="A26" s="23">
        <f>IFERROR(基本情報シート!D13,"")</f>
        <v>0</v>
      </c>
      <c r="B26" s="32" t="str">
        <f>'入力用シート 2'!Y4</f>
        <v/>
      </c>
      <c r="C26" s="23" t="str">
        <f>IFERROR(VLOOKUP($B33,$H$33:$M$39,2,FALSE),"")</f>
        <v/>
      </c>
      <c r="D26" s="23" t="str">
        <f>IFERROR(VLOOKUP($B33,$H$33:$M$39,6,FALSE),"")</f>
        <v/>
      </c>
      <c r="E26" s="32">
        <f>'入力用シート 2'!I18</f>
        <v>0</v>
      </c>
      <c r="F26" s="32">
        <f>'入力用シート 2'!I19</f>
        <v>0</v>
      </c>
      <c r="G26" s="32" t="str">
        <f>'入力用シート 2'!I21</f>
        <v/>
      </c>
      <c r="H26" s="23" t="str">
        <f>IF('入力用シート 2'!A29="○",'入力用シート 2'!I38,IF('入力用シート 2'!A44="○",'入力用シート 2'!I54,""))</f>
        <v/>
      </c>
      <c r="I26" s="23" t="str">
        <f>IF('入力用シート 2'!A44="○",'入力用シート 2'!L54,"")</f>
        <v/>
      </c>
      <c r="J26" s="23" t="str" cm="1">
        <f t="array" ref="J26">IF('入力用シート 2'!A29="○",'入力用シート 2'!L38:N38,IF('入力用シート 2'!A44="○",'入力用シート 2'!R54,""))</f>
        <v/>
      </c>
      <c r="K26" s="23" t="str" cm="1">
        <f t="array" ref="K26">IF('入力用シート 2'!A44="○",'入力用シート 2'!U54:W54,"")</f>
        <v/>
      </c>
      <c r="L26" s="23" t="str" cm="1">
        <f t="array" ref="L26">IF('入力用シート 2'!A29="○",'入力用シート 2'!R38,IF('入力用シート 2'!A44="○",'入力用シート 2'!AD54:AF54,""))</f>
        <v/>
      </c>
      <c r="M26" s="23">
        <f>基本情報シート!D3</f>
        <v>0</v>
      </c>
      <c r="N26" s="23">
        <f>基本情報シート!F3</f>
        <v>0</v>
      </c>
      <c r="O26" s="23">
        <f>基本情報シート!H3</f>
        <v>0</v>
      </c>
    </row>
    <row r="32" spans="1:15" ht="18.75">
      <c r="B32" s="22"/>
      <c r="C32" s="22" t="s">
        <v>94</v>
      </c>
      <c r="D32" s="22" t="s">
        <v>92</v>
      </c>
      <c r="E32" s="22" t="s">
        <v>93</v>
      </c>
      <c r="F32" s="22" t="s">
        <v>95</v>
      </c>
      <c r="H32" s="23" t="s">
        <v>85</v>
      </c>
      <c r="I32" s="23"/>
      <c r="J32" s="23" t="s">
        <v>86</v>
      </c>
      <c r="K32" s="21" t="s">
        <v>92</v>
      </c>
      <c r="L32" s="26" t="s">
        <v>93</v>
      </c>
      <c r="M32" s="23" t="s">
        <v>95</v>
      </c>
    </row>
    <row r="33" spans="2:13" ht="18.75">
      <c r="B33" s="22" t="s">
        <v>66</v>
      </c>
      <c r="C33" s="22" t="str">
        <f>IFERROR(VLOOKUP($B$13,$H$33:$M$39,3,FALSE),"")</f>
        <v/>
      </c>
      <c r="D33" s="22" t="str">
        <f>IFERROR(VLOOKUP($B33,$H$33:$M$39,4,FALSE),"")</f>
        <v/>
      </c>
      <c r="E33" s="22" t="str">
        <f>IFERROR(VLOOKUP($B33,$H$33:$M$39,5,FALSE),"")</f>
        <v/>
      </c>
      <c r="F33" s="22" t="str">
        <f>IFERROR(VLOOKUP($B33,$H$33:$M$39,6,FALSE),"")</f>
        <v/>
      </c>
      <c r="H33" s="23">
        <f>'入力用シート 2'!A9</f>
        <v>0</v>
      </c>
      <c r="I33" s="23" t="s">
        <v>142</v>
      </c>
      <c r="J33" s="27" t="s">
        <v>87</v>
      </c>
      <c r="K33" s="28"/>
      <c r="L33" s="29" t="s">
        <v>151</v>
      </c>
      <c r="M33" s="23">
        <v>0</v>
      </c>
    </row>
    <row r="34" spans="2:13" ht="25.5">
      <c r="H34" s="23">
        <f>'入力用シート 2'!A10</f>
        <v>0</v>
      </c>
      <c r="I34" s="23" t="s">
        <v>143</v>
      </c>
      <c r="J34" s="27" t="s">
        <v>88</v>
      </c>
      <c r="K34" s="28"/>
      <c r="L34" s="30" t="s">
        <v>137</v>
      </c>
      <c r="M34" s="23">
        <v>0</v>
      </c>
    </row>
    <row r="35" spans="2:13" ht="51">
      <c r="H35" s="23">
        <f>'入力用シート 2'!A11</f>
        <v>0</v>
      </c>
      <c r="I35" s="23" t="s">
        <v>144</v>
      </c>
      <c r="J35" s="27" t="s">
        <v>89</v>
      </c>
      <c r="K35" s="28"/>
      <c r="L35" s="30" t="s">
        <v>138</v>
      </c>
      <c r="M35" s="23">
        <v>0</v>
      </c>
    </row>
    <row r="36" spans="2:13" ht="25.5">
      <c r="B36" s="24" t="s">
        <v>136</v>
      </c>
      <c r="C36" s="22"/>
      <c r="D36" s="22"/>
      <c r="E36" s="22"/>
      <c r="F36" s="22" t="s">
        <v>95</v>
      </c>
      <c r="H36" s="23">
        <f>'入力用シート 2'!A12</f>
        <v>0</v>
      </c>
      <c r="I36" s="23" t="s">
        <v>145</v>
      </c>
      <c r="J36" s="27" t="s">
        <v>96</v>
      </c>
      <c r="K36" s="23" t="str">
        <f>""</f>
        <v/>
      </c>
      <c r="L36" s="30" t="s">
        <v>139</v>
      </c>
      <c r="M36" s="23">
        <v>0</v>
      </c>
    </row>
    <row r="37" spans="2:13" ht="25.5">
      <c r="F37" s="24" t="str">
        <f>IFERROR(F13+F33,"")</f>
        <v/>
      </c>
      <c r="H37" s="23">
        <f>'入力用シート 2'!A25</f>
        <v>0</v>
      </c>
      <c r="I37" s="23" t="s">
        <v>146</v>
      </c>
      <c r="J37" s="23" t="str">
        <f>""</f>
        <v/>
      </c>
      <c r="K37" s="23" t="str">
        <f>""</f>
        <v/>
      </c>
      <c r="L37" s="30" t="s">
        <v>140</v>
      </c>
      <c r="M37" s="32" t="str">
        <f>'入力用シート 2'!AA27</f>
        <v/>
      </c>
    </row>
    <row r="38" spans="2:13" ht="25.5">
      <c r="H38" s="23">
        <f>'入力用シート 2'!A29</f>
        <v>0</v>
      </c>
      <c r="I38" s="23" t="s">
        <v>147</v>
      </c>
      <c r="J38" s="23" t="str">
        <f>""</f>
        <v/>
      </c>
      <c r="K38" s="23" t="str">
        <f>""</f>
        <v/>
      </c>
      <c r="L38" s="30" t="s">
        <v>140</v>
      </c>
      <c r="M38" s="32" t="str">
        <f>'入力用シート 2'!AA42</f>
        <v/>
      </c>
    </row>
    <row r="39" spans="2:13" ht="25.5">
      <c r="H39" s="23">
        <f>'入力用シート 2'!A44</f>
        <v>0</v>
      </c>
      <c r="I39" s="23" t="s">
        <v>148</v>
      </c>
      <c r="J39" s="23" t="str">
        <f>""</f>
        <v/>
      </c>
      <c r="K39" s="23" t="str">
        <f>""</f>
        <v/>
      </c>
      <c r="L39" s="30" t="s">
        <v>139</v>
      </c>
      <c r="M39" s="32" t="str">
        <f>'入力用シート 2'!AA59</f>
        <v/>
      </c>
    </row>
  </sheetData>
  <sheetProtection algorithmName="SHA-512" hashValue="3opuTomY8R14+0igVoooxEdLDyUUPAVaYcOEfNwstEtv9eFwogMySEv6N5bLZjD0u2wpNUgKNnLH72i60WD+TQ==" saltValue="gC+WtjEswgQEcaoSvbe9ig==" spinCount="100000" sheet="1" objects="1" scenarios="1"/>
  <mergeCells count="26">
    <mergeCell ref="A22:A25"/>
    <mergeCell ref="A2:A5"/>
    <mergeCell ref="B2:B5"/>
    <mergeCell ref="C2:C5"/>
    <mergeCell ref="D2:D5"/>
    <mergeCell ref="B22:B25"/>
    <mergeCell ref="C22:C25"/>
    <mergeCell ref="D22:D25"/>
    <mergeCell ref="E2:L2"/>
    <mergeCell ref="M2:O2"/>
    <mergeCell ref="E3:G3"/>
    <mergeCell ref="H3:I3"/>
    <mergeCell ref="J3:K3"/>
    <mergeCell ref="L3:L4"/>
    <mergeCell ref="M3:M5"/>
    <mergeCell ref="N3:N5"/>
    <mergeCell ref="O3:O5"/>
    <mergeCell ref="E22:L22"/>
    <mergeCell ref="M22:O22"/>
    <mergeCell ref="E23:G23"/>
    <mergeCell ref="H23:I23"/>
    <mergeCell ref="J23:K23"/>
    <mergeCell ref="L23:L24"/>
    <mergeCell ref="M23:M25"/>
    <mergeCell ref="N23:N25"/>
    <mergeCell ref="O23:O25"/>
  </mergeCells>
  <phoneticPr fontId="2"/>
  <pageMargins left="0.7" right="0.7" top="0.75" bottom="0.75" header="0.3" footer="0.3"/>
  <pageSetup paperSize="9" scale="2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基本情報シート</vt:lpstr>
      <vt:lpstr>様式第2号</vt:lpstr>
      <vt:lpstr>入力用シート１</vt:lpstr>
      <vt:lpstr>入力用シート 2</vt:lpstr>
      <vt:lpstr>全件</vt:lpstr>
      <vt:lpstr>１回目</vt:lpstr>
      <vt:lpstr>２回目</vt:lpstr>
      <vt:lpstr>大阪府作業用シート</vt:lpstr>
      <vt:lpstr>'１回目'!Print_Area</vt:lpstr>
      <vt:lpstr>基本情報シート!Print_Area</vt:lpstr>
      <vt:lpstr>大阪府作業用シート!Print_Area</vt:lpstr>
      <vt:lpstr>'入力用シート 2'!Print_Area</vt:lpstr>
      <vt:lpstr>入力用シート１!Print_Area</vt:lpstr>
      <vt:lpstr>様式第2号!Print_Area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東　秀憲</cp:lastModifiedBy>
  <cp:lastPrinted>2025-05-08T01:39:26Z</cp:lastPrinted>
  <dcterms:created xsi:type="dcterms:W3CDTF">2022-11-21T05:04:16Z</dcterms:created>
  <dcterms:modified xsi:type="dcterms:W3CDTF">2025-05-08T01:39:30Z</dcterms:modified>
</cp:coreProperties>
</file>