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10.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2D483E1-50A9-45E2-BD4D-DF4629EB2CBD}" xr6:coauthVersionLast="47" xr6:coauthVersionMax="47" xr10:uidLastSave="{00000000-0000-0000-0000-000000000000}"/>
  <bookViews>
    <workbookView xWindow="-108" yWindow="-108" windowWidth="23256" windowHeight="13896" xr2:uid="{2830802C-5C01-4782-AEA6-E06381497207}"/>
  </bookViews>
  <sheets>
    <sheet name="目次" sheetId="26" r:id="rId1"/>
    <sheet name="【例１】積算様式" sheetId="1" r:id="rId2"/>
    <sheet name="【例２】積算様式" sheetId="4" r:id="rId3"/>
    <sheet name="【例２】付帯経費" sheetId="6" r:id="rId4"/>
    <sheet name="【例３】積算様式" sheetId="8" r:id="rId5"/>
    <sheet name="【例３】付帯経費" sheetId="9" r:id="rId6"/>
    <sheet name="【例４】積算様式 " sheetId="10" r:id="rId7"/>
    <sheet name="【例５】積算様式 " sheetId="12" r:id="rId8"/>
    <sheet name="【例５】付帯経費" sheetId="13" r:id="rId9"/>
    <sheet name="【例６】積算様式 " sheetId="14" r:id="rId10"/>
    <sheet name="【例７】積算様式  " sheetId="15" r:id="rId11"/>
    <sheet name="【例７】付帯経費" sheetId="16" r:id="rId12"/>
    <sheet name="【例８】積算様式" sheetId="17" r:id="rId13"/>
    <sheet name="【例８】付帯経費 " sheetId="18" r:id="rId14"/>
    <sheet name="【例９】積算様式 " sheetId="19" r:id="rId15"/>
    <sheet name="【例９】付帯経費" sheetId="20" r:id="rId16"/>
    <sheet name="【例10】積算様式 " sheetId="24" r:id="rId17"/>
    <sheet name="【例10】付帯経費" sheetId="25" r:id="rId18"/>
    <sheet name="さわらないでください。" sheetId="3" r:id="rId19"/>
  </sheets>
  <definedNames>
    <definedName name="_xlnm._FilterDatabase" localSheetId="17" hidden="1">【例10】付帯経費!#REF!</definedName>
    <definedName name="_xlnm._FilterDatabase" localSheetId="3" hidden="1">【例２】付帯経費!#REF!</definedName>
    <definedName name="_xlnm._FilterDatabase" localSheetId="5" hidden="1">【例３】付帯経費!#REF!</definedName>
    <definedName name="_xlnm._FilterDatabase" localSheetId="8" hidden="1">【例５】付帯経費!#REF!</definedName>
    <definedName name="_xlnm._FilterDatabase" localSheetId="11" hidden="1">【例７】付帯経費!#REF!</definedName>
    <definedName name="_xlnm._FilterDatabase" localSheetId="13" hidden="1">'【例８】付帯経費 '!#REF!</definedName>
    <definedName name="_xlnm._FilterDatabase" localSheetId="15" hidden="1">【例９】付帯経費!#REF!</definedName>
    <definedName name="_xlnm.Print_Area" localSheetId="1">【例１】積算様式!$A$1:$N$59</definedName>
    <definedName name="_xlnm.Print_Area" localSheetId="16">'【例10】積算様式 '!$A$1:$N$59</definedName>
    <definedName name="_xlnm.Print_Area" localSheetId="17">【例10】付帯経費!$A$1:$I$32</definedName>
    <definedName name="_xlnm.Print_Area" localSheetId="2">【例２】積算様式!$A$1:$N$59</definedName>
    <definedName name="_xlnm.Print_Area" localSheetId="3">【例２】付帯経費!$A$1:$I$32</definedName>
    <definedName name="_xlnm.Print_Area" localSheetId="4">【例３】積算様式!$A$1:$N$59</definedName>
    <definedName name="_xlnm.Print_Area" localSheetId="5">【例３】付帯経費!$A$1:$I$32</definedName>
    <definedName name="_xlnm.Print_Area" localSheetId="6">'【例４】積算様式 '!$A$1:$N$59</definedName>
    <definedName name="_xlnm.Print_Area" localSheetId="7">'【例５】積算様式 '!$A$1:$N$59</definedName>
    <definedName name="_xlnm.Print_Area" localSheetId="8">【例５】付帯経費!$A$1:$I$32</definedName>
    <definedName name="_xlnm.Print_Area" localSheetId="9">'【例６】積算様式 '!$A$1:$N$59</definedName>
    <definedName name="_xlnm.Print_Area" localSheetId="10">'【例７】積算様式  '!$A$1:$N$59</definedName>
    <definedName name="_xlnm.Print_Area" localSheetId="11">【例７】付帯経費!$A$1:$I$32</definedName>
    <definedName name="_xlnm.Print_Area" localSheetId="12">【例８】積算様式!$A$1:$N$59</definedName>
    <definedName name="_xlnm.Print_Area" localSheetId="13">'【例８】付帯経費 '!$A$1:$I$32</definedName>
    <definedName name="_xlnm.Print_Area" localSheetId="14">'【例９】積算様式 '!$A$1:$N$59</definedName>
    <definedName name="_xlnm.Print_Area" localSheetId="15">【例９】付帯経費!$A$1:$I$32</definedName>
    <definedName name="_xlnm.Print_Area" localSheetId="0">目次!$A$1:$K$48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25" l="1"/>
  <c r="F58" i="24"/>
  <c r="G55" i="24"/>
  <c r="I55" i="24" s="1"/>
  <c r="I58" i="24" s="1"/>
  <c r="K49" i="24"/>
  <c r="M49" i="24" s="1"/>
  <c r="J49" i="24"/>
  <c r="I49" i="24"/>
  <c r="H49" i="24"/>
  <c r="H36" i="24"/>
  <c r="L35" i="24"/>
  <c r="K35" i="24"/>
  <c r="M35" i="24" s="1"/>
  <c r="J35" i="24"/>
  <c r="L34" i="24"/>
  <c r="K34" i="24"/>
  <c r="M34" i="24" s="1"/>
  <c r="J34" i="24"/>
  <c r="L33" i="24"/>
  <c r="K33" i="24"/>
  <c r="M33" i="24" s="1"/>
  <c r="J33" i="24"/>
  <c r="L32" i="24"/>
  <c r="K32" i="24"/>
  <c r="M32" i="24" s="1"/>
  <c r="J32" i="24"/>
  <c r="L31" i="24"/>
  <c r="K31" i="24"/>
  <c r="M31" i="24" s="1"/>
  <c r="J31" i="24"/>
  <c r="L27" i="24"/>
  <c r="K27" i="24"/>
  <c r="M27" i="24" s="1"/>
  <c r="J27" i="24"/>
  <c r="L23" i="24"/>
  <c r="K23" i="24"/>
  <c r="M23" i="24" s="1"/>
  <c r="J23" i="24"/>
  <c r="L21" i="24"/>
  <c r="K21" i="24"/>
  <c r="M21" i="24" s="1"/>
  <c r="J21" i="24"/>
  <c r="L20" i="24"/>
  <c r="K20" i="24"/>
  <c r="M20" i="24" s="1"/>
  <c r="J20" i="24"/>
  <c r="L19" i="24"/>
  <c r="K19" i="24"/>
  <c r="M19" i="24" s="1"/>
  <c r="J19" i="24"/>
  <c r="L18" i="24"/>
  <c r="K18" i="24"/>
  <c r="M18" i="24" s="1"/>
  <c r="J18" i="24"/>
  <c r="L17" i="24"/>
  <c r="K17" i="24"/>
  <c r="M17" i="24" s="1"/>
  <c r="J17" i="24"/>
  <c r="L16" i="24"/>
  <c r="K16" i="24"/>
  <c r="M16" i="24" s="1"/>
  <c r="J16" i="24"/>
  <c r="L15" i="24"/>
  <c r="K15" i="24"/>
  <c r="M15" i="24" s="1"/>
  <c r="J15" i="24"/>
  <c r="L14" i="24"/>
  <c r="K14" i="24"/>
  <c r="M14" i="24" s="1"/>
  <c r="J14" i="24"/>
  <c r="L13" i="24"/>
  <c r="K13" i="24"/>
  <c r="M13" i="24" s="1"/>
  <c r="J13" i="24"/>
  <c r="L12" i="24"/>
  <c r="K12" i="24"/>
  <c r="M12" i="24" s="1"/>
  <c r="J12" i="24"/>
  <c r="L11" i="24"/>
  <c r="K11" i="24"/>
  <c r="M11" i="24" s="1"/>
  <c r="J11" i="24"/>
  <c r="F31" i="20"/>
  <c r="F58" i="19"/>
  <c r="G55" i="19"/>
  <c r="I55" i="19" s="1"/>
  <c r="I58" i="19" s="1"/>
  <c r="I49" i="19"/>
  <c r="H49" i="19"/>
  <c r="K49" i="19" s="1"/>
  <c r="M49" i="19" s="1"/>
  <c r="H36" i="19"/>
  <c r="L35" i="19"/>
  <c r="K35" i="19"/>
  <c r="M35" i="19" s="1"/>
  <c r="J35" i="19"/>
  <c r="L34" i="19"/>
  <c r="K34" i="19"/>
  <c r="M34" i="19" s="1"/>
  <c r="J34" i="19"/>
  <c r="L33" i="19"/>
  <c r="K33" i="19"/>
  <c r="M33" i="19" s="1"/>
  <c r="J33" i="19"/>
  <c r="L32" i="19"/>
  <c r="K32" i="19"/>
  <c r="M32" i="19" s="1"/>
  <c r="J32" i="19"/>
  <c r="L31" i="19"/>
  <c r="K31" i="19"/>
  <c r="M31" i="19" s="1"/>
  <c r="J31" i="19"/>
  <c r="L27" i="19"/>
  <c r="K27" i="19"/>
  <c r="M27" i="19" s="1"/>
  <c r="J27" i="19"/>
  <c r="L23" i="19"/>
  <c r="K23" i="19"/>
  <c r="M23" i="19" s="1"/>
  <c r="J23" i="19"/>
  <c r="L21" i="19"/>
  <c r="K21" i="19"/>
  <c r="M21" i="19" s="1"/>
  <c r="J21" i="19"/>
  <c r="L20" i="19"/>
  <c r="K20" i="19"/>
  <c r="M20" i="19" s="1"/>
  <c r="J20" i="19"/>
  <c r="L19" i="19"/>
  <c r="K19" i="19"/>
  <c r="M19" i="19" s="1"/>
  <c r="J19" i="19"/>
  <c r="L18" i="19"/>
  <c r="K18" i="19"/>
  <c r="M18" i="19" s="1"/>
  <c r="J18" i="19"/>
  <c r="L17" i="19"/>
  <c r="K17" i="19"/>
  <c r="M17" i="19" s="1"/>
  <c r="J17" i="19"/>
  <c r="L16" i="19"/>
  <c r="K16" i="19"/>
  <c r="M16" i="19" s="1"/>
  <c r="J16" i="19"/>
  <c r="L15" i="19"/>
  <c r="K15" i="19"/>
  <c r="M15" i="19" s="1"/>
  <c r="J15" i="19"/>
  <c r="L14" i="19"/>
  <c r="K14" i="19"/>
  <c r="M14" i="19" s="1"/>
  <c r="J14" i="19"/>
  <c r="L13" i="19"/>
  <c r="K13" i="19"/>
  <c r="M13" i="19" s="1"/>
  <c r="J13" i="19"/>
  <c r="L12" i="19"/>
  <c r="K12" i="19"/>
  <c r="M12" i="19" s="1"/>
  <c r="J12" i="19"/>
  <c r="L11" i="19"/>
  <c r="K11" i="19"/>
  <c r="M11" i="19" s="1"/>
  <c r="J11" i="19"/>
  <c r="F31" i="18"/>
  <c r="F58" i="17"/>
  <c r="G55" i="17"/>
  <c r="I55" i="17" s="1"/>
  <c r="I58" i="17" s="1"/>
  <c r="I49" i="17"/>
  <c r="H49" i="17"/>
  <c r="K49" i="17" s="1"/>
  <c r="M49" i="17" s="1"/>
  <c r="H36" i="17"/>
  <c r="L35" i="17"/>
  <c r="K35" i="17"/>
  <c r="M35" i="17" s="1"/>
  <c r="J35" i="17"/>
  <c r="L34" i="17"/>
  <c r="K34" i="17"/>
  <c r="M34" i="17" s="1"/>
  <c r="J34" i="17"/>
  <c r="L33" i="17"/>
  <c r="K33" i="17"/>
  <c r="M33" i="17" s="1"/>
  <c r="J33" i="17"/>
  <c r="L32" i="17"/>
  <c r="K32" i="17"/>
  <c r="M32" i="17" s="1"/>
  <c r="J32" i="17"/>
  <c r="L31" i="17"/>
  <c r="K31" i="17"/>
  <c r="M31" i="17" s="1"/>
  <c r="J31" i="17"/>
  <c r="L27" i="17"/>
  <c r="K27" i="17"/>
  <c r="M27" i="17" s="1"/>
  <c r="J27" i="17"/>
  <c r="L23" i="17"/>
  <c r="K23" i="17"/>
  <c r="J23" i="17"/>
  <c r="L21" i="17"/>
  <c r="K21" i="17"/>
  <c r="M21" i="17" s="1"/>
  <c r="J21" i="17"/>
  <c r="L20" i="17"/>
  <c r="K20" i="17"/>
  <c r="M20" i="17" s="1"/>
  <c r="J20" i="17"/>
  <c r="L19" i="17"/>
  <c r="K19" i="17"/>
  <c r="M19" i="17" s="1"/>
  <c r="J19" i="17"/>
  <c r="L18" i="17"/>
  <c r="K18" i="17"/>
  <c r="M18" i="17" s="1"/>
  <c r="J18" i="17"/>
  <c r="L17" i="17"/>
  <c r="K17" i="17"/>
  <c r="M17" i="17" s="1"/>
  <c r="J17" i="17"/>
  <c r="L16" i="17"/>
  <c r="K16" i="17"/>
  <c r="M16" i="17" s="1"/>
  <c r="J16" i="17"/>
  <c r="L15" i="17"/>
  <c r="K15" i="17"/>
  <c r="M15" i="17" s="1"/>
  <c r="J15" i="17"/>
  <c r="L14" i="17"/>
  <c r="K14" i="17"/>
  <c r="M14" i="17" s="1"/>
  <c r="J14" i="17"/>
  <c r="L13" i="17"/>
  <c r="K13" i="17"/>
  <c r="M13" i="17" s="1"/>
  <c r="J13" i="17"/>
  <c r="L12" i="17"/>
  <c r="K12" i="17"/>
  <c r="M12" i="17" s="1"/>
  <c r="J12" i="17"/>
  <c r="L11" i="17"/>
  <c r="K11" i="17"/>
  <c r="M11" i="17" s="1"/>
  <c r="J11" i="17"/>
  <c r="F31" i="16"/>
  <c r="F58" i="15"/>
  <c r="G55" i="15"/>
  <c r="I55" i="15" s="1"/>
  <c r="I58" i="15" s="1"/>
  <c r="K49" i="15"/>
  <c r="M49" i="15" s="1"/>
  <c r="J49" i="15"/>
  <c r="I49" i="15"/>
  <c r="H49" i="15"/>
  <c r="H36" i="15"/>
  <c r="L35" i="15"/>
  <c r="K35" i="15"/>
  <c r="M35" i="15" s="1"/>
  <c r="J35" i="15"/>
  <c r="L34" i="15"/>
  <c r="K34" i="15"/>
  <c r="M34" i="15" s="1"/>
  <c r="J34" i="15"/>
  <c r="L33" i="15"/>
  <c r="K33" i="15"/>
  <c r="M33" i="15" s="1"/>
  <c r="J33" i="15"/>
  <c r="L32" i="15"/>
  <c r="K32" i="15"/>
  <c r="M32" i="15" s="1"/>
  <c r="J32" i="15"/>
  <c r="L31" i="15"/>
  <c r="K31" i="15"/>
  <c r="M31" i="15" s="1"/>
  <c r="J31" i="15"/>
  <c r="L27" i="15"/>
  <c r="K27" i="15"/>
  <c r="J27" i="15"/>
  <c r="L23" i="15"/>
  <c r="K23" i="15"/>
  <c r="J23" i="15"/>
  <c r="L21" i="15"/>
  <c r="K21" i="15"/>
  <c r="M21" i="15" s="1"/>
  <c r="J21" i="15"/>
  <c r="L20" i="15"/>
  <c r="K20" i="15"/>
  <c r="M20" i="15" s="1"/>
  <c r="J20" i="15"/>
  <c r="L19" i="15"/>
  <c r="K19" i="15"/>
  <c r="M19" i="15" s="1"/>
  <c r="J19" i="15"/>
  <c r="L18" i="15"/>
  <c r="K18" i="15"/>
  <c r="M18" i="15" s="1"/>
  <c r="J18" i="15"/>
  <c r="L17" i="15"/>
  <c r="K17" i="15"/>
  <c r="M17" i="15" s="1"/>
  <c r="J17" i="15"/>
  <c r="L16" i="15"/>
  <c r="K16" i="15"/>
  <c r="M16" i="15" s="1"/>
  <c r="J16" i="15"/>
  <c r="L15" i="15"/>
  <c r="K15" i="15"/>
  <c r="M15" i="15" s="1"/>
  <c r="J15" i="15"/>
  <c r="L14" i="15"/>
  <c r="K14" i="15"/>
  <c r="M14" i="15" s="1"/>
  <c r="J14" i="15"/>
  <c r="L13" i="15"/>
  <c r="K13" i="15"/>
  <c r="M13" i="15" s="1"/>
  <c r="J13" i="15"/>
  <c r="L12" i="15"/>
  <c r="K12" i="15"/>
  <c r="M12" i="15" s="1"/>
  <c r="J12" i="15"/>
  <c r="L11" i="15"/>
  <c r="K11" i="15"/>
  <c r="M11" i="15" s="1"/>
  <c r="J11" i="15"/>
  <c r="F58" i="14"/>
  <c r="G55" i="14"/>
  <c r="I55" i="14" s="1"/>
  <c r="I58" i="14" s="1"/>
  <c r="I49" i="14"/>
  <c r="K49" i="14" s="1"/>
  <c r="M49" i="14" s="1"/>
  <c r="H49" i="14"/>
  <c r="H36" i="14"/>
  <c r="L35" i="14"/>
  <c r="K35" i="14"/>
  <c r="M35" i="14" s="1"/>
  <c r="J35" i="14"/>
  <c r="M34" i="14"/>
  <c r="L34" i="14"/>
  <c r="K34" i="14"/>
  <c r="J34" i="14"/>
  <c r="L33" i="14"/>
  <c r="K33" i="14"/>
  <c r="M33" i="14" s="1"/>
  <c r="J33" i="14"/>
  <c r="M32" i="14"/>
  <c r="L32" i="14"/>
  <c r="K32" i="14"/>
  <c r="J32" i="14"/>
  <c r="L31" i="14"/>
  <c r="K31" i="14"/>
  <c r="M31" i="14" s="1"/>
  <c r="J31" i="14"/>
  <c r="M27" i="14"/>
  <c r="L27" i="14"/>
  <c r="K27" i="14"/>
  <c r="J27" i="14"/>
  <c r="L23" i="14"/>
  <c r="K23" i="14"/>
  <c r="J23" i="14"/>
  <c r="M21" i="14"/>
  <c r="L21" i="14"/>
  <c r="K21" i="14"/>
  <c r="J21" i="14"/>
  <c r="L20" i="14"/>
  <c r="K20" i="14"/>
  <c r="M20" i="14" s="1"/>
  <c r="J20" i="14"/>
  <c r="M19" i="14"/>
  <c r="L19" i="14"/>
  <c r="K19" i="14"/>
  <c r="J19" i="14"/>
  <c r="L18" i="14"/>
  <c r="K18" i="14"/>
  <c r="M18" i="14" s="1"/>
  <c r="J18" i="14"/>
  <c r="M17" i="14"/>
  <c r="L17" i="14"/>
  <c r="K17" i="14"/>
  <c r="J17" i="14"/>
  <c r="L16" i="14"/>
  <c r="K16" i="14"/>
  <c r="M16" i="14" s="1"/>
  <c r="J16" i="14"/>
  <c r="M15" i="14"/>
  <c r="L15" i="14"/>
  <c r="K15" i="14"/>
  <c r="J15" i="14"/>
  <c r="L14" i="14"/>
  <c r="K14" i="14"/>
  <c r="M14" i="14" s="1"/>
  <c r="J14" i="14"/>
  <c r="M13" i="14"/>
  <c r="L13" i="14"/>
  <c r="K13" i="14"/>
  <c r="J13" i="14"/>
  <c r="L12" i="14"/>
  <c r="K12" i="14"/>
  <c r="M12" i="14" s="1"/>
  <c r="J12" i="14"/>
  <c r="M11" i="14"/>
  <c r="L11" i="14"/>
  <c r="K11" i="14"/>
  <c r="J11" i="14"/>
  <c r="F31" i="13"/>
  <c r="F58" i="12"/>
  <c r="G55" i="12"/>
  <c r="I55" i="12" s="1"/>
  <c r="I58" i="12" s="1"/>
  <c r="I49" i="12"/>
  <c r="H49" i="12"/>
  <c r="J49" i="12" s="1"/>
  <c r="H36" i="12"/>
  <c r="L35" i="12"/>
  <c r="K35" i="12"/>
  <c r="M35" i="12" s="1"/>
  <c r="J35" i="12"/>
  <c r="L34" i="12"/>
  <c r="M34" i="12" s="1"/>
  <c r="K34" i="12"/>
  <c r="J34" i="12"/>
  <c r="L33" i="12"/>
  <c r="K33" i="12"/>
  <c r="M33" i="12" s="1"/>
  <c r="J33" i="12"/>
  <c r="L32" i="12"/>
  <c r="M32" i="12" s="1"/>
  <c r="K32" i="12"/>
  <c r="J32" i="12"/>
  <c r="L31" i="12"/>
  <c r="K31" i="12"/>
  <c r="M31" i="12" s="1"/>
  <c r="J31" i="12"/>
  <c r="L27" i="12"/>
  <c r="M27" i="12" s="1"/>
  <c r="K27" i="12"/>
  <c r="J27" i="12"/>
  <c r="L23" i="12"/>
  <c r="K23" i="12"/>
  <c r="J23" i="12"/>
  <c r="L21" i="12"/>
  <c r="M21" i="12" s="1"/>
  <c r="K21" i="12"/>
  <c r="J21" i="12"/>
  <c r="L20" i="12"/>
  <c r="K20" i="12"/>
  <c r="M20" i="12" s="1"/>
  <c r="J20" i="12"/>
  <c r="L19" i="12"/>
  <c r="M19" i="12" s="1"/>
  <c r="K19" i="12"/>
  <c r="J19" i="12"/>
  <c r="L18" i="12"/>
  <c r="K18" i="12"/>
  <c r="M18" i="12" s="1"/>
  <c r="J18" i="12"/>
  <c r="L17" i="12"/>
  <c r="M17" i="12" s="1"/>
  <c r="K17" i="12"/>
  <c r="J17" i="12"/>
  <c r="L16" i="12"/>
  <c r="K16" i="12"/>
  <c r="M16" i="12" s="1"/>
  <c r="J16" i="12"/>
  <c r="L15" i="12"/>
  <c r="M15" i="12" s="1"/>
  <c r="K15" i="12"/>
  <c r="J15" i="12"/>
  <c r="L14" i="12"/>
  <c r="K14" i="12"/>
  <c r="M14" i="12" s="1"/>
  <c r="J14" i="12"/>
  <c r="L13" i="12"/>
  <c r="M13" i="12" s="1"/>
  <c r="K13" i="12"/>
  <c r="J13" i="12"/>
  <c r="L12" i="12"/>
  <c r="K12" i="12"/>
  <c r="M12" i="12" s="1"/>
  <c r="J12" i="12"/>
  <c r="L11" i="12"/>
  <c r="M11" i="12" s="1"/>
  <c r="K11" i="12"/>
  <c r="J11" i="12"/>
  <c r="F58" i="10"/>
  <c r="G55" i="10"/>
  <c r="I55" i="10" s="1"/>
  <c r="I58" i="10" s="1"/>
  <c r="K49" i="10"/>
  <c r="M49" i="10" s="1"/>
  <c r="J49" i="10"/>
  <c r="I49" i="10"/>
  <c r="H49" i="10"/>
  <c r="H36" i="10"/>
  <c r="L35" i="10"/>
  <c r="K35" i="10"/>
  <c r="M35" i="10" s="1"/>
  <c r="J35" i="10"/>
  <c r="L34" i="10"/>
  <c r="K34" i="10"/>
  <c r="M34" i="10" s="1"/>
  <c r="J34" i="10"/>
  <c r="L33" i="10"/>
  <c r="K33" i="10"/>
  <c r="M33" i="10" s="1"/>
  <c r="J33" i="10"/>
  <c r="L32" i="10"/>
  <c r="K32" i="10"/>
  <c r="M32" i="10" s="1"/>
  <c r="J32" i="10"/>
  <c r="L31" i="10"/>
  <c r="K31" i="10"/>
  <c r="M31" i="10" s="1"/>
  <c r="J31" i="10"/>
  <c r="L27" i="10"/>
  <c r="K27" i="10"/>
  <c r="J27" i="10"/>
  <c r="L23" i="10"/>
  <c r="K23" i="10"/>
  <c r="M23" i="10" s="1"/>
  <c r="J23" i="10"/>
  <c r="L21" i="10"/>
  <c r="K21" i="10"/>
  <c r="M21" i="10" s="1"/>
  <c r="J21" i="10"/>
  <c r="L20" i="10"/>
  <c r="K20" i="10"/>
  <c r="M20" i="10" s="1"/>
  <c r="J20" i="10"/>
  <c r="L19" i="10"/>
  <c r="K19" i="10"/>
  <c r="M19" i="10" s="1"/>
  <c r="J19" i="10"/>
  <c r="L18" i="10"/>
  <c r="K18" i="10"/>
  <c r="M18" i="10" s="1"/>
  <c r="J18" i="10"/>
  <c r="L17" i="10"/>
  <c r="K17" i="10"/>
  <c r="M17" i="10" s="1"/>
  <c r="J17" i="10"/>
  <c r="L16" i="10"/>
  <c r="K16" i="10"/>
  <c r="M16" i="10" s="1"/>
  <c r="J16" i="10"/>
  <c r="L15" i="10"/>
  <c r="K15" i="10"/>
  <c r="M15" i="10" s="1"/>
  <c r="J15" i="10"/>
  <c r="L14" i="10"/>
  <c r="K14" i="10"/>
  <c r="M14" i="10" s="1"/>
  <c r="J14" i="10"/>
  <c r="L13" i="10"/>
  <c r="K13" i="10"/>
  <c r="M13" i="10" s="1"/>
  <c r="J13" i="10"/>
  <c r="L12" i="10"/>
  <c r="K12" i="10"/>
  <c r="M12" i="10" s="1"/>
  <c r="J12" i="10"/>
  <c r="L11" i="10"/>
  <c r="K11" i="10"/>
  <c r="M11" i="10" s="1"/>
  <c r="J11" i="10"/>
  <c r="F31" i="9"/>
  <c r="F58" i="8"/>
  <c r="G55" i="8"/>
  <c r="I55" i="8" s="1"/>
  <c r="I58" i="8" s="1"/>
  <c r="I49" i="8"/>
  <c r="H49" i="8"/>
  <c r="K49" i="8" s="1"/>
  <c r="M49" i="8" s="1"/>
  <c r="H36" i="8"/>
  <c r="L35" i="8"/>
  <c r="K35" i="8"/>
  <c r="M35" i="8" s="1"/>
  <c r="J35" i="8"/>
  <c r="L34" i="8"/>
  <c r="K34" i="8"/>
  <c r="M34" i="8" s="1"/>
  <c r="J34" i="8"/>
  <c r="L33" i="8"/>
  <c r="K33" i="8"/>
  <c r="M33" i="8" s="1"/>
  <c r="J33" i="8"/>
  <c r="L32" i="8"/>
  <c r="K32" i="8"/>
  <c r="M32" i="8" s="1"/>
  <c r="J32" i="8"/>
  <c r="L31" i="8"/>
  <c r="K31" i="8"/>
  <c r="J31" i="8"/>
  <c r="L27" i="8"/>
  <c r="K27" i="8"/>
  <c r="M27" i="8" s="1"/>
  <c r="J27" i="8"/>
  <c r="L23" i="8"/>
  <c r="K23" i="8"/>
  <c r="M23" i="8" s="1"/>
  <c r="J23" i="8"/>
  <c r="L21" i="8"/>
  <c r="K21" i="8"/>
  <c r="M21" i="8" s="1"/>
  <c r="J21" i="8"/>
  <c r="L20" i="8"/>
  <c r="K20" i="8"/>
  <c r="M20" i="8" s="1"/>
  <c r="J20" i="8"/>
  <c r="L19" i="8"/>
  <c r="K19" i="8"/>
  <c r="M19" i="8" s="1"/>
  <c r="J19" i="8"/>
  <c r="L18" i="8"/>
  <c r="K18" i="8"/>
  <c r="M18" i="8" s="1"/>
  <c r="J18" i="8"/>
  <c r="L17" i="8"/>
  <c r="K17" i="8"/>
  <c r="M17" i="8" s="1"/>
  <c r="J17" i="8"/>
  <c r="L16" i="8"/>
  <c r="K16" i="8"/>
  <c r="M16" i="8" s="1"/>
  <c r="J16" i="8"/>
  <c r="L15" i="8"/>
  <c r="K15" i="8"/>
  <c r="M15" i="8" s="1"/>
  <c r="J15" i="8"/>
  <c r="L14" i="8"/>
  <c r="K14" i="8"/>
  <c r="M14" i="8" s="1"/>
  <c r="J14" i="8"/>
  <c r="L13" i="8"/>
  <c r="K13" i="8"/>
  <c r="M13" i="8" s="1"/>
  <c r="J13" i="8"/>
  <c r="L12" i="8"/>
  <c r="K12" i="8"/>
  <c r="M12" i="8" s="1"/>
  <c r="J12" i="8"/>
  <c r="L11" i="8"/>
  <c r="K11" i="8"/>
  <c r="J11" i="8"/>
  <c r="M36" i="24" l="1"/>
  <c r="H5" i="24" s="1"/>
  <c r="J49" i="19"/>
  <c r="M36" i="19"/>
  <c r="H5" i="19" s="1"/>
  <c r="J49" i="17"/>
  <c r="M23" i="17"/>
  <c r="M36" i="17"/>
  <c r="H5" i="17" s="1"/>
  <c r="M27" i="15"/>
  <c r="M23" i="15"/>
  <c r="M23" i="14"/>
  <c r="M36" i="14"/>
  <c r="H5" i="14" s="1"/>
  <c r="J49" i="14"/>
  <c r="M23" i="12"/>
  <c r="M36" i="12" s="1"/>
  <c r="K49" i="12"/>
  <c r="M49" i="12" s="1"/>
  <c r="M27" i="10"/>
  <c r="M36" i="10" s="1"/>
  <c r="H5" i="10" s="1"/>
  <c r="M31" i="8"/>
  <c r="M11" i="8"/>
  <c r="J49" i="8"/>
  <c r="F31" i="6"/>
  <c r="M36" i="15" l="1"/>
  <c r="H5" i="15" s="1"/>
  <c r="H5" i="12"/>
  <c r="M36" i="8"/>
  <c r="H5" i="8" s="1"/>
  <c r="F58" i="4"/>
  <c r="G55" i="4"/>
  <c r="I55" i="4" s="1"/>
  <c r="I58" i="4" s="1"/>
  <c r="I49" i="4"/>
  <c r="H49" i="4"/>
  <c r="K49" i="4" s="1"/>
  <c r="M49" i="4" s="1"/>
  <c r="H36" i="4"/>
  <c r="L35" i="4"/>
  <c r="K35" i="4"/>
  <c r="M35" i="4" s="1"/>
  <c r="J35" i="4"/>
  <c r="L34" i="4"/>
  <c r="K34" i="4"/>
  <c r="M34" i="4" s="1"/>
  <c r="J34" i="4"/>
  <c r="L33" i="4"/>
  <c r="K33" i="4"/>
  <c r="M33" i="4" s="1"/>
  <c r="J33" i="4"/>
  <c r="L32" i="4"/>
  <c r="K32" i="4"/>
  <c r="M32" i="4" s="1"/>
  <c r="J32" i="4"/>
  <c r="L31" i="4"/>
  <c r="K31" i="4"/>
  <c r="M31" i="4" s="1"/>
  <c r="J31" i="4"/>
  <c r="L27" i="4"/>
  <c r="K27" i="4"/>
  <c r="M27" i="4" s="1"/>
  <c r="J27" i="4"/>
  <c r="L23" i="4"/>
  <c r="K23" i="4"/>
  <c r="M23" i="4" s="1"/>
  <c r="J23" i="4"/>
  <c r="L21" i="4"/>
  <c r="K21" i="4"/>
  <c r="M21" i="4" s="1"/>
  <c r="J21" i="4"/>
  <c r="L20" i="4"/>
  <c r="K20" i="4"/>
  <c r="M20" i="4" s="1"/>
  <c r="J20" i="4"/>
  <c r="L19" i="4"/>
  <c r="K19" i="4"/>
  <c r="M19" i="4" s="1"/>
  <c r="J19" i="4"/>
  <c r="L18" i="4"/>
  <c r="K18" i="4"/>
  <c r="M18" i="4" s="1"/>
  <c r="J18" i="4"/>
  <c r="L17" i="4"/>
  <c r="K17" i="4"/>
  <c r="M17" i="4" s="1"/>
  <c r="J17" i="4"/>
  <c r="L16" i="4"/>
  <c r="K16" i="4"/>
  <c r="M16" i="4" s="1"/>
  <c r="J16" i="4"/>
  <c r="L15" i="4"/>
  <c r="K15" i="4"/>
  <c r="M15" i="4" s="1"/>
  <c r="J15" i="4"/>
  <c r="L14" i="4"/>
  <c r="K14" i="4"/>
  <c r="M14" i="4" s="1"/>
  <c r="J14" i="4"/>
  <c r="L13" i="4"/>
  <c r="K13" i="4"/>
  <c r="M13" i="4" s="1"/>
  <c r="J13" i="4"/>
  <c r="L12" i="4"/>
  <c r="K12" i="4"/>
  <c r="M12" i="4" s="1"/>
  <c r="J12" i="4"/>
  <c r="L11" i="4"/>
  <c r="K11" i="4"/>
  <c r="J11" i="4"/>
  <c r="M11" i="4" l="1"/>
  <c r="M36" i="4" s="1"/>
  <c r="H5" i="4" s="1"/>
  <c r="J49" i="4"/>
  <c r="K13" i="1" l="1"/>
  <c r="F58" i="1" l="1"/>
  <c r="G55" i="1"/>
  <c r="I55" i="1" s="1"/>
  <c r="I58" i="1" s="1"/>
  <c r="I49" i="1"/>
  <c r="H49" i="1"/>
  <c r="H36" i="1"/>
  <c r="L35" i="1"/>
  <c r="K35" i="1"/>
  <c r="J35" i="1"/>
  <c r="L34" i="1"/>
  <c r="K34" i="1"/>
  <c r="J34" i="1"/>
  <c r="L33" i="1"/>
  <c r="K33" i="1"/>
  <c r="J33" i="1"/>
  <c r="L32" i="1"/>
  <c r="K32" i="1"/>
  <c r="J32" i="1"/>
  <c r="L31" i="1"/>
  <c r="K31" i="1"/>
  <c r="J31" i="1"/>
  <c r="L27" i="1"/>
  <c r="K27" i="1"/>
  <c r="J27" i="1"/>
  <c r="L23" i="1"/>
  <c r="K23" i="1"/>
  <c r="J23" i="1"/>
  <c r="L21" i="1"/>
  <c r="K21" i="1"/>
  <c r="J21" i="1"/>
  <c r="L20" i="1"/>
  <c r="K20" i="1"/>
  <c r="J20" i="1"/>
  <c r="L19" i="1"/>
  <c r="K19" i="1"/>
  <c r="J19" i="1"/>
  <c r="L18" i="1"/>
  <c r="K18" i="1"/>
  <c r="J18" i="1"/>
  <c r="L17" i="1"/>
  <c r="K17" i="1"/>
  <c r="J17" i="1"/>
  <c r="L16" i="1"/>
  <c r="K16" i="1"/>
  <c r="J16" i="1"/>
  <c r="L15" i="1"/>
  <c r="K15" i="1"/>
  <c r="J15" i="1"/>
  <c r="L14" i="1"/>
  <c r="K14" i="1"/>
  <c r="J14" i="1"/>
  <c r="L13" i="1"/>
  <c r="J13" i="1"/>
  <c r="L12" i="1"/>
  <c r="K12" i="1"/>
  <c r="J12" i="1"/>
  <c r="L11" i="1"/>
  <c r="K11" i="1"/>
  <c r="J11" i="1"/>
  <c r="M14" i="1" l="1"/>
  <c r="M17" i="1"/>
  <c r="M19" i="1"/>
  <c r="M32" i="1"/>
  <c r="M34" i="1"/>
  <c r="M23" i="1"/>
  <c r="M12" i="1"/>
  <c r="M20" i="1"/>
  <c r="M35" i="1"/>
  <c r="M11" i="1"/>
  <c r="M18" i="1"/>
  <c r="M33" i="1"/>
  <c r="M13" i="1"/>
  <c r="M21" i="1"/>
  <c r="K49" i="1"/>
  <c r="M49" i="1" s="1"/>
  <c r="M15" i="1"/>
  <c r="M27" i="1"/>
  <c r="M16" i="1"/>
  <c r="M31" i="1"/>
  <c r="J49" i="1"/>
  <c r="M36" i="1" l="1"/>
  <c r="H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CFCF5276-2750-4322-96D3-C2708BB9DC61}">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B062C1DC-0D38-4763-BE06-00D1A29AE0BA}">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BB125AD0-B115-47E2-8B31-AF13A39842DE}">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49BCE12-CDEE-4151-8CF1-7CB2F74B1EDB}">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3DC6F396-4671-4523-BE9E-DDB7A944DEF5}">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2AA9CA87-6CA4-40E6-8B88-E67AFE3C72DF}">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F88000E-426B-49F6-90BB-8B1A698FA305}">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ACD735C8-0221-49CD-AE24-B3DA0F24E8B0}">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95C42C3D-D246-4775-B86F-33C81818C335}">
      <text>
        <r>
          <rPr>
            <b/>
            <sz val="14"/>
            <color indexed="81"/>
            <rFont val="MS P ゴシック"/>
            <family val="3"/>
            <charset val="128"/>
          </rPr>
          <t>エントリーフォーム（大阪府行政オンラインシステム）の「事業所の補助所要額」へ入力してください。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FBD1E85F-DA4A-40F7-B265-0AA35A19DF65}">
      <text>
        <r>
          <rPr>
            <b/>
            <sz val="14"/>
            <color indexed="81"/>
            <rFont val="MS P ゴシック"/>
            <family val="3"/>
            <charset val="128"/>
          </rPr>
          <t>エントリーフォーム（大阪府行政オンラインシステム）の「事業所の補助所要額」へ入力してください。</t>
        </r>
      </text>
    </comment>
  </commentList>
</comments>
</file>

<file path=xl/sharedStrings.xml><?xml version="1.0" encoding="utf-8"?>
<sst xmlns="http://schemas.openxmlformats.org/spreadsheetml/2006/main" count="1892" uniqueCount="208">
  <si>
    <t>サービス種別</t>
    <phoneticPr fontId="4"/>
  </si>
  <si>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4"/>
  </si>
  <si>
    <t>（円）</t>
    <rPh sb="1" eb="2">
      <t>エン</t>
    </rPh>
    <phoneticPr fontId="4"/>
  </si>
  <si>
    <t>導入するテクノロジーの種類</t>
    <rPh sb="0" eb="2">
      <t>ドウニュウ</t>
    </rPh>
    <rPh sb="11" eb="13">
      <t>シュルイ</t>
    </rPh>
    <phoneticPr fontId="4"/>
  </si>
  <si>
    <t>導入する製品名
（１セルあたり１製品名のみ記載）</t>
    <rPh sb="0" eb="2">
      <t>ドウニュウ</t>
    </rPh>
    <rPh sb="4" eb="6">
      <t>セイヒン</t>
    </rPh>
    <rPh sb="6" eb="7">
      <t>メイ</t>
    </rPh>
    <rPh sb="16" eb="18">
      <t>セイヒン</t>
    </rPh>
    <rPh sb="18" eb="19">
      <t>メイ</t>
    </rPh>
    <rPh sb="21" eb="23">
      <t>キサイ</t>
    </rPh>
    <phoneticPr fontId="4"/>
  </si>
  <si>
    <t>導入する台数</t>
    <rPh sb="0" eb="2">
      <t>ドウニュウ</t>
    </rPh>
    <rPh sb="4" eb="6">
      <t>ダイスウ</t>
    </rPh>
    <phoneticPr fontId="4"/>
  </si>
  <si>
    <t>導入に係る経費合計（税抜）
※対象外経費を除くこと</t>
    <rPh sb="0" eb="2">
      <t>ドウニュウ</t>
    </rPh>
    <rPh sb="3" eb="4">
      <t>カカ</t>
    </rPh>
    <rPh sb="5" eb="7">
      <t>ケイヒ</t>
    </rPh>
    <rPh sb="7" eb="9">
      <t>ゴウケイ</t>
    </rPh>
    <rPh sb="10" eb="12">
      <t>ゼイヌ</t>
    </rPh>
    <rPh sb="15" eb="20">
      <t>タイショウガイケイヒ</t>
    </rPh>
    <rPh sb="21" eb="22">
      <t>ノゾ</t>
    </rPh>
    <phoneticPr fontId="4"/>
  </si>
  <si>
    <t>Wi-Fi環境整備など、介護テクノロジーに付帯して必要な経費（税抜）</t>
    <rPh sb="5" eb="7">
      <t>カンキョウ</t>
    </rPh>
    <rPh sb="7" eb="9">
      <t>セイビ</t>
    </rPh>
    <rPh sb="12" eb="14">
      <t>カイゴ</t>
    </rPh>
    <rPh sb="21" eb="23">
      <t>フタイ</t>
    </rPh>
    <rPh sb="25" eb="27">
      <t>ヒツヨウ</t>
    </rPh>
    <rPh sb="28" eb="30">
      <t>ケイヒ</t>
    </rPh>
    <rPh sb="31" eb="33">
      <t>ゼイヌ</t>
    </rPh>
    <phoneticPr fontId="4"/>
  </si>
  <si>
    <t>基準額（上限額）</t>
    <rPh sb="0" eb="3">
      <t>キジュンガク</t>
    </rPh>
    <rPh sb="4" eb="7">
      <t>ジョウゲンガク</t>
    </rPh>
    <phoneticPr fontId="4"/>
  </si>
  <si>
    <t>介護テクノロジー（TAIS掲載または機能等が同水準の機器等）</t>
    <rPh sb="0" eb="2">
      <t>カイゴ</t>
    </rPh>
    <rPh sb="18" eb="20">
      <t>キノウ</t>
    </rPh>
    <rPh sb="20" eb="21">
      <t>トウ</t>
    </rPh>
    <rPh sb="22" eb="25">
      <t>ドウスイジュン</t>
    </rPh>
    <rPh sb="26" eb="28">
      <t>キキ</t>
    </rPh>
    <rPh sb="28" eb="29">
      <t>トウ</t>
    </rPh>
    <phoneticPr fontId="4"/>
  </si>
  <si>
    <t>介護業務支援（インカム）</t>
  </si>
  <si>
    <t xml:space="preserve"> - </t>
    <phoneticPr fontId="4"/>
  </si>
  <si>
    <t>（テクノロジーの種類をプルダウンから選択）</t>
  </si>
  <si>
    <t>介護ソフト</t>
    <rPh sb="0" eb="2">
      <t>カイゴ</t>
    </rPh>
    <phoneticPr fontId="4"/>
  </si>
  <si>
    <t>（契約方法をプルダウンから選択）</t>
    <rPh sb="1" eb="3">
      <t>ケイヤク</t>
    </rPh>
    <rPh sb="3" eb="5">
      <t>ホウホウ</t>
    </rPh>
    <rPh sb="13" eb="15">
      <t>センタク</t>
    </rPh>
    <phoneticPr fontId="4"/>
  </si>
  <si>
    <t>入力不要</t>
    <rPh sb="0" eb="2">
      <t>ニュウリョク</t>
    </rPh>
    <rPh sb="2" eb="4">
      <t>フヨウ</t>
    </rPh>
    <phoneticPr fontId="4"/>
  </si>
  <si>
    <t>（職員数をプルダウンから選択）</t>
    <rPh sb="12" eb="14">
      <t>センタク</t>
    </rPh>
    <phoneticPr fontId="4"/>
  </si>
  <si>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4"/>
  </si>
  <si>
    <t>バックオフィスソフト</t>
    <phoneticPr fontId="4"/>
  </si>
  <si>
    <t>対象外</t>
    <rPh sb="0" eb="3">
      <t>タイショウガイ</t>
    </rPh>
    <phoneticPr fontId="4"/>
  </si>
  <si>
    <t>上記以外のその他の機器</t>
    <rPh sb="0" eb="2">
      <t>ジョウキ</t>
    </rPh>
    <rPh sb="2" eb="4">
      <t>イガイ</t>
    </rPh>
    <rPh sb="7" eb="8">
      <t>ホカ</t>
    </rPh>
    <rPh sb="9" eb="11">
      <t>キキ</t>
    </rPh>
    <phoneticPr fontId="4"/>
  </si>
  <si>
    <t>（その他機器等の種類をプルダウンから選択）</t>
    <rPh sb="3" eb="6">
      <t>タキキ</t>
    </rPh>
    <rPh sb="6" eb="7">
      <t>トウ</t>
    </rPh>
    <rPh sb="8" eb="10">
      <t>シュルイ</t>
    </rPh>
    <rPh sb="18" eb="20">
      <t>センタク</t>
    </rPh>
    <phoneticPr fontId="4"/>
  </si>
  <si>
    <t>入力不要</t>
    <phoneticPr fontId="4"/>
  </si>
  <si>
    <t>合計</t>
    <rPh sb="0" eb="2">
      <t>ゴウケイ</t>
    </rPh>
    <phoneticPr fontId="4"/>
  </si>
  <si>
    <t>導入する製品名
（１セルあたり１製品名のみ記載）</t>
    <rPh sb="0" eb="2">
      <t>ドウニュウ</t>
    </rPh>
    <rPh sb="4" eb="6">
      <t>セイヒン</t>
    </rPh>
    <rPh sb="6" eb="7">
      <t>メイ</t>
    </rPh>
    <phoneticPr fontId="4"/>
  </si>
  <si>
    <t>上限額</t>
    <phoneticPr fontId="4"/>
  </si>
  <si>
    <t>介護業務支援（介護ソフト含む）</t>
    <rPh sb="0" eb="6">
      <t>カイゴギョウムシエン</t>
    </rPh>
    <rPh sb="7" eb="9">
      <t>カイゴ</t>
    </rPh>
    <rPh sb="12" eb="13">
      <t>フク</t>
    </rPh>
    <phoneticPr fontId="4"/>
  </si>
  <si>
    <t>入力不要</t>
    <rPh sb="0" eb="4">
      <t>ニュウリョクフヨウ</t>
    </rPh>
    <phoneticPr fontId="4"/>
  </si>
  <si>
    <t>介護業務支援と連動することで効果が高まるテクノロジー</t>
    <rPh sb="0" eb="6">
      <t>カイゴギョウムシエン</t>
    </rPh>
    <rPh sb="7" eb="9">
      <t>レンドウ</t>
    </rPh>
    <rPh sb="14" eb="16">
      <t>コウカ</t>
    </rPh>
    <rPh sb="17" eb="18">
      <t>タカ</t>
    </rPh>
    <phoneticPr fontId="4"/>
  </si>
  <si>
    <t>（介護業務支援と連動するテクノロジーをプルダウンから選択）</t>
    <rPh sb="1" eb="7">
      <t>カイゴギョウムシエン</t>
    </rPh>
    <rPh sb="8" eb="10">
      <t>レンドウ</t>
    </rPh>
    <rPh sb="26" eb="28">
      <t>センタク</t>
    </rPh>
    <phoneticPr fontId="4"/>
  </si>
  <si>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4"/>
  </si>
  <si>
    <t>業務改善支援の内容</t>
    <rPh sb="0" eb="2">
      <t>ギョウム</t>
    </rPh>
    <rPh sb="2" eb="4">
      <t>カイゼン</t>
    </rPh>
    <rPh sb="4" eb="6">
      <t>シエン</t>
    </rPh>
    <rPh sb="7" eb="9">
      <t>ナイヨウ</t>
    </rPh>
    <phoneticPr fontId="4"/>
  </si>
  <si>
    <t>支援者名</t>
    <rPh sb="0" eb="2">
      <t>シエン</t>
    </rPh>
    <rPh sb="2" eb="3">
      <t>シャ</t>
    </rPh>
    <rPh sb="3" eb="4">
      <t>メイ</t>
    </rPh>
    <phoneticPr fontId="4"/>
  </si>
  <si>
    <t xml:space="preserve"> ①事前評価（課題抽出）</t>
    <phoneticPr fontId="4"/>
  </si>
  <si>
    <t xml:space="preserve"> ②業務改善に係る助言・指導等</t>
    <phoneticPr fontId="4"/>
  </si>
  <si>
    <t xml:space="preserve"> ③事後評価（導入後の定着支援を含む）</t>
    <phoneticPr fontId="4"/>
  </si>
  <si>
    <r>
      <t>「Wi-Fi環境整備</t>
    </r>
    <r>
      <rPr>
        <sz val="14"/>
        <color rgb="FFFF0000"/>
        <rFont val="Meiryo UI"/>
        <family val="3"/>
        <charset val="128"/>
      </rPr>
      <t>や、PC、タブレット端末</t>
    </r>
    <r>
      <rPr>
        <sz val="14"/>
        <color theme="1"/>
        <rFont val="Meiryo UI"/>
        <family val="3"/>
        <charset val="128"/>
      </rPr>
      <t>など</t>
    </r>
    <r>
      <rPr>
        <sz val="14"/>
        <color rgb="FFFF0000"/>
        <rFont val="Meiryo UI"/>
        <family val="3"/>
        <charset val="128"/>
      </rPr>
      <t>、介護テクノロジーの導入</t>
    </r>
    <r>
      <rPr>
        <sz val="14"/>
        <color theme="1"/>
        <rFont val="Meiryo UI"/>
        <family val="3"/>
        <charset val="128"/>
      </rPr>
      <t>に付帯して必要となる経費」の計算表</t>
    </r>
    <rPh sb="20" eb="22">
      <t>タンマツ</t>
    </rPh>
    <rPh sb="25" eb="27">
      <t>カイゴ</t>
    </rPh>
    <rPh sb="34" eb="36">
      <t>ドウニュウ</t>
    </rPh>
    <rPh sb="37" eb="39">
      <t>フタイ</t>
    </rPh>
    <rPh sb="41" eb="43">
      <t>ヒツヨウ</t>
    </rPh>
    <rPh sb="46" eb="48">
      <t>ケイヒ</t>
    </rPh>
    <rPh sb="50" eb="52">
      <t>ケイサン</t>
    </rPh>
    <rPh sb="52" eb="53">
      <t>ヒョウ</t>
    </rPh>
    <phoneticPr fontId="4"/>
  </si>
  <si>
    <t>付帯経費の例：
機器の導⼊に付帯して必要となる配送料、Wi-Fi環境整備（設置費、設置に必要な工事費（修繕費は除く）
設定費、機器説明費、保守経費等（クラウドサービス、保守・サポート費、セキュリティ対策費））
介護テクノロジーの導入に伴って導入するPC、タブレット端末　等</t>
    <rPh sb="0" eb="2">
      <t>フタイ</t>
    </rPh>
    <rPh sb="2" eb="4">
      <t>ケイヒ</t>
    </rPh>
    <rPh sb="5" eb="6">
      <t>レイ</t>
    </rPh>
    <rPh sb="23" eb="26">
      <t>ハイソウリョウ</t>
    </rPh>
    <phoneticPr fontId="4"/>
  </si>
  <si>
    <r>
      <t>パッケージ導入支援において本計算表を使用する場合、付帯するテクノロジー欄は「</t>
    </r>
    <r>
      <rPr>
        <sz val="12"/>
        <color rgb="FFFF0000"/>
        <rFont val="Meiryo UI"/>
        <family val="3"/>
        <charset val="128"/>
      </rPr>
      <t>パッケージ型導入支援</t>
    </r>
    <r>
      <rPr>
        <sz val="12"/>
        <color theme="1"/>
        <rFont val="Meiryo UI"/>
        <family val="3"/>
        <charset val="128"/>
      </rPr>
      <t>」を選択してください。</t>
    </r>
    <rPh sb="25" eb="27">
      <t>フタイ</t>
    </rPh>
    <rPh sb="35" eb="36">
      <t>ラン</t>
    </rPh>
    <phoneticPr fontId="4"/>
  </si>
  <si>
    <t>付帯するテクノロジー</t>
    <rPh sb="0" eb="2">
      <t>フタイ</t>
    </rPh>
    <phoneticPr fontId="4"/>
  </si>
  <si>
    <t>製品名等
（付帯経費の種類ごとに一式表示可）</t>
    <rPh sb="0" eb="3">
      <t>セイヒンメイ</t>
    </rPh>
    <rPh sb="3" eb="4">
      <t>トウ</t>
    </rPh>
    <rPh sb="6" eb="10">
      <t>フタイケイヒ</t>
    </rPh>
    <rPh sb="11" eb="13">
      <t>シュルイ</t>
    </rPh>
    <rPh sb="16" eb="20">
      <t>イッシキヒョウジ</t>
    </rPh>
    <rPh sb="20" eb="21">
      <t>カ</t>
    </rPh>
    <phoneticPr fontId="4"/>
  </si>
  <si>
    <t>台数（PC、タブレット端末等の場合）</t>
    <rPh sb="0" eb="2">
      <t>ダイスウ</t>
    </rPh>
    <rPh sb="13" eb="14">
      <t>ナド</t>
    </rPh>
    <rPh sb="15" eb="17">
      <t>バアイ</t>
    </rPh>
    <phoneticPr fontId="4"/>
  </si>
  <si>
    <t>必要な経費
（税抜）※対象外経費を除く</t>
    <rPh sb="0" eb="2">
      <t>ヒツヨウ</t>
    </rPh>
    <rPh sb="3" eb="5">
      <t>ケイヒ</t>
    </rPh>
    <rPh sb="7" eb="9">
      <t>ゼイヌキ</t>
    </rPh>
    <rPh sb="11" eb="14">
      <t>タイショウガイ</t>
    </rPh>
    <rPh sb="14" eb="16">
      <t>ケイヒ</t>
    </rPh>
    <rPh sb="17" eb="18">
      <t>ノゾ</t>
    </rPh>
    <phoneticPr fontId="4"/>
  </si>
  <si>
    <t>（どのテクノロジーに付帯するかをプルダウンから選択）</t>
    <rPh sb="10" eb="12">
      <t>フタイ</t>
    </rPh>
    <rPh sb="23" eb="25">
      <t>センタク</t>
    </rPh>
    <phoneticPr fontId="4"/>
  </si>
  <si>
    <t>事業所No</t>
    <rPh sb="0" eb="2">
      <t>ジギョウ</t>
    </rPh>
    <rPh sb="2" eb="3">
      <t>ショ</t>
    </rPh>
    <phoneticPr fontId="4"/>
  </si>
  <si>
    <t>（テクノロジーの種類をプルダウンから選択）</t>
    <phoneticPr fontId="4"/>
  </si>
  <si>
    <t>（プルダウンから選択）</t>
    <rPh sb="8" eb="10">
      <t>センタク</t>
    </rPh>
    <phoneticPr fontId="4"/>
  </si>
  <si>
    <t>（導入する場合は選択）</t>
    <rPh sb="1" eb="3">
      <t>ドウニュウ</t>
    </rPh>
    <rPh sb="5" eb="7">
      <t>バアイ</t>
    </rPh>
    <rPh sb="8" eb="10">
      <t>センタク</t>
    </rPh>
    <phoneticPr fontId="4"/>
  </si>
  <si>
    <t>（業務改善支援の内容をプルダウンから選択）</t>
    <rPh sb="1" eb="3">
      <t>ギョウム</t>
    </rPh>
    <rPh sb="3" eb="5">
      <t>カイゼン</t>
    </rPh>
    <rPh sb="5" eb="7">
      <t>シエン</t>
    </rPh>
    <rPh sb="8" eb="10">
      <t>ナイヨウ</t>
    </rPh>
    <rPh sb="18" eb="20">
      <t>センタク</t>
    </rPh>
    <phoneticPr fontId="4"/>
  </si>
  <si>
    <t>チェック</t>
    <phoneticPr fontId="4"/>
  </si>
  <si>
    <t>移乗支援（装着、非装着）</t>
    <rPh sb="8" eb="9">
      <t>ヒ</t>
    </rPh>
    <rPh sb="9" eb="11">
      <t>ソウチャク</t>
    </rPh>
    <phoneticPr fontId="4"/>
  </si>
  <si>
    <t>移乗や移動を支援する機器であり重点分野に該当しない機器（床走行式リフト等）</t>
  </si>
  <si>
    <t>職員数に応じて必要なライセンス数が変動するもの</t>
    <phoneticPr fontId="4"/>
  </si>
  <si>
    <t>１名以上10名以下</t>
    <rPh sb="1" eb="2">
      <t>メイ</t>
    </rPh>
    <rPh sb="2" eb="4">
      <t>イジョウ</t>
    </rPh>
    <rPh sb="6" eb="7">
      <t>メイ</t>
    </rPh>
    <rPh sb="7" eb="9">
      <t>イカ</t>
    </rPh>
    <phoneticPr fontId="4"/>
  </si>
  <si>
    <t>5事業所以上と連携する</t>
    <rPh sb="1" eb="4">
      <t>ジギョウショ</t>
    </rPh>
    <rPh sb="4" eb="6">
      <t>イジョウ</t>
    </rPh>
    <rPh sb="7" eb="9">
      <t>レンケイ</t>
    </rPh>
    <phoneticPr fontId="4"/>
  </si>
  <si>
    <t>はい</t>
    <phoneticPr fontId="4"/>
  </si>
  <si>
    <t>〇</t>
    <phoneticPr fontId="4"/>
  </si>
  <si>
    <t>①事前評価（課題抽出）</t>
  </si>
  <si>
    <t>110_訪問介護</t>
  </si>
  <si>
    <t>✓</t>
    <phoneticPr fontId="4"/>
  </si>
  <si>
    <t>移動支援（屋外、屋内、装着）</t>
    <rPh sb="8" eb="10">
      <t>オクナイ</t>
    </rPh>
    <rPh sb="11" eb="13">
      <t>ソウチャク</t>
    </rPh>
    <phoneticPr fontId="4"/>
  </si>
  <si>
    <t>介護施設等における調理支援などの職員の負担を軽減する機器（一括で調理支援を行う機器、加熱・冷蔵機能等を備えた配膳車や配膳ロボット等）</t>
  </si>
  <si>
    <t>職員数に応じて必要なライセンス数が変動しないもの</t>
    <phoneticPr fontId="4"/>
  </si>
  <si>
    <t>11名以上20名以下</t>
    <rPh sb="2" eb="3">
      <t>メイ</t>
    </rPh>
    <rPh sb="3" eb="5">
      <t>イジョウ</t>
    </rPh>
    <rPh sb="7" eb="8">
      <t>メイ</t>
    </rPh>
    <rPh sb="8" eb="10">
      <t>イカ</t>
    </rPh>
    <phoneticPr fontId="4"/>
  </si>
  <si>
    <t>いいえ</t>
    <phoneticPr fontId="4"/>
  </si>
  <si>
    <t>②業務改善に係る助言・指導等</t>
    <phoneticPr fontId="4"/>
  </si>
  <si>
    <t>120_訪問入浴介護</t>
  </si>
  <si>
    <t>排泄支援（排泄予測・検知、排泄物処理、動作支援）</t>
    <rPh sb="13" eb="18">
      <t>ハイセツブツショリ</t>
    </rPh>
    <rPh sb="19" eb="23">
      <t>ドウサシエン</t>
    </rPh>
    <phoneticPr fontId="4"/>
  </si>
  <si>
    <t>生産性向上に資する福祉用具（例えば訪問介護事業所で使用するスライディングボード等）</t>
  </si>
  <si>
    <t>21名以上30名以下</t>
    <rPh sb="2" eb="3">
      <t>メイ</t>
    </rPh>
    <rPh sb="3" eb="5">
      <t>イジョウ</t>
    </rPh>
    <rPh sb="7" eb="8">
      <t>メイ</t>
    </rPh>
    <rPh sb="8" eb="10">
      <t>イカ</t>
    </rPh>
    <phoneticPr fontId="4"/>
  </si>
  <si>
    <t>③事後評価（導入後の定着支援を含む）</t>
    <phoneticPr fontId="4"/>
  </si>
  <si>
    <t>130_訪問看護</t>
  </si>
  <si>
    <t>入浴支援</t>
    <rPh sb="0" eb="2">
      <t>ニュウヨク</t>
    </rPh>
    <rPh sb="2" eb="4">
      <t>シエン</t>
    </rPh>
    <phoneticPr fontId="4"/>
  </si>
  <si>
    <t xml:space="preserve">バイタル測定が可能なウェアラブル端末 </t>
  </si>
  <si>
    <t>31名以上</t>
    <rPh sb="2" eb="3">
      <t>メイ</t>
    </rPh>
    <rPh sb="3" eb="5">
      <t>イジョウ</t>
    </rPh>
    <phoneticPr fontId="4"/>
  </si>
  <si>
    <t>140_訪問リハビリテーション</t>
  </si>
  <si>
    <t>見守り・コミュニケーション（見守り機器（施設、在宅））</t>
    <rPh sb="14" eb="16">
      <t>ミマモ</t>
    </rPh>
    <rPh sb="17" eb="19">
      <t>キキ</t>
    </rPh>
    <rPh sb="23" eb="25">
      <t>ザイタク</t>
    </rPh>
    <phoneticPr fontId="4"/>
  </si>
  <si>
    <t>上記以外の機器</t>
    <rPh sb="0" eb="2">
      <t>ジョウキ</t>
    </rPh>
    <rPh sb="2" eb="4">
      <t>イガイ</t>
    </rPh>
    <rPh sb="5" eb="7">
      <t>キキ</t>
    </rPh>
    <phoneticPr fontId="4"/>
  </si>
  <si>
    <t>150_通所介護</t>
  </si>
  <si>
    <t>見守り・コミュニケーション（コミュニケーションロボット）</t>
  </si>
  <si>
    <t>155_通所介護（療養通所介護）</t>
  </si>
  <si>
    <t>160_通所リハビリテーション</t>
  </si>
  <si>
    <t>介護業務支援（介護ソフト、インカムを除く）</t>
    <rPh sb="7" eb="9">
      <t>カイゴ</t>
    </rPh>
    <rPh sb="18" eb="19">
      <t>ノゾ</t>
    </rPh>
    <phoneticPr fontId="4"/>
  </si>
  <si>
    <t>介護業務支援（介護ソフト）</t>
  </si>
  <si>
    <t>170_福祉用具貸与</t>
  </si>
  <si>
    <t>機能訓練支援</t>
  </si>
  <si>
    <t>210_短期入所生活介護</t>
  </si>
  <si>
    <t>食事・栄養管理支援</t>
  </si>
  <si>
    <t>220_短期入所療養介護（介護老人保健施設）</t>
  </si>
  <si>
    <t>認知症生活支援・認知症ケア支援</t>
  </si>
  <si>
    <t>551_短期入所療養介護（介護医療院）</t>
  </si>
  <si>
    <t>310_居宅療養管理指導</t>
    <rPh sb="4" eb="6">
      <t>キョタク</t>
    </rPh>
    <rPh sb="6" eb="8">
      <t>リョウヨウ</t>
    </rPh>
    <rPh sb="8" eb="10">
      <t>カンリ</t>
    </rPh>
    <rPh sb="10" eb="12">
      <t>シドウ</t>
    </rPh>
    <phoneticPr fontId="25"/>
  </si>
  <si>
    <t>パッケージ型導入支援</t>
    <rPh sb="5" eb="10">
      <t>ガタドウニュウシエン</t>
    </rPh>
    <phoneticPr fontId="4"/>
  </si>
  <si>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</si>
  <si>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</si>
  <si>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</si>
  <si>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5"/>
  </si>
  <si>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</si>
  <si>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</si>
  <si>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</si>
  <si>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</si>
  <si>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5"/>
  </si>
  <si>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</si>
  <si>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</si>
  <si>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5"/>
  </si>
  <si>
    <t>364_地域密着型特定施設入居者生活介護（サービス付き高齢者向け住宅）</t>
  </si>
  <si>
    <t>410_特定福祉用具販売</t>
  </si>
  <si>
    <t>430_居宅介護支援</t>
  </si>
  <si>
    <t>460_介護予防支援</t>
    <rPh sb="6" eb="8">
      <t>ヨボウ</t>
    </rPh>
    <phoneticPr fontId="25"/>
  </si>
  <si>
    <t>510_介護老人福祉施設</t>
  </si>
  <si>
    <t>520_介護老人保健施設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</si>
  <si>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</si>
  <si>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</si>
  <si>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</si>
  <si>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</si>
  <si>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</si>
  <si>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</si>
  <si>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</si>
  <si>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</si>
  <si>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</si>
  <si>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</si>
  <si>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</si>
  <si>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</si>
  <si>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</si>
  <si>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</si>
  <si>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</si>
  <si>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</si>
  <si>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</si>
  <si>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</si>
  <si>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</si>
  <si>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</si>
  <si>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</si>
  <si>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</si>
  <si>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</si>
  <si>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</si>
  <si>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</si>
  <si>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</si>
  <si>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</si>
  <si>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</si>
  <si>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</si>
  <si>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</si>
  <si>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</si>
  <si>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</si>
  <si>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</si>
  <si>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事業所名（入力してください）</t>
    <rPh sb="5" eb="7">
      <t>ニュウリョク</t>
    </rPh>
    <phoneticPr fontId="4"/>
  </si>
  <si>
    <t>見積書の添付</t>
    <rPh sb="0" eb="3">
      <t>ミツモリショ</t>
    </rPh>
    <rPh sb="4" eb="6">
      <t>テンプ</t>
    </rPh>
    <phoneticPr fontId="4"/>
  </si>
  <si>
    <t>○</t>
  </si>
  <si>
    <t>　</t>
  </si>
  <si>
    <t>TAISコード【例:00001－000010】
（ない場合は記載不要）</t>
    <rPh sb="27" eb="29">
      <t>バアイ</t>
    </rPh>
    <phoneticPr fontId="4"/>
  </si>
  <si>
    <t>（１）介護テクノロジー等の導入支援</t>
    <rPh sb="3" eb="5">
      <t>カイゴ</t>
    </rPh>
    <rPh sb="13" eb="17">
      <t>ドウニュウシエン</t>
    </rPh>
    <phoneticPr fontId="4"/>
  </si>
  <si>
    <t>（２）介護テクノロジー等のパッケージ型導入支援</t>
    <rPh sb="3" eb="5">
      <t>カイゴ</t>
    </rPh>
    <rPh sb="18" eb="19">
      <t>ガタ</t>
    </rPh>
    <rPh sb="19" eb="21">
      <t>ドウニュウ</t>
    </rPh>
    <rPh sb="21" eb="23">
      <t>シエン</t>
    </rPh>
    <phoneticPr fontId="4"/>
  </si>
  <si>
    <t>入力不要</t>
  </si>
  <si>
    <t>　令和８年度　大阪府介護テクノロジー導入支援事業補助金　補助所要額計算書</t>
    <phoneticPr fontId="4"/>
  </si>
  <si>
    <t>補助対象経費（C）</t>
    <rPh sb="0" eb="6">
      <t>ホジョタイショウケイヒ</t>
    </rPh>
    <phoneticPr fontId="4"/>
  </si>
  <si>
    <t>対象経費に補助率（4/5）を乗じた額</t>
    <rPh sb="0" eb="4">
      <t>タイショウケイヒ</t>
    </rPh>
    <rPh sb="5" eb="8">
      <t>ホジョリツ</t>
    </rPh>
    <rPh sb="14" eb="15">
      <t>ジョウ</t>
    </rPh>
    <rPh sb="17" eb="18">
      <t>ガク</t>
    </rPh>
    <phoneticPr fontId="4"/>
  </si>
  <si>
    <t>補助額（D）</t>
    <rPh sb="0" eb="3">
      <t>ホジョガク</t>
    </rPh>
    <phoneticPr fontId="4"/>
  </si>
  <si>
    <t>補助対象経費（C）</t>
    <rPh sb="0" eb="2">
      <t>ホジョ</t>
    </rPh>
    <rPh sb="2" eb="4">
      <t>タイショウ</t>
    </rPh>
    <rPh sb="4" eb="6">
      <t>ケイヒ</t>
    </rPh>
    <phoneticPr fontId="4"/>
  </si>
  <si>
    <t>支援にかかる経緯合計（税抜）
※対象外経費を除くこと（C）</t>
    <rPh sb="0" eb="2">
      <t>シエン</t>
    </rPh>
    <rPh sb="6" eb="8">
      <t>ケイイ</t>
    </rPh>
    <rPh sb="8" eb="10">
      <t>ゴウケイ</t>
    </rPh>
    <rPh sb="11" eb="13">
      <t>ゼイヌキ</t>
    </rPh>
    <rPh sb="16" eb="19">
      <t>タイショウガイ</t>
    </rPh>
    <rPh sb="19" eb="21">
      <t>ケイヒ</t>
    </rPh>
    <rPh sb="22" eb="23">
      <t>ノゾ</t>
    </rPh>
    <phoneticPr fontId="4"/>
  </si>
  <si>
    <t>　令和８年度　大阪府介護テクノロジー導入支援事業補助金　補助所要額計算書（付帯経費）</t>
    <rPh sb="37" eb="41">
      <t>フタイケイヒ</t>
    </rPh>
    <phoneticPr fontId="4"/>
  </si>
  <si>
    <t>法人名（入力してください）</t>
    <rPh sb="0" eb="2">
      <t>ホウジン</t>
    </rPh>
    <rPh sb="4" eb="6">
      <t>ニュウリョク</t>
    </rPh>
    <phoneticPr fontId="4"/>
  </si>
  <si>
    <t>補助所要額（円）（Dの合計額）</t>
    <rPh sb="0" eb="2">
      <t>ホジョ</t>
    </rPh>
    <rPh sb="2" eb="4">
      <t>ショヨウ</t>
    </rPh>
    <rPh sb="4" eb="5">
      <t>ガク</t>
    </rPh>
    <rPh sb="6" eb="7">
      <t>エン</t>
    </rPh>
    <phoneticPr fontId="4"/>
  </si>
  <si>
    <t>〇〇事業所</t>
    <phoneticPr fontId="4"/>
  </si>
  <si>
    <t>〇〇法人</t>
    <rPh sb="2" eb="4">
      <t>ホウジン</t>
    </rPh>
    <phoneticPr fontId="4"/>
  </si>
  <si>
    <t>○○製品</t>
    <phoneticPr fontId="4"/>
  </si>
  <si>
    <t xml:space="preserve">12345 - 000010 </t>
  </si>
  <si>
    <t xml:space="preserve">12345 - 000010 </t>
    <phoneticPr fontId="4"/>
  </si>
  <si>
    <t>●●Wi-Fi経費一式</t>
    <phoneticPr fontId="4"/>
  </si>
  <si>
    <t>タブレットA</t>
  </si>
  <si>
    <t>○○パソコン</t>
  </si>
  <si>
    <t>○○製品</t>
  </si>
  <si>
    <t>職員数に応じて必要なライセンス数が変動しないもの</t>
  </si>
  <si>
    <t>職員数に応じて必要なライセンス数が変動するもの</t>
  </si>
  <si>
    <t>12345 - 000010</t>
    <phoneticPr fontId="4"/>
  </si>
  <si>
    <t>12345 - 000011</t>
    <phoneticPr fontId="4"/>
  </si>
  <si>
    <t>○○ソフト</t>
    <phoneticPr fontId="4"/>
  </si>
  <si>
    <t>12345 - 000001</t>
    <phoneticPr fontId="4"/>
  </si>
  <si>
    <t>　　　　　介護テクノロジー補助金の申請にあたり入力が必要となる補助所要額計算書の記載例です。</t>
    <rPh sb="23" eb="25">
      <t>ニュウリョク</t>
    </rPh>
    <rPh sb="31" eb="35">
      <t>ホジョショヨウ</t>
    </rPh>
    <rPh sb="35" eb="36">
      <t>ガク</t>
    </rPh>
    <rPh sb="36" eb="39">
      <t>ケイサンショ</t>
    </rPh>
    <rPh sb="40" eb="42">
      <t>キサイ</t>
    </rPh>
    <phoneticPr fontId="4"/>
  </si>
  <si>
    <t>導入パターン</t>
    <rPh sb="0" eb="2">
      <t>ドウニュウ</t>
    </rPh>
    <phoneticPr fontId="4"/>
  </si>
  <si>
    <r>
      <rPr>
        <b/>
        <sz val="22"/>
        <color theme="1"/>
        <rFont val="游ゴシック"/>
        <family val="3"/>
        <charset val="128"/>
        <scheme val="minor"/>
      </rPr>
      <t>目次</t>
    </r>
    <r>
      <rPr>
        <sz val="22"/>
        <color theme="1"/>
        <rFont val="游ゴシック"/>
        <family val="3"/>
        <charset val="128"/>
        <scheme val="minor"/>
      </rPr>
      <t xml:space="preserve">
</t>
    </r>
    <r>
      <rPr>
        <b/>
        <sz val="16"/>
        <color theme="1"/>
        <rFont val="游ゴシック"/>
        <family val="3"/>
        <charset val="128"/>
        <scheme val="minor"/>
      </rPr>
      <t>ホームページに掲載している資料「申請例」に対応しています</t>
    </r>
    <rPh sb="0" eb="2">
      <t>モクジ</t>
    </rPh>
    <rPh sb="10" eb="12">
      <t>ケイサイ</t>
    </rPh>
    <rPh sb="16" eb="18">
      <t>シリョウ</t>
    </rPh>
    <rPh sb="19" eb="22">
      <t>シンセイレイ</t>
    </rPh>
    <rPh sb="24" eb="26">
      <t>タイオウ</t>
    </rPh>
    <phoneticPr fontId="4"/>
  </si>
  <si>
    <t>・介護テクノロジーのみ（移乗支援機器）</t>
    <rPh sb="1" eb="3">
      <t>カイゴ</t>
    </rPh>
    <rPh sb="12" eb="14">
      <t>イジョウ</t>
    </rPh>
    <rPh sb="14" eb="16">
      <t>シエン</t>
    </rPh>
    <rPh sb="16" eb="18">
      <t>キキ</t>
    </rPh>
    <phoneticPr fontId="4"/>
  </si>
  <si>
    <t>・介護テクノロジー（見守り支援機器）導入、併せてWi-Fi環境整備、タブレット、パソコン導入</t>
    <rPh sb="1" eb="3">
      <t>カイゴ</t>
    </rPh>
    <rPh sb="10" eb="12">
      <t>ミマモ</t>
    </rPh>
    <rPh sb="13" eb="15">
      <t>シエン</t>
    </rPh>
    <rPh sb="15" eb="17">
      <t>キキ</t>
    </rPh>
    <rPh sb="18" eb="20">
      <t>ドウニュウ</t>
    </rPh>
    <rPh sb="21" eb="22">
      <t>アワ</t>
    </rPh>
    <rPh sb="28" eb="32">
      <t>カンキョウセイビ</t>
    </rPh>
    <rPh sb="44" eb="46">
      <t>ドウニュウ</t>
    </rPh>
    <phoneticPr fontId="4"/>
  </si>
  <si>
    <t>・介護テクノロジー（見守り支援機器）導入、併せてWi-Fi環境整備
・その他機器（温冷配膳車）導入</t>
    <rPh sb="1" eb="3">
      <t>カイゴ</t>
    </rPh>
    <rPh sb="10" eb="12">
      <t>ミマモ</t>
    </rPh>
    <rPh sb="13" eb="15">
      <t>シエン</t>
    </rPh>
    <rPh sb="15" eb="17">
      <t>キキ</t>
    </rPh>
    <rPh sb="18" eb="20">
      <t>ドウニュウ</t>
    </rPh>
    <rPh sb="21" eb="22">
      <t>アワ</t>
    </rPh>
    <rPh sb="29" eb="31">
      <t>カンキョウ</t>
    </rPh>
    <rPh sb="31" eb="33">
      <t>セイビ</t>
    </rPh>
    <rPh sb="37" eb="38">
      <t>タ</t>
    </rPh>
    <rPh sb="38" eb="40">
      <t>キキ</t>
    </rPh>
    <rPh sb="41" eb="42">
      <t>オン</t>
    </rPh>
    <rPh sb="42" eb="43">
      <t>レイ</t>
    </rPh>
    <rPh sb="43" eb="45">
      <t>ハイゼン</t>
    </rPh>
    <rPh sb="45" eb="46">
      <t>シャ</t>
    </rPh>
    <rPh sb="47" eb="49">
      <t>ドウニュウ</t>
    </rPh>
    <phoneticPr fontId="4"/>
  </si>
  <si>
    <t>・（職員数に応じて必要なライセンス数が変動しない）介護ソフト導入</t>
    <rPh sb="25" eb="27">
      <t>カイゴ</t>
    </rPh>
    <rPh sb="30" eb="32">
      <t>ドウニュウ</t>
    </rPh>
    <phoneticPr fontId="4"/>
  </si>
  <si>
    <t>・その他機器（バイタル測定が可能なウェアラブル端末、（職員数に応じて必要なライセンス数が変動しない）バックオフィスソフト）導入</t>
    <phoneticPr fontId="4"/>
  </si>
  <si>
    <t>・（職員数に応じて必要なライセンス数が変動する）介護ソフト導入、併せてWi-Fi環境整備
・バックオフィスソフト導入</t>
    <rPh sb="2" eb="4">
      <t>ショクイン</t>
    </rPh>
    <rPh sb="4" eb="5">
      <t>スウ</t>
    </rPh>
    <rPh sb="6" eb="7">
      <t>オウ</t>
    </rPh>
    <rPh sb="9" eb="11">
      <t>ヒツヨウ</t>
    </rPh>
    <rPh sb="17" eb="18">
      <t>スウ</t>
    </rPh>
    <rPh sb="19" eb="21">
      <t>ヘンドウ</t>
    </rPh>
    <rPh sb="24" eb="26">
      <t>カイゴ</t>
    </rPh>
    <rPh sb="29" eb="31">
      <t>ドウニュウ</t>
    </rPh>
    <rPh sb="32" eb="33">
      <t>アワ</t>
    </rPh>
    <rPh sb="40" eb="42">
      <t>カンキョウ</t>
    </rPh>
    <rPh sb="42" eb="44">
      <t>セイビ</t>
    </rPh>
    <rPh sb="56" eb="58">
      <t>ドウニュウ</t>
    </rPh>
    <phoneticPr fontId="4"/>
  </si>
  <si>
    <r>
      <t>・見守り機器と介護ソフトを導入し</t>
    </r>
    <r>
      <rPr>
        <b/>
        <u/>
        <sz val="11"/>
        <color theme="1"/>
        <rFont val="游ゴシック"/>
        <family val="3"/>
        <charset val="128"/>
        <scheme val="minor"/>
      </rPr>
      <t>連動</t>
    </r>
    <r>
      <rPr>
        <b/>
        <sz val="11"/>
        <color theme="1"/>
        <rFont val="游ゴシック"/>
        <family val="3"/>
        <charset val="128"/>
        <scheme val="minor"/>
      </rPr>
      <t>させ、併せてWi-Fi環境整備とタブレット、パソコンを導入</t>
    </r>
    <phoneticPr fontId="4"/>
  </si>
  <si>
    <r>
      <t>・インカムと介護ソフトを導入し</t>
    </r>
    <r>
      <rPr>
        <b/>
        <u/>
        <sz val="11"/>
        <color theme="1"/>
        <rFont val="游ゴシック"/>
        <family val="3"/>
        <charset val="128"/>
        <scheme val="minor"/>
      </rPr>
      <t>連動</t>
    </r>
    <r>
      <rPr>
        <b/>
        <sz val="11"/>
        <color theme="1"/>
        <rFont val="游ゴシック"/>
        <family val="3"/>
        <charset val="128"/>
        <scheme val="minor"/>
      </rPr>
      <t>させ、併せてWi-Fi環境整備とタブレット、パソコンを導入</t>
    </r>
    <phoneticPr fontId="4"/>
  </si>
  <si>
    <r>
      <t>・見守り機器と介護ソフトを導入し</t>
    </r>
    <r>
      <rPr>
        <b/>
        <u/>
        <sz val="11"/>
        <color theme="1"/>
        <rFont val="游ゴシック"/>
        <family val="3"/>
        <charset val="128"/>
        <scheme val="minor"/>
      </rPr>
      <t>連動</t>
    </r>
    <r>
      <rPr>
        <b/>
        <sz val="11"/>
        <color theme="1"/>
        <rFont val="游ゴシック"/>
        <family val="3"/>
        <charset val="128"/>
        <scheme val="minor"/>
      </rPr>
      <t>させ、併せてWi-Fi環境整備とタブレット、パソコンを導入
・インカムを導入</t>
    </r>
    <rPh sb="54" eb="56">
      <t>ドウニュウ</t>
    </rPh>
    <phoneticPr fontId="4"/>
  </si>
  <si>
    <t>例</t>
    <rPh sb="0" eb="1">
      <t>レイ</t>
    </rPh>
    <phoneticPr fontId="4"/>
  </si>
  <si>
    <t>【例１】積算様式</t>
    <rPh sb="1" eb="2">
      <t>レイ</t>
    </rPh>
    <rPh sb="4" eb="6">
      <t>セキサン</t>
    </rPh>
    <rPh sb="6" eb="8">
      <t>ヨウシキ</t>
    </rPh>
    <phoneticPr fontId="4"/>
  </si>
  <si>
    <t>【例２】積算様式</t>
    <rPh sb="1" eb="2">
      <t>レイ</t>
    </rPh>
    <rPh sb="4" eb="6">
      <t>セキサン</t>
    </rPh>
    <rPh sb="6" eb="8">
      <t>ヨウシキ</t>
    </rPh>
    <phoneticPr fontId="4"/>
  </si>
  <si>
    <t>【例３】積算様式</t>
    <rPh sb="1" eb="2">
      <t>レイ</t>
    </rPh>
    <rPh sb="4" eb="6">
      <t>セキサン</t>
    </rPh>
    <rPh sb="6" eb="8">
      <t>ヨウシキ</t>
    </rPh>
    <phoneticPr fontId="4"/>
  </si>
  <si>
    <t>【例４】積算様式</t>
    <rPh sb="1" eb="2">
      <t>レイ</t>
    </rPh>
    <rPh sb="4" eb="6">
      <t>セキサン</t>
    </rPh>
    <rPh sb="6" eb="8">
      <t>ヨウシキ</t>
    </rPh>
    <phoneticPr fontId="4"/>
  </si>
  <si>
    <t>【例５】積算様式</t>
    <rPh sb="1" eb="2">
      <t>レイ</t>
    </rPh>
    <rPh sb="4" eb="6">
      <t>セキサン</t>
    </rPh>
    <rPh sb="6" eb="8">
      <t>ヨウシキ</t>
    </rPh>
    <phoneticPr fontId="4"/>
  </si>
  <si>
    <t>【例６】積算様式</t>
    <rPh sb="1" eb="2">
      <t>レイ</t>
    </rPh>
    <rPh sb="4" eb="6">
      <t>セキサン</t>
    </rPh>
    <rPh sb="6" eb="8">
      <t>ヨウシキ</t>
    </rPh>
    <phoneticPr fontId="4"/>
  </si>
  <si>
    <t>【例７】積算様式</t>
    <rPh sb="1" eb="2">
      <t>レイ</t>
    </rPh>
    <rPh sb="4" eb="6">
      <t>セキサン</t>
    </rPh>
    <rPh sb="6" eb="8">
      <t>ヨウシキ</t>
    </rPh>
    <phoneticPr fontId="4"/>
  </si>
  <si>
    <t>【例８】積算様式</t>
    <rPh sb="1" eb="2">
      <t>レイ</t>
    </rPh>
    <rPh sb="4" eb="6">
      <t>セキサン</t>
    </rPh>
    <rPh sb="6" eb="8">
      <t>ヨウシキ</t>
    </rPh>
    <phoneticPr fontId="4"/>
  </si>
  <si>
    <t>【例９】積算様式</t>
    <rPh sb="1" eb="2">
      <t>レイ</t>
    </rPh>
    <rPh sb="4" eb="6">
      <t>セキサン</t>
    </rPh>
    <rPh sb="6" eb="8">
      <t>ヨウシキ</t>
    </rPh>
    <phoneticPr fontId="4"/>
  </si>
  <si>
    <t>【例２】付帯様式</t>
    <rPh sb="1" eb="2">
      <t>レイ</t>
    </rPh>
    <rPh sb="4" eb="6">
      <t>フタイ</t>
    </rPh>
    <rPh sb="6" eb="8">
      <t>ヨウシキ</t>
    </rPh>
    <phoneticPr fontId="4"/>
  </si>
  <si>
    <t>【例３】付帯様式</t>
    <rPh sb="1" eb="2">
      <t>レイ</t>
    </rPh>
    <rPh sb="4" eb="6">
      <t>フタイ</t>
    </rPh>
    <rPh sb="6" eb="8">
      <t>ヨウシキ</t>
    </rPh>
    <phoneticPr fontId="4"/>
  </si>
  <si>
    <t>【例５】付帯様式</t>
    <rPh sb="1" eb="2">
      <t>レイ</t>
    </rPh>
    <rPh sb="4" eb="6">
      <t>フタイ</t>
    </rPh>
    <rPh sb="6" eb="8">
      <t>ヨウシキ</t>
    </rPh>
    <phoneticPr fontId="4"/>
  </si>
  <si>
    <t>【例７】付帯様式</t>
    <rPh sb="1" eb="2">
      <t>レイ</t>
    </rPh>
    <rPh sb="4" eb="6">
      <t>フタイ</t>
    </rPh>
    <rPh sb="6" eb="8">
      <t>ヨウシキ</t>
    </rPh>
    <phoneticPr fontId="4"/>
  </si>
  <si>
    <t>【例９】付帯様式</t>
    <rPh sb="1" eb="2">
      <t>レイ</t>
    </rPh>
    <rPh sb="4" eb="6">
      <t>フタイ</t>
    </rPh>
    <rPh sb="6" eb="8">
      <t>ヨウシキ</t>
    </rPh>
    <phoneticPr fontId="4"/>
  </si>
  <si>
    <t>【例10】積算様式</t>
    <rPh sb="1" eb="2">
      <t>レイ</t>
    </rPh>
    <rPh sb="5" eb="7">
      <t>セキサン</t>
    </rPh>
    <rPh sb="7" eb="9">
      <t>ヨウシキ</t>
    </rPh>
    <phoneticPr fontId="4"/>
  </si>
  <si>
    <t>【例８】付帯様式</t>
    <rPh sb="1" eb="2">
      <t>レイ</t>
    </rPh>
    <rPh sb="4" eb="6">
      <t>フタイ</t>
    </rPh>
    <rPh sb="6" eb="8">
      <t>ヨウシキ</t>
    </rPh>
    <phoneticPr fontId="4"/>
  </si>
  <si>
    <t>【例10】付帯様式</t>
    <rPh sb="1" eb="2">
      <t>レイ</t>
    </rPh>
    <rPh sb="5" eb="7">
      <t>フタイ</t>
    </rPh>
    <rPh sb="7" eb="9">
      <t>ヨウシキ</t>
    </rPh>
    <phoneticPr fontId="4"/>
  </si>
  <si>
    <r>
      <t xml:space="preserve">対応シート
</t>
    </r>
    <r>
      <rPr>
        <b/>
        <sz val="10"/>
        <color theme="1"/>
        <rFont val="游ゴシック"/>
        <family val="3"/>
        <charset val="128"/>
        <scheme val="minor"/>
      </rPr>
      <t>（クリックすると、該当の
Excelシートへ飛びます。）</t>
    </r>
    <rPh sb="0" eb="2">
      <t>タイオウ</t>
    </rPh>
    <rPh sb="15" eb="17">
      <t>ガイトウ</t>
    </rPh>
    <rPh sb="28" eb="29">
      <t>ト</t>
    </rPh>
    <phoneticPr fontId="4"/>
  </si>
  <si>
    <t>・（職員数に応じて必要なライセンス数が変動する）介護ソフト導入、併せてWi-Fi環境整備、タブレット、パソコン導入</t>
    <rPh sb="24" eb="26">
      <t>カイゴ</t>
    </rPh>
    <rPh sb="29" eb="31">
      <t>ドウニュウ</t>
    </rPh>
    <rPh sb="32" eb="33">
      <t>アワ</t>
    </rPh>
    <rPh sb="40" eb="42">
      <t>カンキョウ</t>
    </rPh>
    <rPh sb="42" eb="44">
      <t>セイビ</t>
    </rPh>
    <rPh sb="55" eb="57">
      <t>ドウニュウ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</si>
</sst>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charset val="128"/>
      <scheme val="minor"/>
    </font>
    <font>
      <sz val="11"/>
      <color theme="1"/>
      <name val="游ゴシック"/>
      <family val="2"/>
      <charset val="128"/>
      <scheme val="minor"/>
    </font>
    <font>
      <sz val="14"/>
      <color theme="1"/>
      <name val="Meiryo UI"/>
      <family val="3"/>
      <charset val="128"/>
    </font>
    <font>
      <sz val="11"/>
      <color theme="1"/>
      <name val="Meiryo UI"/>
      <family val="3"/>
      <charset val="128"/>
    </font>
    <font>
      <sz val="6"/>
      <name val="游ゴシック"/>
      <family val="2"/>
      <charset val="128"/>
      <scheme val="minor"/>
    </font>
    <font>
      <sz val="16"/>
      <color theme="1"/>
      <name val="Meiryo UI"/>
      <family val="3"/>
      <charset val="128"/>
    </font>
    <font>
      <b/>
      <sz val="13"/>
      <color theme="1"/>
      <name val="Meiryo UI"/>
      <family val="3"/>
      <charset val="128"/>
    </font>
    <font>
      <b/>
      <sz val="12"/>
      <color theme="1"/>
      <name val="Meiryo UI"/>
      <family val="3"/>
      <charset val="128"/>
    </font>
    <font>
      <b/>
      <sz val="16"/>
      <color theme="1"/>
      <name val="Meiryo UI"/>
      <family val="3"/>
      <charset val="128"/>
    </font>
    <font>
      <b/>
      <sz val="20"/>
      <color theme="1"/>
      <name val="Meiryo UI"/>
      <family val="3"/>
      <charset val="128"/>
    </font>
    <font>
      <b/>
      <sz val="11"/>
      <color theme="1"/>
      <name val="Meiryo UI"/>
      <family val="3"/>
      <charset val="128"/>
    </font>
    <font>
      <b/>
      <sz val="12"/>
      <color rgb="FFFF0000"/>
      <name val="Meiryo UI"/>
      <family val="3"/>
      <charset val="128"/>
    </font>
    <font>
      <sz val="12"/>
      <color theme="1"/>
      <name val="Meiryo UI"/>
      <family val="3"/>
      <charset val="128"/>
    </font>
    <font>
      <sz val="12"/>
      <color rgb="FFFF0000"/>
      <name val="Meiryo UI"/>
      <family val="3"/>
      <charset val="128"/>
    </font>
    <font>
      <sz val="11"/>
      <name val="Meiryo UI"/>
      <family val="3"/>
      <charset val="128"/>
    </font>
    <font>
      <sz val="11"/>
      <color rgb="FFFF0000"/>
      <name val="Meiryo UI"/>
      <family val="3"/>
      <charset val="128"/>
    </font>
    <font>
      <b/>
      <sz val="15"/>
      <color theme="1"/>
      <name val="Meiryo UI"/>
      <family val="3"/>
      <charset val="128"/>
    </font>
    <font>
      <sz val="20"/>
      <color theme="1"/>
      <name val="Meiryo UI"/>
      <family val="3"/>
      <charset val="128"/>
    </font>
    <font>
      <sz val="13"/>
      <color theme="1"/>
      <name val="Meiryo UI"/>
      <family val="3"/>
      <charset val="128"/>
    </font>
    <font>
      <sz val="15"/>
      <color theme="1"/>
      <name val="Meiryo UI"/>
      <family val="3"/>
      <charset val="128"/>
    </font>
    <font>
      <b/>
      <sz val="22"/>
      <color theme="1"/>
      <name val="Meiryo UI"/>
      <family val="3"/>
      <charset val="128"/>
    </font>
    <font>
      <b/>
      <sz val="28"/>
      <color theme="1"/>
      <name val="Meiryo UI"/>
      <family val="3"/>
      <charset val="128"/>
    </font>
    <font>
      <sz val="14"/>
      <color rgb="FFFF0000"/>
      <name val="Meiryo UI"/>
      <family val="3"/>
      <charset val="128"/>
    </font>
    <font>
      <sz val="11"/>
      <color theme="1"/>
      <name val="Segoe UI Symbol"/>
      <family val="3"/>
    </font>
    <font>
      <sz val="10"/>
      <color theme="1"/>
      <name val="Meiryo UI"/>
      <family val="3"/>
      <charset val="128"/>
    </font>
    <font>
      <sz val="10"/>
      <color theme="1"/>
      <name val="游ゴシック"/>
      <family val="3"/>
      <charset val="128"/>
      <scheme val="minor"/>
    </font>
    <font>
      <sz val="12"/>
      <name val="Meiryo UI"/>
      <family val="3"/>
      <charset val="128"/>
    </font>
    <font>
      <b/>
      <sz val="12"/>
      <name val="Meiryo UI"/>
      <family val="3"/>
      <charset val="128"/>
    </font>
    <font>
      <b/>
      <sz val="20"/>
      <name val="Meiryo UI"/>
      <family val="3"/>
      <charset val="128"/>
    </font>
    <font>
      <sz val="13"/>
      <name val="Meiryo UI"/>
      <family val="3"/>
      <charset val="128"/>
    </font>
    <font>
      <b/>
      <sz val="14"/>
      <color indexed="81"/>
      <name val="MS P ゴシック"/>
      <family val="3"/>
      <charset val="128"/>
    </font>
    <font>
      <b/>
      <sz val="11"/>
      <color rgb="FFFF0000"/>
      <name val="Meiryo UI"/>
      <family val="3"/>
      <charset val="128"/>
    </font>
    <font>
      <sz val="15"/>
      <color rgb="FFFF0000"/>
      <name val="Meiryo UI"/>
      <family val="3"/>
      <charset val="128"/>
    </font>
    <font>
      <sz val="13"/>
      <color rgb="FFFF0000"/>
      <name val="Meiryo UI"/>
      <family val="3"/>
      <charset val="128"/>
    </font>
    <font>
      <u/>
      <sz val="11"/>
      <color theme="10"/>
      <name val="游ゴシック"/>
      <family val="2"/>
      <charset val="128"/>
      <scheme val="minor"/>
    </font>
    <font>
      <sz val="22"/>
      <color theme="1"/>
      <name val="游ゴシック"/>
      <family val="3"/>
      <charset val="128"/>
      <scheme val="minor"/>
    </font>
    <font>
      <b/>
      <sz val="22"/>
      <color theme="1"/>
      <name val="游ゴシック"/>
      <family val="3"/>
      <charset val="128"/>
      <scheme val="minor"/>
    </font>
    <font>
      <b/>
      <sz val="16"/>
      <color theme="1"/>
      <name val="游ゴシック"/>
      <family val="3"/>
      <charset val="128"/>
      <scheme val="minor"/>
    </font>
    <font>
      <b/>
      <sz val="13"/>
      <color theme="1"/>
      <name val="游ゴシック"/>
      <family val="3"/>
      <charset val="128"/>
      <scheme val="minor"/>
    </font>
    <font>
      <b/>
      <u/>
      <sz val="20"/>
      <color theme="10"/>
      <name val="游ゴシック"/>
      <family val="3"/>
      <charset val="128"/>
      <scheme val="minor"/>
    </font>
    <font>
      <sz val="14"/>
      <color rgb="FF000000"/>
      <name val="UD デジタル 教科書体 NK-B"/>
      <family val="1"/>
      <charset val="128"/>
    </font>
    <font>
      <b/>
      <sz val="11"/>
      <color theme="1"/>
      <name val="游ゴシック"/>
      <family val="3"/>
      <charset val="128"/>
      <scheme val="minor"/>
    </font>
    <font>
      <b/>
      <sz val="10"/>
      <color theme="1"/>
      <name val="游ゴシック"/>
      <family val="3"/>
      <charset val="128"/>
      <scheme val="minor"/>
    </font>
    <font>
      <b/>
      <u/>
      <sz val="11"/>
      <color theme="10"/>
      <name val="游ゴシック"/>
      <family val="3"/>
      <charset val="128"/>
      <scheme val="minor"/>
    </font>
    <font>
      <b/>
      <u/>
      <sz val="11"/>
      <color theme="1"/>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C"/>
      </patternFill>
    </fill>
    <fill>
      <patternFill patternType="solid">
        <fgColor rgb="FFCCFFFF"/>
        <bgColor indexed="64"/>
      </patternFill>
    </fill>
  </fills>
  <borders count="104">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bottom style="medium">
        <color auto="1"/>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auto="1"/>
      </left>
      <right style="thin">
        <color indexed="64"/>
      </right>
      <top/>
      <bottom/>
      <diagonal/>
    </border>
    <border>
      <left style="thin">
        <color indexed="64"/>
      </left>
      <right style="medium">
        <color auto="1"/>
      </right>
      <top/>
      <bottom/>
      <diagonal/>
    </border>
    <border>
      <left style="thin">
        <color indexed="64"/>
      </left>
      <right style="medium">
        <color indexed="64"/>
      </right>
      <top/>
      <bottom style="thick">
        <color auto="1"/>
      </bottom>
      <diagonal/>
    </border>
    <border>
      <left/>
      <right style="thin">
        <color indexed="64"/>
      </right>
      <top/>
      <bottom style="thick">
        <color auto="1"/>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right/>
      <top/>
      <bottom style="medium">
        <color indexed="64"/>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ck">
        <color indexed="64"/>
      </top>
      <bottom style="thick">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style="thick">
        <color indexed="64"/>
      </top>
      <bottom/>
      <diagonal/>
    </border>
    <border>
      <left/>
      <right style="thin">
        <color indexed="64"/>
      </right>
      <top/>
      <bottom style="medium">
        <color indexed="64"/>
      </bottom>
      <diagonal/>
    </border>
    <border>
      <left/>
      <right style="medium">
        <color auto="1"/>
      </right>
      <top/>
      <bottom style="medium">
        <color auto="1"/>
      </bottom>
      <diagonal/>
    </border>
    <border>
      <left style="thin">
        <color indexed="64"/>
      </left>
      <right style="medium">
        <color indexed="64"/>
      </right>
      <top style="medium">
        <color indexed="64"/>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auto="1"/>
      </right>
      <top style="medium">
        <color indexed="64"/>
      </top>
      <bottom style="medium">
        <color indexed="64"/>
      </bottom>
      <diagonal/>
    </border>
    <border>
      <left style="thin">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ck">
        <color indexed="64"/>
      </right>
      <top style="medium">
        <color indexed="64"/>
      </top>
      <bottom style="double">
        <color indexed="64"/>
      </bottom>
      <diagonal/>
    </border>
    <border>
      <left style="thin">
        <color indexed="64"/>
      </left>
      <right style="thick">
        <color indexed="64"/>
      </right>
      <top/>
      <bottom style="medium">
        <color indexed="64"/>
      </bottom>
      <diagonal/>
    </border>
    <border>
      <left style="thick">
        <color indexed="64"/>
      </left>
      <right/>
      <top style="double">
        <color indexed="64"/>
      </top>
      <bottom style="thick">
        <color indexed="64"/>
      </bottom>
      <diagonal/>
    </border>
    <border>
      <left style="thick">
        <color indexed="64"/>
      </left>
      <right/>
      <top style="thick">
        <color indexed="64"/>
      </top>
      <bottom style="double">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thick">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8" borderId="93" applyNumberFormat="0" applyFont="0" applyAlignment="0" applyProtection="0">
      <alignment vertical="center"/>
    </xf>
    <xf numFmtId="0" fontId="34" fillId="0" borderId="0" applyNumberFormat="0" applyFill="0" applyBorder="0" applyAlignment="0" applyProtection="0">
      <alignment vertical="center"/>
    </xf>
  </cellStyleXfs>
  <cellXfs count="43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5" fillId="0" borderId="1" xfId="0" applyFont="1" applyBorder="1">
      <alignment vertical="center"/>
    </xf>
    <xf numFmtId="0" fontId="6" fillId="0" borderId="0" xfId="0" applyFont="1" applyAlignment="1">
      <alignment horizontal="center" vertical="center"/>
    </xf>
    <xf numFmtId="0" fontId="9" fillId="0" borderId="0" xfId="0" applyFont="1">
      <alignment vertical="center"/>
    </xf>
    <xf numFmtId="0" fontId="5" fillId="0" borderId="0" xfId="0" applyFont="1" applyAlignment="1">
      <alignment horizontal="right"/>
    </xf>
    <xf numFmtId="38" fontId="7" fillId="0" borderId="11" xfId="1" applyFont="1" applyFill="1" applyBorder="1" applyAlignment="1">
      <alignment horizontal="left" vertical="center" wrapText="1"/>
    </xf>
    <xf numFmtId="38" fontId="7" fillId="4" borderId="15" xfId="1" applyFont="1" applyFill="1" applyBorder="1" applyAlignment="1">
      <alignment horizontal="left" vertical="center"/>
    </xf>
    <xf numFmtId="38" fontId="3" fillId="4" borderId="16" xfId="1" applyFont="1" applyFill="1" applyBorder="1" applyAlignment="1">
      <alignment vertical="center" wrapText="1"/>
    </xf>
    <xf numFmtId="38" fontId="3" fillId="4" borderId="17" xfId="1" applyFont="1" applyFill="1" applyBorder="1" applyAlignment="1">
      <alignment vertical="center" wrapText="1"/>
    </xf>
    <xf numFmtId="0" fontId="12" fillId="4" borderId="18" xfId="0" applyFont="1" applyFill="1" applyBorder="1" applyAlignment="1">
      <alignment horizontal="center" vertical="center" wrapText="1"/>
    </xf>
    <xf numFmtId="0" fontId="3" fillId="3" borderId="19" xfId="0" applyFont="1" applyFill="1" applyBorder="1" applyAlignment="1">
      <alignment horizontal="left" vertical="center" wrapText="1"/>
    </xf>
    <xf numFmtId="38" fontId="3" fillId="2" borderId="21" xfId="1" applyFont="1" applyFill="1" applyBorder="1" applyAlignment="1">
      <alignment vertical="center" wrapText="1"/>
    </xf>
    <xf numFmtId="38" fontId="14" fillId="2" borderId="22" xfId="1" applyFont="1" applyFill="1" applyBorder="1" applyAlignment="1">
      <alignment horizontal="right" vertical="center" wrapText="1"/>
    </xf>
    <xf numFmtId="38" fontId="3" fillId="2" borderId="14" xfId="1" applyFont="1" applyFill="1" applyBorder="1" applyAlignment="1">
      <alignment horizontal="right" vertical="center"/>
    </xf>
    <xf numFmtId="0" fontId="15" fillId="0" borderId="0" xfId="0" applyFont="1">
      <alignment vertical="center"/>
    </xf>
    <xf numFmtId="0" fontId="3" fillId="3" borderId="25" xfId="0" applyFont="1" applyFill="1" applyBorder="1" applyAlignment="1">
      <alignment horizontal="left" vertical="center" wrapText="1"/>
    </xf>
    <xf numFmtId="38" fontId="3" fillId="2" borderId="12" xfId="1" applyFont="1" applyFill="1" applyBorder="1" applyAlignment="1">
      <alignment vertical="center" wrapText="1"/>
    </xf>
    <xf numFmtId="38" fontId="14" fillId="2" borderId="27" xfId="1" applyFont="1" applyFill="1" applyBorder="1" applyAlignment="1">
      <alignment horizontal="right" vertical="center"/>
    </xf>
    <xf numFmtId="38" fontId="3" fillId="2" borderId="23" xfId="1" applyFont="1" applyFill="1" applyBorder="1" applyAlignment="1">
      <alignment horizontal="right" vertical="center"/>
    </xf>
    <xf numFmtId="0" fontId="12" fillId="4" borderId="18" xfId="0" applyFont="1" applyFill="1" applyBorder="1" applyAlignment="1">
      <alignment horizontal="center" vertical="center"/>
    </xf>
    <xf numFmtId="38" fontId="3" fillId="2" borderId="25" xfId="1" applyFont="1" applyFill="1" applyBorder="1" applyAlignment="1">
      <alignment vertical="center" wrapText="1"/>
    </xf>
    <xf numFmtId="38" fontId="3" fillId="3" borderId="29" xfId="1" applyFont="1" applyFill="1" applyBorder="1" applyAlignment="1">
      <alignment horizontal="right" vertical="center"/>
    </xf>
    <xf numFmtId="0" fontId="3" fillId="3" borderId="26" xfId="0" applyFont="1" applyFill="1" applyBorder="1" applyAlignment="1">
      <alignment horizontal="left" vertical="center" wrapText="1"/>
    </xf>
    <xf numFmtId="0" fontId="12" fillId="4" borderId="30" xfId="0" applyFont="1" applyFill="1" applyBorder="1" applyAlignment="1">
      <alignment horizontal="center" vertical="center"/>
    </xf>
    <xf numFmtId="0" fontId="3" fillId="3" borderId="32" xfId="0" applyFont="1" applyFill="1" applyBorder="1" applyAlignment="1">
      <alignment horizontal="left" vertical="center" wrapText="1"/>
    </xf>
    <xf numFmtId="38" fontId="3" fillId="3" borderId="33" xfId="1" applyFont="1" applyFill="1" applyBorder="1" applyAlignment="1">
      <alignment horizontal="right" vertical="center"/>
    </xf>
    <xf numFmtId="38" fontId="3" fillId="2" borderId="32" xfId="1" applyFont="1" applyFill="1" applyBorder="1" applyAlignment="1">
      <alignment vertical="center" wrapText="1"/>
    </xf>
    <xf numFmtId="38" fontId="14" fillId="2" borderId="33" xfId="1" applyFont="1" applyFill="1" applyBorder="1" applyAlignment="1">
      <alignment horizontal="right" vertical="center"/>
    </xf>
    <xf numFmtId="38" fontId="3" fillId="2" borderId="34" xfId="1" applyFont="1" applyFill="1" applyBorder="1" applyAlignment="1">
      <alignment horizontal="right" vertical="center"/>
    </xf>
    <xf numFmtId="0" fontId="7" fillId="4" borderId="15" xfId="0" applyFont="1" applyFill="1" applyBorder="1" applyAlignment="1">
      <alignment horizontal="left" vertical="center"/>
    </xf>
    <xf numFmtId="0" fontId="12" fillId="4" borderId="16" xfId="0" applyFont="1" applyFill="1" applyBorder="1" applyAlignment="1">
      <alignment vertical="center" wrapText="1"/>
    </xf>
    <xf numFmtId="0" fontId="3" fillId="4" borderId="35" xfId="0" applyFont="1" applyFill="1" applyBorder="1" applyAlignment="1">
      <alignment vertical="center" wrapText="1"/>
    </xf>
    <xf numFmtId="0" fontId="3" fillId="4" borderId="0" xfId="0" applyFont="1" applyFill="1" applyAlignment="1">
      <alignment vertical="center" wrapText="1"/>
    </xf>
    <xf numFmtId="38" fontId="3" fillId="4" borderId="0" xfId="1" applyFont="1" applyFill="1" applyBorder="1" applyAlignment="1">
      <alignment vertical="center" wrapText="1"/>
    </xf>
    <xf numFmtId="38" fontId="14" fillId="4" borderId="0" xfId="1" applyFont="1" applyFill="1" applyBorder="1" applyAlignment="1">
      <alignment horizontal="right" vertical="center"/>
    </xf>
    <xf numFmtId="0" fontId="3" fillId="4" borderId="36" xfId="0" applyFont="1" applyFill="1" applyBorder="1">
      <alignment vertical="center"/>
    </xf>
    <xf numFmtId="38" fontId="12" fillId="4" borderId="18" xfId="1" applyFont="1" applyFill="1" applyBorder="1" applyAlignment="1">
      <alignment horizontal="left" vertical="center"/>
    </xf>
    <xf numFmtId="38" fontId="7" fillId="3" borderId="37" xfId="1" applyFont="1" applyFill="1" applyBorder="1" applyAlignment="1">
      <alignment vertical="center" wrapText="1"/>
    </xf>
    <xf numFmtId="0" fontId="3" fillId="0" borderId="0" xfId="0" applyFont="1" applyAlignment="1">
      <alignment vertical="center" wrapText="1"/>
    </xf>
    <xf numFmtId="38" fontId="7" fillId="3" borderId="38" xfId="1" applyFont="1" applyFill="1" applyBorder="1" applyAlignment="1">
      <alignment vertical="center" wrapText="1"/>
    </xf>
    <xf numFmtId="0" fontId="3" fillId="6" borderId="36" xfId="0" applyFont="1" applyFill="1" applyBorder="1">
      <alignment vertical="center"/>
    </xf>
    <xf numFmtId="38" fontId="12" fillId="6" borderId="18" xfId="1" applyFont="1" applyFill="1" applyBorder="1" applyAlignment="1">
      <alignment horizontal="left" vertical="center"/>
    </xf>
    <xf numFmtId="0" fontId="12" fillId="6" borderId="18" xfId="0" applyFont="1" applyFill="1" applyBorder="1" applyAlignment="1">
      <alignment horizontal="center" vertical="center"/>
    </xf>
    <xf numFmtId="0" fontId="3" fillId="0" borderId="47" xfId="0" applyFont="1" applyBorder="1">
      <alignment vertical="center"/>
    </xf>
    <xf numFmtId="0" fontId="12" fillId="6" borderId="30" xfId="0" applyFont="1" applyFill="1" applyBorder="1" applyAlignment="1">
      <alignment horizontal="center" vertical="center"/>
    </xf>
    <xf numFmtId="38" fontId="3" fillId="2" borderId="49" xfId="1" applyFont="1" applyFill="1" applyBorder="1" applyAlignment="1">
      <alignment vertical="center" wrapText="1"/>
    </xf>
    <xf numFmtId="38" fontId="3" fillId="2" borderId="50" xfId="1" applyFont="1" applyFill="1" applyBorder="1" applyAlignment="1">
      <alignment horizontal="right" vertical="center"/>
    </xf>
    <xf numFmtId="0" fontId="16" fillId="0" borderId="30" xfId="0" applyFont="1" applyBorder="1">
      <alignment vertical="center"/>
    </xf>
    <xf numFmtId="0" fontId="3" fillId="0" borderId="51" xfId="0" applyFont="1" applyBorder="1">
      <alignment vertical="center"/>
    </xf>
    <xf numFmtId="0" fontId="3" fillId="0" borderId="5" xfId="0" applyFont="1" applyBorder="1">
      <alignment vertical="center"/>
    </xf>
    <xf numFmtId="38" fontId="3" fillId="0" borderId="13" xfId="0" applyNumberFormat="1" applyFont="1" applyBorder="1">
      <alignment vertical="center"/>
    </xf>
    <xf numFmtId="0" fontId="3" fillId="0" borderId="52" xfId="0" applyFont="1" applyBorder="1">
      <alignment vertical="center"/>
    </xf>
    <xf numFmtId="38" fontId="6" fillId="2" borderId="53" xfId="1" applyFont="1" applyFill="1" applyBorder="1" applyAlignment="1">
      <alignment horizontal="right" vertical="center"/>
    </xf>
    <xf numFmtId="38" fontId="3" fillId="0" borderId="0" xfId="0" applyNumberFormat="1" applyFont="1">
      <alignment vertical="center"/>
    </xf>
    <xf numFmtId="0" fontId="17" fillId="0" borderId="0" xfId="0" applyFont="1">
      <alignment vertical="center"/>
    </xf>
    <xf numFmtId="0" fontId="10" fillId="0" borderId="7" xfId="0" applyFont="1" applyBorder="1" applyAlignment="1">
      <alignment horizontal="left" vertical="center" wrapText="1"/>
    </xf>
    <xf numFmtId="0" fontId="5" fillId="0" borderId="0" xfId="0" applyFont="1" applyAlignment="1">
      <alignment horizontal="right" vertical="center"/>
    </xf>
    <xf numFmtId="38" fontId="6" fillId="0" borderId="11" xfId="1" applyFont="1" applyFill="1" applyBorder="1" applyAlignment="1">
      <alignment horizontal="left" vertical="center" wrapText="1"/>
    </xf>
    <xf numFmtId="38" fontId="6" fillId="0" borderId="10" xfId="1" applyFont="1" applyFill="1" applyBorder="1" applyAlignment="1">
      <alignment horizontal="left" vertical="center" wrapText="1"/>
    </xf>
    <xf numFmtId="38" fontId="10" fillId="0" borderId="7" xfId="1" applyFont="1" applyFill="1" applyBorder="1" applyAlignment="1">
      <alignment vertical="center" wrapText="1" shrinkToFit="1"/>
    </xf>
    <xf numFmtId="38" fontId="7" fillId="0" borderId="54" xfId="1" applyFont="1" applyFill="1" applyBorder="1" applyAlignment="1">
      <alignment vertical="center" wrapText="1"/>
    </xf>
    <xf numFmtId="38" fontId="3" fillId="3" borderId="56" xfId="1" applyFont="1" applyFill="1" applyBorder="1" applyAlignment="1">
      <alignment horizontal="left" vertical="center" wrapText="1"/>
    </xf>
    <xf numFmtId="38" fontId="3" fillId="5" borderId="22" xfId="1" applyFont="1" applyFill="1" applyBorder="1" applyAlignment="1">
      <alignment vertical="center" wrapText="1"/>
    </xf>
    <xf numFmtId="38" fontId="3" fillId="5" borderId="11" xfId="1" applyFont="1" applyFill="1" applyBorder="1" applyAlignment="1">
      <alignment vertical="center" wrapText="1"/>
    </xf>
    <xf numFmtId="38" fontId="3" fillId="5" borderId="14" xfId="1" applyFont="1" applyFill="1" applyBorder="1" applyAlignment="1">
      <alignment vertical="center" wrapText="1"/>
    </xf>
    <xf numFmtId="38" fontId="3" fillId="7" borderId="0" xfId="1" applyFont="1" applyFill="1" applyBorder="1" applyAlignment="1">
      <alignment vertical="center" wrapText="1"/>
    </xf>
    <xf numFmtId="38" fontId="3" fillId="7" borderId="0" xfId="1" applyFont="1" applyFill="1" applyBorder="1" applyAlignment="1">
      <alignment horizontal="left" vertical="center" wrapText="1"/>
    </xf>
    <xf numFmtId="38" fontId="3" fillId="5" borderId="25" xfId="1" applyFont="1" applyFill="1" applyBorder="1" applyAlignment="1">
      <alignment vertical="center" wrapText="1"/>
    </xf>
    <xf numFmtId="38" fontId="3" fillId="5" borderId="27" xfId="1" applyFont="1" applyFill="1" applyBorder="1" applyAlignment="1">
      <alignment vertical="center" wrapText="1"/>
    </xf>
    <xf numFmtId="38" fontId="3" fillId="5" borderId="58" xfId="1" applyFont="1" applyFill="1" applyBorder="1" applyAlignment="1">
      <alignment vertical="center" wrapText="1"/>
    </xf>
    <xf numFmtId="38" fontId="3" fillId="7" borderId="18" xfId="1" applyFont="1" applyFill="1" applyBorder="1" applyAlignment="1">
      <alignment horizontal="left" vertical="center"/>
    </xf>
    <xf numFmtId="38" fontId="3" fillId="3" borderId="21" xfId="1" applyFont="1" applyFill="1" applyBorder="1" applyAlignment="1">
      <alignment horizontal="left" vertical="center" wrapText="1"/>
    </xf>
    <xf numFmtId="38" fontId="3" fillId="5" borderId="45" xfId="1" applyFont="1" applyFill="1" applyBorder="1" applyAlignment="1">
      <alignment vertical="center" wrapText="1"/>
    </xf>
    <xf numFmtId="38" fontId="3" fillId="5" borderId="44" xfId="1" applyFont="1" applyFill="1" applyBorder="1" applyAlignment="1">
      <alignment vertical="center" wrapText="1"/>
    </xf>
    <xf numFmtId="38" fontId="3" fillId="5" borderId="59" xfId="1" applyFont="1" applyFill="1" applyBorder="1" applyAlignment="1">
      <alignment vertical="center" wrapText="1"/>
    </xf>
    <xf numFmtId="0" fontId="3" fillId="0" borderId="18" xfId="0" applyFont="1" applyBorder="1">
      <alignment vertical="center"/>
    </xf>
    <xf numFmtId="38" fontId="3" fillId="3" borderId="33" xfId="1" applyFont="1" applyFill="1" applyBorder="1" applyAlignment="1">
      <alignment horizontal="left" vertical="center" wrapText="1"/>
    </xf>
    <xf numFmtId="38" fontId="3" fillId="5" borderId="49" xfId="1" applyFont="1" applyFill="1" applyBorder="1" applyAlignment="1">
      <alignment vertical="center" wrapText="1"/>
    </xf>
    <xf numFmtId="38" fontId="3" fillId="5" borderId="32" xfId="1" applyFont="1" applyFill="1" applyBorder="1" applyAlignment="1">
      <alignment vertical="center" wrapText="1"/>
    </xf>
    <xf numFmtId="38" fontId="3" fillId="5" borderId="33" xfId="1" applyFont="1" applyFill="1" applyBorder="1" applyAlignment="1">
      <alignment vertical="center" wrapText="1"/>
    </xf>
    <xf numFmtId="38" fontId="3" fillId="5" borderId="50" xfId="1" applyFont="1" applyFill="1" applyBorder="1" applyAlignment="1">
      <alignment vertical="center" wrapText="1"/>
    </xf>
    <xf numFmtId="0" fontId="16" fillId="0" borderId="8" xfId="0" applyFont="1" applyBorder="1">
      <alignment vertical="center"/>
    </xf>
    <xf numFmtId="0" fontId="3" fillId="0" borderId="62" xfId="0" applyFont="1" applyBorder="1">
      <alignment vertical="center"/>
    </xf>
    <xf numFmtId="38" fontId="3" fillId="0" borderId="52" xfId="1" applyFont="1" applyFill="1" applyBorder="1">
      <alignment vertical="center"/>
    </xf>
    <xf numFmtId="38" fontId="3" fillId="2" borderId="13" xfId="1" applyFont="1" applyFill="1" applyBorder="1">
      <alignment vertical="center"/>
    </xf>
    <xf numFmtId="38" fontId="3" fillId="0" borderId="56" xfId="1" applyFont="1" applyFill="1" applyBorder="1">
      <alignment vertical="center"/>
    </xf>
    <xf numFmtId="38" fontId="6" fillId="2" borderId="53" xfId="0" applyNumberFormat="1" applyFont="1" applyFill="1" applyBorder="1">
      <alignment vertical="center"/>
    </xf>
    <xf numFmtId="0" fontId="20" fillId="0" borderId="0" xfId="0" applyFont="1">
      <alignment vertical="center"/>
    </xf>
    <xf numFmtId="0" fontId="8" fillId="0" borderId="0" xfId="0" applyFont="1">
      <alignment vertical="center"/>
    </xf>
    <xf numFmtId="38" fontId="12" fillId="0" borderId="15" xfId="1" applyFont="1" applyFill="1" applyBorder="1" applyAlignment="1">
      <alignment horizontal="left" vertical="center"/>
    </xf>
    <xf numFmtId="38" fontId="12" fillId="0" borderId="16" xfId="1" applyFont="1" applyFill="1" applyBorder="1" applyAlignment="1">
      <alignment horizontal="left" vertical="center"/>
    </xf>
    <xf numFmtId="38" fontId="21" fillId="0" borderId="0" xfId="0" applyNumberFormat="1" applyFont="1">
      <alignment vertical="center"/>
    </xf>
    <xf numFmtId="0" fontId="21" fillId="0" borderId="0" xfId="0" applyFont="1">
      <alignment vertical="center"/>
    </xf>
    <xf numFmtId="38" fontId="12" fillId="0" borderId="18" xfId="1" applyFont="1" applyFill="1" applyBorder="1" applyAlignment="1">
      <alignment horizontal="left" vertical="center"/>
    </xf>
    <xf numFmtId="38" fontId="12" fillId="0" borderId="0" xfId="1" applyFont="1" applyFill="1" applyBorder="1" applyAlignment="1">
      <alignment horizontal="left" vertical="center"/>
    </xf>
    <xf numFmtId="38" fontId="12" fillId="0" borderId="30" xfId="1" applyFont="1" applyFill="1" applyBorder="1" applyAlignment="1">
      <alignment horizontal="left" vertical="center"/>
    </xf>
    <xf numFmtId="38" fontId="12" fillId="0" borderId="51" xfId="1" applyFont="1" applyFill="1" applyBorder="1" applyAlignment="1">
      <alignment horizontal="left" vertical="center"/>
    </xf>
    <xf numFmtId="38" fontId="10" fillId="2" borderId="5" xfId="0" applyNumberFormat="1" applyFont="1" applyFill="1" applyBorder="1">
      <alignment vertical="center"/>
    </xf>
    <xf numFmtId="0" fontId="3" fillId="0" borderId="35" xfId="0" applyFont="1" applyBorder="1">
      <alignment vertical="center"/>
    </xf>
    <xf numFmtId="0" fontId="3" fillId="0" borderId="56" xfId="0" applyFont="1" applyBorder="1">
      <alignment vertical="center"/>
    </xf>
    <xf numFmtId="0" fontId="21" fillId="0" borderId="0" xfId="0" applyFont="1" applyAlignment="1">
      <alignment horizontal="center" vertical="center"/>
    </xf>
    <xf numFmtId="38" fontId="2" fillId="0" borderId="0" xfId="1" applyFont="1" applyFill="1" applyBorder="1">
      <alignment vertical="center"/>
    </xf>
    <xf numFmtId="38" fontId="3" fillId="0" borderId="0" xfId="1" applyFont="1" applyFill="1" applyBorder="1">
      <alignment vertical="center"/>
    </xf>
    <xf numFmtId="38" fontId="5" fillId="0" borderId="0" xfId="1" applyFont="1" applyFill="1" applyBorder="1">
      <alignment vertical="center"/>
    </xf>
    <xf numFmtId="38" fontId="17" fillId="0" borderId="0" xfId="1" applyFont="1" applyFill="1" applyBorder="1">
      <alignment vertical="center"/>
    </xf>
    <xf numFmtId="38" fontId="12" fillId="0" borderId="0" xfId="1" applyFont="1" applyFill="1" applyBorder="1">
      <alignment vertical="center"/>
    </xf>
    <xf numFmtId="38" fontId="12" fillId="0" borderId="55" xfId="1" applyFont="1" applyFill="1" applyBorder="1" applyAlignment="1">
      <alignment horizontal="left" vertical="center" wrapText="1"/>
    </xf>
    <xf numFmtId="38" fontId="12" fillId="0" borderId="14" xfId="1" applyFont="1" applyFill="1" applyBorder="1" applyAlignment="1">
      <alignment vertical="center" wrapText="1"/>
    </xf>
    <xf numFmtId="38" fontId="3" fillId="3" borderId="24" xfId="1" applyFont="1" applyFill="1" applyBorder="1" applyAlignment="1">
      <alignment vertical="center" wrapText="1"/>
    </xf>
    <xf numFmtId="38" fontId="3" fillId="3" borderId="26" xfId="1" applyFont="1" applyFill="1" applyBorder="1" applyAlignment="1">
      <alignment vertical="center" wrapText="1"/>
    </xf>
    <xf numFmtId="38" fontId="3" fillId="3" borderId="23" xfId="1" applyFont="1" applyFill="1" applyBorder="1" applyAlignment="1">
      <alignment horizontal="right" vertical="center"/>
    </xf>
    <xf numFmtId="38" fontId="3" fillId="0" borderId="55" xfId="1" applyFont="1" applyFill="1" applyBorder="1">
      <alignment vertical="center"/>
    </xf>
    <xf numFmtId="38" fontId="3" fillId="0" borderId="13" xfId="1" applyFont="1" applyFill="1" applyBorder="1">
      <alignment vertical="center"/>
    </xf>
    <xf numFmtId="38" fontId="3" fillId="0" borderId="62" xfId="1" applyFont="1" applyFill="1" applyBorder="1">
      <alignment vertical="center"/>
    </xf>
    <xf numFmtId="38" fontId="3" fillId="2" borderId="54" xfId="1" applyFont="1" applyFill="1" applyBorder="1" applyAlignment="1">
      <alignment horizontal="right" vertical="center"/>
    </xf>
    <xf numFmtId="0" fontId="3" fillId="0" borderId="0" xfId="0" applyFont="1" applyAlignment="1">
      <alignment vertical="center" shrinkToFit="1"/>
    </xf>
    <xf numFmtId="0" fontId="3" fillId="0" borderId="0" xfId="0" applyFont="1" applyAlignment="1">
      <alignment vertical="center" wrapText="1" shrinkToFit="1"/>
    </xf>
    <xf numFmtId="0" fontId="14" fillId="0" borderId="0" xfId="0" applyFont="1" applyAlignment="1">
      <alignment vertical="center" shrinkToFit="1"/>
    </xf>
    <xf numFmtId="0" fontId="23" fillId="0" borderId="0" xfId="0" applyFont="1" applyAlignment="1">
      <alignment vertical="center" shrinkToFit="1"/>
    </xf>
    <xf numFmtId="0" fontId="24" fillId="0" borderId="0" xfId="0" applyFont="1" applyAlignment="1">
      <alignment vertical="center" wrapText="1"/>
    </xf>
    <xf numFmtId="38" fontId="12" fillId="4" borderId="16" xfId="1" applyFont="1" applyFill="1" applyBorder="1" applyAlignment="1">
      <alignment vertical="center" wrapText="1"/>
    </xf>
    <xf numFmtId="38" fontId="18" fillId="7" borderId="0" xfId="1" applyFont="1" applyFill="1" applyBorder="1" applyAlignment="1">
      <alignment vertical="center" wrapText="1"/>
    </xf>
    <xf numFmtId="0" fontId="16" fillId="0" borderId="51" xfId="0" applyFont="1" applyBorder="1" applyAlignment="1">
      <alignment horizontal="left" vertical="center"/>
    </xf>
    <xf numFmtId="38" fontId="6" fillId="0" borderId="10" xfId="1"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3" borderId="23"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49" fontId="11" fillId="6" borderId="54" xfId="0" applyNumberFormat="1"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10" fillId="3" borderId="67" xfId="0" applyFont="1" applyFill="1" applyBorder="1" applyAlignment="1">
      <alignment horizontal="center" vertical="center" wrapText="1"/>
    </xf>
    <xf numFmtId="0" fontId="12" fillId="5" borderId="66" xfId="0" applyFont="1" applyFill="1" applyBorder="1" applyAlignment="1">
      <alignment horizontal="center" vertical="center" shrinkToFit="1"/>
    </xf>
    <xf numFmtId="0" fontId="12" fillId="5" borderId="23" xfId="0" applyFont="1" applyFill="1" applyBorder="1" applyAlignment="1">
      <alignment horizontal="center" vertical="center" shrinkToFit="1"/>
    </xf>
    <xf numFmtId="0" fontId="12" fillId="5" borderId="34" xfId="0" applyFont="1" applyFill="1" applyBorder="1" applyAlignment="1">
      <alignment horizontal="center" vertical="center" shrinkToFit="1"/>
    </xf>
    <xf numFmtId="38" fontId="3" fillId="3" borderId="75" xfId="1" applyFont="1" applyFill="1" applyBorder="1" applyAlignment="1">
      <alignment horizontal="center" vertical="center" shrinkToFit="1"/>
    </xf>
    <xf numFmtId="38" fontId="3" fillId="3" borderId="28" xfId="1" applyFont="1" applyFill="1" applyBorder="1" applyAlignment="1">
      <alignment horizontal="center" vertical="center" shrinkToFit="1"/>
    </xf>
    <xf numFmtId="38" fontId="3" fillId="3" borderId="31" xfId="1" applyFont="1" applyFill="1" applyBorder="1" applyAlignment="1">
      <alignment horizontal="center" vertical="center" shrinkToFit="1"/>
    </xf>
    <xf numFmtId="38" fontId="3" fillId="5" borderId="62" xfId="1" applyFont="1" applyFill="1" applyBorder="1" applyAlignment="1">
      <alignment horizontal="left" vertical="center" wrapText="1"/>
    </xf>
    <xf numFmtId="38" fontId="3" fillId="3" borderId="27" xfId="1" applyFont="1" applyFill="1" applyBorder="1" applyAlignment="1">
      <alignment horizontal="center" vertical="center" shrinkToFit="1"/>
    </xf>
    <xf numFmtId="0" fontId="16" fillId="0" borderId="7" xfId="0" applyFont="1" applyBorder="1" applyAlignment="1">
      <alignment vertical="center"/>
    </xf>
    <xf numFmtId="0" fontId="16" fillId="0" borderId="8" xfId="0" applyFont="1" applyBorder="1" applyAlignment="1">
      <alignment vertical="center"/>
    </xf>
    <xf numFmtId="0" fontId="3" fillId="0" borderId="13" xfId="0" applyFont="1" applyBorder="1">
      <alignment vertical="center"/>
    </xf>
    <xf numFmtId="0" fontId="0" fillId="0" borderId="0" xfId="0" applyBorder="1">
      <alignment vertical="center"/>
    </xf>
    <xf numFmtId="38" fontId="3" fillId="6" borderId="52" xfId="1" applyFont="1" applyFill="1" applyBorder="1" applyAlignment="1">
      <alignment horizontal="left" vertical="center" wrapText="1"/>
    </xf>
    <xf numFmtId="38" fontId="27" fillId="0" borderId="10" xfId="1" applyFont="1" applyFill="1" applyBorder="1" applyAlignment="1">
      <alignment horizontal="left" vertical="center" wrapText="1"/>
    </xf>
    <xf numFmtId="0" fontId="14" fillId="0" borderId="0" xfId="0" applyFont="1">
      <alignment vertical="center"/>
    </xf>
    <xf numFmtId="0" fontId="28" fillId="0" borderId="0" xfId="0" applyFont="1">
      <alignment vertical="center"/>
    </xf>
    <xf numFmtId="38" fontId="10" fillId="3" borderId="38" xfId="1" applyFont="1" applyFill="1" applyBorder="1" applyAlignment="1">
      <alignment vertical="center" wrapText="1"/>
    </xf>
    <xf numFmtId="0" fontId="12" fillId="6" borderId="62" xfId="0" applyFont="1" applyFill="1" applyBorder="1" applyAlignment="1">
      <alignment vertical="center" wrapText="1"/>
    </xf>
    <xf numFmtId="0" fontId="3" fillId="6" borderId="13" xfId="0" applyFont="1" applyFill="1" applyBorder="1" applyAlignment="1">
      <alignment vertical="center" wrapText="1"/>
    </xf>
    <xf numFmtId="38" fontId="3" fillId="6" borderId="56" xfId="1" applyFont="1" applyFill="1" applyBorder="1" applyAlignment="1">
      <alignment vertical="center" wrapText="1"/>
    </xf>
    <xf numFmtId="38" fontId="14" fillId="6" borderId="62" xfId="1" applyFont="1" applyFill="1" applyBorder="1" applyAlignment="1">
      <alignment horizontal="right" vertical="center"/>
    </xf>
    <xf numFmtId="0" fontId="3" fillId="0" borderId="0" xfId="0" applyFont="1" applyBorder="1">
      <alignment vertical="center"/>
    </xf>
    <xf numFmtId="38" fontId="7" fillId="0" borderId="56" xfId="1" applyFont="1" applyFill="1" applyBorder="1" applyAlignment="1">
      <alignment vertical="center" wrapText="1"/>
    </xf>
    <xf numFmtId="38" fontId="3" fillId="3" borderId="10" xfId="1" applyFont="1" applyFill="1" applyBorder="1" applyAlignment="1">
      <alignment horizontal="right" vertical="center"/>
    </xf>
    <xf numFmtId="38" fontId="3" fillId="3" borderId="77" xfId="1" applyFont="1" applyFill="1" applyBorder="1" applyAlignment="1">
      <alignment horizontal="right" vertical="center"/>
    </xf>
    <xf numFmtId="38" fontId="3" fillId="3" borderId="28" xfId="1" applyFont="1" applyFill="1" applyBorder="1" applyAlignment="1">
      <alignment horizontal="right" vertical="center"/>
    </xf>
    <xf numFmtId="38" fontId="3" fillId="3" borderId="61" xfId="1" applyFont="1" applyFill="1" applyBorder="1" applyAlignment="1">
      <alignment horizontal="right" vertical="center"/>
    </xf>
    <xf numFmtId="38" fontId="3" fillId="3" borderId="31" xfId="1" applyFont="1" applyFill="1" applyBorder="1" applyAlignment="1">
      <alignment horizontal="right" vertical="center"/>
    </xf>
    <xf numFmtId="0" fontId="3" fillId="4" borderId="62" xfId="0" applyFont="1" applyFill="1" applyBorder="1" applyAlignment="1">
      <alignment horizontal="left" vertical="center"/>
    </xf>
    <xf numFmtId="38" fontId="3" fillId="4" borderId="13" xfId="1" applyFont="1" applyFill="1" applyBorder="1" applyAlignment="1">
      <alignment vertical="center" wrapText="1"/>
    </xf>
    <xf numFmtId="38" fontId="3" fillId="2" borderId="22" xfId="1" applyFont="1" applyFill="1" applyBorder="1" applyAlignment="1">
      <alignment vertical="center" wrapText="1"/>
    </xf>
    <xf numFmtId="38" fontId="7" fillId="0" borderId="15" xfId="1" applyFont="1" applyFill="1" applyBorder="1" applyAlignment="1">
      <alignment vertical="center" wrapText="1"/>
    </xf>
    <xf numFmtId="38" fontId="3" fillId="4" borderId="15" xfId="1" applyFont="1" applyFill="1" applyBorder="1" applyAlignment="1">
      <alignment vertical="center" wrapText="1"/>
    </xf>
    <xf numFmtId="38" fontId="3" fillId="3" borderId="66" xfId="1" applyFont="1" applyFill="1" applyBorder="1" applyAlignment="1">
      <alignment horizontal="right" vertical="center"/>
    </xf>
    <xf numFmtId="38" fontId="3" fillId="3" borderId="78" xfId="1" applyFont="1" applyFill="1" applyBorder="1" applyAlignment="1">
      <alignment horizontal="right" vertical="center"/>
    </xf>
    <xf numFmtId="38" fontId="3" fillId="3" borderId="46" xfId="1" applyFont="1" applyFill="1" applyBorder="1" applyAlignment="1">
      <alignment horizontal="right" vertical="center"/>
    </xf>
    <xf numFmtId="38" fontId="3" fillId="3" borderId="50" xfId="1" applyFont="1" applyFill="1" applyBorder="1" applyAlignment="1">
      <alignment horizontal="right" vertical="center"/>
    </xf>
    <xf numFmtId="38" fontId="3" fillId="3" borderId="79" xfId="1" applyFont="1" applyFill="1" applyBorder="1" applyAlignment="1">
      <alignment horizontal="right" vertical="center"/>
    </xf>
    <xf numFmtId="38" fontId="3" fillId="3" borderId="34" xfId="1" applyFont="1" applyFill="1" applyBorder="1" applyAlignment="1">
      <alignment horizontal="right" vertical="center"/>
    </xf>
    <xf numFmtId="38" fontId="3" fillId="4" borderId="30" xfId="1" applyFont="1" applyFill="1" applyBorder="1">
      <alignment vertical="center"/>
    </xf>
    <xf numFmtId="38" fontId="3" fillId="4" borderId="65" xfId="1" applyFont="1" applyFill="1" applyBorder="1">
      <alignment vertical="center"/>
    </xf>
    <xf numFmtId="38" fontId="3" fillId="6" borderId="13" xfId="1" applyFont="1" applyFill="1" applyBorder="1" applyAlignment="1">
      <alignment vertical="center" wrapText="1"/>
    </xf>
    <xf numFmtId="38" fontId="3" fillId="6" borderId="76" xfId="1" applyFont="1" applyFill="1" applyBorder="1">
      <alignment vertical="center"/>
    </xf>
    <xf numFmtId="38" fontId="3" fillId="6" borderId="55" xfId="1" applyFont="1" applyFill="1" applyBorder="1" applyAlignment="1">
      <alignment horizontal="right" vertical="center" wrapText="1"/>
    </xf>
    <xf numFmtId="38" fontId="3" fillId="6" borderId="76" xfId="1" applyFont="1" applyFill="1" applyBorder="1" applyAlignment="1">
      <alignment vertical="center" wrapText="1"/>
    </xf>
    <xf numFmtId="38" fontId="10" fillId="5" borderId="73" xfId="1" applyFont="1" applyFill="1" applyBorder="1">
      <alignment vertical="center"/>
    </xf>
    <xf numFmtId="38" fontId="10" fillId="5" borderId="58" xfId="1" applyFont="1" applyFill="1" applyBorder="1">
      <alignment vertical="center"/>
    </xf>
    <xf numFmtId="38" fontId="10" fillId="5" borderId="74" xfId="1" applyFont="1" applyFill="1" applyBorder="1">
      <alignment vertical="center"/>
    </xf>
    <xf numFmtId="0" fontId="3" fillId="0" borderId="56" xfId="0" applyFont="1" applyBorder="1" applyAlignment="1">
      <alignment horizontal="left" vertical="center"/>
    </xf>
    <xf numFmtId="38" fontId="10" fillId="2" borderId="55" xfId="1" applyFont="1" applyFill="1" applyBorder="1">
      <alignment vertical="center"/>
    </xf>
    <xf numFmtId="0" fontId="10" fillId="0" borderId="54" xfId="0" applyFont="1" applyBorder="1">
      <alignment vertical="center"/>
    </xf>
    <xf numFmtId="38" fontId="3" fillId="6" borderId="64" xfId="1" applyFont="1" applyFill="1" applyBorder="1" applyAlignment="1">
      <alignment horizontal="right" vertical="center" wrapText="1"/>
    </xf>
    <xf numFmtId="38" fontId="3" fillId="6" borderId="6" xfId="1" applyFont="1" applyFill="1" applyBorder="1" applyAlignment="1">
      <alignment horizontal="right" vertical="center" wrapText="1"/>
    </xf>
    <xf numFmtId="38" fontId="3" fillId="6" borderId="62" xfId="1" applyFont="1" applyFill="1" applyBorder="1">
      <alignment vertical="center"/>
    </xf>
    <xf numFmtId="0" fontId="7" fillId="6" borderId="18" xfId="0" applyFont="1" applyFill="1" applyBorder="1" applyAlignment="1">
      <alignment horizontal="left" vertical="center"/>
    </xf>
    <xf numFmtId="0" fontId="12" fillId="6" borderId="51" xfId="0" applyFont="1" applyFill="1" applyBorder="1" applyAlignment="1">
      <alignment vertical="center" wrapText="1"/>
    </xf>
    <xf numFmtId="38" fontId="12" fillId="6" borderId="6" xfId="1" applyFont="1" applyFill="1" applyBorder="1" applyAlignment="1">
      <alignment horizontal="center" vertical="center" shrinkToFit="1"/>
    </xf>
    <xf numFmtId="38" fontId="3" fillId="6" borderId="51" xfId="1" applyFont="1" applyFill="1" applyBorder="1" applyAlignment="1">
      <alignment horizontal="left" vertical="center" wrapText="1"/>
    </xf>
    <xf numFmtId="38" fontId="10" fillId="6" borderId="51" xfId="1" applyFont="1" applyFill="1" applyBorder="1" applyAlignment="1">
      <alignment horizontal="left" vertical="center" wrapText="1"/>
    </xf>
    <xf numFmtId="0" fontId="3" fillId="6" borderId="16" xfId="0" applyFont="1" applyFill="1" applyBorder="1" applyAlignment="1">
      <alignment vertical="center" wrapText="1"/>
    </xf>
    <xf numFmtId="0" fontId="3" fillId="6" borderId="76" xfId="0" applyFont="1" applyFill="1" applyBorder="1" applyAlignment="1">
      <alignment horizontal="left" vertical="center"/>
    </xf>
    <xf numFmtId="38" fontId="10" fillId="3" borderId="79" xfId="1" applyFont="1" applyFill="1" applyBorder="1" applyAlignment="1">
      <alignment vertical="center" wrapText="1"/>
    </xf>
    <xf numFmtId="0" fontId="26" fillId="3" borderId="37" xfId="0" applyFont="1" applyFill="1" applyBorder="1" applyAlignment="1">
      <alignment vertical="center" wrapText="1"/>
    </xf>
    <xf numFmtId="0" fontId="26" fillId="3" borderId="78" xfId="0" applyFont="1" applyFill="1" applyBorder="1" applyAlignment="1">
      <alignment vertical="center" wrapText="1"/>
    </xf>
    <xf numFmtId="0" fontId="26" fillId="3" borderId="79" xfId="0" applyFont="1" applyFill="1" applyBorder="1" applyAlignment="1">
      <alignment vertical="center" wrapText="1"/>
    </xf>
    <xf numFmtId="0" fontId="3" fillId="3" borderId="75" xfId="0" applyFont="1" applyFill="1" applyBorder="1" applyAlignment="1">
      <alignment horizontal="left" vertical="center" wrapText="1"/>
    </xf>
    <xf numFmtId="38" fontId="3" fillId="3" borderId="80" xfId="1" applyFont="1" applyFill="1" applyBorder="1" applyAlignment="1">
      <alignment horizontal="right" vertical="center"/>
    </xf>
    <xf numFmtId="38" fontId="3" fillId="3" borderId="71" xfId="1" applyFont="1" applyFill="1" applyBorder="1" applyAlignment="1">
      <alignment horizontal="right" vertical="center"/>
    </xf>
    <xf numFmtId="0" fontId="26" fillId="3" borderId="48" xfId="0" applyFont="1" applyFill="1" applyBorder="1" applyAlignment="1">
      <alignment vertical="center" wrapText="1"/>
    </xf>
    <xf numFmtId="38" fontId="3" fillId="3" borderId="72" xfId="1" applyFont="1" applyFill="1" applyBorder="1" applyAlignment="1">
      <alignment horizontal="right" vertical="center"/>
    </xf>
    <xf numFmtId="0" fontId="27" fillId="6" borderId="15" xfId="0" applyFont="1" applyFill="1" applyBorder="1" applyAlignment="1">
      <alignment horizontal="left" vertical="center"/>
    </xf>
    <xf numFmtId="0" fontId="3" fillId="3" borderId="16" xfId="0" applyFont="1" applyFill="1" applyBorder="1" applyAlignment="1">
      <alignment horizontal="left" vertical="center" wrapText="1"/>
    </xf>
    <xf numFmtId="38" fontId="18" fillId="7" borderId="18" xfId="1" applyFont="1" applyFill="1" applyBorder="1" applyAlignment="1">
      <alignment horizontal="left" vertical="center"/>
    </xf>
    <xf numFmtId="38" fontId="18" fillId="0" borderId="8" xfId="1" applyFont="1" applyFill="1" applyBorder="1" applyAlignment="1">
      <alignment horizontal="left" vertical="center"/>
    </xf>
    <xf numFmtId="38" fontId="18" fillId="0" borderId="62" xfId="1" applyFont="1" applyFill="1" applyBorder="1" applyAlignment="1">
      <alignment vertical="center" wrapText="1"/>
    </xf>
    <xf numFmtId="38" fontId="3" fillId="3" borderId="56" xfId="1" applyFont="1" applyFill="1" applyBorder="1" applyAlignment="1">
      <alignment horizontal="center" vertical="center" shrinkToFit="1"/>
    </xf>
    <xf numFmtId="38" fontId="3" fillId="7" borderId="12" xfId="1" applyFont="1" applyFill="1" applyBorder="1" applyAlignment="1">
      <alignment vertical="center" wrapText="1"/>
    </xf>
    <xf numFmtId="38" fontId="29" fillId="3" borderId="9" xfId="1" applyFont="1" applyFill="1" applyBorder="1" applyAlignment="1">
      <alignment vertical="center" shrinkToFit="1"/>
    </xf>
    <xf numFmtId="38" fontId="29" fillId="3" borderId="78" xfId="1" applyFont="1" applyFill="1" applyBorder="1" applyAlignment="1">
      <alignment vertical="center" shrinkToFit="1"/>
    </xf>
    <xf numFmtId="38" fontId="29" fillId="3" borderId="46" xfId="1" applyFont="1" applyFill="1" applyBorder="1" applyAlignment="1">
      <alignment vertical="center" shrinkToFit="1"/>
    </xf>
    <xf numFmtId="38" fontId="29" fillId="3" borderId="39" xfId="1" applyFont="1" applyFill="1" applyBorder="1" applyAlignment="1">
      <alignment vertical="center" shrinkToFit="1"/>
    </xf>
    <xf numFmtId="38" fontId="29" fillId="3" borderId="48" xfId="1" applyFont="1" applyFill="1" applyBorder="1" applyAlignment="1">
      <alignment vertical="center" shrinkToFit="1"/>
    </xf>
    <xf numFmtId="38" fontId="3" fillId="3" borderId="27" xfId="1" applyFont="1" applyFill="1" applyBorder="1" applyAlignment="1">
      <alignment horizontal="left" vertical="center" wrapText="1"/>
    </xf>
    <xf numFmtId="38" fontId="3" fillId="3" borderId="82" xfId="1" applyFont="1" applyFill="1" applyBorder="1" applyAlignment="1">
      <alignment horizontal="right" vertical="center" wrapText="1"/>
    </xf>
    <xf numFmtId="38" fontId="3" fillId="3" borderId="73" xfId="1" applyFont="1" applyFill="1" applyBorder="1" applyAlignment="1">
      <alignment horizontal="right" vertical="center" wrapText="1"/>
    </xf>
    <xf numFmtId="38" fontId="3" fillId="3" borderId="11" xfId="1" applyFont="1" applyFill="1" applyBorder="1" applyAlignment="1">
      <alignment horizontal="right" vertical="center"/>
    </xf>
    <xf numFmtId="38" fontId="3" fillId="3" borderId="54" xfId="1" applyFont="1" applyFill="1" applyBorder="1" applyAlignment="1">
      <alignment horizontal="right" vertical="center" wrapText="1"/>
    </xf>
    <xf numFmtId="38" fontId="3" fillId="3" borderId="35" xfId="1" applyFont="1" applyFill="1" applyBorder="1" applyAlignment="1">
      <alignment horizontal="left" vertical="center" wrapText="1"/>
    </xf>
    <xf numFmtId="38" fontId="3" fillId="3" borderId="81" xfId="1" applyFont="1" applyFill="1" applyBorder="1" applyAlignment="1">
      <alignment horizontal="right" vertical="center" wrapText="1"/>
    </xf>
    <xf numFmtId="38" fontId="10" fillId="2" borderId="56" xfId="1" applyFont="1" applyFill="1" applyBorder="1">
      <alignment vertical="center"/>
    </xf>
    <xf numFmtId="38" fontId="3" fillId="2" borderId="35" xfId="1" applyFont="1" applyFill="1" applyBorder="1">
      <alignment vertical="center"/>
    </xf>
    <xf numFmtId="38" fontId="27" fillId="0" borderId="13" xfId="1" applyFont="1" applyFill="1" applyBorder="1" applyAlignment="1">
      <alignment vertical="center" wrapText="1" shrinkToFit="1"/>
    </xf>
    <xf numFmtId="38" fontId="27" fillId="0" borderId="11" xfId="1" applyFont="1" applyFill="1" applyBorder="1" applyAlignment="1">
      <alignment vertical="center" wrapText="1"/>
    </xf>
    <xf numFmtId="38" fontId="27" fillId="0" borderId="14" xfId="1" applyFont="1" applyFill="1" applyBorder="1" applyAlignment="1">
      <alignment vertical="center" wrapText="1"/>
    </xf>
    <xf numFmtId="38" fontId="27" fillId="0" borderId="22" xfId="1" applyFont="1" applyFill="1" applyBorder="1" applyAlignment="1">
      <alignment vertical="center" wrapText="1" shrinkToFit="1"/>
    </xf>
    <xf numFmtId="38" fontId="27" fillId="0" borderId="11" xfId="1" applyFont="1" applyFill="1" applyBorder="1" applyAlignment="1">
      <alignment vertical="center" wrapText="1" shrinkToFit="1"/>
    </xf>
    <xf numFmtId="38" fontId="27" fillId="0" borderId="35" xfId="1" applyFont="1" applyFill="1" applyBorder="1" applyAlignment="1">
      <alignment vertical="center" wrapText="1"/>
    </xf>
    <xf numFmtId="38" fontId="27" fillId="0" borderId="54" xfId="1" applyFont="1" applyFill="1" applyBorder="1" applyAlignment="1">
      <alignment vertical="center" wrapText="1"/>
    </xf>
    <xf numFmtId="38" fontId="27" fillId="0" borderId="35" xfId="1" applyFont="1" applyFill="1" applyBorder="1" applyAlignment="1">
      <alignment vertical="center" wrapText="1" shrinkToFit="1"/>
    </xf>
    <xf numFmtId="0" fontId="12" fillId="0" borderId="0" xfId="0" applyFont="1">
      <alignment vertical="center"/>
    </xf>
    <xf numFmtId="38" fontId="12" fillId="0" borderId="0" xfId="1" applyFont="1" applyFill="1" applyBorder="1" applyAlignment="1">
      <alignment horizontal="left" vertical="center" wrapText="1"/>
    </xf>
    <xf numFmtId="38" fontId="6" fillId="0" borderId="10" xfId="1" applyFont="1" applyFill="1" applyBorder="1" applyAlignment="1">
      <alignment horizontal="left" vertical="center" wrapText="1"/>
    </xf>
    <xf numFmtId="38" fontId="12" fillId="6" borderId="18" xfId="1" applyFont="1" applyFill="1" applyBorder="1" applyAlignment="1">
      <alignment horizontal="left" vertical="center"/>
    </xf>
    <xf numFmtId="38" fontId="12" fillId="0" borderId="16" xfId="1" applyFont="1" applyFill="1" applyBorder="1" applyAlignment="1">
      <alignment horizontal="left" vertical="center" wrapText="1"/>
    </xf>
    <xf numFmtId="0" fontId="11" fillId="3" borderId="4" xfId="0" applyFont="1" applyFill="1" applyBorder="1" applyAlignment="1">
      <alignment vertical="center" wrapText="1"/>
    </xf>
    <xf numFmtId="0" fontId="10" fillId="3" borderId="33" xfId="0" applyFont="1" applyFill="1" applyBorder="1" applyAlignment="1">
      <alignment horizontal="center" vertical="center" wrapText="1"/>
    </xf>
    <xf numFmtId="0" fontId="0" fillId="0" borderId="36" xfId="0" applyBorder="1">
      <alignment vertical="center"/>
    </xf>
    <xf numFmtId="0" fontId="13" fillId="3" borderId="37" xfId="0" applyFont="1" applyFill="1" applyBorder="1" applyAlignment="1">
      <alignment vertical="center" wrapText="1"/>
    </xf>
    <xf numFmtId="0" fontId="31" fillId="3" borderId="75" xfId="0" applyFont="1" applyFill="1" applyBorder="1" applyAlignment="1">
      <alignment horizontal="center" vertical="center" wrapText="1"/>
    </xf>
    <xf numFmtId="0" fontId="15" fillId="3" borderId="19" xfId="0" applyFont="1" applyFill="1" applyBorder="1" applyAlignment="1">
      <alignment horizontal="left" vertical="center" wrapText="1"/>
    </xf>
    <xf numFmtId="38" fontId="15" fillId="3" borderId="10" xfId="1" applyFont="1" applyFill="1" applyBorder="1" applyAlignment="1">
      <alignment horizontal="right" vertical="center"/>
    </xf>
    <xf numFmtId="38" fontId="15" fillId="3" borderId="37" xfId="1" applyFont="1" applyFill="1" applyBorder="1" applyAlignment="1">
      <alignment horizontal="right" vertical="center"/>
    </xf>
    <xf numFmtId="0" fontId="13" fillId="3" borderId="66" xfId="0" applyFont="1" applyFill="1" applyBorder="1" applyAlignment="1">
      <alignment horizontal="center" vertical="center" shrinkToFit="1"/>
    </xf>
    <xf numFmtId="0" fontId="26" fillId="3" borderId="66" xfId="0" applyFont="1" applyFill="1" applyBorder="1" applyAlignment="1">
      <alignment horizontal="center" vertical="center" shrinkToFit="1"/>
    </xf>
    <xf numFmtId="0" fontId="14" fillId="3" borderId="19" xfId="0" applyFont="1" applyFill="1" applyBorder="1" applyAlignment="1">
      <alignment horizontal="left" vertical="center" wrapText="1"/>
    </xf>
    <xf numFmtId="38" fontId="14" fillId="3" borderId="10" xfId="1" applyFont="1" applyFill="1" applyBorder="1" applyAlignment="1">
      <alignment horizontal="right" vertical="center"/>
    </xf>
    <xf numFmtId="38" fontId="14" fillId="3" borderId="37" xfId="1" applyFont="1" applyFill="1" applyBorder="1" applyAlignment="1">
      <alignment horizontal="right" vertical="center"/>
    </xf>
    <xf numFmtId="38" fontId="15" fillId="3" borderId="66" xfId="1" applyFont="1" applyFill="1" applyBorder="1" applyAlignment="1">
      <alignment horizontal="right" vertical="center"/>
    </xf>
    <xf numFmtId="38" fontId="3" fillId="3" borderId="33" xfId="1" applyFont="1" applyFill="1" applyBorder="1" applyAlignment="1">
      <alignment vertical="center" wrapText="1"/>
    </xf>
    <xf numFmtId="0" fontId="10" fillId="3" borderId="31" xfId="0" applyFont="1" applyFill="1" applyBorder="1" applyAlignment="1">
      <alignment horizontal="center" vertical="center" wrapText="1"/>
    </xf>
    <xf numFmtId="38" fontId="3" fillId="3" borderId="27" xfId="1" applyFont="1" applyFill="1" applyBorder="1" applyAlignment="1">
      <alignment vertical="center" wrapText="1"/>
    </xf>
    <xf numFmtId="38" fontId="12" fillId="0" borderId="35" xfId="1" applyFont="1" applyFill="1" applyBorder="1" applyAlignment="1">
      <alignment horizontal="left" vertical="center" wrapText="1"/>
    </xf>
    <xf numFmtId="38" fontId="18" fillId="0" borderId="10" xfId="1" applyFont="1" applyFill="1" applyBorder="1" applyAlignment="1">
      <alignment horizontal="center" vertical="center" wrapText="1"/>
    </xf>
    <xf numFmtId="38" fontId="15" fillId="3" borderId="24" xfId="1" applyFont="1" applyFill="1" applyBorder="1" applyAlignment="1">
      <alignment vertical="center" wrapText="1"/>
    </xf>
    <xf numFmtId="38" fontId="15" fillId="3" borderId="21" xfId="1" applyFont="1" applyFill="1" applyBorder="1" applyAlignment="1">
      <alignment vertical="center" wrapText="1"/>
    </xf>
    <xf numFmtId="38" fontId="15" fillId="3" borderId="20" xfId="1" applyFont="1" applyFill="1" applyBorder="1" applyAlignment="1">
      <alignment vertical="center" wrapText="1"/>
    </xf>
    <xf numFmtId="38" fontId="15" fillId="3" borderId="66" xfId="1" applyFont="1" applyFill="1" applyBorder="1" applyAlignment="1">
      <alignment horizontal="right" vertical="center" wrapText="1"/>
    </xf>
    <xf numFmtId="0" fontId="31" fillId="3" borderId="28" xfId="0" applyFont="1" applyFill="1" applyBorder="1" applyAlignment="1">
      <alignment horizontal="center" vertical="center" wrapText="1"/>
    </xf>
    <xf numFmtId="38" fontId="15" fillId="3" borderId="44" xfId="1" applyFont="1" applyFill="1" applyBorder="1" applyAlignment="1">
      <alignment vertical="center" wrapText="1"/>
    </xf>
    <xf numFmtId="38" fontId="15" fillId="3" borderId="60" xfId="1" applyFont="1" applyFill="1" applyBorder="1" applyAlignment="1">
      <alignment vertical="center" wrapText="1"/>
    </xf>
    <xf numFmtId="38" fontId="15" fillId="3" borderId="59" xfId="1" applyFont="1" applyFill="1" applyBorder="1" applyAlignment="1">
      <alignment horizontal="right" vertical="center"/>
    </xf>
    <xf numFmtId="38" fontId="15" fillId="3" borderId="27" xfId="1" applyFont="1" applyFill="1" applyBorder="1" applyAlignment="1">
      <alignment vertical="center" wrapText="1"/>
    </xf>
    <xf numFmtId="38" fontId="15" fillId="3" borderId="26" xfId="1" applyFont="1" applyFill="1" applyBorder="1" applyAlignment="1">
      <alignment vertical="center" wrapText="1"/>
    </xf>
    <xf numFmtId="38" fontId="15" fillId="3" borderId="23" xfId="1" applyFont="1" applyFill="1" applyBorder="1" applyAlignment="1">
      <alignment horizontal="right" vertical="center"/>
    </xf>
    <xf numFmtId="0" fontId="15" fillId="3" borderId="75" xfId="0" applyFont="1" applyFill="1" applyBorder="1" applyAlignment="1">
      <alignment horizontal="center" vertical="center" wrapText="1"/>
    </xf>
    <xf numFmtId="38" fontId="15" fillId="3" borderId="80" xfId="1" applyFont="1" applyFill="1" applyBorder="1" applyAlignment="1">
      <alignment horizontal="right" vertical="center"/>
    </xf>
    <xf numFmtId="38" fontId="11" fillId="3" borderId="37" xfId="1" applyFont="1" applyFill="1" applyBorder="1" applyAlignment="1">
      <alignment vertical="center" wrapText="1"/>
    </xf>
    <xf numFmtId="38" fontId="11" fillId="3" borderId="38" xfId="1" applyFont="1" applyFill="1" applyBorder="1" applyAlignment="1">
      <alignment vertical="center" wrapText="1"/>
    </xf>
    <xf numFmtId="38" fontId="27" fillId="3" borderId="38" xfId="1" applyFont="1" applyFill="1" applyBorder="1" applyAlignment="1">
      <alignment vertical="center" wrapText="1"/>
    </xf>
    <xf numFmtId="38" fontId="15" fillId="3" borderId="56" xfId="1" applyFont="1" applyFill="1" applyBorder="1" applyAlignment="1">
      <alignment horizontal="center" vertical="center" wrapText="1"/>
    </xf>
    <xf numFmtId="38" fontId="15" fillId="3" borderId="56" xfId="1" applyFont="1" applyFill="1" applyBorder="1" applyAlignment="1">
      <alignment horizontal="center" vertical="center" shrinkToFit="1"/>
    </xf>
    <xf numFmtId="38" fontId="15" fillId="3" borderId="35" xfId="1" applyFont="1" applyFill="1" applyBorder="1" applyAlignment="1">
      <alignment horizontal="left" vertical="center" wrapText="1"/>
    </xf>
    <xf numFmtId="38" fontId="15" fillId="3" borderId="54" xfId="1" applyFont="1" applyFill="1" applyBorder="1" applyAlignment="1">
      <alignment horizontal="right" vertical="center" wrapText="1"/>
    </xf>
    <xf numFmtId="38" fontId="15" fillId="3" borderId="82" xfId="1" applyFont="1" applyFill="1" applyBorder="1" applyAlignment="1">
      <alignment horizontal="right" vertical="center" wrapText="1"/>
    </xf>
    <xf numFmtId="38" fontId="15" fillId="3" borderId="11" xfId="1" applyFont="1" applyFill="1" applyBorder="1" applyAlignment="1">
      <alignment horizontal="right" vertical="center"/>
    </xf>
    <xf numFmtId="38" fontId="15" fillId="3" borderId="21" xfId="1" applyFont="1" applyFill="1" applyBorder="1" applyAlignment="1">
      <alignment horizontal="left" vertical="center" wrapText="1"/>
    </xf>
    <xf numFmtId="38" fontId="15" fillId="3" borderId="75" xfId="1" applyFont="1" applyFill="1" applyBorder="1" applyAlignment="1">
      <alignment horizontal="center" vertical="center" shrinkToFit="1"/>
    </xf>
    <xf numFmtId="0" fontId="15" fillId="3" borderId="16" xfId="0" applyFont="1" applyFill="1" applyBorder="1" applyAlignment="1">
      <alignment horizontal="center" vertical="center" wrapText="1"/>
    </xf>
    <xf numFmtId="38" fontId="33" fillId="3" borderId="9" xfId="1" applyFont="1" applyFill="1" applyBorder="1" applyAlignment="1">
      <alignment vertical="center" shrinkToFit="1"/>
    </xf>
    <xf numFmtId="0" fontId="35" fillId="0" borderId="0" xfId="0" applyFont="1" applyAlignment="1">
      <alignment vertical="center" wrapText="1"/>
    </xf>
    <xf numFmtId="0" fontId="39" fillId="0" borderId="0" xfId="3" applyFont="1" applyFill="1" applyBorder="1" applyAlignment="1">
      <alignment horizontal="center" vertical="center" wrapText="1"/>
    </xf>
    <xf numFmtId="0" fontId="40" fillId="0" borderId="0" xfId="0" applyFont="1" applyAlignment="1">
      <alignment horizontal="left" vertical="center"/>
    </xf>
    <xf numFmtId="0" fontId="35" fillId="9" borderId="0" xfId="0" applyFont="1" applyFill="1" applyAlignment="1">
      <alignment horizontal="center" vertical="center" wrapText="1"/>
    </xf>
    <xf numFmtId="0" fontId="41" fillId="7" borderId="94" xfId="2" applyFont="1" applyFill="1" applyBorder="1" applyAlignment="1">
      <alignment horizontal="center" vertical="center"/>
    </xf>
    <xf numFmtId="0" fontId="41" fillId="7" borderId="98" xfId="2" applyFont="1" applyFill="1" applyBorder="1" applyAlignment="1">
      <alignment horizontal="center" vertical="center"/>
    </xf>
    <xf numFmtId="0" fontId="41" fillId="7" borderId="99" xfId="2" applyFont="1" applyFill="1" applyBorder="1" applyAlignment="1">
      <alignment horizontal="center" vertical="center"/>
    </xf>
    <xf numFmtId="0" fontId="38" fillId="7" borderId="95" xfId="0" applyFont="1" applyFill="1" applyBorder="1" applyAlignment="1">
      <alignment horizontal="center" vertical="center" wrapText="1"/>
    </xf>
    <xf numFmtId="0" fontId="38" fillId="7" borderId="96" xfId="0" applyFont="1" applyFill="1" applyBorder="1" applyAlignment="1">
      <alignment horizontal="center" vertical="center"/>
    </xf>
    <xf numFmtId="0" fontId="38" fillId="7" borderId="97" xfId="0" applyFont="1" applyFill="1" applyBorder="1" applyAlignment="1">
      <alignment horizontal="center" vertical="center"/>
    </xf>
    <xf numFmtId="0" fontId="38" fillId="7" borderId="61" xfId="0" applyFont="1" applyFill="1" applyBorder="1" applyAlignment="1">
      <alignment horizontal="center" vertical="center"/>
    </xf>
    <xf numFmtId="0" fontId="38" fillId="7" borderId="0" xfId="0" applyFont="1" applyFill="1" applyAlignment="1">
      <alignment horizontal="center" vertical="center"/>
    </xf>
    <xf numFmtId="0" fontId="38" fillId="7" borderId="12" xfId="0" applyFont="1" applyFill="1" applyBorder="1" applyAlignment="1">
      <alignment horizontal="center" vertical="center"/>
    </xf>
    <xf numFmtId="0" fontId="38" fillId="7" borderId="100" xfId="0" applyFont="1" applyFill="1" applyBorder="1" applyAlignment="1">
      <alignment horizontal="center" vertical="center"/>
    </xf>
    <xf numFmtId="0" fontId="38" fillId="7" borderId="101" xfId="0" applyFont="1" applyFill="1" applyBorder="1" applyAlignment="1">
      <alignment horizontal="center" vertical="center"/>
    </xf>
    <xf numFmtId="0" fontId="38" fillId="7" borderId="102" xfId="0" applyFont="1" applyFill="1" applyBorder="1" applyAlignment="1">
      <alignment horizontal="center" vertical="center"/>
    </xf>
    <xf numFmtId="0" fontId="37" fillId="7" borderId="95" xfId="0" applyFont="1" applyFill="1" applyBorder="1" applyAlignment="1">
      <alignment horizontal="center" vertical="center" wrapText="1"/>
    </xf>
    <xf numFmtId="0" fontId="37" fillId="7" borderId="96" xfId="0" applyFont="1" applyFill="1" applyBorder="1" applyAlignment="1">
      <alignment horizontal="center" vertical="center" wrapText="1"/>
    </xf>
    <xf numFmtId="0" fontId="37" fillId="7" borderId="97" xfId="0" applyFont="1" applyFill="1" applyBorder="1" applyAlignment="1">
      <alignment horizontal="center" vertical="center" wrapText="1"/>
    </xf>
    <xf numFmtId="0" fontId="37" fillId="7" borderId="61" xfId="0" applyFont="1" applyFill="1" applyBorder="1" applyAlignment="1">
      <alignment horizontal="center" vertical="center" wrapText="1"/>
    </xf>
    <xf numFmtId="0" fontId="37" fillId="7" borderId="0" xfId="0" applyFont="1" applyFill="1" applyAlignment="1">
      <alignment horizontal="center" vertical="center" wrapText="1"/>
    </xf>
    <xf numFmtId="0" fontId="37" fillId="7" borderId="12" xfId="0" applyFont="1" applyFill="1" applyBorder="1" applyAlignment="1">
      <alignment horizontal="center" vertical="center" wrapText="1"/>
    </xf>
    <xf numFmtId="0" fontId="37" fillId="7" borderId="100" xfId="0" applyFont="1" applyFill="1" applyBorder="1" applyAlignment="1">
      <alignment horizontal="center" vertical="center" wrapText="1"/>
    </xf>
    <xf numFmtId="0" fontId="37" fillId="7" borderId="101" xfId="0" applyFont="1" applyFill="1" applyBorder="1" applyAlignment="1">
      <alignment horizontal="center" vertical="center" wrapText="1"/>
    </xf>
    <xf numFmtId="0" fontId="37" fillId="7" borderId="102" xfId="0" applyFont="1" applyFill="1" applyBorder="1" applyAlignment="1">
      <alignment horizontal="center" vertical="center" wrapText="1"/>
    </xf>
    <xf numFmtId="0" fontId="41" fillId="7" borderId="103" xfId="2" applyFont="1" applyFill="1" applyBorder="1" applyAlignment="1">
      <alignment horizontal="center" vertical="center"/>
    </xf>
    <xf numFmtId="0" fontId="43" fillId="0" borderId="95" xfId="3" applyFont="1" applyFill="1" applyBorder="1" applyAlignment="1">
      <alignment horizontal="center" vertical="center"/>
    </xf>
    <xf numFmtId="0" fontId="43" fillId="0" borderId="96" xfId="3" applyFont="1" applyFill="1" applyBorder="1" applyAlignment="1">
      <alignment horizontal="center" vertical="center"/>
    </xf>
    <xf numFmtId="0" fontId="43" fillId="0" borderId="97" xfId="3" applyFont="1" applyFill="1" applyBorder="1" applyAlignment="1">
      <alignment horizontal="center" vertical="center"/>
    </xf>
    <xf numFmtId="0" fontId="43" fillId="0" borderId="100" xfId="3" applyFont="1" applyFill="1" applyBorder="1" applyAlignment="1">
      <alignment horizontal="center" vertical="center"/>
    </xf>
    <xf numFmtId="0" fontId="43" fillId="0" borderId="101" xfId="3" applyFont="1" applyFill="1" applyBorder="1" applyAlignment="1">
      <alignment horizontal="center" vertical="center"/>
    </xf>
    <xf numFmtId="0" fontId="43" fillId="0" borderId="102" xfId="3" applyFont="1" applyFill="1" applyBorder="1" applyAlignment="1">
      <alignment horizontal="center" vertical="center"/>
    </xf>
    <xf numFmtId="0" fontId="41" fillId="0" borderId="95" xfId="0" applyFont="1" applyBorder="1" applyAlignment="1">
      <alignment horizontal="left" vertical="center" wrapText="1"/>
    </xf>
    <xf numFmtId="0" fontId="41" fillId="0" borderId="96" xfId="0" applyFont="1" applyBorder="1" applyAlignment="1">
      <alignment horizontal="left" vertical="center" wrapText="1"/>
    </xf>
    <xf numFmtId="0" fontId="41" fillId="0" borderId="97" xfId="0" applyFont="1" applyBorder="1" applyAlignment="1">
      <alignment horizontal="left" vertical="center" wrapText="1"/>
    </xf>
    <xf numFmtId="0" fontId="41" fillId="0" borderId="100" xfId="0" applyFont="1" applyBorder="1" applyAlignment="1">
      <alignment horizontal="left" vertical="center" wrapText="1"/>
    </xf>
    <xf numFmtId="0" fontId="41" fillId="0" borderId="101" xfId="0" applyFont="1" applyBorder="1" applyAlignment="1">
      <alignment horizontal="left" vertical="center" wrapText="1"/>
    </xf>
    <xf numFmtId="0" fontId="41" fillId="0" borderId="102" xfId="0" applyFont="1" applyBorder="1" applyAlignment="1">
      <alignment horizontal="left" vertical="center" wrapText="1"/>
    </xf>
    <xf numFmtId="0" fontId="41" fillId="0" borderId="61" xfId="0" applyFont="1" applyBorder="1" applyAlignment="1">
      <alignment horizontal="left" vertical="center" wrapText="1"/>
    </xf>
    <xf numFmtId="0" fontId="41" fillId="0" borderId="0" xfId="0" applyFont="1" applyAlignment="1">
      <alignment horizontal="left" vertical="center" wrapText="1"/>
    </xf>
    <xf numFmtId="0" fontId="41" fillId="0" borderId="12" xfId="0" applyFont="1" applyBorder="1" applyAlignment="1">
      <alignment horizontal="left" vertical="center" wrapText="1"/>
    </xf>
    <xf numFmtId="0" fontId="41" fillId="8" borderId="99" xfId="2" applyFont="1" applyBorder="1" applyAlignment="1">
      <alignment horizontal="center" vertical="center"/>
    </xf>
    <xf numFmtId="0" fontId="41" fillId="8" borderId="103" xfId="2" applyFont="1" applyBorder="1" applyAlignment="1">
      <alignment horizontal="center" vertical="center"/>
    </xf>
    <xf numFmtId="0" fontId="41" fillId="0" borderId="103" xfId="0" applyFont="1" applyBorder="1" applyAlignment="1">
      <alignment horizontal="left" vertical="center" wrapText="1"/>
    </xf>
    <xf numFmtId="0" fontId="41" fillId="8" borderId="94" xfId="2" applyFont="1" applyBorder="1" applyAlignment="1">
      <alignment horizontal="center" vertical="center"/>
    </xf>
    <xf numFmtId="38" fontId="6" fillId="0" borderId="9" xfId="1" applyFont="1" applyFill="1" applyBorder="1" applyAlignment="1">
      <alignment horizontal="left" vertical="center" wrapText="1"/>
    </xf>
    <xf numFmtId="38" fontId="6" fillId="0" borderId="10" xfId="1" applyFont="1" applyFill="1" applyBorder="1" applyAlignment="1">
      <alignment horizontal="left" vertical="center" wrapText="1"/>
    </xf>
    <xf numFmtId="38" fontId="19" fillId="3" borderId="42" xfId="1" applyFont="1" applyFill="1" applyBorder="1" applyAlignment="1">
      <alignment horizontal="right" vertical="center" wrapText="1"/>
    </xf>
    <xf numFmtId="38" fontId="19" fillId="3" borderId="57" xfId="1" applyFont="1" applyFill="1" applyBorder="1" applyAlignment="1">
      <alignment horizontal="right" vertical="center" wrapText="1"/>
    </xf>
    <xf numFmtId="38" fontId="19" fillId="3" borderId="63" xfId="1" applyFont="1" applyFill="1" applyBorder="1" applyAlignment="1">
      <alignment horizontal="right" vertical="center" wrapText="1"/>
    </xf>
    <xf numFmtId="38" fontId="3" fillId="2" borderId="22" xfId="1" applyFont="1" applyFill="1" applyBorder="1" applyAlignment="1">
      <alignment horizontal="right" vertical="center" wrapText="1"/>
    </xf>
    <xf numFmtId="38" fontId="3" fillId="2" borderId="12" xfId="1" applyFont="1" applyFill="1" applyBorder="1" applyAlignment="1">
      <alignment horizontal="right" vertical="center" wrapText="1"/>
    </xf>
    <xf numFmtId="38" fontId="14" fillId="0" borderId="22" xfId="1" applyFont="1" applyFill="1" applyBorder="1" applyAlignment="1">
      <alignment vertical="center" wrapText="1"/>
    </xf>
    <xf numFmtId="38" fontId="14" fillId="0" borderId="12" xfId="1" applyFont="1" applyFill="1" applyBorder="1" applyAlignment="1">
      <alignment vertical="center" wrapText="1"/>
    </xf>
    <xf numFmtId="38" fontId="14" fillId="0" borderId="64" xfId="1" applyFont="1" applyFill="1" applyBorder="1" applyAlignment="1">
      <alignment vertical="center" wrapText="1"/>
    </xf>
    <xf numFmtId="38" fontId="14" fillId="0" borderId="14" xfId="1" applyFont="1" applyFill="1" applyBorder="1" applyAlignment="1">
      <alignment vertical="center" wrapText="1"/>
    </xf>
    <xf numFmtId="38" fontId="14" fillId="0" borderId="40" xfId="1" applyFont="1" applyFill="1" applyBorder="1" applyAlignment="1">
      <alignment vertical="center" wrapText="1"/>
    </xf>
    <xf numFmtId="38" fontId="14" fillId="0" borderId="41" xfId="1" applyFont="1" applyFill="1" applyBorder="1" applyAlignment="1">
      <alignment vertical="center" wrapText="1"/>
    </xf>
    <xf numFmtId="38" fontId="3" fillId="2" borderId="64" xfId="1" applyFont="1" applyFill="1" applyBorder="1" applyAlignment="1">
      <alignment horizontal="right" vertical="center" wrapText="1"/>
    </xf>
    <xf numFmtId="38" fontId="7" fillId="0" borderId="55" xfId="1" applyFont="1" applyFill="1" applyBorder="1" applyAlignment="1">
      <alignment horizontal="left" vertical="center" wrapText="1"/>
    </xf>
    <xf numFmtId="38" fontId="7" fillId="0" borderId="54" xfId="1" applyFont="1" applyFill="1" applyBorder="1" applyAlignment="1">
      <alignment horizontal="left" vertical="center" wrapText="1"/>
    </xf>
    <xf numFmtId="38" fontId="3" fillId="3" borderId="75" xfId="1" applyFont="1" applyFill="1" applyBorder="1" applyAlignment="1">
      <alignment vertical="center" wrapText="1"/>
    </xf>
    <xf numFmtId="38" fontId="3" fillId="3" borderId="28" xfId="1" applyFont="1" applyFill="1" applyBorder="1" applyAlignment="1">
      <alignment vertical="center" wrapText="1"/>
    </xf>
    <xf numFmtId="38" fontId="3" fillId="3" borderId="31" xfId="1" applyFont="1" applyFill="1" applyBorder="1" applyAlignment="1">
      <alignment vertical="center" wrapText="1"/>
    </xf>
    <xf numFmtId="38" fontId="14" fillId="3" borderId="75" xfId="1" applyFont="1" applyFill="1" applyBorder="1" applyAlignment="1">
      <alignment vertical="center" wrapText="1"/>
    </xf>
    <xf numFmtId="38" fontId="14" fillId="3" borderId="28" xfId="1" applyFont="1" applyFill="1" applyBorder="1" applyAlignment="1">
      <alignment vertical="center" wrapText="1"/>
    </xf>
    <xf numFmtId="38" fontId="14" fillId="3" borderId="31" xfId="1" applyFont="1" applyFill="1" applyBorder="1" applyAlignment="1">
      <alignment vertical="center" wrapText="1"/>
    </xf>
    <xf numFmtId="38" fontId="14" fillId="0" borderId="66" xfId="1" applyFont="1" applyFill="1" applyBorder="1" applyAlignment="1">
      <alignment vertical="center" wrapText="1"/>
    </xf>
    <xf numFmtId="38" fontId="14" fillId="0" borderId="23" xfId="1" applyFont="1" applyFill="1" applyBorder="1" applyAlignment="1">
      <alignment vertical="center" wrapText="1"/>
    </xf>
    <xf numFmtId="38" fontId="14" fillId="0" borderId="34" xfId="1" applyFont="1" applyFill="1" applyBorder="1" applyAlignment="1">
      <alignment vertical="center" wrapText="1"/>
    </xf>
    <xf numFmtId="38" fontId="3" fillId="3" borderId="15" xfId="1" applyFont="1" applyFill="1" applyBorder="1" applyAlignment="1">
      <alignment horizontal="center" vertical="center" wrapText="1"/>
    </xf>
    <xf numFmtId="38" fontId="3" fillId="3" borderId="18" xfId="1" applyFont="1" applyFill="1" applyBorder="1" applyAlignment="1">
      <alignment horizontal="center" vertical="center" wrapText="1"/>
    </xf>
    <xf numFmtId="38" fontId="3" fillId="3" borderId="30" xfId="1" applyFont="1" applyFill="1" applyBorder="1" applyAlignment="1">
      <alignment horizontal="center" vertical="center" wrapText="1"/>
    </xf>
    <xf numFmtId="38" fontId="3" fillId="2" borderId="9" xfId="1" applyFont="1" applyFill="1" applyBorder="1" applyAlignment="1">
      <alignment horizontal="right" vertical="center" wrapText="1"/>
    </xf>
    <xf numFmtId="38" fontId="3" fillId="2" borderId="39" xfId="1" applyFont="1" applyFill="1" applyBorder="1" applyAlignment="1">
      <alignment horizontal="right" vertical="center" wrapText="1"/>
    </xf>
    <xf numFmtId="38" fontId="3" fillId="2" borderId="4" xfId="1" applyFont="1" applyFill="1" applyBorder="1" applyAlignment="1">
      <alignment horizontal="right" vertical="center" wrapText="1"/>
    </xf>
    <xf numFmtId="38" fontId="3" fillId="3" borderId="10" xfId="1" applyFont="1" applyFill="1" applyBorder="1" applyAlignment="1">
      <alignment horizontal="center" vertical="center" wrapText="1"/>
    </xf>
    <xf numFmtId="38" fontId="3" fillId="3" borderId="61" xfId="1" applyFont="1" applyFill="1" applyBorder="1" applyAlignment="1">
      <alignment horizontal="center" vertical="center" wrapText="1"/>
    </xf>
    <xf numFmtId="38" fontId="3" fillId="3" borderId="52" xfId="1" applyFont="1" applyFill="1" applyBorder="1" applyAlignment="1">
      <alignment horizontal="center" vertical="center" wrapText="1"/>
    </xf>
    <xf numFmtId="38" fontId="12" fillId="6" borderId="18" xfId="1" applyFont="1" applyFill="1" applyBorder="1" applyAlignment="1">
      <alignment horizontal="left" vertical="center"/>
    </xf>
    <xf numFmtId="38" fontId="12" fillId="6" borderId="30" xfId="1" applyFont="1" applyFill="1" applyBorder="1" applyAlignment="1">
      <alignment horizontal="left" vertical="center"/>
    </xf>
    <xf numFmtId="38" fontId="3" fillId="2" borderId="14" xfId="1" applyFont="1" applyFill="1" applyBorder="1" applyAlignment="1">
      <alignment horizontal="right" vertical="center" wrapText="1"/>
    </xf>
    <xf numFmtId="38" fontId="3" fillId="2" borderId="40" xfId="1" applyFont="1" applyFill="1" applyBorder="1" applyAlignment="1">
      <alignment horizontal="right" vertical="center" wrapText="1"/>
    </xf>
    <xf numFmtId="38" fontId="3" fillId="2" borderId="6" xfId="1" applyFont="1" applyFill="1" applyBorder="1" applyAlignment="1">
      <alignment horizontal="right" vertical="center" wrapText="1"/>
    </xf>
    <xf numFmtId="38" fontId="3" fillId="3" borderId="9" xfId="1" applyFont="1" applyFill="1" applyBorder="1" applyAlignment="1">
      <alignment horizontal="right" vertical="center" wrapText="1"/>
    </xf>
    <xf numFmtId="38" fontId="3" fillId="3" borderId="39" xfId="1" applyFont="1" applyFill="1" applyBorder="1" applyAlignment="1">
      <alignment horizontal="right" vertical="center" wrapText="1"/>
    </xf>
    <xf numFmtId="38" fontId="3" fillId="3" borderId="14" xfId="1" applyFont="1" applyFill="1" applyBorder="1" applyAlignment="1">
      <alignment vertical="center" wrapText="1"/>
    </xf>
    <xf numFmtId="38" fontId="3" fillId="3" borderId="40" xfId="1" applyFont="1" applyFill="1" applyBorder="1" applyAlignment="1">
      <alignment vertical="center" wrapText="1"/>
    </xf>
    <xf numFmtId="38" fontId="12" fillId="5" borderId="66" xfId="1" applyFont="1" applyFill="1" applyBorder="1" applyAlignment="1">
      <alignment horizontal="center" vertical="center" shrinkToFit="1"/>
    </xf>
    <xf numFmtId="38" fontId="12" fillId="5" borderId="23" xfId="1" applyFont="1" applyFill="1" applyBorder="1" applyAlignment="1">
      <alignment horizontal="center" vertical="center" shrinkToFit="1"/>
    </xf>
    <xf numFmtId="38" fontId="12" fillId="5" borderId="34" xfId="1" applyFont="1" applyFill="1" applyBorder="1" applyAlignment="1">
      <alignment horizontal="center" vertical="center" shrinkToFit="1"/>
    </xf>
    <xf numFmtId="38" fontId="3" fillId="3" borderId="17" xfId="1" applyFont="1" applyFill="1" applyBorder="1" applyAlignment="1">
      <alignment horizontal="left" vertical="center" wrapText="1"/>
    </xf>
    <xf numFmtId="38" fontId="3" fillId="3" borderId="36" xfId="1" applyFont="1" applyFill="1" applyBorder="1" applyAlignment="1">
      <alignment horizontal="left" vertical="center" wrapText="1"/>
    </xf>
    <xf numFmtId="38" fontId="3" fillId="3" borderId="65" xfId="1" applyFont="1" applyFill="1" applyBorder="1" applyAlignment="1">
      <alignment horizontal="left" vertical="center" wrapText="1"/>
    </xf>
    <xf numFmtId="38" fontId="10" fillId="5" borderId="17" xfId="1" applyFont="1" applyFill="1" applyBorder="1" applyAlignment="1">
      <alignment horizontal="left" vertical="center" wrapText="1"/>
    </xf>
    <xf numFmtId="38" fontId="10" fillId="5" borderId="36" xfId="1" applyFont="1" applyFill="1" applyBorder="1" applyAlignment="1">
      <alignment horizontal="left" vertical="center" wrapText="1"/>
    </xf>
    <xf numFmtId="38" fontId="10" fillId="5" borderId="65" xfId="1" applyFont="1" applyFill="1" applyBorder="1" applyAlignment="1">
      <alignment horizontal="left" vertical="center" wrapText="1"/>
    </xf>
    <xf numFmtId="38" fontId="3" fillId="3" borderId="12" xfId="1" applyFont="1" applyFill="1" applyBorder="1" applyAlignment="1">
      <alignment horizontal="right" vertical="center" wrapText="1"/>
    </xf>
    <xf numFmtId="38" fontId="10" fillId="5" borderId="61" xfId="1" applyFont="1" applyFill="1" applyBorder="1" applyAlignment="1">
      <alignment vertical="center" wrapText="1"/>
    </xf>
    <xf numFmtId="0" fontId="5" fillId="0" borderId="90" xfId="0" applyFont="1" applyBorder="1" applyAlignment="1">
      <alignment horizontal="left" vertical="center"/>
    </xf>
    <xf numFmtId="0" fontId="5" fillId="0" borderId="91" xfId="0" applyFont="1" applyBorder="1" applyAlignment="1">
      <alignment horizontal="left" vertical="center"/>
    </xf>
    <xf numFmtId="38" fontId="8" fillId="2" borderId="89" xfId="1" applyFont="1" applyFill="1" applyBorder="1" applyAlignment="1">
      <alignment horizontal="left" vertical="center" wrapText="1"/>
    </xf>
    <xf numFmtId="38" fontId="8" fillId="2" borderId="92" xfId="1" applyFont="1" applyFill="1" applyBorder="1" applyAlignment="1">
      <alignment horizontal="left" vertical="center" wrapText="1"/>
    </xf>
    <xf numFmtId="0" fontId="5" fillId="0" borderId="2" xfId="0" applyFont="1" applyBorder="1" applyAlignment="1">
      <alignment horizontal="left" vertical="center"/>
    </xf>
    <xf numFmtId="0" fontId="5" fillId="0" borderId="87" xfId="0" applyFont="1" applyBorder="1" applyAlignment="1">
      <alignment horizontal="left" vertical="center"/>
    </xf>
    <xf numFmtId="0" fontId="11" fillId="3" borderId="5" xfId="0" applyFont="1" applyFill="1" applyBorder="1" applyAlignment="1">
      <alignment horizontal="left" vertical="center" wrapText="1"/>
    </xf>
    <xf numFmtId="0" fontId="11" fillId="3" borderId="88" xfId="0" applyFont="1" applyFill="1" applyBorder="1" applyAlignment="1">
      <alignment horizontal="left" vertical="center" wrapText="1"/>
    </xf>
    <xf numFmtId="38" fontId="12" fillId="3" borderId="66" xfId="1" applyFont="1" applyFill="1" applyBorder="1" applyAlignment="1">
      <alignment horizontal="center" vertical="center" shrinkToFit="1"/>
    </xf>
    <xf numFmtId="38" fontId="12" fillId="3" borderId="23" xfId="1" applyFont="1" applyFill="1" applyBorder="1" applyAlignment="1">
      <alignment horizontal="center" vertical="center" shrinkToFit="1"/>
    </xf>
    <xf numFmtId="38" fontId="12" fillId="3" borderId="34" xfId="1" applyFont="1" applyFill="1" applyBorder="1" applyAlignment="1">
      <alignment horizontal="center" vertical="center" shrinkToFit="1"/>
    </xf>
    <xf numFmtId="38" fontId="3" fillId="3" borderId="68" xfId="1" applyFont="1" applyFill="1" applyBorder="1" applyAlignment="1">
      <alignment horizontal="left" vertical="center" wrapText="1"/>
    </xf>
    <xf numFmtId="38" fontId="3" fillId="3" borderId="69" xfId="1" applyFont="1" applyFill="1" applyBorder="1" applyAlignment="1">
      <alignment horizontal="left" vertical="center" wrapText="1"/>
    </xf>
    <xf numFmtId="38" fontId="3" fillId="3" borderId="70" xfId="1" applyFont="1" applyFill="1" applyBorder="1" applyAlignment="1">
      <alignment horizontal="left" vertical="center" wrapText="1"/>
    </xf>
    <xf numFmtId="38" fontId="10" fillId="5" borderId="16" xfId="1" applyFont="1" applyFill="1" applyBorder="1" applyAlignment="1">
      <alignment horizontal="left" vertical="center" wrapText="1"/>
    </xf>
    <xf numFmtId="38" fontId="10" fillId="5" borderId="0" xfId="1" applyFont="1" applyFill="1" applyBorder="1" applyAlignment="1">
      <alignment horizontal="left" vertical="center" wrapText="1"/>
    </xf>
    <xf numFmtId="0" fontId="5" fillId="0" borderId="84" xfId="0" applyFont="1" applyBorder="1" applyAlignment="1">
      <alignment horizontal="left" vertical="center"/>
    </xf>
    <xf numFmtId="0" fontId="5" fillId="0" borderId="83" xfId="0" applyFont="1" applyBorder="1" applyAlignment="1">
      <alignment horizontal="left" vertical="center"/>
    </xf>
    <xf numFmtId="0" fontId="11" fillId="3" borderId="85" xfId="0" applyFont="1" applyFill="1" applyBorder="1" applyAlignment="1">
      <alignment horizontal="left" vertical="center" wrapText="1"/>
    </xf>
    <xf numFmtId="0" fontId="7" fillId="3" borderId="86" xfId="0" applyFont="1" applyFill="1" applyBorder="1" applyAlignment="1">
      <alignment horizontal="left" vertical="center" wrapText="1"/>
    </xf>
    <xf numFmtId="38" fontId="12" fillId="4" borderId="69" xfId="1" applyFont="1" applyFill="1" applyBorder="1" applyAlignment="1">
      <alignment horizontal="left" vertical="center"/>
    </xf>
    <xf numFmtId="38" fontId="12" fillId="4" borderId="70" xfId="1" applyFont="1" applyFill="1" applyBorder="1" applyAlignment="1">
      <alignment horizontal="left" vertical="center"/>
    </xf>
    <xf numFmtId="0" fontId="5" fillId="0" borderId="3" xfId="0" applyFont="1" applyBorder="1" applyAlignment="1">
      <alignment horizontal="left" vertical="center"/>
    </xf>
    <xf numFmtId="38" fontId="12" fillId="0" borderId="15" xfId="1" applyFont="1" applyFill="1" applyBorder="1" applyAlignment="1">
      <alignment horizontal="left" vertical="center" wrapText="1"/>
    </xf>
    <xf numFmtId="38" fontId="12" fillId="0" borderId="16" xfId="1" applyFont="1" applyFill="1" applyBorder="1" applyAlignment="1">
      <alignment horizontal="left" vertical="center" wrapText="1"/>
    </xf>
    <xf numFmtId="38" fontId="12" fillId="0" borderId="17" xfId="1" applyFont="1" applyFill="1" applyBorder="1" applyAlignment="1">
      <alignment horizontal="left" vertical="center" wrapText="1"/>
    </xf>
    <xf numFmtId="38" fontId="12" fillId="0" borderId="30" xfId="1" applyFont="1" applyFill="1" applyBorder="1" applyAlignment="1">
      <alignment horizontal="left" vertical="center" wrapText="1"/>
    </xf>
    <xf numFmtId="38" fontId="12" fillId="0" borderId="51" xfId="1" applyFont="1" applyFill="1" applyBorder="1" applyAlignment="1">
      <alignment horizontal="left" vertical="center" wrapText="1"/>
    </xf>
    <xf numFmtId="38" fontId="12" fillId="0" borderId="65" xfId="1" applyFont="1" applyFill="1" applyBorder="1" applyAlignment="1">
      <alignment horizontal="left" vertical="center" wrapText="1"/>
    </xf>
    <xf numFmtId="38" fontId="15" fillId="3" borderId="10" xfId="1" applyFont="1" applyFill="1" applyBorder="1" applyAlignment="1">
      <alignment horizontal="center" vertical="center" wrapText="1"/>
    </xf>
    <xf numFmtId="38" fontId="15" fillId="3" borderId="61" xfId="1" applyFont="1" applyFill="1" applyBorder="1" applyAlignment="1">
      <alignment horizontal="center" vertical="center" wrapText="1"/>
    </xf>
    <xf numFmtId="38" fontId="15" fillId="3" borderId="52" xfId="1" applyFont="1" applyFill="1" applyBorder="1" applyAlignment="1">
      <alignment horizontal="center" vertical="center" wrapText="1"/>
    </xf>
    <xf numFmtId="38" fontId="15" fillId="3" borderId="17" xfId="1" applyFont="1" applyFill="1" applyBorder="1" applyAlignment="1">
      <alignment horizontal="left" vertical="center" wrapText="1"/>
    </xf>
    <xf numFmtId="38" fontId="15" fillId="3" borderId="36" xfId="1" applyFont="1" applyFill="1" applyBorder="1" applyAlignment="1">
      <alignment horizontal="left" vertical="center" wrapText="1"/>
    </xf>
    <xf numFmtId="38" fontId="15" fillId="3" borderId="65" xfId="1" applyFont="1" applyFill="1" applyBorder="1" applyAlignment="1">
      <alignment horizontal="left" vertical="center" wrapText="1"/>
    </xf>
    <xf numFmtId="38" fontId="15" fillId="3" borderId="12" xfId="1" applyFont="1" applyFill="1" applyBorder="1" applyAlignment="1">
      <alignment horizontal="right" vertical="center" wrapText="1"/>
    </xf>
    <xf numFmtId="38" fontId="15" fillId="3" borderId="9" xfId="1" applyFont="1" applyFill="1" applyBorder="1" applyAlignment="1">
      <alignment horizontal="right" vertical="center" wrapText="1"/>
    </xf>
    <xf numFmtId="38" fontId="15" fillId="3" borderId="39" xfId="1" applyFont="1" applyFill="1" applyBorder="1" applyAlignment="1">
      <alignment horizontal="right" vertical="center" wrapText="1"/>
    </xf>
    <xf numFmtId="38" fontId="15" fillId="3" borderId="14" xfId="1" applyFont="1" applyFill="1" applyBorder="1" applyAlignment="1">
      <alignment vertical="center" wrapText="1"/>
    </xf>
    <xf numFmtId="38" fontId="15" fillId="3" borderId="40" xfId="1" applyFont="1" applyFill="1" applyBorder="1" applyAlignment="1">
      <alignment vertical="center" wrapText="1"/>
    </xf>
    <xf numFmtId="38" fontId="13" fillId="3" borderId="66" xfId="1" applyFont="1" applyFill="1" applyBorder="1" applyAlignment="1">
      <alignment horizontal="center" vertical="center" shrinkToFit="1"/>
    </xf>
    <xf numFmtId="38" fontId="13" fillId="3" borderId="23" xfId="1" applyFont="1" applyFill="1" applyBorder="1" applyAlignment="1">
      <alignment horizontal="center" vertical="center" shrinkToFit="1"/>
    </xf>
    <xf numFmtId="38" fontId="13" fillId="3" borderId="34" xfId="1" applyFont="1" applyFill="1" applyBorder="1" applyAlignment="1">
      <alignment horizontal="center" vertical="center" shrinkToFit="1"/>
    </xf>
    <xf numFmtId="38" fontId="15" fillId="3" borderId="68" xfId="1" applyFont="1" applyFill="1" applyBorder="1" applyAlignment="1">
      <alignment horizontal="left" vertical="center" wrapText="1"/>
    </xf>
    <xf numFmtId="38" fontId="15" fillId="3" borderId="69" xfId="1" applyFont="1" applyFill="1" applyBorder="1" applyAlignment="1">
      <alignment horizontal="left" vertical="center" wrapText="1"/>
    </xf>
    <xf numFmtId="38" fontId="15" fillId="3" borderId="70" xfId="1" applyFont="1" applyFill="1" applyBorder="1" applyAlignment="1">
      <alignment horizontal="left" vertical="center" wrapText="1"/>
    </xf>
    <xf numFmtId="38" fontId="32" fillId="3" borderId="42" xfId="1" applyFont="1" applyFill="1" applyBorder="1" applyAlignment="1">
      <alignment horizontal="right" vertical="center" wrapText="1"/>
    </xf>
    <xf numFmtId="38" fontId="32" fillId="3" borderId="57" xfId="1" applyFont="1" applyFill="1" applyBorder="1" applyAlignment="1">
      <alignment horizontal="right" vertical="center" wrapText="1"/>
    </xf>
    <xf numFmtId="38" fontId="32" fillId="3" borderId="63" xfId="1" applyFont="1" applyFill="1" applyBorder="1" applyAlignment="1">
      <alignment horizontal="right" vertical="center" wrapText="1"/>
    </xf>
  </cellXfs>
  <cellStyles count="4">
    <cellStyle name="ハイパーリンク" xfId="3" builtinId="8"/>
    <cellStyle name="メモ" xfId="2" builtinId="10"/>
    <cellStyle name="桁区切り" xfId="1" builtinId="6"/>
    <cellStyle name="標準" xfId="0" builtinId="0"/>
  </cellStyles>
  <dxfs count="213">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1" tint="0.24994659260841701"/>
        </patternFill>
      </fill>
    </dxf>
    <dxf>
      <fill>
        <patternFill>
          <bgColor rgb="FFFF0000"/>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400262</xdr:colOff>
      <xdr:row>0</xdr:row>
      <xdr:rowOff>104987</xdr:rowOff>
    </xdr:from>
    <xdr:to>
      <xdr:col>10</xdr:col>
      <xdr:colOff>997375</xdr:colOff>
      <xdr:row>2</xdr:row>
      <xdr:rowOff>75009</xdr:rowOff>
    </xdr:to>
    <xdr:sp macro="" textlink="">
      <xdr:nvSpPr>
        <xdr:cNvPr id="4" name="四角形: 角を丸くする 3">
          <a:extLst>
            <a:ext uri="{FF2B5EF4-FFF2-40B4-BE49-F238E27FC236}">
              <a16:creationId xmlns:a16="http://schemas.microsoft.com/office/drawing/2014/main" id="{6794CA06-ABF8-4760-8059-4AF1FA28B736}"/>
            </a:ext>
          </a:extLst>
        </xdr:cNvPr>
        <xdr:cNvSpPr/>
      </xdr:nvSpPr>
      <xdr:spPr>
        <a:xfrm>
          <a:off x="6750262" y="104987"/>
          <a:ext cx="1623696" cy="43568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CAFCF5E0-6563-4E80-AE53-0F11FA422934}"/>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EDDD1BF2-F638-474A-889C-8CC1AA6F5683}"/>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E8142609-BAF4-4AEA-B743-36262517DCB2}"/>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35EB00FA-B3AF-4F1F-92E8-3B0993F1370B}"/>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94DA24CE-D8F0-4970-BB2F-DE358C7C43A7}"/>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A499D9C3-7752-49D5-A20C-2B1230439438}"/>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A7EB44B4-312B-49E4-ACB6-6BE4591550C3}"/>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5E47CD6F-6492-4AD1-81A0-48719FD0B9AE}"/>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7C8E24BA-8CD6-49E8-9B08-1F6716DFB33C}"/>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3F9134D3-F08F-4C33-B738-39C13B2B173E}"/>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23BDA891-BBA2-46C1-B16C-35CB7F63FB8C}"/>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8885D68A-6C89-4E18-A6AE-532EA314CCB4}"/>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544285</xdr:colOff>
      <xdr:row>0</xdr:row>
      <xdr:rowOff>285749</xdr:rowOff>
    </xdr:from>
    <xdr:to>
      <xdr:col>4</xdr:col>
      <xdr:colOff>1341391</xdr:colOff>
      <xdr:row>1</xdr:row>
      <xdr:rowOff>350235</xdr:rowOff>
    </xdr:to>
    <xdr:sp macro="" textlink="">
      <xdr:nvSpPr>
        <xdr:cNvPr id="14" name="四角形: 角を丸くする 13">
          <a:extLst>
            <a:ext uri="{FF2B5EF4-FFF2-40B4-BE49-F238E27FC236}">
              <a16:creationId xmlns:a16="http://schemas.microsoft.com/office/drawing/2014/main" id="{84D7CF16-3CBE-40CB-AEE2-66E9A8DF488A}"/>
            </a:ext>
          </a:extLst>
        </xdr:cNvPr>
        <xdr:cNvSpPr/>
      </xdr:nvSpPr>
      <xdr:spPr>
        <a:xfrm>
          <a:off x="7089321" y="285749"/>
          <a:ext cx="797106" cy="43187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例６</a:t>
          </a:r>
          <a:endParaRPr kumimoji="1" lang="en-US" altLang="ja-JP" sz="16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A41C2F2B-8391-414B-947C-64895A666711}"/>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21F5BE2C-BBF6-4EDE-9703-E6DB5719603F}"/>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B69EDE8D-CCE1-4CB2-8C11-81285274AE89}"/>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435F0856-3723-4953-A7D9-60F2FB88E9F7}"/>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2364A204-6543-4A8F-9B7B-41C767A6BAF0}"/>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FEDB70CB-42A2-451C-B4E3-5045C2D82055}"/>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C8D26DFC-2463-40E2-AD2A-29B739D7B494}"/>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87A583DC-B8E2-4867-8378-AD4A5B5F3F38}"/>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34BE25B5-8587-4282-A89D-618FB360FE5F}"/>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B88B457C-C004-4004-8B16-B18F00016114}"/>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96F2B63F-8A77-4699-8F1C-A3F042AE25AD}"/>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1E7B9574-481F-457E-890A-915E99FA7D94}"/>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736690</xdr:colOff>
      <xdr:row>0</xdr:row>
      <xdr:rowOff>254725</xdr:rowOff>
    </xdr:from>
    <xdr:to>
      <xdr:col>4</xdr:col>
      <xdr:colOff>1539511</xdr:colOff>
      <xdr:row>1</xdr:row>
      <xdr:rowOff>324926</xdr:rowOff>
    </xdr:to>
    <xdr:sp macro="" textlink="">
      <xdr:nvSpPr>
        <xdr:cNvPr id="14" name="四角形: 角を丸くする 13">
          <a:extLst>
            <a:ext uri="{FF2B5EF4-FFF2-40B4-BE49-F238E27FC236}">
              <a16:creationId xmlns:a16="http://schemas.microsoft.com/office/drawing/2014/main" id="{829DE320-7C31-411F-95C6-A178401DC04D}"/>
            </a:ext>
          </a:extLst>
        </xdr:cNvPr>
        <xdr:cNvSpPr/>
      </xdr:nvSpPr>
      <xdr:spPr>
        <a:xfrm>
          <a:off x="7281726" y="254725"/>
          <a:ext cx="802821" cy="4375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例７</a:t>
          </a:r>
          <a:endParaRPr kumimoji="1" lang="en-US" altLang="ja-JP" sz="16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F34E217C-39AD-43D8-92B5-4E6A59466AA5}"/>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4264D6A6-EB22-4931-9E7A-E7CCF35CBB65}"/>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AF702725-2814-4366-A008-751B709E3081}"/>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57D63A90-559B-4FCB-8E5E-575A23003528}"/>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2517321</xdr:colOff>
      <xdr:row>0</xdr:row>
      <xdr:rowOff>312965</xdr:rowOff>
    </xdr:from>
    <xdr:to>
      <xdr:col>4</xdr:col>
      <xdr:colOff>635725</xdr:colOff>
      <xdr:row>2</xdr:row>
      <xdr:rowOff>33190</xdr:rowOff>
    </xdr:to>
    <xdr:sp macro="" textlink="">
      <xdr:nvSpPr>
        <xdr:cNvPr id="6" name="四角形: 角を丸くする 5">
          <a:extLst>
            <a:ext uri="{FF2B5EF4-FFF2-40B4-BE49-F238E27FC236}">
              <a16:creationId xmlns:a16="http://schemas.microsoft.com/office/drawing/2014/main" id="{290E61BF-9C5B-46B6-8DE2-AD28D1450559}"/>
            </a:ext>
          </a:extLst>
        </xdr:cNvPr>
        <xdr:cNvSpPr/>
      </xdr:nvSpPr>
      <xdr:spPr>
        <a:xfrm>
          <a:off x="8218714" y="312965"/>
          <a:ext cx="799011" cy="44140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例７</a:t>
          </a:r>
          <a:endParaRPr kumimoji="1" lang="en-US" altLang="ja-JP" sz="16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398FA195-DB54-469A-9F68-083122A409C9}"/>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7DBBFF11-0C05-4CDC-B4C7-0EBA98DE89A2}"/>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28384CB1-61A3-43BB-8C9A-3B83686BC068}"/>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E9E648BC-3119-4E3D-9E7D-C2E4A0FEDFE7}"/>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0DA27D11-DCA6-4383-8D4D-20E0B6E5BF96}"/>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90195C5B-72CB-4F8C-9A4F-BCD1D1521B9A}"/>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B9D7FA8A-E36B-4A17-9964-F7462F6BA7DA}"/>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5B5EB840-D9F5-4AEA-8C59-E5FFC06C516D}"/>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3B0F4C0B-E900-4E9D-8702-A5C7D48CD238}"/>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BBD1BD0B-8150-49E3-AB2F-8ADFB8EC34D9}"/>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33C624F3-3F38-46EC-8B24-3198E2F86281}"/>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ADC299AD-64D4-45A4-9E12-38B57D14C8DA}"/>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571500</xdr:colOff>
      <xdr:row>0</xdr:row>
      <xdr:rowOff>258535</xdr:rowOff>
    </xdr:from>
    <xdr:to>
      <xdr:col>4</xdr:col>
      <xdr:colOff>1370511</xdr:colOff>
      <xdr:row>1</xdr:row>
      <xdr:rowOff>332546</xdr:rowOff>
    </xdr:to>
    <xdr:sp macro="" textlink="">
      <xdr:nvSpPr>
        <xdr:cNvPr id="14" name="四角形: 角を丸くする 13">
          <a:extLst>
            <a:ext uri="{FF2B5EF4-FFF2-40B4-BE49-F238E27FC236}">
              <a16:creationId xmlns:a16="http://schemas.microsoft.com/office/drawing/2014/main" id="{CEAF37E6-0CC5-4373-B98E-CBB772EEA770}"/>
            </a:ext>
          </a:extLst>
        </xdr:cNvPr>
        <xdr:cNvSpPr/>
      </xdr:nvSpPr>
      <xdr:spPr>
        <a:xfrm>
          <a:off x="7116536" y="258535"/>
          <a:ext cx="799011" cy="44140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例８</a:t>
          </a:r>
          <a:endParaRPr kumimoji="1" lang="en-US" altLang="ja-JP" sz="16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6E140EA3-62FB-49A4-A8EC-D954B7B31B4F}"/>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4D1B1002-86E7-47EA-8528-DC7286CE1866}"/>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36C60AC9-F7E9-40EB-9CB3-C12F91D9394B}"/>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E7F47B33-AC3B-4AC2-8528-CCC0642D1985}"/>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2571750</xdr:colOff>
      <xdr:row>0</xdr:row>
      <xdr:rowOff>326572</xdr:rowOff>
    </xdr:from>
    <xdr:to>
      <xdr:col>4</xdr:col>
      <xdr:colOff>693964</xdr:colOff>
      <xdr:row>2</xdr:row>
      <xdr:rowOff>46797</xdr:rowOff>
    </xdr:to>
    <xdr:sp macro="" textlink="">
      <xdr:nvSpPr>
        <xdr:cNvPr id="6" name="四角形: 角を丸くする 5">
          <a:extLst>
            <a:ext uri="{FF2B5EF4-FFF2-40B4-BE49-F238E27FC236}">
              <a16:creationId xmlns:a16="http://schemas.microsoft.com/office/drawing/2014/main" id="{2F3B9A90-D449-446D-93A3-DC8D4CC20EB3}"/>
            </a:ext>
          </a:extLst>
        </xdr:cNvPr>
        <xdr:cNvSpPr/>
      </xdr:nvSpPr>
      <xdr:spPr>
        <a:xfrm>
          <a:off x="8273143" y="326572"/>
          <a:ext cx="802821" cy="44140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例８</a:t>
          </a:r>
          <a:endParaRPr kumimoji="1" lang="en-US" altLang="ja-JP" sz="16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7FB0B3E2-3DF4-404C-B87B-6F5AD242002D}"/>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299BF5C5-58DD-4713-8786-EE2EE452F84D}"/>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FBB7D017-8949-48D9-950B-367036958F0B}"/>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65211366-EAB8-4867-B7F1-A3520597E037}"/>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BE21B999-1213-4A1F-936C-C90522A74B03}"/>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92A89C84-14D8-4810-BF0A-CFC69D49E2D4}"/>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3B7C9CB7-D054-484C-B048-293A82F8737E}"/>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1DB2FE83-DDDD-47B4-9772-B38FE1899D5A}"/>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92B6DB6A-75E1-40C0-8E1A-1E2BB8623CAB}"/>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9C1EB6B5-EE7A-4816-A861-D8C18DF1C7BF}"/>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C76C529C-EF42-43F8-BA40-24EA4CC2A261}"/>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BEAE32E4-595D-4C69-8C5D-8CB4768C9542}"/>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600619</xdr:colOff>
      <xdr:row>0</xdr:row>
      <xdr:rowOff>241119</xdr:rowOff>
    </xdr:from>
    <xdr:to>
      <xdr:col>4</xdr:col>
      <xdr:colOff>1409155</xdr:colOff>
      <xdr:row>1</xdr:row>
      <xdr:rowOff>318940</xdr:rowOff>
    </xdr:to>
    <xdr:sp macro="" textlink="">
      <xdr:nvSpPr>
        <xdr:cNvPr id="14" name="四角形: 角を丸くする 13">
          <a:extLst>
            <a:ext uri="{FF2B5EF4-FFF2-40B4-BE49-F238E27FC236}">
              <a16:creationId xmlns:a16="http://schemas.microsoft.com/office/drawing/2014/main" id="{A11F3B6D-2D58-421E-85FD-93F29270C4EB}"/>
            </a:ext>
          </a:extLst>
        </xdr:cNvPr>
        <xdr:cNvSpPr/>
      </xdr:nvSpPr>
      <xdr:spPr>
        <a:xfrm>
          <a:off x="7145655" y="241119"/>
          <a:ext cx="808536" cy="44521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例９</a:t>
          </a:r>
          <a:endParaRPr kumimoji="1" lang="en-US" altLang="ja-JP" sz="16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87647D0D-A1BB-438B-BA4E-76412FC1752E}"/>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C7A09C61-CD93-4858-9340-ECD02A9ADD24}"/>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C70CE7CB-CAA2-4503-8861-E1AED7456692}"/>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B31D032C-7C81-4541-81A9-53BB459C6AB3}"/>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2571750</xdr:colOff>
      <xdr:row>0</xdr:row>
      <xdr:rowOff>299357</xdr:rowOff>
    </xdr:from>
    <xdr:to>
      <xdr:col>4</xdr:col>
      <xdr:colOff>699679</xdr:colOff>
      <xdr:row>2</xdr:row>
      <xdr:rowOff>23392</xdr:rowOff>
    </xdr:to>
    <xdr:sp macro="" textlink="">
      <xdr:nvSpPr>
        <xdr:cNvPr id="6" name="四角形: 角を丸くする 5">
          <a:extLst>
            <a:ext uri="{FF2B5EF4-FFF2-40B4-BE49-F238E27FC236}">
              <a16:creationId xmlns:a16="http://schemas.microsoft.com/office/drawing/2014/main" id="{B1236464-27A2-4F39-803E-C84D93CA542F}"/>
            </a:ext>
          </a:extLst>
        </xdr:cNvPr>
        <xdr:cNvSpPr/>
      </xdr:nvSpPr>
      <xdr:spPr>
        <a:xfrm>
          <a:off x="8273143" y="299357"/>
          <a:ext cx="808536" cy="44521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例９</a:t>
          </a:r>
          <a:endParaRPr kumimoji="1" lang="en-US" altLang="ja-JP" sz="16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23A344EC-EA80-4A5F-A1E2-367C70E6E113}"/>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449A7F00-BA20-4C5D-BF6C-B4724B0F4A2E}"/>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E8F4B6BB-991F-4F4F-B1C1-C343C86FC0F5}"/>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557A6E8B-4317-485E-BFC8-482744F2C6E9}"/>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8913149E-77B0-4691-8D4A-5BBD117CE3D4}"/>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315A6A46-695E-4908-8B7D-4F5863BDA471}"/>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0B340593-02BC-4C8A-A68C-9DC3308097DC}"/>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698ABE4F-78AD-408F-965B-74622F28DC02}"/>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924D011B-588D-4912-A9DF-CCB64233375C}"/>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B73B7A86-E389-4213-BEE1-AF3ABA8EC2D8}"/>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A52DBCDA-56E4-4812-998F-016E2E1BCA2A}"/>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D2D48FEF-2C00-4924-BC3E-8778B7E60929}"/>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693964</xdr:colOff>
      <xdr:row>0</xdr:row>
      <xdr:rowOff>272143</xdr:rowOff>
    </xdr:from>
    <xdr:to>
      <xdr:col>4</xdr:col>
      <xdr:colOff>1502500</xdr:colOff>
      <xdr:row>1</xdr:row>
      <xdr:rowOff>348059</xdr:rowOff>
    </xdr:to>
    <xdr:sp macro="" textlink="">
      <xdr:nvSpPr>
        <xdr:cNvPr id="14" name="四角形: 角を丸くする 13">
          <a:extLst>
            <a:ext uri="{FF2B5EF4-FFF2-40B4-BE49-F238E27FC236}">
              <a16:creationId xmlns:a16="http://schemas.microsoft.com/office/drawing/2014/main" id="{DACB08B8-3ACD-473A-BE02-59C7121AC943}"/>
            </a:ext>
          </a:extLst>
        </xdr:cNvPr>
        <xdr:cNvSpPr/>
      </xdr:nvSpPr>
      <xdr:spPr>
        <a:xfrm>
          <a:off x="7239000" y="272143"/>
          <a:ext cx="808536" cy="44330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a:t>
          </a:r>
          <a:r>
            <a:rPr kumimoji="1" lang="en-US" altLang="ja-JP" sz="1600">
              <a:solidFill>
                <a:schemeClr val="tx1"/>
              </a:solidFill>
            </a:rPr>
            <a:t>10</a:t>
          </a:r>
        </a:p>
        <a:p>
          <a:pPr algn="l"/>
          <a:endParaRPr kumimoji="1" lang="en-US" altLang="ja-JP" sz="1600">
            <a:solidFill>
              <a:schemeClr val="tx1"/>
            </a:solidFill>
          </a:endParaRPr>
        </a:p>
        <a:p>
          <a:pPr algn="l"/>
          <a:endParaRPr kumimoji="1" lang="en-US" altLang="ja-JP" sz="16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FF380DCD-EA28-4BD2-8BFA-CC81354E5F89}"/>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49D6B8E8-4976-4A07-8404-B627A75D2FC5}"/>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1F1A56D4-A676-4A46-8DB9-80766647CB2C}"/>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DE8866BC-00C8-4435-B7EC-19B36AE7FEE9}"/>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2667000</xdr:colOff>
      <xdr:row>0</xdr:row>
      <xdr:rowOff>312964</xdr:rowOff>
    </xdr:from>
    <xdr:to>
      <xdr:col>4</xdr:col>
      <xdr:colOff>794929</xdr:colOff>
      <xdr:row>2</xdr:row>
      <xdr:rowOff>35094</xdr:rowOff>
    </xdr:to>
    <xdr:sp macro="" textlink="">
      <xdr:nvSpPr>
        <xdr:cNvPr id="6" name="四角形: 角を丸くする 5">
          <a:extLst>
            <a:ext uri="{FF2B5EF4-FFF2-40B4-BE49-F238E27FC236}">
              <a16:creationId xmlns:a16="http://schemas.microsoft.com/office/drawing/2014/main" id="{18A6C2E6-D56C-42EA-99EB-6C78B18AB7C3}"/>
            </a:ext>
          </a:extLst>
        </xdr:cNvPr>
        <xdr:cNvSpPr/>
      </xdr:nvSpPr>
      <xdr:spPr>
        <a:xfrm>
          <a:off x="8368393" y="312964"/>
          <a:ext cx="808536" cy="44330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a:t>
          </a:r>
          <a:r>
            <a:rPr kumimoji="1" lang="en-US" altLang="ja-JP" sz="1600">
              <a:solidFill>
                <a:schemeClr val="tx1"/>
              </a:solidFill>
            </a:rPr>
            <a:t>10</a:t>
          </a:r>
        </a:p>
        <a:p>
          <a:pPr algn="l"/>
          <a:endParaRPr kumimoji="1" lang="en-US" altLang="ja-JP" sz="1600">
            <a:solidFill>
              <a:schemeClr val="tx1"/>
            </a:solidFill>
          </a:endParaRPr>
        </a:p>
        <a:p>
          <a:pPr algn="l"/>
          <a:endParaRPr kumimoji="1" lang="en-US" altLang="ja-JP"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C3537DAF-5FBF-4D34-AA3A-BE10CA0ECA88}"/>
            </a:ext>
          </a:extLst>
        </xdr:cNvPr>
        <xdr:cNvSpPr txBox="1"/>
      </xdr:nvSpPr>
      <xdr:spPr>
        <a:xfrm>
          <a:off x="20194904" y="3664132"/>
          <a:ext cx="3941718" cy="32805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A3EE8BEF-9D5C-4620-A8A7-117707ACD866}"/>
            </a:ext>
          </a:extLst>
        </xdr:cNvPr>
        <xdr:cNvSpPr txBox="1"/>
      </xdr:nvSpPr>
      <xdr:spPr>
        <a:xfrm>
          <a:off x="17504501" y="14690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DE4B7C29-A434-4DD6-AEA7-B76BE3FCB0B9}"/>
            </a:ext>
          </a:extLst>
        </xdr:cNvPr>
        <xdr:cNvSpPr/>
      </xdr:nvSpPr>
      <xdr:spPr>
        <a:xfrm>
          <a:off x="2857827" y="22041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83546D5C-E730-4C90-803D-0EAAC98F7D8A}"/>
            </a:ext>
          </a:extLst>
        </xdr:cNvPr>
        <xdr:cNvSpPr txBox="1"/>
      </xdr:nvSpPr>
      <xdr:spPr>
        <a:xfrm>
          <a:off x="3029177" y="21696338"/>
          <a:ext cx="2084387" cy="962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34318183-D49E-45E0-959A-AD693D88FEBC}"/>
            </a:ext>
          </a:extLst>
        </xdr:cNvPr>
        <xdr:cNvCxnSpPr/>
      </xdr:nvCxnSpPr>
      <xdr:spPr>
        <a:xfrm flipH="1">
          <a:off x="19619101" y="3735177"/>
          <a:ext cx="58533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95CB44A4-D554-44BF-8035-AEB1E2359D91}"/>
            </a:ext>
          </a:extLst>
        </xdr:cNvPr>
        <xdr:cNvCxnSpPr/>
      </xdr:nvCxnSpPr>
      <xdr:spPr>
        <a:xfrm flipV="1">
          <a:off x="19444607" y="3738157"/>
          <a:ext cx="18288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10" name="テキスト ボックス 9">
          <a:extLst>
            <a:ext uri="{FF2B5EF4-FFF2-40B4-BE49-F238E27FC236}">
              <a16:creationId xmlns:a16="http://schemas.microsoft.com/office/drawing/2014/main" id="{D22E5966-7B99-44DE-B002-B1F77C0563B2}"/>
            </a:ext>
          </a:extLst>
        </xdr:cNvPr>
        <xdr:cNvSpPr txBox="1"/>
      </xdr:nvSpPr>
      <xdr:spPr>
        <a:xfrm>
          <a:off x="5125539" y="19938002"/>
          <a:ext cx="5053420"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11" name="直線コネクタ 10">
          <a:extLst>
            <a:ext uri="{FF2B5EF4-FFF2-40B4-BE49-F238E27FC236}">
              <a16:creationId xmlns:a16="http://schemas.microsoft.com/office/drawing/2014/main" id="{95ECECED-5DC3-471E-AC39-2EF3382EA22C}"/>
            </a:ext>
          </a:extLst>
        </xdr:cNvPr>
        <xdr:cNvCxnSpPr/>
      </xdr:nvCxnSpPr>
      <xdr:spPr>
        <a:xfrm flipV="1">
          <a:off x="16880748" y="14866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2" name="直線コネクタ 11">
          <a:extLst>
            <a:ext uri="{FF2B5EF4-FFF2-40B4-BE49-F238E27FC236}">
              <a16:creationId xmlns:a16="http://schemas.microsoft.com/office/drawing/2014/main" id="{431F514A-F8B0-4904-A9E8-AFB7F1FBD5C0}"/>
            </a:ext>
          </a:extLst>
        </xdr:cNvPr>
        <xdr:cNvCxnSpPr/>
      </xdr:nvCxnSpPr>
      <xdr:spPr>
        <a:xfrm flipH="1">
          <a:off x="16916994" y="14859289"/>
          <a:ext cx="56410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3" name="四角形: 角を丸くする 12">
          <a:extLst>
            <a:ext uri="{FF2B5EF4-FFF2-40B4-BE49-F238E27FC236}">
              <a16:creationId xmlns:a16="http://schemas.microsoft.com/office/drawing/2014/main" id="{1B188A05-34CE-452A-A476-4CB45A67E3F3}"/>
            </a:ext>
          </a:extLst>
        </xdr:cNvPr>
        <xdr:cNvSpPr/>
      </xdr:nvSpPr>
      <xdr:spPr>
        <a:xfrm>
          <a:off x="23571656" y="180703"/>
          <a:ext cx="1702254" cy="42616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7" name="テキスト ボックス 16">
          <a:extLst>
            <a:ext uri="{FF2B5EF4-FFF2-40B4-BE49-F238E27FC236}">
              <a16:creationId xmlns:a16="http://schemas.microsoft.com/office/drawing/2014/main" id="{A61A07CA-EE50-4373-96E0-81E764727D4F}"/>
            </a:ext>
          </a:extLst>
        </xdr:cNvPr>
        <xdr:cNvSpPr txBox="1"/>
      </xdr:nvSpPr>
      <xdr:spPr>
        <a:xfrm>
          <a:off x="5710646" y="12646479"/>
          <a:ext cx="6232615" cy="87184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8" name="テキスト ボックス 17">
          <a:extLst>
            <a:ext uri="{FF2B5EF4-FFF2-40B4-BE49-F238E27FC236}">
              <a16:creationId xmlns:a16="http://schemas.microsoft.com/office/drawing/2014/main" id="{523C7B37-20D8-496C-8E97-D0C08B7C9B01}"/>
            </a:ext>
          </a:extLst>
        </xdr:cNvPr>
        <xdr:cNvSpPr txBox="1"/>
      </xdr:nvSpPr>
      <xdr:spPr>
        <a:xfrm>
          <a:off x="5238750" y="2285999"/>
          <a:ext cx="6234520" cy="61140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612322</xdr:colOff>
      <xdr:row>0</xdr:row>
      <xdr:rowOff>297452</xdr:rowOff>
    </xdr:from>
    <xdr:to>
      <xdr:col>4</xdr:col>
      <xdr:colOff>1415143</xdr:colOff>
      <xdr:row>1</xdr:row>
      <xdr:rowOff>365748</xdr:rowOff>
    </xdr:to>
    <xdr:sp macro="" textlink="">
      <xdr:nvSpPr>
        <xdr:cNvPr id="15" name="四角形: 角を丸くする 14">
          <a:extLst>
            <a:ext uri="{FF2B5EF4-FFF2-40B4-BE49-F238E27FC236}">
              <a16:creationId xmlns:a16="http://schemas.microsoft.com/office/drawing/2014/main" id="{477023F3-AA70-4B86-B221-62609FB69662}"/>
            </a:ext>
          </a:extLst>
        </xdr:cNvPr>
        <xdr:cNvSpPr/>
      </xdr:nvSpPr>
      <xdr:spPr>
        <a:xfrm>
          <a:off x="7157358" y="297452"/>
          <a:ext cx="802821" cy="43568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例１</a:t>
          </a:r>
          <a:endParaRPr kumimoji="1" lang="en-US" altLang="ja-JP"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4362C197-172E-4B62-9667-0465A2883509}"/>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F652776D-F2AE-477A-A04A-5C4EF7C72DF1}"/>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3989172D-3D94-464F-8E5D-1EC55E8B3F58}"/>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903AC786-9F43-449B-9C40-0C75A21B55EB}"/>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9821F5C9-6782-4F5F-8F18-BBDFA8B3EC39}"/>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A67F043E-B81D-4519-A6D8-6270862D4CE0}"/>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6D737155-1313-4F99-AC9D-26E4A9F3CC65}"/>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380BA74E-9B4B-4DD9-95C0-7B3280418232}"/>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17B30CCC-B98D-4E58-9527-8A00268DD313}"/>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94A08489-77D5-4AEB-A401-68F55B9A644C}"/>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D0CD867F-1760-46E6-B5E8-DFCF3809B05A}"/>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C1C43E41-82C1-443B-9DEB-E722303C4B24}"/>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625928</xdr:colOff>
      <xdr:row>0</xdr:row>
      <xdr:rowOff>299358</xdr:rowOff>
    </xdr:from>
    <xdr:to>
      <xdr:col>4</xdr:col>
      <xdr:colOff>1432559</xdr:colOff>
      <xdr:row>1</xdr:row>
      <xdr:rowOff>369559</xdr:rowOff>
    </xdr:to>
    <xdr:sp macro="" textlink="">
      <xdr:nvSpPr>
        <xdr:cNvPr id="15" name="四角形: 角を丸くする 14">
          <a:extLst>
            <a:ext uri="{FF2B5EF4-FFF2-40B4-BE49-F238E27FC236}">
              <a16:creationId xmlns:a16="http://schemas.microsoft.com/office/drawing/2014/main" id="{567B9F25-35DD-4DCF-B9BB-898919495548}"/>
            </a:ext>
          </a:extLst>
        </xdr:cNvPr>
        <xdr:cNvSpPr/>
      </xdr:nvSpPr>
      <xdr:spPr>
        <a:xfrm>
          <a:off x="7170964" y="299358"/>
          <a:ext cx="806631" cy="4375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例２</a:t>
          </a:r>
          <a:endParaRPr kumimoji="1" lang="en-US" altLang="ja-JP" sz="16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A6983D73-E8EA-4F79-BCC8-1BA21D28CD52}"/>
            </a:ext>
          </a:extLst>
        </xdr:cNvPr>
        <xdr:cNvSpPr txBox="1"/>
      </xdr:nvSpPr>
      <xdr:spPr>
        <a:xfrm>
          <a:off x="3578206" y="1603951"/>
          <a:ext cx="1722865" cy="4518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4CD952EC-92E7-409C-8BCF-49C9E42E93E6}"/>
            </a:ext>
          </a:extLst>
        </xdr:cNvPr>
        <xdr:cNvSpPr txBox="1"/>
      </xdr:nvSpPr>
      <xdr:spPr>
        <a:xfrm>
          <a:off x="3980360" y="2514872"/>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33B0BB2A-3043-41F6-BB93-B94243D73C4A}"/>
            </a:ext>
          </a:extLst>
        </xdr:cNvPr>
        <xdr:cNvSpPr txBox="1"/>
      </xdr:nvSpPr>
      <xdr:spPr>
        <a:xfrm>
          <a:off x="195019" y="2249805"/>
          <a:ext cx="3118048" cy="26234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69940</xdr:colOff>
      <xdr:row>0</xdr:row>
      <xdr:rowOff>297452</xdr:rowOff>
    </xdr:from>
    <xdr:to>
      <xdr:col>7</xdr:col>
      <xdr:colOff>1770289</xdr:colOff>
      <xdr:row>1</xdr:row>
      <xdr:rowOff>322762</xdr:rowOff>
    </xdr:to>
    <xdr:sp macro="" textlink="">
      <xdr:nvSpPr>
        <xdr:cNvPr id="5" name="四角形: 角を丸くする 4">
          <a:extLst>
            <a:ext uri="{FF2B5EF4-FFF2-40B4-BE49-F238E27FC236}">
              <a16:creationId xmlns:a16="http://schemas.microsoft.com/office/drawing/2014/main" id="{3BB96989-3106-447E-81E9-4A5DF334E308}"/>
            </a:ext>
          </a:extLst>
        </xdr:cNvPr>
        <xdr:cNvSpPr/>
      </xdr:nvSpPr>
      <xdr:spPr>
        <a:xfrm>
          <a:off x="13636261" y="297452"/>
          <a:ext cx="1700349" cy="39270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2585358</xdr:colOff>
      <xdr:row>0</xdr:row>
      <xdr:rowOff>340179</xdr:rowOff>
    </xdr:from>
    <xdr:to>
      <xdr:col>4</xdr:col>
      <xdr:colOff>707572</xdr:colOff>
      <xdr:row>2</xdr:row>
      <xdr:rowOff>58499</xdr:rowOff>
    </xdr:to>
    <xdr:sp macro="" textlink="">
      <xdr:nvSpPr>
        <xdr:cNvPr id="7" name="四角形: 角を丸くする 6">
          <a:extLst>
            <a:ext uri="{FF2B5EF4-FFF2-40B4-BE49-F238E27FC236}">
              <a16:creationId xmlns:a16="http://schemas.microsoft.com/office/drawing/2014/main" id="{190867D1-418E-41B9-AF5D-FC3F6D86872E}"/>
            </a:ext>
          </a:extLst>
        </xdr:cNvPr>
        <xdr:cNvSpPr/>
      </xdr:nvSpPr>
      <xdr:spPr>
        <a:xfrm>
          <a:off x="8286751" y="340179"/>
          <a:ext cx="802821" cy="43949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例２</a:t>
          </a:r>
          <a:endParaRPr kumimoji="1" lang="en-US" altLang="ja-JP" sz="16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E78160C8-0FD8-4B36-872D-7680C10B73AC}"/>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DE1FD4B7-F182-4B05-890D-274DA3AE09C4}"/>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8FC9922A-C496-4A12-8EFD-1E9B716C41B9}"/>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4AFA74E5-A173-4B1B-99FD-E059510060CF}"/>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E754359F-1AAB-4F63-AE10-2CD330777363}"/>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FDA5290A-C7F3-46C0-BD18-41E6D20030B8}"/>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91979443-815F-4E51-8F83-185C230E8350}"/>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B5AC6FA1-DDC9-4DF1-94DD-4B778FE9858F}"/>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C7AF4F34-72A0-48F4-95B6-F87195DFA5B2}"/>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BD3E872E-CE35-4A09-BA27-159EAF5D2A4D}"/>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50F7B92F-D226-4F2C-9488-AC91E89D3664}"/>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3E8B01B2-09E2-478B-87EC-C020FF32F8A5}"/>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612321</xdr:colOff>
      <xdr:row>0</xdr:row>
      <xdr:rowOff>272143</xdr:rowOff>
    </xdr:from>
    <xdr:to>
      <xdr:col>4</xdr:col>
      <xdr:colOff>1413237</xdr:colOff>
      <xdr:row>1</xdr:row>
      <xdr:rowOff>336629</xdr:rowOff>
    </xdr:to>
    <xdr:sp macro="" textlink="">
      <xdr:nvSpPr>
        <xdr:cNvPr id="14" name="四角形: 角を丸くする 13">
          <a:extLst>
            <a:ext uri="{FF2B5EF4-FFF2-40B4-BE49-F238E27FC236}">
              <a16:creationId xmlns:a16="http://schemas.microsoft.com/office/drawing/2014/main" id="{812F4380-9BC1-4C93-92C1-6F781EDD8DF5}"/>
            </a:ext>
          </a:extLst>
        </xdr:cNvPr>
        <xdr:cNvSpPr/>
      </xdr:nvSpPr>
      <xdr:spPr>
        <a:xfrm>
          <a:off x="7157357" y="272143"/>
          <a:ext cx="800916" cy="43187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例３</a:t>
          </a:r>
          <a:endParaRPr kumimoji="1" lang="en-US" altLang="ja-JP" sz="16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8CCB0284-014B-4E87-8333-FF6755CD1C89}"/>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FDBEA857-09E3-4409-B73E-8E5DED805EF7}"/>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B701C416-D555-4583-B879-3D69D8151A05}"/>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551D0056-E5CD-4B12-8F22-CF506551ACBE}"/>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2612572</xdr:colOff>
      <xdr:row>0</xdr:row>
      <xdr:rowOff>326571</xdr:rowOff>
    </xdr:from>
    <xdr:to>
      <xdr:col>4</xdr:col>
      <xdr:colOff>729071</xdr:colOff>
      <xdr:row>2</xdr:row>
      <xdr:rowOff>39176</xdr:rowOff>
    </xdr:to>
    <xdr:sp macro="" textlink="">
      <xdr:nvSpPr>
        <xdr:cNvPr id="6" name="四角形: 角を丸くする 5">
          <a:extLst>
            <a:ext uri="{FF2B5EF4-FFF2-40B4-BE49-F238E27FC236}">
              <a16:creationId xmlns:a16="http://schemas.microsoft.com/office/drawing/2014/main" id="{0033115F-CFB5-4846-B333-CBA998E8149D}"/>
            </a:ext>
          </a:extLst>
        </xdr:cNvPr>
        <xdr:cNvSpPr/>
      </xdr:nvSpPr>
      <xdr:spPr>
        <a:xfrm>
          <a:off x="8313965" y="326571"/>
          <a:ext cx="797106" cy="43378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例３</a:t>
          </a:r>
          <a:endParaRPr kumimoji="1" lang="en-US" altLang="ja-JP" sz="16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AB2253E2-32A2-4570-A7E3-ADC9D4E56E7F}"/>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51E86074-9805-4666-901E-5632B9F6C0D3}"/>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AE98D564-DBFD-41F9-B06B-F869CF369A56}"/>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C39E5986-C95B-4732-B98C-7DD44AB4C4B6}"/>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D846B05D-2EA6-4074-806C-1BAA17369907}"/>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974B12CB-D3FB-4717-A086-DF7843F2665A}"/>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83B9D200-1D1A-4559-B3F4-1D88CF6DBBF8}"/>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06FA460B-056F-4F1D-8B38-1195D768691B}"/>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77953AA5-05ED-4271-ACCE-FC54FF4F7448}"/>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C1584F72-38B4-4B55-8E70-620940955D27}"/>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C06AB0A1-241E-4D1F-A47B-A5AAC8F3E0AE}"/>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E8135E2E-61A8-45A3-B562-9C966645D18B}"/>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585107</xdr:colOff>
      <xdr:row>0</xdr:row>
      <xdr:rowOff>272143</xdr:rowOff>
    </xdr:from>
    <xdr:to>
      <xdr:col>4</xdr:col>
      <xdr:colOff>1382213</xdr:colOff>
      <xdr:row>1</xdr:row>
      <xdr:rowOff>340439</xdr:rowOff>
    </xdr:to>
    <xdr:sp macro="" textlink="">
      <xdr:nvSpPr>
        <xdr:cNvPr id="14" name="四角形: 角を丸くする 13">
          <a:extLst>
            <a:ext uri="{FF2B5EF4-FFF2-40B4-BE49-F238E27FC236}">
              <a16:creationId xmlns:a16="http://schemas.microsoft.com/office/drawing/2014/main" id="{3A452C35-F506-472E-9923-742ED3D75536}"/>
            </a:ext>
          </a:extLst>
        </xdr:cNvPr>
        <xdr:cNvSpPr/>
      </xdr:nvSpPr>
      <xdr:spPr>
        <a:xfrm>
          <a:off x="7130143" y="272143"/>
          <a:ext cx="797106" cy="43568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例４</a:t>
          </a:r>
          <a:endParaRPr kumimoji="1" lang="en-US" altLang="ja-JP" sz="16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69940</xdr:colOff>
      <xdr:row>6</xdr:row>
      <xdr:rowOff>126275</xdr:rowOff>
    </xdr:from>
    <xdr:to>
      <xdr:col>12</xdr:col>
      <xdr:colOff>38372</xdr:colOff>
      <xdr:row>7</xdr:row>
      <xdr:rowOff>114153</xdr:rowOff>
    </xdr:to>
    <xdr:sp macro="" textlink="">
      <xdr:nvSpPr>
        <xdr:cNvPr id="2" name="テキスト ボックス 1">
          <a:extLst>
            <a:ext uri="{FF2B5EF4-FFF2-40B4-BE49-F238E27FC236}">
              <a16:creationId xmlns:a16="http://schemas.microsoft.com/office/drawing/2014/main" id="{A206DADA-B12B-4A4A-816E-8576AA35C2BC}"/>
            </a:ext>
          </a:extLst>
        </xdr:cNvPr>
        <xdr:cNvSpPr txBox="1"/>
      </xdr:nvSpPr>
      <xdr:spPr>
        <a:xfrm>
          <a:off x="18156010" y="2235110"/>
          <a:ext cx="3932737" cy="31744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別シートの「付帯経費」で計算した数値を入力してください。</a:t>
          </a:r>
        </a:p>
      </xdr:txBody>
    </xdr:sp>
    <xdr:clientData/>
  </xdr:twoCellAnchor>
  <xdr:twoCellAnchor>
    <xdr:from>
      <xdr:col>9</xdr:col>
      <xdr:colOff>66131</xdr:colOff>
      <xdr:row>37</xdr:row>
      <xdr:rowOff>216609</xdr:rowOff>
    </xdr:from>
    <xdr:to>
      <xdr:col>11</xdr:col>
      <xdr:colOff>58783</xdr:colOff>
      <xdr:row>39</xdr:row>
      <xdr:rowOff>367776</xdr:rowOff>
    </xdr:to>
    <xdr:sp macro="" textlink="">
      <xdr:nvSpPr>
        <xdr:cNvPr id="3" name="テキスト ボックス 2">
          <a:extLst>
            <a:ext uri="{FF2B5EF4-FFF2-40B4-BE49-F238E27FC236}">
              <a16:creationId xmlns:a16="http://schemas.microsoft.com/office/drawing/2014/main" id="{9848A228-A455-4977-AFF9-5A656BA447E8}"/>
            </a:ext>
          </a:extLst>
        </xdr:cNvPr>
        <xdr:cNvSpPr txBox="1"/>
      </xdr:nvSpPr>
      <xdr:spPr>
        <a:xfrm>
          <a:off x="18152201" y="12785799"/>
          <a:ext cx="2800622"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54</xdr:row>
      <xdr:rowOff>68898</xdr:rowOff>
    </xdr:from>
    <xdr:to>
      <xdr:col>2</xdr:col>
      <xdr:colOff>2651134</xdr:colOff>
      <xdr:row>56</xdr:row>
      <xdr:rowOff>258921</xdr:rowOff>
    </xdr:to>
    <xdr:sp macro="" textlink="">
      <xdr:nvSpPr>
        <xdr:cNvPr id="4" name="右中かっこ 3">
          <a:extLst>
            <a:ext uri="{FF2B5EF4-FFF2-40B4-BE49-F238E27FC236}">
              <a16:creationId xmlns:a16="http://schemas.microsoft.com/office/drawing/2014/main" id="{0A35F1B0-E31E-42F7-BA3E-8B74315EE43E}"/>
            </a:ext>
          </a:extLst>
        </xdr:cNvPr>
        <xdr:cNvSpPr/>
      </xdr:nvSpPr>
      <xdr:spPr>
        <a:xfrm>
          <a:off x="2857827" y="20136168"/>
          <a:ext cx="113347" cy="10663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2702606</xdr:colOff>
      <xdr:row>54</xdr:row>
      <xdr:rowOff>115409</xdr:rowOff>
    </xdr:from>
    <xdr:to>
      <xdr:col>2</xdr:col>
      <xdr:colOff>4786993</xdr:colOff>
      <xdr:row>56</xdr:row>
      <xdr:rowOff>207010</xdr:rowOff>
    </xdr:to>
    <xdr:sp macro="" textlink="">
      <xdr:nvSpPr>
        <xdr:cNvPr id="5" name="テキスト ボックス 4">
          <a:extLst>
            <a:ext uri="{FF2B5EF4-FFF2-40B4-BE49-F238E27FC236}">
              <a16:creationId xmlns:a16="http://schemas.microsoft.com/office/drawing/2014/main" id="{61D6E62D-1F6B-47A3-908F-E015E182F8C5}"/>
            </a:ext>
          </a:extLst>
        </xdr:cNvPr>
        <xdr:cNvSpPr txBox="1"/>
      </xdr:nvSpPr>
      <xdr:spPr>
        <a:xfrm>
          <a:off x="3026456" y="20184584"/>
          <a:ext cx="2080577" cy="971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①から③の一連の契約が対象であり、いずれかのみの契約の申請は不可</a:t>
          </a:r>
        </a:p>
      </xdr:txBody>
    </xdr:sp>
    <xdr:clientData/>
  </xdr:twoCellAnchor>
  <xdr:twoCellAnchor>
    <xdr:from>
      <xdr:col>8</xdr:col>
      <xdr:colOff>2256387</xdr:colOff>
      <xdr:row>6</xdr:row>
      <xdr:rowOff>197320</xdr:rowOff>
    </xdr:from>
    <xdr:to>
      <xdr:col>9</xdr:col>
      <xdr:colOff>79467</xdr:colOff>
      <xdr:row>6</xdr:row>
      <xdr:rowOff>197320</xdr:rowOff>
    </xdr:to>
    <xdr:cxnSp macro="">
      <xdr:nvCxnSpPr>
        <xdr:cNvPr id="6" name="直線コネクタ 5">
          <a:extLst>
            <a:ext uri="{FF2B5EF4-FFF2-40B4-BE49-F238E27FC236}">
              <a16:creationId xmlns:a16="http://schemas.microsoft.com/office/drawing/2014/main" id="{526CDDD6-C70C-4FED-BD10-A754D0A67D85}"/>
            </a:ext>
          </a:extLst>
        </xdr:cNvPr>
        <xdr:cNvCxnSpPr/>
      </xdr:nvCxnSpPr>
      <xdr:spPr>
        <a:xfrm flipH="1">
          <a:off x="17584017" y="2304250"/>
          <a:ext cx="5834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2081893</xdr:colOff>
      <xdr:row>6</xdr:row>
      <xdr:rowOff>200300</xdr:rowOff>
    </xdr:from>
    <xdr:to>
      <xdr:col>8</xdr:col>
      <xdr:colOff>2264773</xdr:colOff>
      <xdr:row>6</xdr:row>
      <xdr:rowOff>312964</xdr:rowOff>
    </xdr:to>
    <xdr:cxnSp macro="">
      <xdr:nvCxnSpPr>
        <xdr:cNvPr id="7" name="直線コネクタ 6">
          <a:extLst>
            <a:ext uri="{FF2B5EF4-FFF2-40B4-BE49-F238E27FC236}">
              <a16:creationId xmlns:a16="http://schemas.microsoft.com/office/drawing/2014/main" id="{A5FF5BA4-D1CC-4A38-8B33-82E59416E233}"/>
            </a:ext>
          </a:extLst>
        </xdr:cNvPr>
        <xdr:cNvCxnSpPr/>
      </xdr:nvCxnSpPr>
      <xdr:spPr>
        <a:xfrm flipV="1">
          <a:off x="17403808" y="2307230"/>
          <a:ext cx="190500" cy="1126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5388429</xdr:colOff>
      <xdr:row>50</xdr:row>
      <xdr:rowOff>108857</xdr:rowOff>
    </xdr:from>
    <xdr:to>
      <xdr:col>6</xdr:col>
      <xdr:colOff>27214</xdr:colOff>
      <xdr:row>52</xdr:row>
      <xdr:rowOff>440230</xdr:rowOff>
    </xdr:to>
    <xdr:sp macro="" textlink="">
      <xdr:nvSpPr>
        <xdr:cNvPr id="8" name="テキスト ボックス 7">
          <a:extLst>
            <a:ext uri="{FF2B5EF4-FFF2-40B4-BE49-F238E27FC236}">
              <a16:creationId xmlns:a16="http://schemas.microsoft.com/office/drawing/2014/main" id="{93F3B910-FDC3-4470-82D4-2CDB2C2DF09F}"/>
            </a:ext>
          </a:extLst>
        </xdr:cNvPr>
        <xdr:cNvSpPr txBox="1"/>
      </xdr:nvSpPr>
      <xdr:spPr>
        <a:xfrm>
          <a:off x="5258889" y="18033002"/>
          <a:ext cx="6224995"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8</xdr:col>
      <xdr:colOff>2311308</xdr:colOff>
      <xdr:row>38</xdr:row>
      <xdr:rowOff>157570</xdr:rowOff>
    </xdr:from>
    <xdr:to>
      <xdr:col>8</xdr:col>
      <xdr:colOff>2327092</xdr:colOff>
      <xdr:row>39</xdr:row>
      <xdr:rowOff>31024</xdr:rowOff>
    </xdr:to>
    <xdr:cxnSp macro="">
      <xdr:nvCxnSpPr>
        <xdr:cNvPr id="9" name="直線コネクタ 8">
          <a:extLst>
            <a:ext uri="{FF2B5EF4-FFF2-40B4-BE49-F238E27FC236}">
              <a16:creationId xmlns:a16="http://schemas.microsoft.com/office/drawing/2014/main" id="{226B27E1-1442-4CF4-A422-3C48B34F64AF}"/>
            </a:ext>
          </a:extLst>
        </xdr:cNvPr>
        <xdr:cNvCxnSpPr/>
      </xdr:nvCxnSpPr>
      <xdr:spPr>
        <a:xfrm flipV="1">
          <a:off x="17633223" y="12961075"/>
          <a:ext cx="19594" cy="2220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2339934</xdr:colOff>
      <xdr:row>38</xdr:row>
      <xdr:rowOff>152689</xdr:rowOff>
    </xdr:from>
    <xdr:to>
      <xdr:col>9</xdr:col>
      <xdr:colOff>40823</xdr:colOff>
      <xdr:row>38</xdr:row>
      <xdr:rowOff>152689</xdr:rowOff>
    </xdr:to>
    <xdr:cxnSp macro="">
      <xdr:nvCxnSpPr>
        <xdr:cNvPr id="10" name="直線コネクタ 9">
          <a:extLst>
            <a:ext uri="{FF2B5EF4-FFF2-40B4-BE49-F238E27FC236}">
              <a16:creationId xmlns:a16="http://schemas.microsoft.com/office/drawing/2014/main" id="{80304549-4FA5-4E5F-BA4B-67FDAD728976}"/>
            </a:ext>
          </a:extLst>
        </xdr:cNvPr>
        <xdr:cNvCxnSpPr/>
      </xdr:nvCxnSpPr>
      <xdr:spPr>
        <a:xfrm flipH="1">
          <a:off x="17669469" y="12954289"/>
          <a:ext cx="459329"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630013</xdr:colOff>
      <xdr:row>0</xdr:row>
      <xdr:rowOff>180703</xdr:rowOff>
    </xdr:from>
    <xdr:to>
      <xdr:col>13</xdr:col>
      <xdr:colOff>359231</xdr:colOff>
      <xdr:row>1</xdr:row>
      <xdr:rowOff>239474</xdr:rowOff>
    </xdr:to>
    <xdr:sp macro="" textlink="">
      <xdr:nvSpPr>
        <xdr:cNvPr id="11" name="四角形: 角を丸くする 10">
          <a:extLst>
            <a:ext uri="{FF2B5EF4-FFF2-40B4-BE49-F238E27FC236}">
              <a16:creationId xmlns:a16="http://schemas.microsoft.com/office/drawing/2014/main" id="{D95CE202-FD68-4A07-8FB7-BEE71CDE6E96}"/>
            </a:ext>
          </a:extLst>
        </xdr:cNvPr>
        <xdr:cNvSpPr/>
      </xdr:nvSpPr>
      <xdr:spPr>
        <a:xfrm>
          <a:off x="21524053" y="178798"/>
          <a:ext cx="1937113" cy="424531"/>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444682</xdr:colOff>
      <xdr:row>37</xdr:row>
      <xdr:rowOff>141515</xdr:rowOff>
    </xdr:from>
    <xdr:to>
      <xdr:col>6</xdr:col>
      <xdr:colOff>472440</xdr:colOff>
      <xdr:row>39</xdr:row>
      <xdr:rowOff>428256</xdr:rowOff>
    </xdr:to>
    <xdr:sp macro="" textlink="">
      <xdr:nvSpPr>
        <xdr:cNvPr id="12" name="テキスト ボックス 11">
          <a:extLst>
            <a:ext uri="{FF2B5EF4-FFF2-40B4-BE49-F238E27FC236}">
              <a16:creationId xmlns:a16="http://schemas.microsoft.com/office/drawing/2014/main" id="{C7E51AA6-0EB7-4AC0-8225-1FC693309A37}"/>
            </a:ext>
          </a:extLst>
        </xdr:cNvPr>
        <xdr:cNvSpPr txBox="1"/>
      </xdr:nvSpPr>
      <xdr:spPr>
        <a:xfrm>
          <a:off x="5698672" y="12712610"/>
          <a:ext cx="6236153" cy="871576"/>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2</xdr:col>
      <xdr:colOff>4912179</xdr:colOff>
      <xdr:row>6</xdr:row>
      <xdr:rowOff>176892</xdr:rowOff>
    </xdr:from>
    <xdr:to>
      <xdr:col>6</xdr:col>
      <xdr:colOff>2449</xdr:colOff>
      <xdr:row>7</xdr:row>
      <xdr:rowOff>448120</xdr:rowOff>
    </xdr:to>
    <xdr:sp macro="" textlink="">
      <xdr:nvSpPr>
        <xdr:cNvPr id="13" name="テキスト ボックス 12">
          <a:extLst>
            <a:ext uri="{FF2B5EF4-FFF2-40B4-BE49-F238E27FC236}">
              <a16:creationId xmlns:a16="http://schemas.microsoft.com/office/drawing/2014/main" id="{8C4D434C-1BAC-4B67-A80B-D8701A898C55}"/>
            </a:ext>
          </a:extLst>
        </xdr:cNvPr>
        <xdr:cNvSpPr txBox="1"/>
      </xdr:nvSpPr>
      <xdr:spPr>
        <a:xfrm>
          <a:off x="5236029" y="2278107"/>
          <a:ext cx="6224995" cy="60650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4</xdr:col>
      <xdr:colOff>653143</xdr:colOff>
      <xdr:row>0</xdr:row>
      <xdr:rowOff>272143</xdr:rowOff>
    </xdr:from>
    <xdr:to>
      <xdr:col>4</xdr:col>
      <xdr:colOff>1454059</xdr:colOff>
      <xdr:row>1</xdr:row>
      <xdr:rowOff>340439</xdr:rowOff>
    </xdr:to>
    <xdr:sp macro="" textlink="">
      <xdr:nvSpPr>
        <xdr:cNvPr id="14" name="四角形: 角を丸くする 13">
          <a:extLst>
            <a:ext uri="{FF2B5EF4-FFF2-40B4-BE49-F238E27FC236}">
              <a16:creationId xmlns:a16="http://schemas.microsoft.com/office/drawing/2014/main" id="{51A37F18-1A03-463C-9E42-58540AFA4251}"/>
            </a:ext>
          </a:extLst>
        </xdr:cNvPr>
        <xdr:cNvSpPr/>
      </xdr:nvSpPr>
      <xdr:spPr>
        <a:xfrm>
          <a:off x="7198179" y="272143"/>
          <a:ext cx="800916" cy="435689"/>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例５</a:t>
          </a:r>
          <a:endParaRPr kumimoji="1" lang="en-US" altLang="ja-JP" sz="16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263506</xdr:colOff>
      <xdr:row>7</xdr:row>
      <xdr:rowOff>3751</xdr:rowOff>
    </xdr:from>
    <xdr:to>
      <xdr:col>7</xdr:col>
      <xdr:colOff>828131</xdr:colOff>
      <xdr:row>8</xdr:row>
      <xdr:rowOff>585108</xdr:rowOff>
    </xdr:to>
    <xdr:sp macro="" textlink="">
      <xdr:nvSpPr>
        <xdr:cNvPr id="2" name="テキスト ボックス 1">
          <a:extLst>
            <a:ext uri="{FF2B5EF4-FFF2-40B4-BE49-F238E27FC236}">
              <a16:creationId xmlns:a16="http://schemas.microsoft.com/office/drawing/2014/main" id="{E319C2AF-E593-432B-8B21-9B8B33F3270B}"/>
            </a:ext>
          </a:extLst>
        </xdr:cNvPr>
        <xdr:cNvSpPr txBox="1"/>
      </xdr:nvSpPr>
      <xdr:spPr>
        <a:xfrm>
          <a:off x="11083906" y="2489776"/>
          <a:ext cx="3296395" cy="9471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a:latin typeface="Meiryo UI" panose="020B0604030504040204" pitchFamily="50" charset="-128"/>
              <a:ea typeface="Meiryo UI" panose="020B0604030504040204" pitchFamily="50" charset="-128"/>
            </a:rPr>
            <a:t>付帯するテクノロジー毎に、</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「積算様式」のシート「Ｉ列」に入力してください。</a:t>
          </a:r>
        </a:p>
      </xdr:txBody>
    </xdr:sp>
    <xdr:clientData/>
  </xdr:twoCellAnchor>
  <xdr:oneCellAnchor>
    <xdr:from>
      <xdr:col>5</xdr:col>
      <xdr:colOff>1671500</xdr:colOff>
      <xdr:row>10</xdr:row>
      <xdr:rowOff>335552</xdr:rowOff>
    </xdr:from>
    <xdr:ext cx="750571" cy="388696"/>
    <xdr:sp macro="" textlink="">
      <xdr:nvSpPr>
        <xdr:cNvPr id="3" name="テキスト ボックス 2">
          <a:extLst>
            <a:ext uri="{FF2B5EF4-FFF2-40B4-BE49-F238E27FC236}">
              <a16:creationId xmlns:a16="http://schemas.microsoft.com/office/drawing/2014/main" id="{10F13073-AFC0-4B5C-BE9D-C571B9EA07DB}"/>
            </a:ext>
          </a:extLst>
        </xdr:cNvPr>
        <xdr:cNvSpPr txBox="1"/>
      </xdr:nvSpPr>
      <xdr:spPr>
        <a:xfrm>
          <a:off x="12489995" y="4162697"/>
          <a:ext cx="750571" cy="38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Meiryo UI" panose="020B0604030504040204" pitchFamily="50" charset="-128"/>
              <a:ea typeface="Meiryo UI" panose="020B0604030504040204" pitchFamily="50" charset="-128"/>
            </a:rPr>
            <a:t>（円）</a:t>
          </a:r>
        </a:p>
      </xdr:txBody>
    </xdr:sp>
    <xdr:clientData/>
  </xdr:oneCellAnchor>
  <xdr:twoCellAnchor>
    <xdr:from>
      <xdr:col>0</xdr:col>
      <xdr:colOff>195019</xdr:colOff>
      <xdr:row>9</xdr:row>
      <xdr:rowOff>192405</xdr:rowOff>
    </xdr:from>
    <xdr:to>
      <xdr:col>4</xdr:col>
      <xdr:colOff>767987</xdr:colOff>
      <xdr:row>10</xdr:row>
      <xdr:rowOff>264250</xdr:rowOff>
    </xdr:to>
    <xdr:sp macro="" textlink="">
      <xdr:nvSpPr>
        <xdr:cNvPr id="4" name="テキスト ボックス 3">
          <a:extLst>
            <a:ext uri="{FF2B5EF4-FFF2-40B4-BE49-F238E27FC236}">
              <a16:creationId xmlns:a16="http://schemas.microsoft.com/office/drawing/2014/main" id="{534C5E8D-B90A-4667-8FA9-DB3F9FFCE448}"/>
            </a:ext>
          </a:extLst>
        </xdr:cNvPr>
        <xdr:cNvSpPr txBox="1"/>
      </xdr:nvSpPr>
      <xdr:spPr>
        <a:xfrm>
          <a:off x="196924" y="3659505"/>
          <a:ext cx="8945443" cy="433795"/>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2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提出いただく見積書には、着色するなどして、対象経費がわかるようにしていただき、本計算書に記載している金額が確認できるようにしてください。</a:t>
          </a:r>
        </a:p>
      </xdr:txBody>
    </xdr:sp>
    <xdr:clientData/>
  </xdr:twoCellAnchor>
  <xdr:twoCellAnchor>
    <xdr:from>
      <xdr:col>7</xdr:col>
      <xdr:colOff>54428</xdr:colOff>
      <xdr:row>0</xdr:row>
      <xdr:rowOff>353786</xdr:rowOff>
    </xdr:from>
    <xdr:to>
      <xdr:col>7</xdr:col>
      <xdr:colOff>1752872</xdr:colOff>
      <xdr:row>2</xdr:row>
      <xdr:rowOff>58771</xdr:rowOff>
    </xdr:to>
    <xdr:sp macro="" textlink="">
      <xdr:nvSpPr>
        <xdr:cNvPr id="5" name="四角形: 角を丸くする 4">
          <a:extLst>
            <a:ext uri="{FF2B5EF4-FFF2-40B4-BE49-F238E27FC236}">
              <a16:creationId xmlns:a16="http://schemas.microsoft.com/office/drawing/2014/main" id="{1A9B5BFF-D537-4364-AF35-4907088C6347}"/>
            </a:ext>
          </a:extLst>
        </xdr:cNvPr>
        <xdr:cNvSpPr/>
      </xdr:nvSpPr>
      <xdr:spPr>
        <a:xfrm>
          <a:off x="13612313" y="355691"/>
          <a:ext cx="1694634" cy="41364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R8.5.25</a:t>
          </a:r>
          <a:r>
            <a:rPr kumimoji="1" lang="ja-JP" altLang="en-US" sz="1600">
              <a:solidFill>
                <a:schemeClr val="tx1"/>
              </a:solidFill>
            </a:rPr>
            <a:t>時点版</a:t>
          </a:r>
          <a:endParaRPr kumimoji="1" lang="en-US" altLang="ja-JP" sz="1600">
            <a:solidFill>
              <a:schemeClr val="tx1"/>
            </a:solidFill>
          </a:endParaRPr>
        </a:p>
      </xdr:txBody>
    </xdr:sp>
    <xdr:clientData/>
  </xdr:twoCellAnchor>
  <xdr:twoCellAnchor>
    <xdr:from>
      <xdr:col>3</xdr:col>
      <xdr:colOff>2639786</xdr:colOff>
      <xdr:row>0</xdr:row>
      <xdr:rowOff>326571</xdr:rowOff>
    </xdr:from>
    <xdr:to>
      <xdr:col>4</xdr:col>
      <xdr:colOff>756285</xdr:colOff>
      <xdr:row>2</xdr:row>
      <xdr:rowOff>39176</xdr:rowOff>
    </xdr:to>
    <xdr:sp macro="" textlink="">
      <xdr:nvSpPr>
        <xdr:cNvPr id="6" name="四角形: 角を丸くする 5">
          <a:extLst>
            <a:ext uri="{FF2B5EF4-FFF2-40B4-BE49-F238E27FC236}">
              <a16:creationId xmlns:a16="http://schemas.microsoft.com/office/drawing/2014/main" id="{EAC3E0B0-27F0-4EF7-8C2C-C802890E7143}"/>
            </a:ext>
          </a:extLst>
        </xdr:cNvPr>
        <xdr:cNvSpPr/>
      </xdr:nvSpPr>
      <xdr:spPr>
        <a:xfrm>
          <a:off x="8341179" y="326571"/>
          <a:ext cx="797106" cy="43378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例５</a:t>
          </a:r>
          <a:endParaRPr kumimoji="1" lang="en-US" altLang="ja-JP" sz="16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4954-CAD5-4F55-A28D-7CD06A5C1696}">
  <sheetPr>
    <tabColor rgb="FFFF0000"/>
  </sheetPr>
  <dimension ref="A1:L46"/>
  <sheetViews>
    <sheetView tabSelected="1" view="pageBreakPreview" zoomScale="90" zoomScaleNormal="115" zoomScaleSheetLayoutView="90" workbookViewId="0">
      <selection activeCell="F19" sqref="F19:K22"/>
    </sheetView>
  </sheetViews>
  <sheetFormatPr defaultRowHeight="18"/>
  <cols>
    <col min="1" max="1" width="1.59765625" customWidth="1"/>
    <col min="2" max="2" width="5.19921875" customWidth="1"/>
    <col min="3" max="5" width="7.5" customWidth="1"/>
    <col min="6" max="10" width="13.5" customWidth="1"/>
    <col min="11" max="11" width="14.796875" customWidth="1"/>
    <col min="12" max="12" width="2.69921875" customWidth="1"/>
    <col min="13" max="22" width="9.19921875" customWidth="1"/>
  </cols>
  <sheetData>
    <row r="1" spans="1:12" ht="18" customHeight="1">
      <c r="A1" s="288" t="s">
        <v>178</v>
      </c>
      <c r="B1" s="288"/>
      <c r="C1" s="288"/>
      <c r="D1" s="288"/>
      <c r="E1" s="288"/>
      <c r="F1" s="288"/>
      <c r="G1" s="288"/>
      <c r="H1" s="288"/>
      <c r="I1" s="288"/>
      <c r="J1" s="288"/>
      <c r="K1" s="288"/>
      <c r="L1" s="288"/>
    </row>
    <row r="2" spans="1:12" ht="18" customHeight="1">
      <c r="A2" s="288"/>
      <c r="B2" s="288"/>
      <c r="C2" s="288"/>
      <c r="D2" s="288"/>
      <c r="E2" s="288"/>
      <c r="F2" s="288"/>
      <c r="G2" s="288"/>
      <c r="H2" s="288"/>
      <c r="I2" s="288"/>
      <c r="J2" s="288"/>
      <c r="K2" s="288"/>
      <c r="L2" s="288"/>
    </row>
    <row r="3" spans="1:12" ht="18" customHeight="1">
      <c r="A3" s="288"/>
      <c r="B3" s="288"/>
      <c r="C3" s="288"/>
      <c r="D3" s="288"/>
      <c r="E3" s="288"/>
      <c r="F3" s="288"/>
      <c r="G3" s="288"/>
      <c r="H3" s="288"/>
      <c r="I3" s="288"/>
      <c r="J3" s="288"/>
      <c r="K3" s="288"/>
      <c r="L3" s="288"/>
    </row>
    <row r="4" spans="1:12" ht="18" customHeight="1">
      <c r="A4" s="288"/>
      <c r="B4" s="288"/>
      <c r="C4" s="288"/>
      <c r="D4" s="288"/>
      <c r="E4" s="288"/>
      <c r="F4" s="288"/>
      <c r="G4" s="288"/>
      <c r="H4" s="288"/>
      <c r="I4" s="288"/>
      <c r="J4" s="288"/>
      <c r="K4" s="288"/>
      <c r="L4" s="288"/>
    </row>
    <row r="5" spans="1:12" ht="18" customHeight="1">
      <c r="A5" s="288"/>
      <c r="B5" s="288"/>
      <c r="C5" s="288"/>
      <c r="D5" s="288"/>
      <c r="E5" s="288"/>
      <c r="F5" s="288"/>
      <c r="G5" s="288"/>
      <c r="H5" s="288"/>
      <c r="I5" s="288"/>
      <c r="J5" s="288"/>
      <c r="K5" s="288"/>
      <c r="L5" s="288"/>
    </row>
    <row r="6" spans="1:12" ht="18" customHeight="1">
      <c r="A6" s="285"/>
      <c r="B6" s="285"/>
      <c r="C6" s="285"/>
      <c r="D6" s="286"/>
      <c r="E6" s="286"/>
      <c r="F6" s="286"/>
      <c r="G6" s="286"/>
      <c r="H6" s="286"/>
      <c r="I6" s="286"/>
      <c r="J6" s="285"/>
      <c r="K6" s="285"/>
      <c r="L6" s="285"/>
    </row>
    <row r="7" spans="1:12" ht="18" customHeight="1">
      <c r="A7" s="287" t="s">
        <v>176</v>
      </c>
      <c r="B7" s="285"/>
      <c r="C7" s="285"/>
      <c r="D7" s="286"/>
      <c r="E7" s="286"/>
      <c r="F7" s="286"/>
      <c r="G7" s="286"/>
      <c r="H7" s="286"/>
      <c r="I7" s="286"/>
      <c r="J7" s="285"/>
      <c r="K7" s="285"/>
      <c r="L7" s="285"/>
    </row>
    <row r="8" spans="1:12" ht="18" customHeight="1">
      <c r="A8" s="287"/>
      <c r="B8" s="285"/>
      <c r="C8" s="285"/>
      <c r="D8" s="286"/>
      <c r="E8" s="286"/>
      <c r="F8" s="286"/>
      <c r="G8" s="286"/>
      <c r="H8" s="286"/>
      <c r="I8" s="286"/>
      <c r="J8" s="285"/>
      <c r="K8" s="285"/>
      <c r="L8" s="285"/>
    </row>
    <row r="10" spans="1:12" ht="18.75" customHeight="1">
      <c r="B10" s="289" t="s">
        <v>188</v>
      </c>
      <c r="C10" s="292" t="s">
        <v>206</v>
      </c>
      <c r="D10" s="293"/>
      <c r="E10" s="294"/>
      <c r="F10" s="301" t="s">
        <v>177</v>
      </c>
      <c r="G10" s="302"/>
      <c r="H10" s="302"/>
      <c r="I10" s="302"/>
      <c r="J10" s="302"/>
      <c r="K10" s="303"/>
    </row>
    <row r="11" spans="1:12" ht="18.75" customHeight="1">
      <c r="B11" s="290"/>
      <c r="C11" s="295"/>
      <c r="D11" s="296"/>
      <c r="E11" s="297"/>
      <c r="F11" s="304"/>
      <c r="G11" s="305"/>
      <c r="H11" s="305"/>
      <c r="I11" s="305"/>
      <c r="J11" s="305"/>
      <c r="K11" s="306"/>
    </row>
    <row r="12" spans="1:12" ht="14.4" customHeight="1">
      <c r="B12" s="291"/>
      <c r="C12" s="298"/>
      <c r="D12" s="299"/>
      <c r="E12" s="300"/>
      <c r="F12" s="307"/>
      <c r="G12" s="308"/>
      <c r="H12" s="308"/>
      <c r="I12" s="308"/>
      <c r="J12" s="308"/>
      <c r="K12" s="309"/>
    </row>
    <row r="13" spans="1:12" ht="14.4" customHeight="1">
      <c r="B13" s="310">
        <v>1</v>
      </c>
      <c r="C13" s="311" t="s">
        <v>189</v>
      </c>
      <c r="D13" s="312"/>
      <c r="E13" s="313"/>
      <c r="F13" s="317" t="s">
        <v>179</v>
      </c>
      <c r="G13" s="318"/>
      <c r="H13" s="318"/>
      <c r="I13" s="318"/>
      <c r="J13" s="318"/>
      <c r="K13" s="319"/>
    </row>
    <row r="14" spans="1:12" ht="14.4" customHeight="1">
      <c r="B14" s="310"/>
      <c r="C14" s="314"/>
      <c r="D14" s="315"/>
      <c r="E14" s="316"/>
      <c r="F14" s="320"/>
      <c r="G14" s="321"/>
      <c r="H14" s="321"/>
      <c r="I14" s="321"/>
      <c r="J14" s="321"/>
      <c r="K14" s="322"/>
    </row>
    <row r="15" spans="1:12" ht="14.4" customHeight="1">
      <c r="B15" s="310">
        <v>2</v>
      </c>
      <c r="C15" s="311" t="s">
        <v>190</v>
      </c>
      <c r="D15" s="312"/>
      <c r="E15" s="313"/>
      <c r="F15" s="317" t="s">
        <v>180</v>
      </c>
      <c r="G15" s="318"/>
      <c r="H15" s="318"/>
      <c r="I15" s="318"/>
      <c r="J15" s="318"/>
      <c r="K15" s="319"/>
    </row>
    <row r="16" spans="1:12" ht="14.4" customHeight="1">
      <c r="B16" s="289"/>
      <c r="C16" s="314"/>
      <c r="D16" s="315"/>
      <c r="E16" s="316"/>
      <c r="F16" s="323"/>
      <c r="G16" s="324"/>
      <c r="H16" s="324"/>
      <c r="I16" s="324"/>
      <c r="J16" s="324"/>
      <c r="K16" s="325"/>
    </row>
    <row r="17" spans="2:11" ht="14.4" customHeight="1">
      <c r="B17" s="326"/>
      <c r="C17" s="311" t="s">
        <v>198</v>
      </c>
      <c r="D17" s="312"/>
      <c r="E17" s="313"/>
      <c r="F17" s="323"/>
      <c r="G17" s="324"/>
      <c r="H17" s="324"/>
      <c r="I17" s="324"/>
      <c r="J17" s="324"/>
      <c r="K17" s="325"/>
    </row>
    <row r="18" spans="2:11" ht="14.4" customHeight="1">
      <c r="B18" s="327"/>
      <c r="C18" s="314"/>
      <c r="D18" s="315"/>
      <c r="E18" s="316"/>
      <c r="F18" s="320"/>
      <c r="G18" s="321"/>
      <c r="H18" s="321"/>
      <c r="I18" s="321"/>
      <c r="J18" s="321"/>
      <c r="K18" s="322"/>
    </row>
    <row r="19" spans="2:11" ht="14.4" customHeight="1">
      <c r="B19" s="327">
        <v>3</v>
      </c>
      <c r="C19" s="311" t="s">
        <v>191</v>
      </c>
      <c r="D19" s="312"/>
      <c r="E19" s="313"/>
      <c r="F19" s="317" t="s">
        <v>181</v>
      </c>
      <c r="G19" s="318"/>
      <c r="H19" s="318"/>
      <c r="I19" s="318"/>
      <c r="J19" s="318"/>
      <c r="K19" s="319"/>
    </row>
    <row r="20" spans="2:11" ht="14.4" customHeight="1">
      <c r="B20" s="329"/>
      <c r="C20" s="314"/>
      <c r="D20" s="315"/>
      <c r="E20" s="316"/>
      <c r="F20" s="323"/>
      <c r="G20" s="324"/>
      <c r="H20" s="324"/>
      <c r="I20" s="324"/>
      <c r="J20" s="324"/>
      <c r="K20" s="325"/>
    </row>
    <row r="21" spans="2:11" ht="14.4" customHeight="1">
      <c r="B21" s="326"/>
      <c r="C21" s="311" t="s">
        <v>199</v>
      </c>
      <c r="D21" s="312"/>
      <c r="E21" s="313"/>
      <c r="F21" s="323"/>
      <c r="G21" s="324"/>
      <c r="H21" s="324"/>
      <c r="I21" s="324"/>
      <c r="J21" s="324"/>
      <c r="K21" s="325"/>
    </row>
    <row r="22" spans="2:11" ht="14.4" customHeight="1">
      <c r="B22" s="327"/>
      <c r="C22" s="314"/>
      <c r="D22" s="315"/>
      <c r="E22" s="316"/>
      <c r="F22" s="320"/>
      <c r="G22" s="321"/>
      <c r="H22" s="321"/>
      <c r="I22" s="321"/>
      <c r="J22" s="321"/>
      <c r="K22" s="322"/>
    </row>
    <row r="23" spans="2:11" ht="24" customHeight="1">
      <c r="B23" s="327">
        <v>4</v>
      </c>
      <c r="C23" s="311" t="s">
        <v>192</v>
      </c>
      <c r="D23" s="312"/>
      <c r="E23" s="313"/>
      <c r="F23" s="317" t="s">
        <v>183</v>
      </c>
      <c r="G23" s="318"/>
      <c r="H23" s="318"/>
      <c r="I23" s="318"/>
      <c r="J23" s="318"/>
      <c r="K23" s="319"/>
    </row>
    <row r="24" spans="2:11" ht="24" customHeight="1">
      <c r="B24" s="327"/>
      <c r="C24" s="314"/>
      <c r="D24" s="315"/>
      <c r="E24" s="316"/>
      <c r="F24" s="323"/>
      <c r="G24" s="324"/>
      <c r="H24" s="324"/>
      <c r="I24" s="324"/>
      <c r="J24" s="324"/>
      <c r="K24" s="325"/>
    </row>
    <row r="25" spans="2:11" ht="14.4" customHeight="1">
      <c r="B25" s="327">
        <v>5</v>
      </c>
      <c r="C25" s="311" t="s">
        <v>193</v>
      </c>
      <c r="D25" s="312"/>
      <c r="E25" s="313"/>
      <c r="F25" s="317" t="s">
        <v>207</v>
      </c>
      <c r="G25" s="318"/>
      <c r="H25" s="318"/>
      <c r="I25" s="318"/>
      <c r="J25" s="318"/>
      <c r="K25" s="319"/>
    </row>
    <row r="26" spans="2:11" ht="14.4" customHeight="1">
      <c r="B26" s="329"/>
      <c r="C26" s="314"/>
      <c r="D26" s="315"/>
      <c r="E26" s="316"/>
      <c r="F26" s="323"/>
      <c r="G26" s="324"/>
      <c r="H26" s="324"/>
      <c r="I26" s="324"/>
      <c r="J26" s="324"/>
      <c r="K26" s="325"/>
    </row>
    <row r="27" spans="2:11" ht="14.4" customHeight="1">
      <c r="B27" s="326"/>
      <c r="C27" s="311" t="s">
        <v>200</v>
      </c>
      <c r="D27" s="312"/>
      <c r="E27" s="313"/>
      <c r="F27" s="323"/>
      <c r="G27" s="324"/>
      <c r="H27" s="324"/>
      <c r="I27" s="324"/>
      <c r="J27" s="324"/>
      <c r="K27" s="325"/>
    </row>
    <row r="28" spans="2:11" ht="14.4" customHeight="1">
      <c r="B28" s="327"/>
      <c r="C28" s="314"/>
      <c r="D28" s="315"/>
      <c r="E28" s="316"/>
      <c r="F28" s="320"/>
      <c r="G28" s="321"/>
      <c r="H28" s="321"/>
      <c r="I28" s="321"/>
      <c r="J28" s="321"/>
      <c r="K28" s="322"/>
    </row>
    <row r="29" spans="2:11" ht="14.4" customHeight="1">
      <c r="B29" s="327">
        <v>6</v>
      </c>
      <c r="C29" s="311" t="s">
        <v>194</v>
      </c>
      <c r="D29" s="312"/>
      <c r="E29" s="313"/>
      <c r="F29" s="328" t="s">
        <v>182</v>
      </c>
      <c r="G29" s="328"/>
      <c r="H29" s="328"/>
      <c r="I29" s="328"/>
      <c r="J29" s="328"/>
      <c r="K29" s="328"/>
    </row>
    <row r="30" spans="2:11" ht="14.4" customHeight="1">
      <c r="B30" s="327"/>
      <c r="C30" s="314"/>
      <c r="D30" s="315"/>
      <c r="E30" s="316"/>
      <c r="F30" s="328"/>
      <c r="G30" s="328"/>
      <c r="H30" s="328"/>
      <c r="I30" s="328"/>
      <c r="J30" s="328"/>
      <c r="K30" s="328"/>
    </row>
    <row r="31" spans="2:11" ht="14.4" customHeight="1">
      <c r="B31" s="327">
        <v>7</v>
      </c>
      <c r="C31" s="311" t="s">
        <v>195</v>
      </c>
      <c r="D31" s="312"/>
      <c r="E31" s="313"/>
      <c r="F31" s="317" t="s">
        <v>184</v>
      </c>
      <c r="G31" s="318"/>
      <c r="H31" s="318"/>
      <c r="I31" s="318"/>
      <c r="J31" s="318"/>
      <c r="K31" s="319"/>
    </row>
    <row r="32" spans="2:11" ht="14.4" customHeight="1">
      <c r="B32" s="329"/>
      <c r="C32" s="314"/>
      <c r="D32" s="315"/>
      <c r="E32" s="316"/>
      <c r="F32" s="323"/>
      <c r="G32" s="324"/>
      <c r="H32" s="324"/>
      <c r="I32" s="324"/>
      <c r="J32" s="324"/>
      <c r="K32" s="325"/>
    </row>
    <row r="33" spans="2:11" ht="14.4" customHeight="1">
      <c r="B33" s="326"/>
      <c r="C33" s="311" t="s">
        <v>201</v>
      </c>
      <c r="D33" s="312"/>
      <c r="E33" s="313"/>
      <c r="F33" s="323"/>
      <c r="G33" s="324"/>
      <c r="H33" s="324"/>
      <c r="I33" s="324"/>
      <c r="J33" s="324"/>
      <c r="K33" s="325"/>
    </row>
    <row r="34" spans="2:11" ht="14.4" customHeight="1">
      <c r="B34" s="327"/>
      <c r="C34" s="314"/>
      <c r="D34" s="315"/>
      <c r="E34" s="316"/>
      <c r="F34" s="320"/>
      <c r="G34" s="321"/>
      <c r="H34" s="321"/>
      <c r="I34" s="321"/>
      <c r="J34" s="321"/>
      <c r="K34" s="322"/>
    </row>
    <row r="35" spans="2:11" ht="14.4" customHeight="1">
      <c r="B35" s="327">
        <v>8</v>
      </c>
      <c r="C35" s="311" t="s">
        <v>196</v>
      </c>
      <c r="D35" s="312"/>
      <c r="E35" s="313"/>
      <c r="F35" s="317" t="s">
        <v>185</v>
      </c>
      <c r="G35" s="318"/>
      <c r="H35" s="318"/>
      <c r="I35" s="318"/>
      <c r="J35" s="318"/>
      <c r="K35" s="319"/>
    </row>
    <row r="36" spans="2:11" ht="14.4" customHeight="1">
      <c r="B36" s="329"/>
      <c r="C36" s="314"/>
      <c r="D36" s="315"/>
      <c r="E36" s="316"/>
      <c r="F36" s="323"/>
      <c r="G36" s="324"/>
      <c r="H36" s="324"/>
      <c r="I36" s="324"/>
      <c r="J36" s="324"/>
      <c r="K36" s="325"/>
    </row>
    <row r="37" spans="2:11" ht="14.4" customHeight="1">
      <c r="B37" s="326"/>
      <c r="C37" s="311" t="s">
        <v>204</v>
      </c>
      <c r="D37" s="312"/>
      <c r="E37" s="313"/>
      <c r="F37" s="323"/>
      <c r="G37" s="324"/>
      <c r="H37" s="324"/>
      <c r="I37" s="324"/>
      <c r="J37" s="324"/>
      <c r="K37" s="325"/>
    </row>
    <row r="38" spans="2:11" ht="14.4" customHeight="1">
      <c r="B38" s="327"/>
      <c r="C38" s="314"/>
      <c r="D38" s="315"/>
      <c r="E38" s="316"/>
      <c r="F38" s="320"/>
      <c r="G38" s="321"/>
      <c r="H38" s="321"/>
      <c r="I38" s="321"/>
      <c r="J38" s="321"/>
      <c r="K38" s="322"/>
    </row>
    <row r="39" spans="2:11" ht="14.4" customHeight="1">
      <c r="B39" s="327">
        <v>9</v>
      </c>
      <c r="C39" s="311" t="s">
        <v>197</v>
      </c>
      <c r="D39" s="312"/>
      <c r="E39" s="313"/>
      <c r="F39" s="317" t="s">
        <v>186</v>
      </c>
      <c r="G39" s="318"/>
      <c r="H39" s="318"/>
      <c r="I39" s="318"/>
      <c r="J39" s="318"/>
      <c r="K39" s="319"/>
    </row>
    <row r="40" spans="2:11" ht="14.4" customHeight="1">
      <c r="B40" s="329"/>
      <c r="C40" s="314"/>
      <c r="D40" s="315"/>
      <c r="E40" s="316"/>
      <c r="F40" s="323"/>
      <c r="G40" s="324"/>
      <c r="H40" s="324"/>
      <c r="I40" s="324"/>
      <c r="J40" s="324"/>
      <c r="K40" s="325"/>
    </row>
    <row r="41" spans="2:11" ht="14.4" customHeight="1">
      <c r="B41" s="326"/>
      <c r="C41" s="311" t="s">
        <v>202</v>
      </c>
      <c r="D41" s="312"/>
      <c r="E41" s="313"/>
      <c r="F41" s="323"/>
      <c r="G41" s="324"/>
      <c r="H41" s="324"/>
      <c r="I41" s="324"/>
      <c r="J41" s="324"/>
      <c r="K41" s="325"/>
    </row>
    <row r="42" spans="2:11" ht="14.4" customHeight="1">
      <c r="B42" s="327"/>
      <c r="C42" s="314"/>
      <c r="D42" s="315"/>
      <c r="E42" s="316"/>
      <c r="F42" s="320"/>
      <c r="G42" s="321"/>
      <c r="H42" s="321"/>
      <c r="I42" s="321"/>
      <c r="J42" s="321"/>
      <c r="K42" s="322"/>
    </row>
    <row r="43" spans="2:11" ht="14.4" customHeight="1">
      <c r="B43" s="327">
        <v>10</v>
      </c>
      <c r="C43" s="311" t="s">
        <v>203</v>
      </c>
      <c r="D43" s="312"/>
      <c r="E43" s="313"/>
      <c r="F43" s="317" t="s">
        <v>187</v>
      </c>
      <c r="G43" s="318"/>
      <c r="H43" s="318"/>
      <c r="I43" s="318"/>
      <c r="J43" s="318"/>
      <c r="K43" s="319"/>
    </row>
    <row r="44" spans="2:11" ht="14.4" customHeight="1">
      <c r="B44" s="329"/>
      <c r="C44" s="314"/>
      <c r="D44" s="315"/>
      <c r="E44" s="316"/>
      <c r="F44" s="323"/>
      <c r="G44" s="324"/>
      <c r="H44" s="324"/>
      <c r="I44" s="324"/>
      <c r="J44" s="324"/>
      <c r="K44" s="325"/>
    </row>
    <row r="45" spans="2:11" ht="14.4" customHeight="1">
      <c r="B45" s="326"/>
      <c r="C45" s="311" t="s">
        <v>205</v>
      </c>
      <c r="D45" s="312"/>
      <c r="E45" s="313"/>
      <c r="F45" s="323"/>
      <c r="G45" s="324"/>
      <c r="H45" s="324"/>
      <c r="I45" s="324"/>
      <c r="J45" s="324"/>
      <c r="K45" s="325"/>
    </row>
    <row r="46" spans="2:11" ht="14.4" customHeight="1">
      <c r="B46" s="327"/>
      <c r="C46" s="314"/>
      <c r="D46" s="315"/>
      <c r="E46" s="316"/>
      <c r="F46" s="320"/>
      <c r="G46" s="321"/>
      <c r="H46" s="321"/>
      <c r="I46" s="321"/>
      <c r="J46" s="321"/>
      <c r="K46" s="322"/>
    </row>
  </sheetData>
  <mergeCells count="48">
    <mergeCell ref="B43:B44"/>
    <mergeCell ref="C43:E44"/>
    <mergeCell ref="F43:K46"/>
    <mergeCell ref="B45:B46"/>
    <mergeCell ref="C45:E46"/>
    <mergeCell ref="B39:B40"/>
    <mergeCell ref="C39:E40"/>
    <mergeCell ref="F39:K42"/>
    <mergeCell ref="B41:B42"/>
    <mergeCell ref="C41:E42"/>
    <mergeCell ref="B31:B32"/>
    <mergeCell ref="C31:E32"/>
    <mergeCell ref="F31:K34"/>
    <mergeCell ref="B33:B34"/>
    <mergeCell ref="C33:E34"/>
    <mergeCell ref="B35:B36"/>
    <mergeCell ref="C35:E36"/>
    <mergeCell ref="F35:K38"/>
    <mergeCell ref="B37:B38"/>
    <mergeCell ref="C37:E38"/>
    <mergeCell ref="B29:B30"/>
    <mergeCell ref="C29:E30"/>
    <mergeCell ref="F29:K30"/>
    <mergeCell ref="B19:B20"/>
    <mergeCell ref="C19:E20"/>
    <mergeCell ref="F19:K22"/>
    <mergeCell ref="B21:B22"/>
    <mergeCell ref="C21:E22"/>
    <mergeCell ref="B23:B24"/>
    <mergeCell ref="C23:E24"/>
    <mergeCell ref="F23:K24"/>
    <mergeCell ref="B25:B26"/>
    <mergeCell ref="C25:E26"/>
    <mergeCell ref="F25:K28"/>
    <mergeCell ref="B27:B28"/>
    <mergeCell ref="C27:E28"/>
    <mergeCell ref="B15:B16"/>
    <mergeCell ref="C15:E16"/>
    <mergeCell ref="F15:K18"/>
    <mergeCell ref="B17:B18"/>
    <mergeCell ref="C17:E18"/>
    <mergeCell ref="A1:L5"/>
    <mergeCell ref="B10:B12"/>
    <mergeCell ref="C10:E12"/>
    <mergeCell ref="F10:K12"/>
    <mergeCell ref="B13:B14"/>
    <mergeCell ref="C13:E14"/>
    <mergeCell ref="F13:K14"/>
  </mergeCells>
  <phoneticPr fontId="4"/>
  <hyperlinks>
    <hyperlink ref="C13:E14" location="【例１】積算様式!Print_Area" display="スライド14★積算様式" xr:uid="{71B92946-2267-46B4-8B95-EB3706151179}"/>
    <hyperlink ref="C15:E16" location="【例２】積算様式!Print_Area" display="【例２】積算様式" xr:uid="{0F777133-83B9-48B7-BBE1-D4CFC03E5ACC}"/>
    <hyperlink ref="C17:E18" location="【例２】付帯経費!Print_Area" display="【例２】付帯様式" xr:uid="{6F4D652E-DC90-453F-A00D-7EEFED661AB7}"/>
    <hyperlink ref="C19:E20" location="【例３】積算様式!Print_Area" display="【例３】積算様式" xr:uid="{A530298A-CE6A-4868-AB97-9E8B1030EBA1}"/>
    <hyperlink ref="C21:E22" location="【例３】付帯経費!Print_Area" display="【例３】付帯様式" xr:uid="{5EC056D6-603C-4A46-9269-0BD54F365273}"/>
    <hyperlink ref="C23:E24" location="'【例４】積算様式 '!Print_Area" display="【例４】積算様式" xr:uid="{7E5AF69C-70BE-43B3-8780-7C9F85BF1442}"/>
    <hyperlink ref="C25:E26" location="'【例５】積算様式 '!Print_Area" display="【例５】積算様式" xr:uid="{5E29E860-4A97-4962-A3C2-9B91C2104053}"/>
    <hyperlink ref="C27:E28" location="【例５】付帯経費!Print_Area" display="【例５】付帯様式" xr:uid="{EE7F69D7-49C7-4DD9-8904-F8CEE9F4B073}"/>
    <hyperlink ref="C29:E30" location="'【例６】積算様式 '!Print_Area" display="【例６】積算様式" xr:uid="{DBC4B86B-9BA6-4D77-B66D-D5A93B446103}"/>
    <hyperlink ref="C31:E32" location="'【例７】積算様式  '!Print_Area" display="【例７】積算様式" xr:uid="{CC656ACC-8B84-4F15-93A3-38095450F33E}"/>
    <hyperlink ref="C33:E34" location="【例７】付帯経費!Print_Area" display="【例７】付帯様式" xr:uid="{3AE9CAF5-C425-42FF-8CA1-7FA75B4F68A0}"/>
    <hyperlink ref="C35:E36" location="【例８】積算様式!Print_Area" display="【例８】積算様式" xr:uid="{1AA4C806-635B-43AF-B520-59136B0A16C5}"/>
    <hyperlink ref="C37:E38" location="'【例８】付帯経費 '!Print_Area" display="【例８】付帯様式" xr:uid="{27751C75-2A71-4A03-AC9D-22AA81596F79}"/>
    <hyperlink ref="C39:E40" location="'【例９】積算様式 '!Print_Area" display="【例９】積算様式" xr:uid="{18F51183-8062-445B-ACB5-C7A07A366DA7}"/>
    <hyperlink ref="C41:E42" location="【例９】付帯経費!Print_Area" display="【例９】付帯様式" xr:uid="{C80DCF71-84F4-49BA-A777-2EF437E05629}"/>
    <hyperlink ref="C43:E44" location="'【例10】積算様式 '!A1" display="【例10】積算様式" xr:uid="{508EADE4-2896-4316-B1F6-40DE30CF0B4D}"/>
    <hyperlink ref="C45:E46" location="【例10】付帯経費!A1" display="【例10】付帯様式" xr:uid="{52C3F5A9-AC66-48CA-96C3-3D80D9B2F6B9}"/>
  </hyperlinks>
  <pageMargins left="0.7" right="0.7" top="0.75" bottom="0.75" header="0.3" footer="0.3"/>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5A03-FB74-43CC-8EA8-BF0EEAB453B7}">
  <sheetPr>
    <pageSetUpPr fitToPage="1"/>
  </sheetPr>
  <dimension ref="A1:Q67"/>
  <sheetViews>
    <sheetView showGridLines="0" view="pageBreakPreview" topLeftCell="D1" zoomScale="70" zoomScaleNormal="70" zoomScaleSheetLayoutView="70" workbookViewId="0">
      <selection activeCell="R7" sqref="R7"/>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2000000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272" t="s">
        <v>170</v>
      </c>
      <c r="D23" s="413" t="s">
        <v>146</v>
      </c>
      <c r="E23" s="424" t="s">
        <v>164</v>
      </c>
      <c r="F23" s="427" t="s">
        <v>163</v>
      </c>
      <c r="G23" s="398" t="s">
        <v>15</v>
      </c>
      <c r="H23" s="420">
        <v>2500000</v>
      </c>
      <c r="I23" s="422"/>
      <c r="J23" s="336">
        <f>SUM(H23:I23)</f>
        <v>2500000</v>
      </c>
      <c r="K23" s="335">
        <f>ROUNDDOWN(SUM(H23:I23)/5*4,-3)</f>
        <v>2000000</v>
      </c>
      <c r="L23" s="335">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2500000</v>
      </c>
      <c r="M23" s="366">
        <f>MIN(K23:L23)</f>
        <v>2000000</v>
      </c>
      <c r="N23" s="19"/>
      <c r="O23" s="43"/>
      <c r="P23"/>
    </row>
    <row r="24" spans="2:17" ht="22.05" customHeight="1">
      <c r="B24" s="404"/>
      <c r="C24" s="274" t="s">
        <v>69</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361" t="s">
        <v>147</v>
      </c>
      <c r="E27" s="373" t="s">
        <v>151</v>
      </c>
      <c r="F27" s="376"/>
      <c r="G27" s="379" t="s">
        <v>15</v>
      </c>
      <c r="H27" s="382"/>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362"/>
      <c r="E28" s="374"/>
      <c r="F28" s="377"/>
      <c r="G28" s="380"/>
      <c r="H28" s="382"/>
      <c r="I28" s="383"/>
      <c r="J28" s="359"/>
      <c r="K28" s="336"/>
      <c r="L28" s="336"/>
      <c r="M28" s="367"/>
      <c r="N28" s="19"/>
      <c r="P28"/>
    </row>
    <row r="29" spans="2:17" ht="22.5" customHeight="1" thickBot="1">
      <c r="B29" s="365"/>
      <c r="C29" s="197" t="s">
        <v>17</v>
      </c>
      <c r="D29" s="363"/>
      <c r="E29" s="375"/>
      <c r="F29" s="378"/>
      <c r="G29" s="381"/>
      <c r="H29" s="382"/>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2500000</v>
      </c>
      <c r="I36" s="186"/>
      <c r="J36" s="55"/>
      <c r="K36" s="55"/>
      <c r="L36" s="56"/>
      <c r="M36" s="57">
        <f>ROUNDDOWN((SUBTOTAL(9,M11:M21,M23:M24,M26:M35)),-3)</f>
        <v>2000000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22" priority="7">
      <formula>$C$23="職員数に応じて必要なライセンス数が変動しないもの"</formula>
    </cfRule>
  </conditionalFormatting>
  <conditionalFormatting sqref="G31:G35 G11:G21 G44:G48">
    <cfRule type="expression" dxfId="121" priority="6">
      <formula>AND(NOT(ISBLANK(H11)), NOT(ISBLANK(F11)), ISBLANK(G11))</formula>
    </cfRule>
  </conditionalFormatting>
  <conditionalFormatting sqref="C28">
    <cfRule type="expression" dxfId="120" priority="5">
      <formula>$C$27="職員数に応じて必要なライセンス数が変動しないもの"</formula>
    </cfRule>
  </conditionalFormatting>
  <conditionalFormatting sqref="H11">
    <cfRule type="expression" dxfId="119" priority="4">
      <formula>" =IF(AND(G17&lt;&gt;"""", F17=""""), ""入力してください"", """")"</formula>
    </cfRule>
  </conditionalFormatting>
  <conditionalFormatting sqref="G11:G21">
    <cfRule type="expression" dxfId="118" priority="3">
      <formula>C11="介護業務支援（介護ソフト、インカムを除く）"</formula>
    </cfRule>
  </conditionalFormatting>
  <conditionalFormatting sqref="G44:G48">
    <cfRule type="expression" dxfId="117" priority="1">
      <formula>C44="介護業務支援（介護ソフト）"</formula>
    </cfRule>
    <cfRule type="expression" dxfId="116" priority="2">
      <formula>C44="介護業務支援（介護ソフト、インカムを除く）"</formula>
    </cfRule>
  </conditionalFormatting>
  <conditionalFormatting sqref="C25 C29">
    <cfRule type="expression" dxfId="115" priority="8">
      <formula>#REF!="介護予防認知症対応型共同生活介護"</formula>
    </cfRule>
    <cfRule type="expression" dxfId="114" priority="9">
      <formula>#REF!="介護予防特定施設入居者生活介護"</formula>
    </cfRule>
    <cfRule type="expression" dxfId="113" priority="10">
      <formula>#REF!="介護医療院"</formula>
    </cfRule>
    <cfRule type="expression" dxfId="112" priority="11">
      <formula>#REF!="軽費老人ホーム"</formula>
    </cfRule>
    <cfRule type="expression" dxfId="111" priority="12">
      <formula>#REF!="養護老人ホーム"</formula>
    </cfRule>
    <cfRule type="expression" dxfId="110" priority="13">
      <formula>#REF!="複合型サービス（看護小規模多機能型居宅介護）"</formula>
    </cfRule>
    <cfRule type="expression" dxfId="109" priority="14">
      <formula>#REF!="認知症対応型共同生活介護"</formula>
    </cfRule>
    <cfRule type="expression" dxfId="108" priority="15">
      <formula>#REF!="地域密着型特定施設入居者生活介護"</formula>
    </cfRule>
    <cfRule type="expression" dxfId="107" priority="16">
      <formula>#REF!="特定施設入居者生活介護"</formula>
    </cfRule>
    <cfRule type="expression" dxfId="106" priority="17">
      <formula>#REF!="介護老人保健施設"</formula>
    </cfRule>
    <cfRule type="expression" dxfId="105" priority="18">
      <formula>#REF!="介護老人福祉施設"</formula>
    </cfRule>
  </conditionalFormatting>
  <dataValidations count="3">
    <dataValidation type="whole" operator="greaterThanOrEqual" allowBlank="1" showInputMessage="1" showErrorMessage="1" sqref="F55:F57" xr:uid="{398BDAE1-DCF0-4856-8A7A-29FBACE3D0FC}">
      <formula1>1</formula1>
    </dataValidation>
    <dataValidation allowBlank="1" showInputMessage="1" showErrorMessage="1" errorTitle="入力エラー" error="入力してください" sqref="G31:G35 G11:G21 G44:G48" xr:uid="{FD1FDF3F-9110-41C2-8AE8-CC2F3E944EF0}"/>
    <dataValidation type="list" allowBlank="1" showInputMessage="1" showErrorMessage="1" sqref="D44:D48 D23:D25 D27:D29 D31:D35 D42 D55:D57 D11:D21" xr:uid="{F8DB5A2E-0E29-4D26-95C8-5C2E92C69424}">
      <formula1>"　,○"</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F02CE21-81C6-4420-9D28-ACE595CC7118}">
          <x14:formula1>
            <xm:f>さわらないでください。!$D$3:$D$15</xm:f>
          </x14:formula1>
          <xm:sqref>C44:C48</xm:sqref>
        </x14:dataValidation>
        <x14:dataValidation type="list" allowBlank="1" showInputMessage="1" showErrorMessage="1" xr:uid="{C32F1745-6652-4A68-A40C-C9F34D12ABFD}">
          <x14:formula1>
            <xm:f>さわらないでください。!$B$3:$B$14</xm:f>
          </x14:formula1>
          <xm:sqref>C11:C21</xm:sqref>
        </x14:dataValidation>
        <x14:dataValidation type="list" allowBlank="1" showInputMessage="1" showErrorMessage="1" xr:uid="{34B277E3-A171-4F92-9C8C-BC48A3B50B54}">
          <x14:formula1>
            <xm:f>さわらないでください。!$C$3:$C$8</xm:f>
          </x14:formula1>
          <xm:sqref>C31:C35</xm:sqref>
        </x14:dataValidation>
        <x14:dataValidation type="list" allowBlank="1" showInputMessage="1" showErrorMessage="1" xr:uid="{AEF4F493-C6F4-4AB1-B4DB-C8773238CE63}">
          <x14:formula1>
            <xm:f>さわらないでください。!$G$3:$G$4</xm:f>
          </x14:formula1>
          <xm:sqref>C29 C25</xm:sqref>
        </x14:dataValidation>
        <x14:dataValidation type="list" allowBlank="1" showInputMessage="1" showErrorMessage="1" xr:uid="{2A13DA04-315A-4556-9381-FFA8293EA02E}">
          <x14:formula1>
            <xm:f>さわらないでください。!$F$3:$F$7</xm:f>
          </x14:formula1>
          <xm:sqref>C28 C24</xm:sqref>
        </x14:dataValidation>
        <x14:dataValidation type="list" allowBlank="1" showInputMessage="1" showErrorMessage="1" xr:uid="{0CD34C67-FFCD-4491-956C-32A7470DB66E}">
          <x14:formula1>
            <xm:f>さわらないでください。!$E$3:$E$5</xm:f>
          </x14:formula1>
          <xm:sqref>C27 C23</xm:sqref>
        </x14:dataValidation>
        <x14:dataValidation type="list" allowBlank="1" showInputMessage="1" showErrorMessage="1" xr:uid="{CFC09C39-D6AF-453A-9570-28559BC59C0B}">
          <x14:formula1>
            <xm:f>さわらないでください。!$L$3:$L$66</xm:f>
          </x14:formula1>
          <xm:sqref>F5:G5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615A-7DE7-4620-8B21-24B52EAC1FBB}">
  <sheetPr>
    <pageSetUpPr fitToPage="1"/>
  </sheetPr>
  <dimension ref="A1:Q67"/>
  <sheetViews>
    <sheetView showGridLines="0" view="pageBreakPreview" zoomScale="70" zoomScaleNormal="70" zoomScaleSheetLayoutView="70" workbookViewId="0">
      <selection activeCell="F1" sqref="F1"/>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2790000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272" t="s">
        <v>171</v>
      </c>
      <c r="D23" s="413" t="s">
        <v>146</v>
      </c>
      <c r="E23" s="424" t="s">
        <v>164</v>
      </c>
      <c r="F23" s="427" t="s">
        <v>163</v>
      </c>
      <c r="G23" s="398" t="s">
        <v>15</v>
      </c>
      <c r="H23" s="420">
        <v>2000000</v>
      </c>
      <c r="I23" s="422">
        <v>850000</v>
      </c>
      <c r="J23" s="336">
        <f>SUM(H23:I23)</f>
        <v>2850000</v>
      </c>
      <c r="K23" s="335">
        <f>ROUNDDOWN(SUM(H23:I23)/5*4,-3)</f>
        <v>2280000</v>
      </c>
      <c r="L23" s="335">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2150000</v>
      </c>
      <c r="M23" s="366">
        <f>MIN(K23:L23)</f>
        <v>2150000</v>
      </c>
      <c r="N23" s="19"/>
      <c r="O23" s="43"/>
      <c r="P23"/>
    </row>
    <row r="24" spans="2:17" ht="22.05" customHeight="1">
      <c r="B24" s="404"/>
      <c r="C24" s="273" t="s">
        <v>69</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272" t="s">
        <v>171</v>
      </c>
      <c r="D27" s="413" t="s">
        <v>146</v>
      </c>
      <c r="E27" s="373" t="s">
        <v>151</v>
      </c>
      <c r="F27" s="427" t="s">
        <v>163</v>
      </c>
      <c r="G27" s="379" t="s">
        <v>15</v>
      </c>
      <c r="H27" s="419">
        <v>800000</v>
      </c>
      <c r="I27" s="383" t="s">
        <v>19</v>
      </c>
      <c r="J27" s="358">
        <f>SUM(H27:I27)</f>
        <v>800000</v>
      </c>
      <c r="K27" s="335">
        <f>ROUNDDOWN(SUM(H27:I27)/5*4,-3)</f>
        <v>640000</v>
      </c>
      <c r="L27" s="335">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2000000</v>
      </c>
      <c r="M27" s="366">
        <f>MIN(K27:L27)</f>
        <v>640000</v>
      </c>
      <c r="N27" s="19"/>
      <c r="O27" s="43"/>
      <c r="P27"/>
    </row>
    <row r="28" spans="2:17" ht="22.05" customHeight="1">
      <c r="B28" s="364"/>
      <c r="C28" s="273" t="s">
        <v>69</v>
      </c>
      <c r="D28" s="414"/>
      <c r="E28" s="374"/>
      <c r="F28" s="428"/>
      <c r="G28" s="380"/>
      <c r="H28" s="419"/>
      <c r="I28" s="383"/>
      <c r="J28" s="359"/>
      <c r="K28" s="336"/>
      <c r="L28" s="336"/>
      <c r="M28" s="367"/>
      <c r="N28" s="19"/>
      <c r="P28"/>
    </row>
    <row r="29" spans="2:17" ht="22.5" customHeight="1" thickBot="1">
      <c r="B29" s="365"/>
      <c r="C29" s="197" t="s">
        <v>17</v>
      </c>
      <c r="D29" s="415"/>
      <c r="E29" s="375"/>
      <c r="F29" s="429"/>
      <c r="G29" s="381"/>
      <c r="H29" s="419"/>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2800000</v>
      </c>
      <c r="I36" s="186"/>
      <c r="J36" s="55"/>
      <c r="K36" s="55"/>
      <c r="L36" s="56"/>
      <c r="M36" s="57">
        <f>ROUNDDOWN((SUBTOTAL(9,M11:M21,M23:M24,M26:M35)),-3)</f>
        <v>2790000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04" priority="7">
      <formula>$C$23="職員数に応じて必要なライセンス数が変動しないもの"</formula>
    </cfRule>
  </conditionalFormatting>
  <conditionalFormatting sqref="G31:G35 G11:G21 G44:G48">
    <cfRule type="expression" dxfId="103" priority="6">
      <formula>AND(NOT(ISBLANK(H11)), NOT(ISBLANK(F11)), ISBLANK(G11))</formula>
    </cfRule>
  </conditionalFormatting>
  <conditionalFormatting sqref="C28">
    <cfRule type="expression" dxfId="102" priority="5">
      <formula>$C$27="職員数に応じて必要なライセンス数が変動しないもの"</formula>
    </cfRule>
  </conditionalFormatting>
  <conditionalFormatting sqref="H11">
    <cfRule type="expression" dxfId="101" priority="4">
      <formula>" =IF(AND(G17&lt;&gt;"""", F17=""""), ""入力してください"", """")"</formula>
    </cfRule>
  </conditionalFormatting>
  <conditionalFormatting sqref="G11:G21">
    <cfRule type="expression" dxfId="100" priority="3">
      <formula>C11="介護業務支援（介護ソフト、インカムを除く）"</formula>
    </cfRule>
  </conditionalFormatting>
  <conditionalFormatting sqref="G44:G48">
    <cfRule type="expression" dxfId="99" priority="1">
      <formula>C44="介護業務支援（介護ソフト）"</formula>
    </cfRule>
    <cfRule type="expression" dxfId="98" priority="2">
      <formula>C44="介護業務支援（介護ソフト、インカムを除く）"</formula>
    </cfRule>
  </conditionalFormatting>
  <conditionalFormatting sqref="C25 C29">
    <cfRule type="expression" dxfId="97" priority="8">
      <formula>#REF!="介護予防認知症対応型共同生活介護"</formula>
    </cfRule>
    <cfRule type="expression" dxfId="96" priority="9">
      <formula>#REF!="介護予防特定施設入居者生活介護"</formula>
    </cfRule>
    <cfRule type="expression" dxfId="95" priority="10">
      <formula>#REF!="介護医療院"</formula>
    </cfRule>
    <cfRule type="expression" dxfId="94" priority="11">
      <formula>#REF!="軽費老人ホーム"</formula>
    </cfRule>
    <cfRule type="expression" dxfId="93" priority="12">
      <formula>#REF!="養護老人ホーム"</formula>
    </cfRule>
    <cfRule type="expression" dxfId="92" priority="13">
      <formula>#REF!="複合型サービス（看護小規模多機能型居宅介護）"</formula>
    </cfRule>
    <cfRule type="expression" dxfId="91" priority="14">
      <formula>#REF!="認知症対応型共同生活介護"</formula>
    </cfRule>
    <cfRule type="expression" dxfId="90" priority="15">
      <formula>#REF!="地域密着型特定施設入居者生活介護"</formula>
    </cfRule>
    <cfRule type="expression" dxfId="89" priority="16">
      <formula>#REF!="特定施設入居者生活介護"</formula>
    </cfRule>
    <cfRule type="expression" dxfId="88" priority="17">
      <formula>#REF!="介護老人保健施設"</formula>
    </cfRule>
    <cfRule type="expression" dxfId="87" priority="18">
      <formula>#REF!="介護老人福祉施設"</formula>
    </cfRule>
  </conditionalFormatting>
  <dataValidations count="3">
    <dataValidation type="whole" operator="greaterThanOrEqual" allowBlank="1" showInputMessage="1" showErrorMessage="1" sqref="F55:F57" xr:uid="{B678BC97-AB7A-4483-BD1C-3E00E4407BF2}">
      <formula1>1</formula1>
    </dataValidation>
    <dataValidation allowBlank="1" showInputMessage="1" showErrorMessage="1" errorTitle="入力エラー" error="入力してください" sqref="G31:G35 G11:G21 G44:G48" xr:uid="{F1B5DC6B-B0C1-429C-B78C-0A21DF7EBDF3}"/>
    <dataValidation type="list" allowBlank="1" showInputMessage="1" showErrorMessage="1" sqref="D44:D48 D23:D25 D27:D29 D31:D35 D42 D55:D57 D11:D21" xr:uid="{C9775E46-6114-4CFF-B438-2A8FF51E2E9F}">
      <formula1>"　,○"</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E64E035-C7F6-4D71-BAB3-61843340F2EA}">
          <x14:formula1>
            <xm:f>さわらないでください。!$D$3:$D$15</xm:f>
          </x14:formula1>
          <xm:sqref>C44:C48</xm:sqref>
        </x14:dataValidation>
        <x14:dataValidation type="list" allowBlank="1" showInputMessage="1" showErrorMessage="1" xr:uid="{EAB72281-1BE2-4DAF-B675-DCC9B54894E9}">
          <x14:formula1>
            <xm:f>さわらないでください。!$B$3:$B$14</xm:f>
          </x14:formula1>
          <xm:sqref>C11:C21</xm:sqref>
        </x14:dataValidation>
        <x14:dataValidation type="list" allowBlank="1" showInputMessage="1" showErrorMessage="1" xr:uid="{8775067A-C7C3-4D1B-AB34-DEE670D1C319}">
          <x14:formula1>
            <xm:f>さわらないでください。!$C$3:$C$8</xm:f>
          </x14:formula1>
          <xm:sqref>C31:C35</xm:sqref>
        </x14:dataValidation>
        <x14:dataValidation type="list" allowBlank="1" showInputMessage="1" showErrorMessage="1" xr:uid="{0D2A21F3-A36E-48D4-A9CF-F27CB158D33F}">
          <x14:formula1>
            <xm:f>さわらないでください。!$G$3:$G$4</xm:f>
          </x14:formula1>
          <xm:sqref>C29 C25</xm:sqref>
        </x14:dataValidation>
        <x14:dataValidation type="list" allowBlank="1" showInputMessage="1" showErrorMessage="1" xr:uid="{F9CE2EB9-14ED-4505-87F1-F3AEB1EF8C75}">
          <x14:formula1>
            <xm:f>さわらないでください。!$F$3:$F$7</xm:f>
          </x14:formula1>
          <xm:sqref>C28 C24</xm:sqref>
        </x14:dataValidation>
        <x14:dataValidation type="list" allowBlank="1" showInputMessage="1" showErrorMessage="1" xr:uid="{227366EE-3B70-4CF0-9751-2373B750F1A3}">
          <x14:formula1>
            <xm:f>さわらないでください。!$E$3:$E$5</xm:f>
          </x14:formula1>
          <xm:sqref>C27 C23</xm:sqref>
        </x14:dataValidation>
        <x14:dataValidation type="list" allowBlank="1" showInputMessage="1" showErrorMessage="1" xr:uid="{92AF83B6-FAAB-4239-BB54-BD2FFE54983D}">
          <x14:formula1>
            <xm:f>さわらないでください。!$L$3:$L$66</xm:f>
          </x14:formula1>
          <xm:sqref>F5:G5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3EDD-333C-481D-8FB4-19597D2F255D}">
  <dimension ref="A1:F31"/>
  <sheetViews>
    <sheetView showGridLines="0" view="pageBreakPreview" zoomScale="70" zoomScaleNormal="85" zoomScaleSheetLayoutView="70" workbookViewId="0">
      <selection activeCell="L6" sqref="L6"/>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83</v>
      </c>
      <c r="C14" s="244" t="s">
        <v>146</v>
      </c>
      <c r="D14" s="260" t="s">
        <v>166</v>
      </c>
      <c r="E14" s="261"/>
      <c r="F14" s="262">
        <v>850000</v>
      </c>
    </row>
    <row r="15" spans="1:6" ht="26.4" customHeight="1">
      <c r="B15" s="113" t="s">
        <v>43</v>
      </c>
      <c r="C15" s="129" t="s">
        <v>147</v>
      </c>
      <c r="D15" s="256"/>
      <c r="E15" s="114"/>
      <c r="F15" s="115"/>
    </row>
    <row r="16" spans="1:6" ht="26.4" customHeight="1">
      <c r="B16" s="113" t="s">
        <v>43</v>
      </c>
      <c r="C16" s="129" t="s">
        <v>147</v>
      </c>
      <c r="D16" s="256"/>
      <c r="E16" s="114"/>
      <c r="F16" s="115"/>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850000</v>
      </c>
    </row>
  </sheetData>
  <mergeCells count="5">
    <mergeCell ref="C4:D4"/>
    <mergeCell ref="E4:F4"/>
    <mergeCell ref="C5:D5"/>
    <mergeCell ref="E5:F5"/>
    <mergeCell ref="B8:E9"/>
  </mergeCells>
  <phoneticPr fontId="4"/>
  <dataValidations count="1">
    <dataValidation type="list" allowBlank="1" showInputMessage="1" showErrorMessage="1" sqref="C14:C30" xr:uid="{EF764BB2-5E87-4F79-8F55-EF3C88F5A16F}">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6ABCA1-D33A-44F4-A5D9-11D7618298E8}">
          <x14:formula1>
            <xm:f>さわらないでください。!$J$3:$J$16</xm:f>
          </x14:formula1>
          <xm:sqref>B14:B30</xm:sqref>
        </x14:dataValidation>
        <x14:dataValidation type="list" allowBlank="1" showInputMessage="1" showErrorMessage="1" xr:uid="{1691C8EB-563B-445E-AF60-FCB19F71618A}">
          <x14:formula1>
            <xm:f>さわらないでください。!$L$3:$L$66</xm:f>
          </x14:formula1>
          <xm:sqref>E5:F5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1B9F-CB5F-47D4-8742-235892F1F584}">
  <sheetPr>
    <pageSetUpPr fitToPage="1"/>
  </sheetPr>
  <dimension ref="A1:Q67"/>
  <sheetViews>
    <sheetView showGridLines="0" view="pageBreakPreview" zoomScale="70" zoomScaleNormal="70" zoomScaleSheetLayoutView="70" workbookViewId="0">
      <selection activeCell="F1" sqref="F1"/>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10000000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413" t="s">
        <v>147</v>
      </c>
      <c r="E23" s="424"/>
      <c r="F23" s="427"/>
      <c r="G23" s="398" t="s">
        <v>15</v>
      </c>
      <c r="H23" s="420"/>
      <c r="I23" s="422"/>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413" t="s">
        <v>147</v>
      </c>
      <c r="E27" s="373" t="s">
        <v>151</v>
      </c>
      <c r="F27" s="427"/>
      <c r="G27" s="379" t="s">
        <v>15</v>
      </c>
      <c r="H27" s="419"/>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414"/>
      <c r="E28" s="374"/>
      <c r="F28" s="428"/>
      <c r="G28" s="380"/>
      <c r="H28" s="419"/>
      <c r="I28" s="383"/>
      <c r="J28" s="359"/>
      <c r="K28" s="336"/>
      <c r="L28" s="336"/>
      <c r="M28" s="367"/>
      <c r="N28" s="19"/>
      <c r="P28"/>
    </row>
    <row r="29" spans="2:17" ht="22.5" customHeight="1" thickBot="1">
      <c r="B29" s="365"/>
      <c r="C29" s="197" t="s">
        <v>17</v>
      </c>
      <c r="D29" s="415"/>
      <c r="E29" s="375"/>
      <c r="F29" s="429"/>
      <c r="G29" s="381"/>
      <c r="H29" s="419"/>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0</v>
      </c>
      <c r="I36" s="186"/>
      <c r="J36" s="55"/>
      <c r="K36" s="55"/>
      <c r="L36" s="56"/>
      <c r="M36" s="57">
        <f>ROUNDDOWN((SUBTOTAL(9,M11:M21,M23:M24,M26:M35)),-3)</f>
        <v>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275" t="s">
        <v>146</v>
      </c>
      <c r="E42" s="276" t="s">
        <v>172</v>
      </c>
      <c r="F42" s="277" t="s">
        <v>163</v>
      </c>
      <c r="G42" s="142" t="s">
        <v>27</v>
      </c>
      <c r="H42" s="278">
        <v>3000000</v>
      </c>
      <c r="I42" s="430">
        <v>6000000</v>
      </c>
      <c r="J42" s="67"/>
      <c r="K42" s="67"/>
      <c r="L42" s="68"/>
      <c r="M42" s="69"/>
      <c r="N42" s="19"/>
      <c r="P42"/>
    </row>
    <row r="43" spans="2:17" ht="30" customHeight="1" thickTop="1" thickBot="1">
      <c r="B43" s="208" t="s">
        <v>28</v>
      </c>
      <c r="C43" s="126"/>
      <c r="D43" s="71"/>
      <c r="E43" s="70"/>
      <c r="F43" s="71"/>
      <c r="G43" s="71"/>
      <c r="H43" s="212"/>
      <c r="I43" s="431"/>
      <c r="J43" s="72"/>
      <c r="K43" s="72"/>
      <c r="L43" s="73"/>
      <c r="M43" s="74"/>
      <c r="N43" s="19"/>
      <c r="P43"/>
    </row>
    <row r="44" spans="2:17" ht="30" customHeight="1" thickTop="1" thickBot="1">
      <c r="B44" s="75"/>
      <c r="C44" s="284" t="s">
        <v>76</v>
      </c>
      <c r="D44" s="283" t="s">
        <v>146</v>
      </c>
      <c r="E44" s="282" t="s">
        <v>173</v>
      </c>
      <c r="F44" s="281" t="s">
        <v>163</v>
      </c>
      <c r="G44" s="280">
        <v>50</v>
      </c>
      <c r="H44" s="279">
        <v>6000000</v>
      </c>
      <c r="I44" s="431"/>
      <c r="J44" s="77"/>
      <c r="K44" s="77"/>
      <c r="L44" s="78"/>
      <c r="M44" s="79"/>
      <c r="N44" s="19"/>
      <c r="P44"/>
    </row>
    <row r="45" spans="2:17" ht="30" customHeight="1" thickTop="1" thickBot="1">
      <c r="B45" s="75"/>
      <c r="C45" s="214" t="s">
        <v>29</v>
      </c>
      <c r="D45" s="134"/>
      <c r="E45" s="143" t="s">
        <v>11</v>
      </c>
      <c r="F45" s="218"/>
      <c r="G45" s="26"/>
      <c r="H45" s="220"/>
      <c r="I45" s="431"/>
      <c r="J45" s="77"/>
      <c r="K45" s="77"/>
      <c r="L45" s="78"/>
      <c r="M45" s="79"/>
      <c r="N45" s="19"/>
      <c r="P45"/>
    </row>
    <row r="46" spans="2:17" ht="30" customHeight="1" thickTop="1" thickBot="1">
      <c r="B46" s="75"/>
      <c r="C46" s="215" t="s">
        <v>29</v>
      </c>
      <c r="D46" s="133"/>
      <c r="E46" s="140" t="s">
        <v>11</v>
      </c>
      <c r="F46" s="218"/>
      <c r="G46" s="26"/>
      <c r="H46" s="220"/>
      <c r="I46" s="431"/>
      <c r="J46" s="77"/>
      <c r="K46" s="77"/>
      <c r="L46" s="78"/>
      <c r="M46" s="79"/>
      <c r="N46" s="19"/>
      <c r="P46"/>
      <c r="Q46" s="80"/>
    </row>
    <row r="47" spans="2:17" ht="30" customHeight="1" thickTop="1" thickBot="1">
      <c r="B47" s="75"/>
      <c r="C47" s="216" t="s">
        <v>29</v>
      </c>
      <c r="D47" s="134"/>
      <c r="E47" s="140" t="s">
        <v>11</v>
      </c>
      <c r="F47" s="218"/>
      <c r="G47" s="26"/>
      <c r="H47" s="220"/>
      <c r="I47" s="431"/>
      <c r="J47" s="77"/>
      <c r="K47" s="77"/>
      <c r="L47" s="78"/>
      <c r="M47" s="79"/>
      <c r="N47" s="19"/>
      <c r="P47"/>
    </row>
    <row r="48" spans="2:17" ht="30" customHeight="1" thickTop="1" thickBot="1">
      <c r="B48" s="75"/>
      <c r="C48" s="217" t="s">
        <v>29</v>
      </c>
      <c r="D48" s="135" t="s">
        <v>147</v>
      </c>
      <c r="E48" s="141" t="s">
        <v>11</v>
      </c>
      <c r="F48" s="81"/>
      <c r="G48" s="30"/>
      <c r="H48" s="224"/>
      <c r="I48" s="432"/>
      <c r="J48" s="82"/>
      <c r="K48" s="83"/>
      <c r="L48" s="84"/>
      <c r="M48" s="85"/>
      <c r="N48" s="19"/>
      <c r="P48"/>
    </row>
    <row r="49" spans="2:16" ht="30.75" customHeight="1" thickTop="1" thickBot="1">
      <c r="B49" s="86" t="s">
        <v>23</v>
      </c>
      <c r="C49" s="87"/>
      <c r="D49" s="53"/>
      <c r="E49" s="53"/>
      <c r="F49" s="54"/>
      <c r="G49" s="88"/>
      <c r="H49" s="225">
        <f>SUBTOTAL(9,H42,H44:H48)</f>
        <v>9000000</v>
      </c>
      <c r="I49" s="226">
        <f>I42</f>
        <v>6000000</v>
      </c>
      <c r="J49" s="89">
        <f>SUM(H49:I49)</f>
        <v>15000000</v>
      </c>
      <c r="K49" s="89">
        <f>ROUNDDOWN(SUM(H49:I49)/5*4,-3)</f>
        <v>12000000</v>
      </c>
      <c r="L49" s="90">
        <v>10000000</v>
      </c>
      <c r="M49" s="91">
        <f>MIN(K49:L49)</f>
        <v>10000000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G31:G35 G11:G21 G44:G48">
    <cfRule type="expression" dxfId="86" priority="30">
      <formula>AND(NOT(ISBLANK(H11)), NOT(ISBLANK(F11)), ISBLANK(G11))</formula>
    </cfRule>
  </conditionalFormatting>
  <conditionalFormatting sqref="H11">
    <cfRule type="expression" dxfId="85" priority="28">
      <formula>" =IF(AND(G17&lt;&gt;"""", F17=""""), ""入力してください"", """")"</formula>
    </cfRule>
  </conditionalFormatting>
  <conditionalFormatting sqref="G11:G21">
    <cfRule type="expression" dxfId="84" priority="27">
      <formula>C11="介護業務支援（介護ソフト、インカムを除く）"</formula>
    </cfRule>
  </conditionalFormatting>
  <conditionalFormatting sqref="G44:G48">
    <cfRule type="expression" dxfId="83" priority="25">
      <formula>C44="介護業務支援（介護ソフト）"</formula>
    </cfRule>
    <cfRule type="expression" dxfId="82" priority="26">
      <formula>C44="介護業務支援（介護ソフト、インカムを除く）"</formula>
    </cfRule>
  </conditionalFormatting>
  <conditionalFormatting sqref="C24">
    <cfRule type="expression" dxfId="81" priority="13">
      <formula>$C$23="職員数に応じて必要なライセンス数が変動しないもの"</formula>
    </cfRule>
  </conditionalFormatting>
  <conditionalFormatting sqref="C25">
    <cfRule type="expression" dxfId="80" priority="14">
      <formula>#REF!="介護予防認知症対応型共同生活介護"</formula>
    </cfRule>
    <cfRule type="expression" dxfId="79" priority="15">
      <formula>#REF!="介護予防特定施設入居者生活介護"</formula>
    </cfRule>
    <cfRule type="expression" dxfId="78" priority="16">
      <formula>#REF!="介護医療院"</formula>
    </cfRule>
    <cfRule type="expression" dxfId="77" priority="17">
      <formula>#REF!="軽費老人ホーム"</formula>
    </cfRule>
    <cfRule type="expression" dxfId="76" priority="18">
      <formula>#REF!="養護老人ホーム"</formula>
    </cfRule>
    <cfRule type="expression" dxfId="75" priority="19">
      <formula>#REF!="複合型サービス（看護小規模多機能型居宅介護）"</formula>
    </cfRule>
    <cfRule type="expression" dxfId="74" priority="20">
      <formula>#REF!="認知症対応型共同生活介護"</formula>
    </cfRule>
    <cfRule type="expression" dxfId="73" priority="21">
      <formula>#REF!="地域密着型特定施設入居者生活介護"</formula>
    </cfRule>
    <cfRule type="expression" dxfId="72" priority="22">
      <formula>#REF!="特定施設入居者生活介護"</formula>
    </cfRule>
    <cfRule type="expression" dxfId="71" priority="23">
      <formula>#REF!="介護老人保健施設"</formula>
    </cfRule>
    <cfRule type="expression" dxfId="70" priority="24">
      <formula>#REF!="介護老人福祉施設"</formula>
    </cfRule>
  </conditionalFormatting>
  <conditionalFormatting sqref="C28">
    <cfRule type="expression" dxfId="69" priority="1">
      <formula>$C$27="職員数に応じて必要なライセンス数が変動しないもの"</formula>
    </cfRule>
  </conditionalFormatting>
  <conditionalFormatting sqref="C29">
    <cfRule type="expression" dxfId="68" priority="2">
      <formula>#REF!="介護予防認知症対応型共同生活介護"</formula>
    </cfRule>
    <cfRule type="expression" dxfId="67" priority="3">
      <formula>#REF!="介護予防特定施設入居者生活介護"</formula>
    </cfRule>
    <cfRule type="expression" dxfId="66" priority="4">
      <formula>#REF!="介護医療院"</formula>
    </cfRule>
    <cfRule type="expression" dxfId="65" priority="5">
      <formula>#REF!="軽費老人ホーム"</formula>
    </cfRule>
    <cfRule type="expression" dxfId="64" priority="6">
      <formula>#REF!="養護老人ホーム"</formula>
    </cfRule>
    <cfRule type="expression" dxfId="63" priority="7">
      <formula>#REF!="複合型サービス（看護小規模多機能型居宅介護）"</formula>
    </cfRule>
    <cfRule type="expression" dxfId="62" priority="8">
      <formula>#REF!="認知症対応型共同生活介護"</formula>
    </cfRule>
    <cfRule type="expression" dxfId="61" priority="9">
      <formula>#REF!="地域密着型特定施設入居者生活介護"</formula>
    </cfRule>
    <cfRule type="expression" dxfId="60" priority="10">
      <formula>#REF!="特定施設入居者生活介護"</formula>
    </cfRule>
    <cfRule type="expression" dxfId="59" priority="11">
      <formula>#REF!="介護老人保健施設"</formula>
    </cfRule>
    <cfRule type="expression" dxfId="58" priority="12">
      <formula>#REF!="介護老人福祉施設"</formula>
    </cfRule>
  </conditionalFormatting>
  <dataValidations count="3">
    <dataValidation type="list" allowBlank="1" showInputMessage="1" showErrorMessage="1" sqref="D44:D48 D23:D25 D27:D29 D31:D35 D42 D55:D57 D11:D21" xr:uid="{869EF064-142F-4DE2-942D-49B02F98AE01}">
      <formula1>"　,○"</formula1>
    </dataValidation>
    <dataValidation allowBlank="1" showInputMessage="1" showErrorMessage="1" errorTitle="入力エラー" error="入力してください" sqref="G31:G35 G11:G21 G44:G48" xr:uid="{65539C4A-EE2D-457B-9651-8AE2BD8D3413}"/>
    <dataValidation type="whole" operator="greaterThanOrEqual" allowBlank="1" showInputMessage="1" showErrorMessage="1" sqref="F55:F57" xr:uid="{AC546860-2842-4832-917C-78C0B706A0AA}">
      <formula1>1</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6632F1CC-DCC5-4B2B-A811-70D03574A0A1}">
          <x14:formula1>
            <xm:f>さわらないでください。!$L$3:$L$66</xm:f>
          </x14:formula1>
          <xm:sqref>F5:G5</xm:sqref>
        </x14:dataValidation>
        <x14:dataValidation type="list" allowBlank="1" showInputMessage="1" showErrorMessage="1" xr:uid="{4E44B3F7-0620-4FA2-A800-92D6F5F5B78B}">
          <x14:formula1>
            <xm:f>さわらないでください。!$E$3:$E$5</xm:f>
          </x14:formula1>
          <xm:sqref>C23 C27</xm:sqref>
        </x14:dataValidation>
        <x14:dataValidation type="list" allowBlank="1" showInputMessage="1" showErrorMessage="1" xr:uid="{E4F70803-1094-4A8E-A28F-F2AE9F5A6733}">
          <x14:formula1>
            <xm:f>さわらないでください。!$F$3:$F$7</xm:f>
          </x14:formula1>
          <xm:sqref>C24 C28</xm:sqref>
        </x14:dataValidation>
        <x14:dataValidation type="list" allowBlank="1" showInputMessage="1" showErrorMessage="1" xr:uid="{92E678FD-1436-4434-8568-E9A337E73588}">
          <x14:formula1>
            <xm:f>さわらないでください。!$G$3:$G$4</xm:f>
          </x14:formula1>
          <xm:sqref>C25 C29</xm:sqref>
        </x14:dataValidation>
        <x14:dataValidation type="list" allowBlank="1" showInputMessage="1" showErrorMessage="1" xr:uid="{65E588D6-F9FE-477E-B915-63607DC53D14}">
          <x14:formula1>
            <xm:f>さわらないでください。!$C$3:$C$8</xm:f>
          </x14:formula1>
          <xm:sqref>C31:C35</xm:sqref>
        </x14:dataValidation>
        <x14:dataValidation type="list" allowBlank="1" showInputMessage="1" showErrorMessage="1" xr:uid="{B6E495A8-834F-48A9-B67A-060C239ADB31}">
          <x14:formula1>
            <xm:f>さわらないでください。!$B$3:$B$14</xm:f>
          </x14:formula1>
          <xm:sqref>C11:C21</xm:sqref>
        </x14:dataValidation>
        <x14:dataValidation type="list" allowBlank="1" showInputMessage="1" showErrorMessage="1" xr:uid="{9AF37F05-92DE-4B6D-A597-9F00FE2A1348}">
          <x14:formula1>
            <xm:f>さわらないでください。!$D$3:$D$15</xm:f>
          </x14:formula1>
          <xm:sqref>C44:C48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A39E0-D448-4B7C-9CD4-AFE074547CD6}">
  <dimension ref="A1:F31"/>
  <sheetViews>
    <sheetView showGridLines="0" view="pageBreakPreview" zoomScale="70" zoomScaleNormal="85" zoomScaleSheetLayoutView="70" workbookViewId="0">
      <selection activeCell="L10" sqref="L10"/>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92</v>
      </c>
      <c r="C14" s="244" t="s">
        <v>146</v>
      </c>
      <c r="D14" s="260" t="s">
        <v>166</v>
      </c>
      <c r="E14" s="261"/>
      <c r="F14" s="262">
        <v>5000000</v>
      </c>
    </row>
    <row r="15" spans="1:6" ht="26.4" customHeight="1">
      <c r="B15" s="259" t="s">
        <v>92</v>
      </c>
      <c r="C15" s="263" t="s">
        <v>146</v>
      </c>
      <c r="D15" s="264" t="s">
        <v>167</v>
      </c>
      <c r="E15" s="265">
        <v>20</v>
      </c>
      <c r="F15" s="266">
        <v>400000</v>
      </c>
    </row>
    <row r="16" spans="1:6" ht="26.4" customHeight="1">
      <c r="B16" s="259" t="s">
        <v>92</v>
      </c>
      <c r="C16" s="263" t="s">
        <v>146</v>
      </c>
      <c r="D16" s="267" t="s">
        <v>168</v>
      </c>
      <c r="E16" s="268">
        <v>5</v>
      </c>
      <c r="F16" s="269">
        <v>600000</v>
      </c>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6000000</v>
      </c>
    </row>
  </sheetData>
  <mergeCells count="5">
    <mergeCell ref="C4:D4"/>
    <mergeCell ref="E4:F4"/>
    <mergeCell ref="C5:D5"/>
    <mergeCell ref="E5:F5"/>
    <mergeCell ref="B8:E9"/>
  </mergeCells>
  <phoneticPr fontId="4"/>
  <dataValidations count="1">
    <dataValidation type="list" allowBlank="1" showInputMessage="1" showErrorMessage="1" sqref="C14:C30" xr:uid="{A8DA9D47-096A-475C-9A9F-604DE03D0AD4}">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E04112-3248-4319-82D1-F4DBE600BD42}">
          <x14:formula1>
            <xm:f>さわらないでください。!$L$3:$L$66</xm:f>
          </x14:formula1>
          <xm:sqref>E5:F5</xm:sqref>
        </x14:dataValidation>
        <x14:dataValidation type="list" allowBlank="1" showInputMessage="1" showErrorMessage="1" xr:uid="{00B2C2E8-8717-464F-BDA3-A4685F2C6110}">
          <x14:formula1>
            <xm:f>さわらないでください。!$J$3:$J$16</xm:f>
          </x14:formula1>
          <xm:sqref>B14:B30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C22C-B99F-47FD-B322-F8BE5F6DCBC5}">
  <sheetPr>
    <pageSetUpPr fitToPage="1"/>
  </sheetPr>
  <dimension ref="A1:Q67"/>
  <sheetViews>
    <sheetView showGridLines="0" view="pageBreakPreview" zoomScale="70" zoomScaleNormal="70" zoomScaleSheetLayoutView="70" workbookViewId="0">
      <selection activeCell="O5" sqref="O5"/>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7680000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413" t="s">
        <v>147</v>
      </c>
      <c r="E23" s="424"/>
      <c r="F23" s="427"/>
      <c r="G23" s="398" t="s">
        <v>15</v>
      </c>
      <c r="H23" s="420"/>
      <c r="I23" s="422"/>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413" t="s">
        <v>147</v>
      </c>
      <c r="E27" s="373" t="s">
        <v>151</v>
      </c>
      <c r="F27" s="427"/>
      <c r="G27" s="379" t="s">
        <v>15</v>
      </c>
      <c r="H27" s="419"/>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414"/>
      <c r="E28" s="374"/>
      <c r="F28" s="428"/>
      <c r="G28" s="380"/>
      <c r="H28" s="419"/>
      <c r="I28" s="383"/>
      <c r="J28" s="359"/>
      <c r="K28" s="336"/>
      <c r="L28" s="336"/>
      <c r="M28" s="367"/>
      <c r="N28" s="19"/>
      <c r="P28"/>
    </row>
    <row r="29" spans="2:17" ht="22.5" customHeight="1" thickBot="1">
      <c r="B29" s="365"/>
      <c r="C29" s="197" t="s">
        <v>17</v>
      </c>
      <c r="D29" s="415"/>
      <c r="E29" s="375"/>
      <c r="F29" s="429"/>
      <c r="G29" s="381"/>
      <c r="H29" s="419"/>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0</v>
      </c>
      <c r="I36" s="186"/>
      <c r="J36" s="55"/>
      <c r="K36" s="55"/>
      <c r="L36" s="56"/>
      <c r="M36" s="57">
        <f>ROUNDDOWN((SUBTOTAL(9,M11:M21,M23:M24,M26:M35)),-3)</f>
        <v>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275" t="s">
        <v>146</v>
      </c>
      <c r="E42" s="276" t="s">
        <v>172</v>
      </c>
      <c r="F42" s="277" t="s">
        <v>174</v>
      </c>
      <c r="G42" s="142" t="s">
        <v>27</v>
      </c>
      <c r="H42" s="278">
        <v>3000000</v>
      </c>
      <c r="I42" s="430">
        <v>6000000</v>
      </c>
      <c r="J42" s="67"/>
      <c r="K42" s="67"/>
      <c r="L42" s="68"/>
      <c r="M42" s="69"/>
      <c r="N42" s="19"/>
      <c r="P42"/>
    </row>
    <row r="43" spans="2:17" ht="30" customHeight="1" thickTop="1" thickBot="1">
      <c r="B43" s="208" t="s">
        <v>28</v>
      </c>
      <c r="C43" s="126"/>
      <c r="D43" s="71"/>
      <c r="E43" s="70"/>
      <c r="F43" s="71"/>
      <c r="G43" s="71"/>
      <c r="H43" s="212"/>
      <c r="I43" s="431"/>
      <c r="J43" s="72"/>
      <c r="K43" s="72"/>
      <c r="L43" s="73"/>
      <c r="M43" s="74"/>
      <c r="N43" s="19"/>
      <c r="P43"/>
    </row>
    <row r="44" spans="2:17" ht="30" customHeight="1" thickTop="1" thickBot="1">
      <c r="B44" s="75"/>
      <c r="C44" s="284" t="s">
        <v>10</v>
      </c>
      <c r="D44" s="283" t="s">
        <v>146</v>
      </c>
      <c r="E44" s="282" t="s">
        <v>173</v>
      </c>
      <c r="F44" s="281" t="s">
        <v>163</v>
      </c>
      <c r="G44" s="280">
        <v>30</v>
      </c>
      <c r="H44" s="279">
        <v>600000</v>
      </c>
      <c r="I44" s="431"/>
      <c r="J44" s="77"/>
      <c r="K44" s="77"/>
      <c r="L44" s="78"/>
      <c r="M44" s="79"/>
      <c r="N44" s="19"/>
      <c r="P44"/>
    </row>
    <row r="45" spans="2:17" ht="30" customHeight="1" thickTop="1" thickBot="1">
      <c r="B45" s="75"/>
      <c r="C45" s="214" t="s">
        <v>29</v>
      </c>
      <c r="D45" s="134"/>
      <c r="E45" s="143" t="s">
        <v>11</v>
      </c>
      <c r="F45" s="218"/>
      <c r="G45" s="26"/>
      <c r="H45" s="220"/>
      <c r="I45" s="431"/>
      <c r="J45" s="77"/>
      <c r="K45" s="77"/>
      <c r="L45" s="78"/>
      <c r="M45" s="79"/>
      <c r="N45" s="19"/>
      <c r="P45"/>
    </row>
    <row r="46" spans="2:17" ht="30" customHeight="1" thickTop="1" thickBot="1">
      <c r="B46" s="75"/>
      <c r="C46" s="215" t="s">
        <v>29</v>
      </c>
      <c r="D46" s="133"/>
      <c r="E46" s="140" t="s">
        <v>11</v>
      </c>
      <c r="F46" s="218"/>
      <c r="G46" s="26"/>
      <c r="H46" s="220"/>
      <c r="I46" s="431"/>
      <c r="J46" s="77"/>
      <c r="K46" s="77"/>
      <c r="L46" s="78"/>
      <c r="M46" s="79"/>
      <c r="N46" s="19"/>
      <c r="P46"/>
      <c r="Q46" s="80"/>
    </row>
    <row r="47" spans="2:17" ht="30" customHeight="1" thickTop="1" thickBot="1">
      <c r="B47" s="75"/>
      <c r="C47" s="216" t="s">
        <v>29</v>
      </c>
      <c r="D47" s="134"/>
      <c r="E47" s="140" t="s">
        <v>11</v>
      </c>
      <c r="F47" s="218"/>
      <c r="G47" s="26"/>
      <c r="H47" s="220"/>
      <c r="I47" s="431"/>
      <c r="J47" s="77"/>
      <c r="K47" s="77"/>
      <c r="L47" s="78"/>
      <c r="M47" s="79"/>
      <c r="N47" s="19"/>
      <c r="P47"/>
    </row>
    <row r="48" spans="2:17" ht="30" customHeight="1" thickTop="1" thickBot="1">
      <c r="B48" s="75"/>
      <c r="C48" s="217" t="s">
        <v>29</v>
      </c>
      <c r="D48" s="135" t="s">
        <v>147</v>
      </c>
      <c r="E48" s="141" t="s">
        <v>11</v>
      </c>
      <c r="F48" s="81"/>
      <c r="G48" s="30"/>
      <c r="H48" s="224"/>
      <c r="I48" s="432"/>
      <c r="J48" s="82"/>
      <c r="K48" s="83"/>
      <c r="L48" s="84"/>
      <c r="M48" s="85"/>
      <c r="N48" s="19"/>
      <c r="P48"/>
    </row>
    <row r="49" spans="2:16" ht="30.75" customHeight="1" thickTop="1" thickBot="1">
      <c r="B49" s="86" t="s">
        <v>23</v>
      </c>
      <c r="C49" s="87"/>
      <c r="D49" s="53"/>
      <c r="E49" s="53"/>
      <c r="F49" s="54"/>
      <c r="G49" s="88"/>
      <c r="H49" s="225">
        <f>SUBTOTAL(9,H42,H44:H48)</f>
        <v>3600000</v>
      </c>
      <c r="I49" s="226">
        <f>I42</f>
        <v>6000000</v>
      </c>
      <c r="J49" s="89">
        <f>SUM(H49:I49)</f>
        <v>9600000</v>
      </c>
      <c r="K49" s="89">
        <f>ROUNDDOWN(SUM(H49:I49)/5*4,-3)</f>
        <v>7680000</v>
      </c>
      <c r="L49" s="90">
        <v>10000000</v>
      </c>
      <c r="M49" s="91">
        <f>MIN(K49:L49)</f>
        <v>7680000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G31:G35 G11:G21 G44:G48">
    <cfRule type="expression" dxfId="57" priority="29">
      <formula>AND(NOT(ISBLANK(H11)), NOT(ISBLANK(F11)), ISBLANK(G11))</formula>
    </cfRule>
  </conditionalFormatting>
  <conditionalFormatting sqref="H11">
    <cfRule type="expression" dxfId="56" priority="28">
      <formula>" =IF(AND(G17&lt;&gt;"""", F17=""""), ""入力してください"", """")"</formula>
    </cfRule>
  </conditionalFormatting>
  <conditionalFormatting sqref="G11:G21">
    <cfRule type="expression" dxfId="55" priority="27">
      <formula>C11="介護業務支援（介護ソフト、インカムを除く）"</formula>
    </cfRule>
  </conditionalFormatting>
  <conditionalFormatting sqref="G44:G48">
    <cfRule type="expression" dxfId="54" priority="25">
      <formula>C44="介護業務支援（介護ソフト）"</formula>
    </cfRule>
    <cfRule type="expression" dxfId="53" priority="26">
      <formula>C44="介護業務支援（介護ソフト、インカムを除く）"</formula>
    </cfRule>
  </conditionalFormatting>
  <conditionalFormatting sqref="C24">
    <cfRule type="expression" dxfId="52" priority="13">
      <formula>$C$23="職員数に応じて必要なライセンス数が変動しないもの"</formula>
    </cfRule>
  </conditionalFormatting>
  <conditionalFormatting sqref="C25">
    <cfRule type="expression" dxfId="51" priority="14">
      <formula>#REF!="介護予防認知症対応型共同生活介護"</formula>
    </cfRule>
    <cfRule type="expression" dxfId="50" priority="15">
      <formula>#REF!="介護予防特定施設入居者生活介護"</formula>
    </cfRule>
    <cfRule type="expression" dxfId="49" priority="16">
      <formula>#REF!="介護医療院"</formula>
    </cfRule>
    <cfRule type="expression" dxfId="48" priority="17">
      <formula>#REF!="軽費老人ホーム"</formula>
    </cfRule>
    <cfRule type="expression" dxfId="47" priority="18">
      <formula>#REF!="養護老人ホーム"</formula>
    </cfRule>
    <cfRule type="expression" dxfId="46" priority="19">
      <formula>#REF!="複合型サービス（看護小規模多機能型居宅介護）"</formula>
    </cfRule>
    <cfRule type="expression" dxfId="45" priority="20">
      <formula>#REF!="認知症対応型共同生活介護"</formula>
    </cfRule>
    <cfRule type="expression" dxfId="44" priority="21">
      <formula>#REF!="地域密着型特定施設入居者生活介護"</formula>
    </cfRule>
    <cfRule type="expression" dxfId="43" priority="22">
      <formula>#REF!="特定施設入居者生活介護"</formula>
    </cfRule>
    <cfRule type="expression" dxfId="42" priority="23">
      <formula>#REF!="介護老人保健施設"</formula>
    </cfRule>
    <cfRule type="expression" dxfId="41" priority="24">
      <formula>#REF!="介護老人福祉施設"</formula>
    </cfRule>
  </conditionalFormatting>
  <conditionalFormatting sqref="C28">
    <cfRule type="expression" dxfId="40" priority="1">
      <formula>$C$27="職員数に応じて必要なライセンス数が変動しないもの"</formula>
    </cfRule>
  </conditionalFormatting>
  <conditionalFormatting sqref="C29">
    <cfRule type="expression" dxfId="39" priority="2">
      <formula>#REF!="介護予防認知症対応型共同生活介護"</formula>
    </cfRule>
    <cfRule type="expression" dxfId="38" priority="3">
      <formula>#REF!="介護予防特定施設入居者生活介護"</formula>
    </cfRule>
    <cfRule type="expression" dxfId="37" priority="4">
      <formula>#REF!="介護医療院"</formula>
    </cfRule>
    <cfRule type="expression" dxfId="36" priority="5">
      <formula>#REF!="軽費老人ホーム"</formula>
    </cfRule>
    <cfRule type="expression" dxfId="35" priority="6">
      <formula>#REF!="養護老人ホーム"</formula>
    </cfRule>
    <cfRule type="expression" dxfId="34" priority="7">
      <formula>#REF!="複合型サービス（看護小規模多機能型居宅介護）"</formula>
    </cfRule>
    <cfRule type="expression" dxfId="33" priority="8">
      <formula>#REF!="認知症対応型共同生活介護"</formula>
    </cfRule>
    <cfRule type="expression" dxfId="32" priority="9">
      <formula>#REF!="地域密着型特定施設入居者生活介護"</formula>
    </cfRule>
    <cfRule type="expression" dxfId="31" priority="10">
      <formula>#REF!="特定施設入居者生活介護"</formula>
    </cfRule>
    <cfRule type="expression" dxfId="30" priority="11">
      <formula>#REF!="介護老人保健施設"</formula>
    </cfRule>
    <cfRule type="expression" dxfId="29" priority="12">
      <formula>#REF!="介護老人福祉施設"</formula>
    </cfRule>
  </conditionalFormatting>
  <dataValidations count="3">
    <dataValidation type="whole" operator="greaterThanOrEqual" allowBlank="1" showInputMessage="1" showErrorMessage="1" sqref="F55:F57" xr:uid="{AAF52BDC-724A-4998-A04D-60F70F6DDF74}">
      <formula1>1</formula1>
    </dataValidation>
    <dataValidation allowBlank="1" showInputMessage="1" showErrorMessage="1" errorTitle="入力エラー" error="入力してください" sqref="G31:G35 G11:G21 G44:G48" xr:uid="{A7C14AE9-3B81-4963-81E1-645F20AA3EF4}"/>
    <dataValidation type="list" allowBlank="1" showInputMessage="1" showErrorMessage="1" sqref="D44:D48 D23:D25 D27:D29 D31:D35 D42 D55:D57 D11:D21" xr:uid="{4322C95C-3741-4175-B43A-8FE8F73072B7}">
      <formula1>"　,○"</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B001BAF-5F80-49DC-A5F7-F2B51EA153EB}">
          <x14:formula1>
            <xm:f>さわらないでください。!$D$3:$D$15</xm:f>
          </x14:formula1>
          <xm:sqref>C44:C48</xm:sqref>
        </x14:dataValidation>
        <x14:dataValidation type="list" allowBlank="1" showInputMessage="1" showErrorMessage="1" xr:uid="{49379299-0246-44FD-8297-B4FA379F97D1}">
          <x14:formula1>
            <xm:f>さわらないでください。!$B$3:$B$14</xm:f>
          </x14:formula1>
          <xm:sqref>C11:C21</xm:sqref>
        </x14:dataValidation>
        <x14:dataValidation type="list" allowBlank="1" showInputMessage="1" showErrorMessage="1" xr:uid="{8595AEBF-6C3F-4293-8C81-4F7FD2F99E4D}">
          <x14:formula1>
            <xm:f>さわらないでください。!$C$3:$C$8</xm:f>
          </x14:formula1>
          <xm:sqref>C31:C35</xm:sqref>
        </x14:dataValidation>
        <x14:dataValidation type="list" allowBlank="1" showInputMessage="1" showErrorMessage="1" xr:uid="{9F24C330-A5EA-404C-9C5A-8852D501A9BB}">
          <x14:formula1>
            <xm:f>さわらないでください。!$G$3:$G$4</xm:f>
          </x14:formula1>
          <xm:sqref>C25 C29</xm:sqref>
        </x14:dataValidation>
        <x14:dataValidation type="list" allowBlank="1" showInputMessage="1" showErrorMessage="1" xr:uid="{4C8177B2-8B31-4BCF-9505-3CBC7AC3C9E1}">
          <x14:formula1>
            <xm:f>さわらないでください。!$F$3:$F$7</xm:f>
          </x14:formula1>
          <xm:sqref>C24 C28</xm:sqref>
        </x14:dataValidation>
        <x14:dataValidation type="list" allowBlank="1" showInputMessage="1" showErrorMessage="1" xr:uid="{C0DAEF82-E581-4539-A65A-F33473029FDF}">
          <x14:formula1>
            <xm:f>さわらないでください。!$E$3:$E$5</xm:f>
          </x14:formula1>
          <xm:sqref>C23 C27</xm:sqref>
        </x14:dataValidation>
        <x14:dataValidation type="list" allowBlank="1" showInputMessage="1" showErrorMessage="1" xr:uid="{8BCAC967-A71B-49EC-A480-6CB443B3F85D}">
          <x14:formula1>
            <xm:f>さわらないでください。!$L$3:$L$66</xm:f>
          </x14:formula1>
          <xm:sqref>F5:G5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E00D-7755-4B69-B5DF-2AEA50FAD305}">
  <dimension ref="A1:F31"/>
  <sheetViews>
    <sheetView showGridLines="0" view="pageBreakPreview" zoomScale="70" zoomScaleNormal="85" zoomScaleSheetLayoutView="70" workbookViewId="0">
      <selection activeCell="M11" sqref="M11"/>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92</v>
      </c>
      <c r="C14" s="244" t="s">
        <v>146</v>
      </c>
      <c r="D14" s="260" t="s">
        <v>166</v>
      </c>
      <c r="E14" s="261"/>
      <c r="F14" s="262">
        <v>5000000</v>
      </c>
    </row>
    <row r="15" spans="1:6" ht="26.4" customHeight="1">
      <c r="B15" s="259" t="s">
        <v>92</v>
      </c>
      <c r="C15" s="263" t="s">
        <v>146</v>
      </c>
      <c r="D15" s="264" t="s">
        <v>167</v>
      </c>
      <c r="E15" s="265">
        <v>20</v>
      </c>
      <c r="F15" s="266">
        <v>400000</v>
      </c>
    </row>
    <row r="16" spans="1:6" ht="26.4" customHeight="1">
      <c r="B16" s="259" t="s">
        <v>92</v>
      </c>
      <c r="C16" s="263" t="s">
        <v>146</v>
      </c>
      <c r="D16" s="267" t="s">
        <v>168</v>
      </c>
      <c r="E16" s="268">
        <v>5</v>
      </c>
      <c r="F16" s="269">
        <v>600000</v>
      </c>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6000000</v>
      </c>
    </row>
  </sheetData>
  <mergeCells count="5">
    <mergeCell ref="C4:D4"/>
    <mergeCell ref="E4:F4"/>
    <mergeCell ref="C5:D5"/>
    <mergeCell ref="E5:F5"/>
    <mergeCell ref="B8:E9"/>
  </mergeCells>
  <phoneticPr fontId="4"/>
  <dataValidations count="1">
    <dataValidation type="list" allowBlank="1" showInputMessage="1" showErrorMessage="1" sqref="C14:C30" xr:uid="{CA45B386-89CA-49A0-A135-B475C93F30A3}">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26A7933-7A5C-4F41-BE31-8FA44B276EB4}">
          <x14:formula1>
            <xm:f>さわらないでください。!$J$3:$J$16</xm:f>
          </x14:formula1>
          <xm:sqref>B14:B30</xm:sqref>
        </x14:dataValidation>
        <x14:dataValidation type="list" allowBlank="1" showInputMessage="1" showErrorMessage="1" xr:uid="{9BC8329B-2D70-4AAB-9C4C-727A6EFB9888}">
          <x14:formula1>
            <xm:f>さわらないでください。!$L$3:$L$66</xm:f>
          </x14:formula1>
          <xm:sqref>E5:F5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20D1-C960-4A57-BF18-89643E1CE6CE}">
  <sheetPr>
    <pageSetUpPr fitToPage="1"/>
  </sheetPr>
  <dimension ref="A1:Q67"/>
  <sheetViews>
    <sheetView showGridLines="0" view="pageBreakPreview" zoomScale="70" zoomScaleNormal="70" zoomScaleSheetLayoutView="70" workbookViewId="0">
      <selection activeCell="F2" sqref="F2"/>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10480000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243" t="s">
        <v>10</v>
      </c>
      <c r="D11" s="244" t="s">
        <v>146</v>
      </c>
      <c r="E11" s="248" t="s">
        <v>175</v>
      </c>
      <c r="F11" s="245" t="s">
        <v>169</v>
      </c>
      <c r="G11" s="246">
        <v>30</v>
      </c>
      <c r="H11" s="247">
        <v>600000</v>
      </c>
      <c r="I11" s="169"/>
      <c r="J11" s="166">
        <f t="shared" ref="J11:J21" si="0">SUM(H11:I11)</f>
        <v>600000</v>
      </c>
      <c r="K11" s="16">
        <f t="shared" ref="K11" si="1">ROUNDDOWN(SUM(H11:I11)/5*4,-3)</f>
        <v>480000</v>
      </c>
      <c r="L11" s="17">
        <f t="shared" ref="L11:L21" si="2">IF(C11="（テクノロジーの種類をプルダウンから選択）","0",
IF(C11="介護業務支援（介護ソフト、インカムを除く）",300000,
IF(OR(C11="移乗支援（装着、非装着）",C11="入浴支援",C11="介護業務支援（インカム）"),G11*1000000,
G11*300000)))</f>
        <v>30000000</v>
      </c>
      <c r="M11" s="18">
        <f>MIN(K11:L11)</f>
        <v>480000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413" t="s">
        <v>147</v>
      </c>
      <c r="E23" s="424"/>
      <c r="F23" s="427"/>
      <c r="G23" s="398" t="s">
        <v>15</v>
      </c>
      <c r="H23" s="420"/>
      <c r="I23" s="422"/>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413" t="s">
        <v>147</v>
      </c>
      <c r="E27" s="373" t="s">
        <v>151</v>
      </c>
      <c r="F27" s="427"/>
      <c r="G27" s="379" t="s">
        <v>15</v>
      </c>
      <c r="H27" s="419"/>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414"/>
      <c r="E28" s="374"/>
      <c r="F28" s="428"/>
      <c r="G28" s="380"/>
      <c r="H28" s="419"/>
      <c r="I28" s="383"/>
      <c r="J28" s="359"/>
      <c r="K28" s="336"/>
      <c r="L28" s="336"/>
      <c r="M28" s="367"/>
      <c r="N28" s="19"/>
      <c r="P28"/>
    </row>
    <row r="29" spans="2:17" ht="22.5" customHeight="1" thickBot="1">
      <c r="B29" s="365"/>
      <c r="C29" s="197" t="s">
        <v>17</v>
      </c>
      <c r="D29" s="415"/>
      <c r="E29" s="375"/>
      <c r="F29" s="429"/>
      <c r="G29" s="381"/>
      <c r="H29" s="419"/>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600000</v>
      </c>
      <c r="I36" s="186"/>
      <c r="J36" s="55"/>
      <c r="K36" s="55"/>
      <c r="L36" s="56"/>
      <c r="M36" s="57">
        <f>ROUNDDOWN((SUBTOTAL(9,M11:M21,M23:M24,M26:M35)),-3)</f>
        <v>480000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275" t="s">
        <v>146</v>
      </c>
      <c r="E42" s="276" t="s">
        <v>172</v>
      </c>
      <c r="F42" s="277" t="s">
        <v>163</v>
      </c>
      <c r="G42" s="142" t="s">
        <v>27</v>
      </c>
      <c r="H42" s="278">
        <v>3000000</v>
      </c>
      <c r="I42" s="430">
        <v>6000000</v>
      </c>
      <c r="J42" s="67"/>
      <c r="K42" s="67"/>
      <c r="L42" s="68"/>
      <c r="M42" s="69"/>
      <c r="N42" s="19"/>
      <c r="P42"/>
    </row>
    <row r="43" spans="2:17" ht="30" customHeight="1" thickTop="1" thickBot="1">
      <c r="B43" s="208" t="s">
        <v>28</v>
      </c>
      <c r="C43" s="126"/>
      <c r="D43" s="71"/>
      <c r="E43" s="70"/>
      <c r="F43" s="71"/>
      <c r="G43" s="71"/>
      <c r="H43" s="212"/>
      <c r="I43" s="431"/>
      <c r="J43" s="72"/>
      <c r="K43" s="72"/>
      <c r="L43" s="73"/>
      <c r="M43" s="74"/>
      <c r="N43" s="19"/>
      <c r="P43"/>
    </row>
    <row r="44" spans="2:17" ht="30" customHeight="1" thickTop="1" thickBot="1">
      <c r="B44" s="75"/>
      <c r="C44" s="284" t="s">
        <v>76</v>
      </c>
      <c r="D44" s="283" t="s">
        <v>146</v>
      </c>
      <c r="E44" s="282" t="s">
        <v>173</v>
      </c>
      <c r="F44" s="281" t="s">
        <v>163</v>
      </c>
      <c r="G44" s="280">
        <v>50</v>
      </c>
      <c r="H44" s="279">
        <v>6000000</v>
      </c>
      <c r="I44" s="431"/>
      <c r="J44" s="77"/>
      <c r="K44" s="77"/>
      <c r="L44" s="78"/>
      <c r="M44" s="79"/>
      <c r="N44" s="19"/>
      <c r="P44"/>
    </row>
    <row r="45" spans="2:17" ht="30" customHeight="1" thickTop="1" thickBot="1">
      <c r="B45" s="75"/>
      <c r="C45" s="214" t="s">
        <v>29</v>
      </c>
      <c r="D45" s="134"/>
      <c r="E45" s="143" t="s">
        <v>11</v>
      </c>
      <c r="F45" s="218"/>
      <c r="G45" s="26"/>
      <c r="H45" s="220"/>
      <c r="I45" s="431"/>
      <c r="J45" s="77"/>
      <c r="K45" s="77"/>
      <c r="L45" s="78"/>
      <c r="M45" s="79"/>
      <c r="N45" s="19"/>
      <c r="P45"/>
    </row>
    <row r="46" spans="2:17" ht="30" customHeight="1" thickTop="1" thickBot="1">
      <c r="B46" s="75"/>
      <c r="C46" s="215" t="s">
        <v>29</v>
      </c>
      <c r="D46" s="133"/>
      <c r="E46" s="140" t="s">
        <v>11</v>
      </c>
      <c r="F46" s="218"/>
      <c r="G46" s="26"/>
      <c r="H46" s="220"/>
      <c r="I46" s="431"/>
      <c r="J46" s="77"/>
      <c r="K46" s="77"/>
      <c r="L46" s="78"/>
      <c r="M46" s="79"/>
      <c r="N46" s="19"/>
      <c r="P46"/>
      <c r="Q46" s="80"/>
    </row>
    <row r="47" spans="2:17" ht="30" customHeight="1" thickTop="1" thickBot="1">
      <c r="B47" s="75"/>
      <c r="C47" s="216" t="s">
        <v>29</v>
      </c>
      <c r="D47" s="134"/>
      <c r="E47" s="140" t="s">
        <v>11</v>
      </c>
      <c r="F47" s="218"/>
      <c r="G47" s="26"/>
      <c r="H47" s="220"/>
      <c r="I47" s="431"/>
      <c r="J47" s="77"/>
      <c r="K47" s="77"/>
      <c r="L47" s="78"/>
      <c r="M47" s="79"/>
      <c r="N47" s="19"/>
      <c r="P47"/>
    </row>
    <row r="48" spans="2:17" ht="30" customHeight="1" thickTop="1" thickBot="1">
      <c r="B48" s="75"/>
      <c r="C48" s="217" t="s">
        <v>29</v>
      </c>
      <c r="D48" s="135" t="s">
        <v>147</v>
      </c>
      <c r="E48" s="141" t="s">
        <v>11</v>
      </c>
      <c r="F48" s="81"/>
      <c r="G48" s="30"/>
      <c r="H48" s="224"/>
      <c r="I48" s="432"/>
      <c r="J48" s="82"/>
      <c r="K48" s="83"/>
      <c r="L48" s="84"/>
      <c r="M48" s="85"/>
      <c r="N48" s="19"/>
      <c r="P48"/>
    </row>
    <row r="49" spans="2:16" ht="30.75" customHeight="1" thickTop="1" thickBot="1">
      <c r="B49" s="86" t="s">
        <v>23</v>
      </c>
      <c r="C49" s="87"/>
      <c r="D49" s="53"/>
      <c r="E49" s="53"/>
      <c r="F49" s="54"/>
      <c r="G49" s="88"/>
      <c r="H49" s="225">
        <f>SUBTOTAL(9,H42,H44:H48)</f>
        <v>9000000</v>
      </c>
      <c r="I49" s="226">
        <f>I42</f>
        <v>6000000</v>
      </c>
      <c r="J49" s="89">
        <f>SUM(H49:I49)</f>
        <v>15000000</v>
      </c>
      <c r="K49" s="89">
        <f>ROUNDDOWN(SUM(H49:I49)/5*4,-3)</f>
        <v>12000000</v>
      </c>
      <c r="L49" s="90">
        <v>10000000</v>
      </c>
      <c r="M49" s="91">
        <f>MIN(K49:L49)</f>
        <v>10000000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G31:G35 G11:G21 G44:G48">
    <cfRule type="expression" dxfId="28" priority="29">
      <formula>AND(NOT(ISBLANK(H11)), NOT(ISBLANK(F11)), ISBLANK(G11))</formula>
    </cfRule>
  </conditionalFormatting>
  <conditionalFormatting sqref="H11">
    <cfRule type="expression" dxfId="27" priority="28">
      <formula>" =IF(AND(G17&lt;&gt;"""", F17=""""), ""入力してください"", """")"</formula>
    </cfRule>
  </conditionalFormatting>
  <conditionalFormatting sqref="G11:G21">
    <cfRule type="expression" dxfId="26" priority="27">
      <formula>C11="介護業務支援（介護ソフト、インカムを除く）"</formula>
    </cfRule>
  </conditionalFormatting>
  <conditionalFormatting sqref="G44:G48">
    <cfRule type="expression" dxfId="25" priority="25">
      <formula>C44="介護業務支援（介護ソフト）"</formula>
    </cfRule>
    <cfRule type="expression" dxfId="24" priority="26">
      <formula>C44="介護業務支援（介護ソフト、インカムを除く）"</formula>
    </cfRule>
  </conditionalFormatting>
  <conditionalFormatting sqref="C24">
    <cfRule type="expression" dxfId="23" priority="13">
      <formula>$C$23="職員数に応じて必要なライセンス数が変動しないもの"</formula>
    </cfRule>
  </conditionalFormatting>
  <conditionalFormatting sqref="C25">
    <cfRule type="expression" dxfId="22" priority="14">
      <formula>#REF!="介護予防認知症対応型共同生活介護"</formula>
    </cfRule>
    <cfRule type="expression" dxfId="21" priority="15">
      <formula>#REF!="介護予防特定施設入居者生活介護"</formula>
    </cfRule>
    <cfRule type="expression" dxfId="20" priority="16">
      <formula>#REF!="介護医療院"</formula>
    </cfRule>
    <cfRule type="expression" dxfId="19" priority="17">
      <formula>#REF!="軽費老人ホーム"</formula>
    </cfRule>
    <cfRule type="expression" dxfId="18" priority="18">
      <formula>#REF!="養護老人ホーム"</formula>
    </cfRule>
    <cfRule type="expression" dxfId="17" priority="19">
      <formula>#REF!="複合型サービス（看護小規模多機能型居宅介護）"</formula>
    </cfRule>
    <cfRule type="expression" dxfId="16" priority="20">
      <formula>#REF!="認知症対応型共同生活介護"</formula>
    </cfRule>
    <cfRule type="expression" dxfId="15" priority="21">
      <formula>#REF!="地域密着型特定施設入居者生活介護"</formula>
    </cfRule>
    <cfRule type="expression" dxfId="14" priority="22">
      <formula>#REF!="特定施設入居者生活介護"</formula>
    </cfRule>
    <cfRule type="expression" dxfId="13" priority="23">
      <formula>#REF!="介護老人保健施設"</formula>
    </cfRule>
    <cfRule type="expression" dxfId="12" priority="24">
      <formula>#REF!="介護老人福祉施設"</formula>
    </cfRule>
  </conditionalFormatting>
  <conditionalFormatting sqref="C28">
    <cfRule type="expression" dxfId="11" priority="1">
      <formula>$C$27="職員数に応じて必要なライセンス数が変動しないもの"</formula>
    </cfRule>
  </conditionalFormatting>
  <conditionalFormatting sqref="C29">
    <cfRule type="expression" dxfId="10" priority="2">
      <formula>#REF!="介護予防認知症対応型共同生活介護"</formula>
    </cfRule>
    <cfRule type="expression" dxfId="9" priority="3">
      <formula>#REF!="介護予防特定施設入居者生活介護"</formula>
    </cfRule>
    <cfRule type="expression" dxfId="8" priority="4">
      <formula>#REF!="介護医療院"</formula>
    </cfRule>
    <cfRule type="expression" dxfId="7" priority="5">
      <formula>#REF!="軽費老人ホーム"</formula>
    </cfRule>
    <cfRule type="expression" dxfId="6" priority="6">
      <formula>#REF!="養護老人ホーム"</formula>
    </cfRule>
    <cfRule type="expression" dxfId="5" priority="7">
      <formula>#REF!="複合型サービス（看護小規模多機能型居宅介護）"</formula>
    </cfRule>
    <cfRule type="expression" dxfId="4" priority="8">
      <formula>#REF!="認知症対応型共同生活介護"</formula>
    </cfRule>
    <cfRule type="expression" dxfId="3" priority="9">
      <formula>#REF!="地域密着型特定施設入居者生活介護"</formula>
    </cfRule>
    <cfRule type="expression" dxfId="2" priority="10">
      <formula>#REF!="特定施設入居者生活介護"</formula>
    </cfRule>
    <cfRule type="expression" dxfId="1" priority="11">
      <formula>#REF!="介護老人保健施設"</formula>
    </cfRule>
    <cfRule type="expression" dxfId="0" priority="12">
      <formula>#REF!="介護老人福祉施設"</formula>
    </cfRule>
  </conditionalFormatting>
  <dataValidations count="3">
    <dataValidation type="list" allowBlank="1" showInputMessage="1" showErrorMessage="1" sqref="D44:D48 D23:D25 D27:D29 D31:D35 D42 D55:D57 D11:D21" xr:uid="{7A15ECBB-F5CF-4C41-A609-AEBAE8C75D82}">
      <formula1>"　,○"</formula1>
    </dataValidation>
    <dataValidation allowBlank="1" showInputMessage="1" showErrorMessage="1" errorTitle="入力エラー" error="入力してください" sqref="G31:G35 G11:G21 G44:G48" xr:uid="{F1FAD40F-0780-4EED-9D4A-A5DDF6D96B1B}"/>
    <dataValidation type="whole" operator="greaterThanOrEqual" allowBlank="1" showInputMessage="1" showErrorMessage="1" sqref="F55:F57" xr:uid="{ECA5A41A-555A-42B1-BC3B-79963B5AD9A5}">
      <formula1>1</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F8DE2A1-41C0-4234-B3A1-946C28A5F272}">
          <x14:formula1>
            <xm:f>さわらないでください。!$L$3:$L$66</xm:f>
          </x14:formula1>
          <xm:sqref>F5:G5</xm:sqref>
        </x14:dataValidation>
        <x14:dataValidation type="list" allowBlank="1" showInputMessage="1" showErrorMessage="1" xr:uid="{5F38D1E2-B685-4B5A-A551-144DE3D84A50}">
          <x14:formula1>
            <xm:f>さわらないでください。!$E$3:$E$5</xm:f>
          </x14:formula1>
          <xm:sqref>C23 C27</xm:sqref>
        </x14:dataValidation>
        <x14:dataValidation type="list" allowBlank="1" showInputMessage="1" showErrorMessage="1" xr:uid="{CDCEDA45-7224-4B09-986F-28765AB6D839}">
          <x14:formula1>
            <xm:f>さわらないでください。!$F$3:$F$7</xm:f>
          </x14:formula1>
          <xm:sqref>C24 C28</xm:sqref>
        </x14:dataValidation>
        <x14:dataValidation type="list" allowBlank="1" showInputMessage="1" showErrorMessage="1" xr:uid="{95DE44AB-5B95-4D4D-B84A-B7BC2BEDCFEC}">
          <x14:formula1>
            <xm:f>さわらないでください。!$G$3:$G$4</xm:f>
          </x14:formula1>
          <xm:sqref>C25 C29</xm:sqref>
        </x14:dataValidation>
        <x14:dataValidation type="list" allowBlank="1" showInputMessage="1" showErrorMessage="1" xr:uid="{E53ED6EE-80B9-4764-ACD6-1AF7CFF34812}">
          <x14:formula1>
            <xm:f>さわらないでください。!$C$3:$C$8</xm:f>
          </x14:formula1>
          <xm:sqref>C31:C35</xm:sqref>
        </x14:dataValidation>
        <x14:dataValidation type="list" allowBlank="1" showInputMessage="1" showErrorMessage="1" xr:uid="{75146189-E5F7-4A9C-93FC-0847A0049FC9}">
          <x14:formula1>
            <xm:f>さわらないでください。!$B$3:$B$14</xm:f>
          </x14:formula1>
          <xm:sqref>C11:C21</xm:sqref>
        </x14:dataValidation>
        <x14:dataValidation type="list" allowBlank="1" showInputMessage="1" showErrorMessage="1" xr:uid="{B1AFAD31-70A0-409B-8342-2AED3C2DD1A6}">
          <x14:formula1>
            <xm:f>さわらないでください。!$D$3:$D$15</xm:f>
          </x14:formula1>
          <xm:sqref>C44:C48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1B2DB-4DFF-4837-A952-62674967188B}">
  <dimension ref="A1:F31"/>
  <sheetViews>
    <sheetView showGridLines="0" view="pageBreakPreview" zoomScale="70" zoomScaleNormal="85" zoomScaleSheetLayoutView="70" workbookViewId="0">
      <selection activeCell="Q9" sqref="Q9"/>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92</v>
      </c>
      <c r="C14" s="244" t="s">
        <v>146</v>
      </c>
      <c r="D14" s="260" t="s">
        <v>166</v>
      </c>
      <c r="E14" s="261"/>
      <c r="F14" s="262">
        <v>5000000</v>
      </c>
    </row>
    <row r="15" spans="1:6" ht="26.4" customHeight="1">
      <c r="B15" s="259" t="s">
        <v>92</v>
      </c>
      <c r="C15" s="263" t="s">
        <v>146</v>
      </c>
      <c r="D15" s="264" t="s">
        <v>167</v>
      </c>
      <c r="E15" s="265">
        <v>20</v>
      </c>
      <c r="F15" s="266">
        <v>400000</v>
      </c>
    </row>
    <row r="16" spans="1:6" ht="26.4" customHeight="1">
      <c r="B16" s="259" t="s">
        <v>92</v>
      </c>
      <c r="C16" s="263" t="s">
        <v>146</v>
      </c>
      <c r="D16" s="267" t="s">
        <v>168</v>
      </c>
      <c r="E16" s="268">
        <v>5</v>
      </c>
      <c r="F16" s="269">
        <v>600000</v>
      </c>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6000000</v>
      </c>
    </row>
  </sheetData>
  <mergeCells count="5">
    <mergeCell ref="C4:D4"/>
    <mergeCell ref="E4:F4"/>
    <mergeCell ref="C5:D5"/>
    <mergeCell ref="E5:F5"/>
    <mergeCell ref="B8:E9"/>
  </mergeCells>
  <phoneticPr fontId="4"/>
  <dataValidations count="1">
    <dataValidation type="list" allowBlank="1" showInputMessage="1" showErrorMessage="1" sqref="C14:C30" xr:uid="{F2C6746F-7173-4AA3-8E61-AB463C59B44B}">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FC3ECE-66A3-4B0E-9514-37E57EBBC9B0}">
          <x14:formula1>
            <xm:f>さわらないでください。!$J$3:$J$16</xm:f>
          </x14:formula1>
          <xm:sqref>B14:B30</xm:sqref>
        </x14:dataValidation>
        <x14:dataValidation type="list" allowBlank="1" showInputMessage="1" showErrorMessage="1" xr:uid="{94769B6C-86E2-4A50-B61F-BF8F6456E837}">
          <x14:formula1>
            <xm:f>さわらないでください。!$L$3:$L$66</xm:f>
          </x14:formula1>
          <xm:sqref>E5:F5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96FF-16D6-4E3A-8F7E-446C909C700D}">
  <sheetPr>
    <tabColor theme="2" tint="-0.499984740745262"/>
  </sheetPr>
  <dimension ref="A3:M66"/>
  <sheetViews>
    <sheetView topLeftCell="F1" zoomScale="85" zoomScaleNormal="85" workbookViewId="0">
      <selection activeCell="I10" sqref="I10"/>
    </sheetView>
  </sheetViews>
  <sheetFormatPr defaultColWidth="8.69921875" defaultRowHeight="15"/>
  <cols>
    <col min="1" max="1" width="8.69921875" style="120"/>
    <col min="2" max="2" width="38.796875" style="120" customWidth="1"/>
    <col min="3" max="3" width="66.5" style="121" customWidth="1"/>
    <col min="4" max="4" width="35.69921875" style="120" customWidth="1"/>
    <col min="5" max="5" width="43.59765625" style="120" bestFit="1" customWidth="1"/>
    <col min="6" max="6" width="28.69921875" style="120" customWidth="1"/>
    <col min="7" max="7" width="64.796875" style="120" bestFit="1" customWidth="1"/>
    <col min="8" max="8" width="21" style="120" customWidth="1"/>
    <col min="9" max="9" width="8.69921875" style="120"/>
    <col min="10" max="10" width="23.59765625" style="120" customWidth="1"/>
    <col min="11" max="11" width="35.09765625" style="120" customWidth="1"/>
    <col min="12" max="12" width="71.19921875" style="120" bestFit="1" customWidth="1"/>
    <col min="13" max="16384" width="8.69921875" style="120"/>
  </cols>
  <sheetData>
    <row r="3" spans="1:13">
      <c r="A3" s="120" t="s">
        <v>44</v>
      </c>
      <c r="B3" s="120" t="s">
        <v>45</v>
      </c>
      <c r="C3" s="121" t="s">
        <v>21</v>
      </c>
      <c r="D3" s="120" t="s">
        <v>29</v>
      </c>
      <c r="E3" s="120" t="s">
        <v>14</v>
      </c>
      <c r="F3" s="120" t="s">
        <v>16</v>
      </c>
      <c r="G3" s="122" t="s">
        <v>17</v>
      </c>
      <c r="H3" s="120" t="s">
        <v>46</v>
      </c>
      <c r="I3" s="120" t="s">
        <v>47</v>
      </c>
      <c r="J3" s="120" t="s">
        <v>43</v>
      </c>
      <c r="K3" s="120" t="s">
        <v>48</v>
      </c>
      <c r="L3" s="120" t="s">
        <v>46</v>
      </c>
      <c r="M3" s="120" t="s">
        <v>49</v>
      </c>
    </row>
    <row r="4" spans="1:13" ht="16.8">
      <c r="B4" s="2" t="s">
        <v>50</v>
      </c>
      <c r="C4" s="121" t="s">
        <v>51</v>
      </c>
      <c r="D4" s="2" t="s">
        <v>50</v>
      </c>
      <c r="E4" s="120" t="s">
        <v>52</v>
      </c>
      <c r="F4" s="120" t="s">
        <v>53</v>
      </c>
      <c r="G4" s="120" t="s">
        <v>54</v>
      </c>
      <c r="H4" s="120" t="s">
        <v>55</v>
      </c>
      <c r="I4" s="120" t="s">
        <v>56</v>
      </c>
      <c r="J4" s="120" t="s">
        <v>50</v>
      </c>
      <c r="K4" s="120" t="s">
        <v>57</v>
      </c>
      <c r="L4" s="2" t="s">
        <v>58</v>
      </c>
      <c r="M4" s="123" t="s">
        <v>59</v>
      </c>
    </row>
    <row r="5" spans="1:13" ht="28.8">
      <c r="A5" s="2">
        <v>1</v>
      </c>
      <c r="B5" s="2" t="s">
        <v>60</v>
      </c>
      <c r="C5" s="124" t="s">
        <v>61</v>
      </c>
      <c r="D5" s="2" t="s">
        <v>60</v>
      </c>
      <c r="E5" s="120" t="s">
        <v>62</v>
      </c>
      <c r="F5" s="120" t="s">
        <v>63</v>
      </c>
      <c r="H5" s="120" t="s">
        <v>64</v>
      </c>
      <c r="J5" s="2" t="s">
        <v>60</v>
      </c>
      <c r="K5" s="120" t="s">
        <v>65</v>
      </c>
      <c r="L5" s="2" t="s">
        <v>66</v>
      </c>
    </row>
    <row r="6" spans="1:13" ht="30">
      <c r="A6" s="2">
        <v>2</v>
      </c>
      <c r="B6" s="2" t="s">
        <v>67</v>
      </c>
      <c r="C6" s="43" t="s">
        <v>68</v>
      </c>
      <c r="D6" s="2" t="s">
        <v>67</v>
      </c>
      <c r="F6" s="120" t="s">
        <v>69</v>
      </c>
      <c r="J6" s="2" t="s">
        <v>67</v>
      </c>
      <c r="K6" s="120" t="s">
        <v>70</v>
      </c>
      <c r="L6" s="2" t="s">
        <v>71</v>
      </c>
    </row>
    <row r="7" spans="1:13">
      <c r="A7" s="2">
        <v>3</v>
      </c>
      <c r="B7" s="2" t="s">
        <v>72</v>
      </c>
      <c r="C7" s="43" t="s">
        <v>73</v>
      </c>
      <c r="D7" s="2" t="s">
        <v>72</v>
      </c>
      <c r="F7" s="120" t="s">
        <v>74</v>
      </c>
      <c r="J7" s="2" t="s">
        <v>72</v>
      </c>
      <c r="L7" s="2" t="s">
        <v>75</v>
      </c>
    </row>
    <row r="8" spans="1:13">
      <c r="A8" s="2">
        <v>4</v>
      </c>
      <c r="B8" s="2" t="s">
        <v>76</v>
      </c>
      <c r="C8" s="43" t="s">
        <v>77</v>
      </c>
      <c r="D8" s="2" t="s">
        <v>76</v>
      </c>
      <c r="J8" s="2" t="s">
        <v>76</v>
      </c>
      <c r="L8" s="2" t="s">
        <v>78</v>
      </c>
    </row>
    <row r="9" spans="1:13">
      <c r="A9" s="2">
        <v>5</v>
      </c>
      <c r="B9" s="2" t="s">
        <v>79</v>
      </c>
      <c r="C9" s="43"/>
      <c r="D9" s="2" t="s">
        <v>79</v>
      </c>
      <c r="J9" s="2" t="s">
        <v>79</v>
      </c>
      <c r="L9" s="2" t="s">
        <v>80</v>
      </c>
    </row>
    <row r="10" spans="1:13">
      <c r="A10" s="2">
        <v>6</v>
      </c>
      <c r="B10" s="2" t="s">
        <v>10</v>
      </c>
      <c r="C10" s="43"/>
      <c r="D10" s="2" t="s">
        <v>10</v>
      </c>
      <c r="J10" s="2" t="s">
        <v>10</v>
      </c>
      <c r="L10" s="2" t="s">
        <v>81</v>
      </c>
    </row>
    <row r="11" spans="1:13">
      <c r="A11" s="2">
        <v>7</v>
      </c>
      <c r="B11" s="2" t="s">
        <v>82</v>
      </c>
      <c r="C11" s="121" t="s">
        <v>21</v>
      </c>
      <c r="D11" s="2" t="s">
        <v>83</v>
      </c>
      <c r="J11" s="2" t="s">
        <v>83</v>
      </c>
      <c r="L11" s="2" t="s">
        <v>84</v>
      </c>
    </row>
    <row r="12" spans="1:13">
      <c r="A12" s="2">
        <v>8</v>
      </c>
      <c r="B12" s="2" t="s">
        <v>85</v>
      </c>
      <c r="C12" s="121" t="s">
        <v>51</v>
      </c>
      <c r="D12" s="2" t="s">
        <v>82</v>
      </c>
      <c r="J12" s="2" t="s">
        <v>82</v>
      </c>
      <c r="L12" s="2" t="s">
        <v>86</v>
      </c>
    </row>
    <row r="13" spans="1:13" ht="28.8">
      <c r="A13" s="2">
        <v>9</v>
      </c>
      <c r="B13" s="2" t="s">
        <v>87</v>
      </c>
      <c r="C13" s="124" t="s">
        <v>61</v>
      </c>
      <c r="D13" s="2" t="s">
        <v>85</v>
      </c>
      <c r="J13" s="2" t="s">
        <v>85</v>
      </c>
      <c r="L13" s="2" t="s">
        <v>88</v>
      </c>
    </row>
    <row r="14" spans="1:13" ht="30">
      <c r="A14" s="2">
        <v>10</v>
      </c>
      <c r="B14" s="2" t="s">
        <v>89</v>
      </c>
      <c r="C14" s="43" t="s">
        <v>68</v>
      </c>
      <c r="D14" s="2" t="s">
        <v>87</v>
      </c>
      <c r="J14" s="2" t="s">
        <v>87</v>
      </c>
      <c r="L14" s="2" t="s">
        <v>90</v>
      </c>
    </row>
    <row r="15" spans="1:13">
      <c r="A15" s="2">
        <v>11</v>
      </c>
      <c r="B15" s="2"/>
      <c r="C15" s="43" t="s">
        <v>73</v>
      </c>
      <c r="D15" s="2" t="s">
        <v>89</v>
      </c>
      <c r="J15" s="2" t="s">
        <v>89</v>
      </c>
      <c r="L15" s="2" t="s">
        <v>91</v>
      </c>
    </row>
    <row r="16" spans="1:13">
      <c r="A16" s="2">
        <v>12</v>
      </c>
      <c r="B16" s="2"/>
      <c r="C16" s="43" t="s">
        <v>18</v>
      </c>
      <c r="D16" s="2"/>
      <c r="J16" s="120" t="s">
        <v>92</v>
      </c>
      <c r="L16" s="2" t="s">
        <v>93</v>
      </c>
    </row>
    <row r="17" spans="1:12">
      <c r="A17" s="2">
        <v>13</v>
      </c>
      <c r="B17" s="120" t="s">
        <v>45</v>
      </c>
      <c r="C17" s="43" t="s">
        <v>77</v>
      </c>
      <c r="D17" s="2"/>
      <c r="L17" s="2" t="s">
        <v>94</v>
      </c>
    </row>
    <row r="18" spans="1:12">
      <c r="A18" s="2">
        <v>14</v>
      </c>
      <c r="B18" s="2" t="s">
        <v>50</v>
      </c>
      <c r="C18" s="43"/>
      <c r="D18" s="2"/>
      <c r="L18" s="2" t="s">
        <v>95</v>
      </c>
    </row>
    <row r="19" spans="1:12">
      <c r="A19" s="2">
        <v>15</v>
      </c>
      <c r="B19" s="2" t="s">
        <v>60</v>
      </c>
      <c r="C19" s="43"/>
      <c r="D19" s="2"/>
      <c r="L19" s="2" t="s">
        <v>96</v>
      </c>
    </row>
    <row r="20" spans="1:12">
      <c r="A20" s="2">
        <v>16</v>
      </c>
      <c r="B20" s="2" t="s">
        <v>67</v>
      </c>
      <c r="C20" s="43"/>
      <c r="D20" s="2"/>
      <c r="L20" s="2" t="s">
        <v>97</v>
      </c>
    </row>
    <row r="21" spans="1:12">
      <c r="A21" s="2">
        <v>17</v>
      </c>
      <c r="B21" s="2" t="s">
        <v>72</v>
      </c>
      <c r="C21" s="43"/>
      <c r="L21" s="2" t="s">
        <v>98</v>
      </c>
    </row>
    <row r="22" spans="1:12">
      <c r="A22" s="2">
        <v>18</v>
      </c>
      <c r="B22" s="2" t="s">
        <v>76</v>
      </c>
      <c r="C22" s="43"/>
      <c r="L22" s="2" t="s">
        <v>99</v>
      </c>
    </row>
    <row r="23" spans="1:12">
      <c r="A23" s="2">
        <v>19</v>
      </c>
      <c r="B23" s="2" t="s">
        <v>79</v>
      </c>
      <c r="C23" s="43"/>
      <c r="L23" s="2" t="s">
        <v>100</v>
      </c>
    </row>
    <row r="24" spans="1:12">
      <c r="A24" s="2">
        <v>20</v>
      </c>
      <c r="B24" s="2" t="s">
        <v>10</v>
      </c>
      <c r="C24" s="43"/>
      <c r="L24" s="2" t="s">
        <v>101</v>
      </c>
    </row>
    <row r="25" spans="1:12">
      <c r="A25" s="2">
        <v>21</v>
      </c>
      <c r="B25" s="2" t="s">
        <v>83</v>
      </c>
      <c r="C25" s="43"/>
      <c r="L25" s="2" t="s">
        <v>102</v>
      </c>
    </row>
    <row r="26" spans="1:12">
      <c r="A26" s="2">
        <v>22</v>
      </c>
      <c r="B26" s="2" t="s">
        <v>82</v>
      </c>
      <c r="C26" s="43"/>
      <c r="L26" s="2" t="s">
        <v>103</v>
      </c>
    </row>
    <row r="27" spans="1:12">
      <c r="A27" s="2">
        <v>23</v>
      </c>
      <c r="B27" s="2" t="s">
        <v>85</v>
      </c>
      <c r="C27" s="43"/>
      <c r="L27" s="2" t="s">
        <v>104</v>
      </c>
    </row>
    <row r="28" spans="1:12">
      <c r="A28" s="2">
        <v>24</v>
      </c>
      <c r="B28" s="2" t="s">
        <v>87</v>
      </c>
      <c r="C28" s="43"/>
      <c r="L28" s="2" t="s">
        <v>105</v>
      </c>
    </row>
    <row r="29" spans="1:12">
      <c r="A29" s="2">
        <v>25</v>
      </c>
      <c r="B29" s="2" t="s">
        <v>89</v>
      </c>
      <c r="C29" s="43"/>
      <c r="L29" s="2" t="s">
        <v>106</v>
      </c>
    </row>
    <row r="30" spans="1:12">
      <c r="A30" s="2">
        <v>26</v>
      </c>
      <c r="B30" s="2"/>
      <c r="C30" s="43"/>
      <c r="L30" s="2" t="s">
        <v>107</v>
      </c>
    </row>
    <row r="31" spans="1:12">
      <c r="A31" s="2">
        <v>27</v>
      </c>
      <c r="B31" s="2"/>
      <c r="C31" s="43"/>
      <c r="L31" s="2" t="s">
        <v>108</v>
      </c>
    </row>
    <row r="32" spans="1:12">
      <c r="A32" s="2">
        <v>28</v>
      </c>
      <c r="B32" s="2"/>
      <c r="C32" s="43"/>
      <c r="L32" s="2" t="s">
        <v>109</v>
      </c>
    </row>
    <row r="33" spans="1:12">
      <c r="A33" s="2">
        <v>29</v>
      </c>
      <c r="B33" s="2"/>
      <c r="C33" s="43"/>
      <c r="L33" s="2" t="s">
        <v>110</v>
      </c>
    </row>
    <row r="34" spans="1:12">
      <c r="A34" s="2">
        <v>30</v>
      </c>
      <c r="B34" s="2"/>
      <c r="C34" s="43"/>
      <c r="L34" s="2" t="s">
        <v>111</v>
      </c>
    </row>
    <row r="35" spans="1:12">
      <c r="C35" s="43"/>
      <c r="L35" s="2" t="s">
        <v>112</v>
      </c>
    </row>
    <row r="36" spans="1:12">
      <c r="L36" s="2" t="s">
        <v>113</v>
      </c>
    </row>
    <row r="37" spans="1:12">
      <c r="L37" s="2" t="s">
        <v>114</v>
      </c>
    </row>
    <row r="38" spans="1:12">
      <c r="L38" s="2" t="s">
        <v>115</v>
      </c>
    </row>
    <row r="39" spans="1:12">
      <c r="L39" s="2" t="s">
        <v>116</v>
      </c>
    </row>
    <row r="40" spans="1:12">
      <c r="L40" s="2" t="s">
        <v>117</v>
      </c>
    </row>
    <row r="41" spans="1:12">
      <c r="L41" s="2" t="s">
        <v>118</v>
      </c>
    </row>
    <row r="42" spans="1:12">
      <c r="L42" s="2" t="s">
        <v>119</v>
      </c>
    </row>
    <row r="43" spans="1:12">
      <c r="L43" s="2" t="s">
        <v>120</v>
      </c>
    </row>
    <row r="44" spans="1:12">
      <c r="L44" s="2" t="s">
        <v>121</v>
      </c>
    </row>
    <row r="45" spans="1:12">
      <c r="L45" s="2" t="s">
        <v>122</v>
      </c>
    </row>
    <row r="46" spans="1:12">
      <c r="L46" s="2" t="s">
        <v>123</v>
      </c>
    </row>
    <row r="47" spans="1:12">
      <c r="L47" s="2" t="s">
        <v>124</v>
      </c>
    </row>
    <row r="48" spans="1:12">
      <c r="L48" s="2" t="s">
        <v>125</v>
      </c>
    </row>
    <row r="49" spans="12:12">
      <c r="L49" s="2" t="s">
        <v>126</v>
      </c>
    </row>
    <row r="50" spans="12:12">
      <c r="L50" s="2" t="s">
        <v>127</v>
      </c>
    </row>
    <row r="51" spans="12:12">
      <c r="L51" s="2" t="s">
        <v>128</v>
      </c>
    </row>
    <row r="52" spans="12:12">
      <c r="L52" s="2" t="s">
        <v>129</v>
      </c>
    </row>
    <row r="53" spans="12:12">
      <c r="L53" s="2" t="s">
        <v>130</v>
      </c>
    </row>
    <row r="54" spans="12:12">
      <c r="L54" s="2" t="s">
        <v>131</v>
      </c>
    </row>
    <row r="55" spans="12:12">
      <c r="L55" s="2" t="s">
        <v>132</v>
      </c>
    </row>
    <row r="56" spans="12:12">
      <c r="L56" s="2" t="s">
        <v>133</v>
      </c>
    </row>
    <row r="57" spans="12:12">
      <c r="L57" s="120" t="s">
        <v>134</v>
      </c>
    </row>
    <row r="58" spans="12:12">
      <c r="L58" s="120" t="s">
        <v>135</v>
      </c>
    </row>
    <row r="59" spans="12:12">
      <c r="L59" s="120" t="s">
        <v>136</v>
      </c>
    </row>
    <row r="60" spans="12:12">
      <c r="L60" s="120" t="s">
        <v>137</v>
      </c>
    </row>
    <row r="61" spans="12:12">
      <c r="L61" s="120" t="s">
        <v>138</v>
      </c>
    </row>
    <row r="62" spans="12:12">
      <c r="L62" s="120" t="s">
        <v>139</v>
      </c>
    </row>
    <row r="63" spans="12:12">
      <c r="L63" s="120" t="s">
        <v>140</v>
      </c>
    </row>
    <row r="64" spans="12:12">
      <c r="L64" s="120" t="s">
        <v>141</v>
      </c>
    </row>
    <row r="65" spans="12:12">
      <c r="L65" s="120" t="s">
        <v>142</v>
      </c>
    </row>
    <row r="66" spans="12:12">
      <c r="L66" s="120" t="s">
        <v>143</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ADB16-27AD-466B-A9FA-259EB91D3557}">
  <sheetPr>
    <pageSetUpPr fitToPage="1"/>
  </sheetPr>
  <dimension ref="A1:Q67"/>
  <sheetViews>
    <sheetView showGridLines="0" view="pageBreakPreview" zoomScale="70" zoomScaleNormal="70" zoomScaleSheetLayoutView="70" workbookViewId="0">
      <selection activeCell="F2" sqref="F2"/>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480000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243" t="s">
        <v>50</v>
      </c>
      <c r="D11" s="244" t="s">
        <v>146</v>
      </c>
      <c r="E11" s="248" t="s">
        <v>165</v>
      </c>
      <c r="F11" s="245" t="s">
        <v>163</v>
      </c>
      <c r="G11" s="246">
        <v>1</v>
      </c>
      <c r="H11" s="247">
        <v>600000</v>
      </c>
      <c r="I11" s="169"/>
      <c r="J11" s="166">
        <f t="shared" ref="J11:J21" si="0">SUM(H11:I11)</f>
        <v>600000</v>
      </c>
      <c r="K11" s="16">
        <f t="shared" ref="K11" si="1">ROUNDDOWN(SUM(H11:I11)/5*4,-3)</f>
        <v>480000</v>
      </c>
      <c r="L11" s="17">
        <f t="shared" ref="L11:L21" si="2">IF(C11="（テクノロジーの種類をプルダウンから選択）","0",
IF(C11="介護業務支援（介護ソフト、インカムを除く）",300000,
IF(OR(C11="移乗支援（装着、非装着）",C11="入浴支援",C11="介護業務支援（インカム）"),G11*1000000,
G11*300000)))</f>
        <v>1000000</v>
      </c>
      <c r="M11" s="18">
        <f>MIN(K11:L11)</f>
        <v>480000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361" t="s">
        <v>147</v>
      </c>
      <c r="E23" s="392" t="s">
        <v>11</v>
      </c>
      <c r="F23" s="395"/>
      <c r="G23" s="398" t="s">
        <v>15</v>
      </c>
      <c r="H23" s="369"/>
      <c r="I23" s="371"/>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362"/>
      <c r="E24" s="393"/>
      <c r="F24" s="396"/>
      <c r="G24" s="399"/>
      <c r="H24" s="370"/>
      <c r="I24" s="372"/>
      <c r="J24" s="336"/>
      <c r="K24" s="336"/>
      <c r="L24" s="336"/>
      <c r="M24" s="367"/>
      <c r="N24" s="19"/>
      <c r="P24"/>
    </row>
    <row r="25" spans="2:17" ht="22.5" customHeight="1" thickBot="1">
      <c r="B25" s="405"/>
      <c r="C25" s="152" t="s">
        <v>17</v>
      </c>
      <c r="D25" s="362"/>
      <c r="E25" s="394"/>
      <c r="F25" s="397"/>
      <c r="G25" s="399"/>
      <c r="H25" s="370"/>
      <c r="I25" s="372"/>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46"/>
      <c r="C27" s="42" t="s">
        <v>14</v>
      </c>
      <c r="D27" s="361" t="s">
        <v>147</v>
      </c>
      <c r="E27" s="373" t="s">
        <v>151</v>
      </c>
      <c r="F27" s="376"/>
      <c r="G27" s="379" t="s">
        <v>15</v>
      </c>
      <c r="H27" s="382"/>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362"/>
      <c r="E28" s="374"/>
      <c r="F28" s="377"/>
      <c r="G28" s="380"/>
      <c r="H28" s="382"/>
      <c r="I28" s="383"/>
      <c r="J28" s="359"/>
      <c r="K28" s="336"/>
      <c r="L28" s="336"/>
      <c r="M28" s="367"/>
      <c r="N28" s="19"/>
      <c r="P28"/>
    </row>
    <row r="29" spans="2:17" ht="22.5" customHeight="1" thickBot="1">
      <c r="B29" s="365"/>
      <c r="C29" s="197" t="s">
        <v>17</v>
      </c>
      <c r="D29" s="363"/>
      <c r="E29" s="375"/>
      <c r="F29" s="378"/>
      <c r="G29" s="381"/>
      <c r="H29" s="382"/>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600000</v>
      </c>
      <c r="I36" s="186"/>
      <c r="J36" s="55"/>
      <c r="K36" s="55"/>
      <c r="L36" s="56"/>
      <c r="M36" s="57">
        <f>ROUNDDOWN((SUBTOTAL(9,M11:M21,M23:M24,M26:M35)),-3)</f>
        <v>480000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63"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B9:C9"/>
    <mergeCell ref="E23:E25"/>
    <mergeCell ref="F23:F25"/>
    <mergeCell ref="G23:G25"/>
    <mergeCell ref="D4:E4"/>
    <mergeCell ref="D5:E5"/>
    <mergeCell ref="B24:B25"/>
    <mergeCell ref="H4:I4"/>
    <mergeCell ref="H5:I5"/>
    <mergeCell ref="F4:G4"/>
    <mergeCell ref="F5:G5"/>
    <mergeCell ref="M23:M25"/>
    <mergeCell ref="M27:M29"/>
    <mergeCell ref="H23:H25"/>
    <mergeCell ref="I23:I25"/>
    <mergeCell ref="J23:J25"/>
    <mergeCell ref="D23:D25"/>
    <mergeCell ref="E27:E29"/>
    <mergeCell ref="F27:F29"/>
    <mergeCell ref="G27:G29"/>
    <mergeCell ref="H27:H29"/>
    <mergeCell ref="I27:I29"/>
    <mergeCell ref="B41:C41"/>
    <mergeCell ref="I42:I48"/>
    <mergeCell ref="K23:K25"/>
    <mergeCell ref="L23:L25"/>
    <mergeCell ref="H55:H57"/>
    <mergeCell ref="I55:I57"/>
    <mergeCell ref="K27:K29"/>
    <mergeCell ref="L27:L29"/>
    <mergeCell ref="B54:C54"/>
    <mergeCell ref="E55:E57"/>
    <mergeCell ref="F55:F57"/>
    <mergeCell ref="G55:G57"/>
    <mergeCell ref="D55:D57"/>
    <mergeCell ref="J27:J29"/>
    <mergeCell ref="D27:D29"/>
    <mergeCell ref="B28:B29"/>
  </mergeCells>
  <phoneticPr fontId="4"/>
  <conditionalFormatting sqref="C24">
    <cfRule type="expression" dxfId="212" priority="7">
      <formula>$C$23="職員数に応じて必要なライセンス数が変動しないもの"</formula>
    </cfRule>
  </conditionalFormatting>
  <conditionalFormatting sqref="G31:G35 G11:G21 G44:G48">
    <cfRule type="expression" dxfId="211" priority="6">
      <formula>AND(NOT(ISBLANK(H11)), NOT(ISBLANK(F11)), ISBLANK(G11))</formula>
    </cfRule>
  </conditionalFormatting>
  <conditionalFormatting sqref="C28">
    <cfRule type="expression" dxfId="210" priority="5">
      <formula>$C$27="職員数に応じて必要なライセンス数が変動しないもの"</formula>
    </cfRule>
  </conditionalFormatting>
  <conditionalFormatting sqref="H11">
    <cfRule type="expression" dxfId="209" priority="4">
      <formula>" =IF(AND(G17&lt;&gt;"""", F17=""""), ""入力してください"", """")"</formula>
    </cfRule>
  </conditionalFormatting>
  <conditionalFormatting sqref="G11:G21">
    <cfRule type="expression" dxfId="208" priority="3">
      <formula>C11="介護業務支援（介護ソフト、インカムを除く）"</formula>
    </cfRule>
  </conditionalFormatting>
  <conditionalFormatting sqref="G44:G48">
    <cfRule type="expression" dxfId="207" priority="1">
      <formula>C44="介護業務支援（介護ソフト）"</formula>
    </cfRule>
    <cfRule type="expression" dxfId="206" priority="2">
      <formula>C44="介護業務支援（介護ソフト、インカムを除く）"</formula>
    </cfRule>
  </conditionalFormatting>
  <conditionalFormatting sqref="C25 C29">
    <cfRule type="expression" dxfId="205" priority="8">
      <formula>#REF!="介護予防認知症対応型共同生活介護"</formula>
    </cfRule>
    <cfRule type="expression" dxfId="204" priority="9">
      <formula>#REF!="介護予防特定施設入居者生活介護"</formula>
    </cfRule>
    <cfRule type="expression" dxfId="203" priority="10">
      <formula>#REF!="介護医療院"</formula>
    </cfRule>
    <cfRule type="expression" dxfId="202" priority="11">
      <formula>#REF!="軽費老人ホーム"</formula>
    </cfRule>
    <cfRule type="expression" dxfId="201" priority="12">
      <formula>#REF!="養護老人ホーム"</formula>
    </cfRule>
    <cfRule type="expression" dxfId="200" priority="13">
      <formula>#REF!="複合型サービス（看護小規模多機能型居宅介護）"</formula>
    </cfRule>
    <cfRule type="expression" dxfId="199" priority="14">
      <formula>#REF!="認知症対応型共同生活介護"</formula>
    </cfRule>
    <cfRule type="expression" dxfId="198" priority="15">
      <formula>#REF!="地域密着型特定施設入居者生活介護"</formula>
    </cfRule>
    <cfRule type="expression" dxfId="197" priority="16">
      <formula>#REF!="特定施設入居者生活介護"</formula>
    </cfRule>
    <cfRule type="expression" dxfId="196" priority="17">
      <formula>#REF!="介護老人保健施設"</formula>
    </cfRule>
    <cfRule type="expression" dxfId="195" priority="18">
      <formula>#REF!="介護老人福祉施設"</formula>
    </cfRule>
  </conditionalFormatting>
  <dataValidations count="3">
    <dataValidation type="whole" operator="greaterThanOrEqual" allowBlank="1" showInputMessage="1" showErrorMessage="1" sqref="F55:F57" xr:uid="{4310B922-5B0D-404A-86F8-8E3669471456}">
      <formula1>1</formula1>
    </dataValidation>
    <dataValidation allowBlank="1" showInputMessage="1" showErrorMessage="1" errorTitle="入力エラー" error="入力してください" sqref="G31:G35 G11:G21 G44:G48" xr:uid="{E72197FE-5DFB-4048-8CDD-4200BCF4DDAB}"/>
    <dataValidation type="list" allowBlank="1" showInputMessage="1" showErrorMessage="1" sqref="D44:D48 D23:D25 D27:D29 D31:D35 D42 D55:D57 D11:D21" xr:uid="{A072FE8A-42BC-42B6-B5E2-C5E591DE31CD}">
      <formula1>"　,○"</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8F85C57D-E6DB-42F7-84E2-ADE8670E1B87}">
          <x14:formula1>
            <xm:f>さわらないでください。!$D$3:$D$15</xm:f>
          </x14:formula1>
          <xm:sqref>C44:C48</xm:sqref>
        </x14:dataValidation>
        <x14:dataValidation type="list" allowBlank="1" showInputMessage="1" showErrorMessage="1" xr:uid="{C463EA2C-22CD-4C76-9F87-5AEBBE549C49}">
          <x14:formula1>
            <xm:f>さわらないでください。!$B$3:$B$14</xm:f>
          </x14:formula1>
          <xm:sqref>C11:C21</xm:sqref>
        </x14:dataValidation>
        <x14:dataValidation type="list" allowBlank="1" showInputMessage="1" showErrorMessage="1" xr:uid="{CBF7B614-3F89-40B7-852E-87B00D732EA7}">
          <x14:formula1>
            <xm:f>さわらないでください。!$C$3:$C$8</xm:f>
          </x14:formula1>
          <xm:sqref>C31:C35</xm:sqref>
        </x14:dataValidation>
        <x14:dataValidation type="list" allowBlank="1" showInputMessage="1" showErrorMessage="1" xr:uid="{4DA711A4-CCA1-419A-B5C2-8BD931D272EA}">
          <x14:formula1>
            <xm:f>さわらないでください。!$G$3:$G$4</xm:f>
          </x14:formula1>
          <xm:sqref>C29 C25</xm:sqref>
        </x14:dataValidation>
        <x14:dataValidation type="list" allowBlank="1" showInputMessage="1" showErrorMessage="1" xr:uid="{B490163C-3A6F-47D7-A56B-E1FC403726CA}">
          <x14:formula1>
            <xm:f>さわらないでください。!$F$3:$F$7</xm:f>
          </x14:formula1>
          <xm:sqref>C28 C24</xm:sqref>
        </x14:dataValidation>
        <x14:dataValidation type="list" allowBlank="1" showInputMessage="1" showErrorMessage="1" xr:uid="{278D158C-9321-48A9-803D-5CDA300CC124}">
          <x14:formula1>
            <xm:f>さわらないでください。!$E$3:$E$5</xm:f>
          </x14:formula1>
          <xm:sqref>C27 C23</xm:sqref>
        </x14:dataValidation>
        <x14:dataValidation type="list" allowBlank="1" showInputMessage="1" showErrorMessage="1" xr:uid="{B1D2246B-BE7E-4D77-9E8A-0E02B2BA3EF6}">
          <x14:formula1>
            <xm:f>さわらないでください。!$L$3:$L$66</xm:f>
          </x14:formula1>
          <xm:sqref>F5:G5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A89B-A456-480E-B1BB-3BBC16822E53}">
  <sheetPr>
    <pageSetUpPr fitToPage="1"/>
  </sheetPr>
  <dimension ref="A1:Q67"/>
  <sheetViews>
    <sheetView showGridLines="0" view="pageBreakPreview" zoomScale="70" zoomScaleNormal="70" zoomScaleSheetLayoutView="70" workbookViewId="0">
      <selection activeCell="D32" sqref="D32"/>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2200000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243" t="s">
        <v>76</v>
      </c>
      <c r="D11" s="244" t="s">
        <v>146</v>
      </c>
      <c r="E11" s="248" t="s">
        <v>165</v>
      </c>
      <c r="F11" s="245" t="s">
        <v>163</v>
      </c>
      <c r="G11" s="246">
        <v>20</v>
      </c>
      <c r="H11" s="247">
        <v>2400000</v>
      </c>
      <c r="I11" s="253">
        <v>350000</v>
      </c>
      <c r="J11" s="166">
        <f t="shared" ref="J11:J21" si="0">SUM(H11:I11)</f>
        <v>2750000</v>
      </c>
      <c r="K11" s="16">
        <f t="shared" ref="K11" si="1">ROUNDDOWN(SUM(H11:I11)/5*4,-3)</f>
        <v>2200000</v>
      </c>
      <c r="L11" s="17">
        <f t="shared" ref="L11:L21" si="2">IF(C11="（テクノロジーの種類をプルダウンから選択）","0",
IF(C11="介護業務支援（介護ソフト、インカムを除く）",300000,
IF(OR(C11="移乗支援（装着、非装着）",C11="入浴支援",C11="介護業務支援（インカム）"),G11*1000000,
G11*300000)))</f>
        <v>6000000</v>
      </c>
      <c r="M11" s="18">
        <f>MIN(K11:L11)</f>
        <v>2200000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361" t="s">
        <v>147</v>
      </c>
      <c r="E23" s="392" t="s">
        <v>11</v>
      </c>
      <c r="F23" s="395"/>
      <c r="G23" s="398" t="s">
        <v>15</v>
      </c>
      <c r="H23" s="369"/>
      <c r="I23" s="371"/>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362"/>
      <c r="E24" s="393"/>
      <c r="F24" s="396"/>
      <c r="G24" s="399"/>
      <c r="H24" s="370"/>
      <c r="I24" s="372"/>
      <c r="J24" s="336"/>
      <c r="K24" s="336"/>
      <c r="L24" s="336"/>
      <c r="M24" s="367"/>
      <c r="N24" s="19"/>
      <c r="P24"/>
    </row>
    <row r="25" spans="2:17" ht="22.5" customHeight="1" thickBot="1">
      <c r="B25" s="405"/>
      <c r="C25" s="152" t="s">
        <v>17</v>
      </c>
      <c r="D25" s="362"/>
      <c r="E25" s="394"/>
      <c r="F25" s="397"/>
      <c r="G25" s="399"/>
      <c r="H25" s="370"/>
      <c r="I25" s="372"/>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361" t="s">
        <v>147</v>
      </c>
      <c r="E27" s="373" t="s">
        <v>151</v>
      </c>
      <c r="F27" s="376"/>
      <c r="G27" s="379" t="s">
        <v>15</v>
      </c>
      <c r="H27" s="382"/>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362"/>
      <c r="E28" s="374"/>
      <c r="F28" s="377"/>
      <c r="G28" s="380"/>
      <c r="H28" s="382"/>
      <c r="I28" s="383"/>
      <c r="J28" s="359"/>
      <c r="K28" s="336"/>
      <c r="L28" s="336"/>
      <c r="M28" s="367"/>
      <c r="N28" s="19"/>
      <c r="P28"/>
    </row>
    <row r="29" spans="2:17" ht="22.5" customHeight="1" thickBot="1">
      <c r="B29" s="365"/>
      <c r="C29" s="197" t="s">
        <v>17</v>
      </c>
      <c r="D29" s="363"/>
      <c r="E29" s="375"/>
      <c r="F29" s="378"/>
      <c r="G29" s="381"/>
      <c r="H29" s="382"/>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2400000</v>
      </c>
      <c r="I36" s="186"/>
      <c r="J36" s="55"/>
      <c r="K36" s="55"/>
      <c r="L36" s="56"/>
      <c r="M36" s="57">
        <f>ROUNDDOWN((SUBTOTAL(9,M11:M21,M23:M24,M26:M35)),-3)</f>
        <v>2200000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94" priority="7">
      <formula>$C$23="職員数に応じて必要なライセンス数が変動しないもの"</formula>
    </cfRule>
  </conditionalFormatting>
  <conditionalFormatting sqref="G31:G35 G11:G21 G44:G48">
    <cfRule type="expression" dxfId="193" priority="6">
      <formula>AND(NOT(ISBLANK(H11)), NOT(ISBLANK(F11)), ISBLANK(G11))</formula>
    </cfRule>
  </conditionalFormatting>
  <conditionalFormatting sqref="C28">
    <cfRule type="expression" dxfId="192" priority="5">
      <formula>$C$27="職員数に応じて必要なライセンス数が変動しないもの"</formula>
    </cfRule>
  </conditionalFormatting>
  <conditionalFormatting sqref="H11">
    <cfRule type="expression" dxfId="191" priority="4">
      <formula>" =IF(AND(G17&lt;&gt;"""", F17=""""), ""入力してください"", """")"</formula>
    </cfRule>
  </conditionalFormatting>
  <conditionalFormatting sqref="G11:G21">
    <cfRule type="expression" dxfId="190" priority="3">
      <formula>C11="介護業務支援（介護ソフト、インカムを除く）"</formula>
    </cfRule>
  </conditionalFormatting>
  <conditionalFormatting sqref="G44:G48">
    <cfRule type="expression" dxfId="189" priority="1">
      <formula>C44="介護業務支援（介護ソフト）"</formula>
    </cfRule>
    <cfRule type="expression" dxfId="188" priority="2">
      <formula>C44="介護業務支援（介護ソフト、インカムを除く）"</formula>
    </cfRule>
  </conditionalFormatting>
  <conditionalFormatting sqref="C25 C29">
    <cfRule type="expression" dxfId="187" priority="8">
      <formula>#REF!="介護予防認知症対応型共同生活介護"</formula>
    </cfRule>
    <cfRule type="expression" dxfId="186" priority="9">
      <formula>#REF!="介護予防特定施設入居者生活介護"</formula>
    </cfRule>
    <cfRule type="expression" dxfId="185" priority="10">
      <formula>#REF!="介護医療院"</formula>
    </cfRule>
    <cfRule type="expression" dxfId="184" priority="11">
      <formula>#REF!="軽費老人ホーム"</formula>
    </cfRule>
    <cfRule type="expression" dxfId="183" priority="12">
      <formula>#REF!="養護老人ホーム"</formula>
    </cfRule>
    <cfRule type="expression" dxfId="182" priority="13">
      <formula>#REF!="複合型サービス（看護小規模多機能型居宅介護）"</formula>
    </cfRule>
    <cfRule type="expression" dxfId="181" priority="14">
      <formula>#REF!="認知症対応型共同生活介護"</formula>
    </cfRule>
    <cfRule type="expression" dxfId="180" priority="15">
      <formula>#REF!="地域密着型特定施設入居者生活介護"</formula>
    </cfRule>
    <cfRule type="expression" dxfId="179" priority="16">
      <formula>#REF!="特定施設入居者生活介護"</formula>
    </cfRule>
    <cfRule type="expression" dxfId="178" priority="17">
      <formula>#REF!="介護老人保健施設"</formula>
    </cfRule>
    <cfRule type="expression" dxfId="177" priority="18">
      <formula>#REF!="介護老人福祉施設"</formula>
    </cfRule>
  </conditionalFormatting>
  <dataValidations count="3">
    <dataValidation type="list" allowBlank="1" showInputMessage="1" showErrorMessage="1" sqref="D44:D48 D23:D25 D27:D29 D31:D35 D42 D55:D57 D11:D21" xr:uid="{B6205F50-0351-40F0-A886-DA7A10C73C80}">
      <formula1>"　,○"</formula1>
    </dataValidation>
    <dataValidation allowBlank="1" showInputMessage="1" showErrorMessage="1" errorTitle="入力エラー" error="入力してください" sqref="G31:G35 G11:G21 G44:G48" xr:uid="{68875897-5EF0-493F-A278-AC46635CF010}"/>
    <dataValidation type="whole" operator="greaterThanOrEqual" allowBlank="1" showInputMessage="1" showErrorMessage="1" sqref="F55:F57" xr:uid="{F51B8047-E807-4AB9-8C6D-F53A4FF0BF46}">
      <formula1>1</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AD1378FB-B762-48D6-9065-EE8C37F54BA1}">
          <x14:formula1>
            <xm:f>さわらないでください。!$L$3:$L$66</xm:f>
          </x14:formula1>
          <xm:sqref>F5:G5</xm:sqref>
        </x14:dataValidation>
        <x14:dataValidation type="list" allowBlank="1" showInputMessage="1" showErrorMessage="1" xr:uid="{7FA9BEBC-C23B-458B-A30D-46D57731D96D}">
          <x14:formula1>
            <xm:f>さわらないでください。!$E$3:$E$5</xm:f>
          </x14:formula1>
          <xm:sqref>C27 C23</xm:sqref>
        </x14:dataValidation>
        <x14:dataValidation type="list" allowBlank="1" showInputMessage="1" showErrorMessage="1" xr:uid="{F87F05B7-9656-42FD-AB64-68293C568972}">
          <x14:formula1>
            <xm:f>さわらないでください。!$F$3:$F$7</xm:f>
          </x14:formula1>
          <xm:sqref>C28 C24</xm:sqref>
        </x14:dataValidation>
        <x14:dataValidation type="list" allowBlank="1" showInputMessage="1" showErrorMessage="1" xr:uid="{2713C702-58BE-435F-8EFD-F2412BB4AB3C}">
          <x14:formula1>
            <xm:f>さわらないでください。!$G$3:$G$4</xm:f>
          </x14:formula1>
          <xm:sqref>C29 C25</xm:sqref>
        </x14:dataValidation>
        <x14:dataValidation type="list" allowBlank="1" showInputMessage="1" showErrorMessage="1" xr:uid="{D3010FF6-BDD3-4FA2-A06A-CB506039F423}">
          <x14:formula1>
            <xm:f>さわらないでください。!$C$3:$C$8</xm:f>
          </x14:formula1>
          <xm:sqref>C31:C35</xm:sqref>
        </x14:dataValidation>
        <x14:dataValidation type="list" allowBlank="1" showInputMessage="1" showErrorMessage="1" xr:uid="{FBA5C353-2915-447D-A511-ABE69A0455FF}">
          <x14:formula1>
            <xm:f>さわらないでください。!$B$3:$B$14</xm:f>
          </x14:formula1>
          <xm:sqref>C11:C21</xm:sqref>
        </x14:dataValidation>
        <x14:dataValidation type="list" allowBlank="1" showInputMessage="1" showErrorMessage="1" xr:uid="{E7342E0D-3AD7-4227-B92C-5EFEDB328D4C}">
          <x14:formula1>
            <xm:f>さわらないでください。!$D$3:$D$15</xm:f>
          </x14:formula1>
          <xm:sqref>C44:C48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333B-BD8A-48DE-AEAB-E134CA34CD32}">
  <dimension ref="A1:F31"/>
  <sheetViews>
    <sheetView showGridLines="0" view="pageBreakPreview" zoomScale="70" zoomScaleNormal="85" zoomScaleSheetLayoutView="70" workbookViewId="0">
      <selection activeCell="N5" sqref="N5"/>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76</v>
      </c>
      <c r="C14" s="244" t="s">
        <v>146</v>
      </c>
      <c r="D14" s="260" t="s">
        <v>166</v>
      </c>
      <c r="E14" s="261"/>
      <c r="F14" s="262">
        <v>40000</v>
      </c>
    </row>
    <row r="15" spans="1:6" ht="26.4" customHeight="1">
      <c r="B15" s="259" t="s">
        <v>76</v>
      </c>
      <c r="C15" s="263" t="s">
        <v>146</v>
      </c>
      <c r="D15" s="264" t="s">
        <v>167</v>
      </c>
      <c r="E15" s="265">
        <v>10</v>
      </c>
      <c r="F15" s="266">
        <v>200000</v>
      </c>
    </row>
    <row r="16" spans="1:6" ht="26.4" customHeight="1">
      <c r="B16" s="259" t="s">
        <v>76</v>
      </c>
      <c r="C16" s="263" t="s">
        <v>146</v>
      </c>
      <c r="D16" s="267" t="s">
        <v>168</v>
      </c>
      <c r="E16" s="268">
        <v>1</v>
      </c>
      <c r="F16" s="269">
        <v>110000</v>
      </c>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350000</v>
      </c>
    </row>
  </sheetData>
  <mergeCells count="5">
    <mergeCell ref="C4:D4"/>
    <mergeCell ref="E4:F4"/>
    <mergeCell ref="C5:D5"/>
    <mergeCell ref="E5:F5"/>
    <mergeCell ref="B8:E9"/>
  </mergeCells>
  <phoneticPr fontId="4"/>
  <dataValidations count="1">
    <dataValidation type="list" allowBlank="1" showInputMessage="1" showErrorMessage="1" sqref="C14:C30" xr:uid="{627C0418-28AD-42D4-B605-67048F475FD1}">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0AB775C-1C69-4C00-82E2-18F58F649EAB}">
          <x14:formula1>
            <xm:f>さわらないでください。!$L$3:$L$66</xm:f>
          </x14:formula1>
          <xm:sqref>E5:F5</xm:sqref>
        </x14:dataValidation>
        <x14:dataValidation type="list" allowBlank="1" showInputMessage="1" showErrorMessage="1" xr:uid="{CDA74B59-B143-4D6E-B3EB-04EF75898BCC}">
          <x14:formula1>
            <xm:f>さわらないでください。!$J$3:$J$16</xm:f>
          </x14:formula1>
          <xm:sqref>B14:B29 B30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66D4-6D38-4310-AFFA-FC4597898444}">
  <sheetPr>
    <pageSetUpPr fitToPage="1"/>
  </sheetPr>
  <dimension ref="A1:Q67"/>
  <sheetViews>
    <sheetView showGridLines="0" view="pageBreakPreview" zoomScale="70" zoomScaleNormal="70" zoomScaleSheetLayoutView="70" workbookViewId="0">
      <selection activeCell="F6" sqref="F6"/>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14400000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243" t="s">
        <v>76</v>
      </c>
      <c r="D11" s="244" t="s">
        <v>146</v>
      </c>
      <c r="E11" s="248" t="s">
        <v>165</v>
      </c>
      <c r="F11" s="245" t="s">
        <v>163</v>
      </c>
      <c r="G11" s="246">
        <v>100</v>
      </c>
      <c r="H11" s="247">
        <v>12000000</v>
      </c>
      <c r="I11" s="253">
        <v>5000000</v>
      </c>
      <c r="J11" s="166">
        <f t="shared" ref="J11:J21" si="0">SUM(H11:I11)</f>
        <v>17000000</v>
      </c>
      <c r="K11" s="16">
        <f t="shared" ref="K11" si="1">ROUNDDOWN(SUM(H11:I11)/5*4,-3)</f>
        <v>13600000</v>
      </c>
      <c r="L11" s="17">
        <f t="shared" ref="L11:L21" si="2">IF(C11="（テクノロジーの種類をプルダウンから選択）","0",
IF(C11="介護業務支援（介護ソフト、インカムを除く）",300000,
IF(OR(C11="移乗支援（装着、非装着）",C11="入浴支援",C11="介護業務支援（インカム）"),G11*1000000,
G11*300000)))</f>
        <v>30000000</v>
      </c>
      <c r="M11" s="18">
        <f>MIN(K11:L11)</f>
        <v>13600000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361" t="s">
        <v>147</v>
      </c>
      <c r="E23" s="392" t="s">
        <v>11</v>
      </c>
      <c r="F23" s="395"/>
      <c r="G23" s="398" t="s">
        <v>15</v>
      </c>
      <c r="H23" s="369"/>
      <c r="I23" s="371"/>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362"/>
      <c r="E24" s="393"/>
      <c r="F24" s="396"/>
      <c r="G24" s="399"/>
      <c r="H24" s="370"/>
      <c r="I24" s="372"/>
      <c r="J24" s="336"/>
      <c r="K24" s="336"/>
      <c r="L24" s="336"/>
      <c r="M24" s="367"/>
      <c r="N24" s="19"/>
      <c r="P24"/>
    </row>
    <row r="25" spans="2:17" ht="22.5" customHeight="1" thickBot="1">
      <c r="B25" s="405"/>
      <c r="C25" s="152" t="s">
        <v>17</v>
      </c>
      <c r="D25" s="362"/>
      <c r="E25" s="394"/>
      <c r="F25" s="397"/>
      <c r="G25" s="399"/>
      <c r="H25" s="370"/>
      <c r="I25" s="372"/>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361" t="s">
        <v>147</v>
      </c>
      <c r="E27" s="373" t="s">
        <v>151</v>
      </c>
      <c r="F27" s="376"/>
      <c r="G27" s="379" t="s">
        <v>15</v>
      </c>
      <c r="H27" s="382"/>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362"/>
      <c r="E28" s="374"/>
      <c r="F28" s="377"/>
      <c r="G28" s="380"/>
      <c r="H28" s="382"/>
      <c r="I28" s="383"/>
      <c r="J28" s="359"/>
      <c r="K28" s="336"/>
      <c r="L28" s="336"/>
      <c r="M28" s="367"/>
      <c r="N28" s="19"/>
      <c r="P28"/>
    </row>
    <row r="29" spans="2:17" ht="22.5" customHeight="1" thickBot="1">
      <c r="B29" s="365"/>
      <c r="C29" s="197" t="s">
        <v>17</v>
      </c>
      <c r="D29" s="363"/>
      <c r="E29" s="375"/>
      <c r="F29" s="378"/>
      <c r="G29" s="381"/>
      <c r="H29" s="382"/>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243" t="s">
        <v>61</v>
      </c>
      <c r="D31" s="270" t="s">
        <v>146</v>
      </c>
      <c r="E31" s="136" t="s">
        <v>22</v>
      </c>
      <c r="F31" s="245" t="s">
        <v>163</v>
      </c>
      <c r="G31" s="246">
        <v>2</v>
      </c>
      <c r="H31" s="271">
        <v>1000000</v>
      </c>
      <c r="I31" s="181" t="s">
        <v>19</v>
      </c>
      <c r="J31" s="25">
        <f>H31</f>
        <v>1000000</v>
      </c>
      <c r="K31" s="25">
        <f>ROUNDDOWN(SUM(H31)/5*4,-3)</f>
        <v>800000</v>
      </c>
      <c r="L31" s="22">
        <f t="shared" ref="L31:L35" si="6">G31*1000000</f>
        <v>2000000</v>
      </c>
      <c r="M31" s="23">
        <f>MIN(K31:L31)</f>
        <v>800000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13000000</v>
      </c>
      <c r="I36" s="186"/>
      <c r="J36" s="55"/>
      <c r="K36" s="55"/>
      <c r="L36" s="56"/>
      <c r="M36" s="57">
        <f>ROUNDDOWN((SUBTOTAL(9,M11:M21,M23:M24,M26:M35)),-3)</f>
        <v>14400000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76" priority="7">
      <formula>$C$23="職員数に応じて必要なライセンス数が変動しないもの"</formula>
    </cfRule>
  </conditionalFormatting>
  <conditionalFormatting sqref="G31:G35 G11:G21 G44:G48">
    <cfRule type="expression" dxfId="175" priority="6">
      <formula>AND(NOT(ISBLANK(H11)), NOT(ISBLANK(F11)), ISBLANK(G11))</formula>
    </cfRule>
  </conditionalFormatting>
  <conditionalFormatting sqref="C28">
    <cfRule type="expression" dxfId="174" priority="5">
      <formula>$C$27="職員数に応じて必要なライセンス数が変動しないもの"</formula>
    </cfRule>
  </conditionalFormatting>
  <conditionalFormatting sqref="H11">
    <cfRule type="expression" dxfId="173" priority="4">
      <formula>" =IF(AND(G17&lt;&gt;"""", F17=""""), ""入力してください"", """")"</formula>
    </cfRule>
  </conditionalFormatting>
  <conditionalFormatting sqref="G11:G21">
    <cfRule type="expression" dxfId="172" priority="3">
      <formula>C11="介護業務支援（介護ソフト、インカムを除く）"</formula>
    </cfRule>
  </conditionalFormatting>
  <conditionalFormatting sqref="G44:G48">
    <cfRule type="expression" dxfId="171" priority="1">
      <formula>C44="介護業務支援（介護ソフト）"</formula>
    </cfRule>
    <cfRule type="expression" dxfId="170" priority="2">
      <formula>C44="介護業務支援（介護ソフト、インカムを除く）"</formula>
    </cfRule>
  </conditionalFormatting>
  <conditionalFormatting sqref="C25 C29">
    <cfRule type="expression" dxfId="169" priority="8">
      <formula>#REF!="介護予防認知症対応型共同生活介護"</formula>
    </cfRule>
    <cfRule type="expression" dxfId="168" priority="9">
      <formula>#REF!="介護予防特定施設入居者生活介護"</formula>
    </cfRule>
    <cfRule type="expression" dxfId="167" priority="10">
      <formula>#REF!="介護医療院"</formula>
    </cfRule>
    <cfRule type="expression" dxfId="166" priority="11">
      <formula>#REF!="軽費老人ホーム"</formula>
    </cfRule>
    <cfRule type="expression" dxfId="165" priority="12">
      <formula>#REF!="養護老人ホーム"</formula>
    </cfRule>
    <cfRule type="expression" dxfId="164" priority="13">
      <formula>#REF!="複合型サービス（看護小規模多機能型居宅介護）"</formula>
    </cfRule>
    <cfRule type="expression" dxfId="163" priority="14">
      <formula>#REF!="認知症対応型共同生活介護"</formula>
    </cfRule>
    <cfRule type="expression" dxfId="162" priority="15">
      <formula>#REF!="地域密着型特定施設入居者生活介護"</formula>
    </cfRule>
    <cfRule type="expression" dxfId="161" priority="16">
      <formula>#REF!="特定施設入居者生活介護"</formula>
    </cfRule>
    <cfRule type="expression" dxfId="160" priority="17">
      <formula>#REF!="介護老人保健施設"</formula>
    </cfRule>
    <cfRule type="expression" dxfId="159" priority="18">
      <formula>#REF!="介護老人福祉施設"</formula>
    </cfRule>
  </conditionalFormatting>
  <dataValidations count="3">
    <dataValidation type="whole" operator="greaterThanOrEqual" allowBlank="1" showInputMessage="1" showErrorMessage="1" sqref="F55:F57" xr:uid="{51B01184-8023-4405-BFB0-E8F61EF60F99}">
      <formula1>1</formula1>
    </dataValidation>
    <dataValidation allowBlank="1" showInputMessage="1" showErrorMessage="1" errorTitle="入力エラー" error="入力してください" sqref="G31:G35 G11:G21 G44:G48" xr:uid="{B9B79690-3B66-4F28-B468-899726544F13}"/>
    <dataValidation type="list" allowBlank="1" showInputMessage="1" showErrorMessage="1" sqref="D44:D48 D23:D25 D27:D29 D31:D35 D42 D55:D57 D11:D21" xr:uid="{D9692A00-7478-40FF-BA36-69617C1077D5}">
      <formula1>"　,○"</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91238A0C-3BD8-4137-91CC-9BCD8FC8B9A8}">
          <x14:formula1>
            <xm:f>さわらないでください。!$D$3:$D$15</xm:f>
          </x14:formula1>
          <xm:sqref>C44:C48</xm:sqref>
        </x14:dataValidation>
        <x14:dataValidation type="list" allowBlank="1" showInputMessage="1" showErrorMessage="1" xr:uid="{AC6EDD88-7C7D-488D-A41B-BAFB74B2B1A4}">
          <x14:formula1>
            <xm:f>さわらないでください。!$B$3:$B$14</xm:f>
          </x14:formula1>
          <xm:sqref>C11:C21</xm:sqref>
        </x14:dataValidation>
        <x14:dataValidation type="list" allowBlank="1" showInputMessage="1" showErrorMessage="1" xr:uid="{FE5959D8-3AFE-4DA7-9963-4F111E65E44A}">
          <x14:formula1>
            <xm:f>さわらないでください。!$C$3:$C$8</xm:f>
          </x14:formula1>
          <xm:sqref>C31:C35</xm:sqref>
        </x14:dataValidation>
        <x14:dataValidation type="list" allowBlank="1" showInputMessage="1" showErrorMessage="1" xr:uid="{964CF99E-3546-4734-927B-0E033254C4EB}">
          <x14:formula1>
            <xm:f>さわらないでください。!$G$3:$G$4</xm:f>
          </x14:formula1>
          <xm:sqref>C29 C25</xm:sqref>
        </x14:dataValidation>
        <x14:dataValidation type="list" allowBlank="1" showInputMessage="1" showErrorMessage="1" xr:uid="{FCE94CEF-F52F-43A9-8091-5C7F0BFB10E8}">
          <x14:formula1>
            <xm:f>さわらないでください。!$F$3:$F$7</xm:f>
          </x14:formula1>
          <xm:sqref>C28 C24</xm:sqref>
        </x14:dataValidation>
        <x14:dataValidation type="list" allowBlank="1" showInputMessage="1" showErrorMessage="1" xr:uid="{1B73F8D8-2A65-4D87-8A16-8A07F9A3323B}">
          <x14:formula1>
            <xm:f>さわらないでください。!$E$3:$E$5</xm:f>
          </x14:formula1>
          <xm:sqref>C27 C23</xm:sqref>
        </x14:dataValidation>
        <x14:dataValidation type="list" allowBlank="1" showInputMessage="1" showErrorMessage="1" xr:uid="{E34D2936-5BE8-4EB0-B425-8179CA996E1C}">
          <x14:formula1>
            <xm:f>さわらないでください。!$L$3:$L$66</xm:f>
          </x14:formula1>
          <xm:sqref>F5:G5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33C2-E321-424C-A54C-26F3032986C8}">
  <dimension ref="A1:F31"/>
  <sheetViews>
    <sheetView showGridLines="0" view="pageBreakPreview" zoomScale="70" zoomScaleNormal="85" zoomScaleSheetLayoutView="70" workbookViewId="0">
      <selection activeCell="L6" sqref="L6"/>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76</v>
      </c>
      <c r="C14" s="244" t="s">
        <v>146</v>
      </c>
      <c r="D14" s="260" t="s">
        <v>166</v>
      </c>
      <c r="E14" s="261"/>
      <c r="F14" s="262">
        <v>5000000</v>
      </c>
    </row>
    <row r="15" spans="1:6" ht="26.4" customHeight="1">
      <c r="B15" s="113" t="s">
        <v>43</v>
      </c>
      <c r="C15" s="129" t="s">
        <v>147</v>
      </c>
      <c r="D15" s="256"/>
      <c r="E15" s="114"/>
      <c r="F15" s="115"/>
    </row>
    <row r="16" spans="1:6" ht="26.4" customHeight="1">
      <c r="B16" s="113" t="s">
        <v>43</v>
      </c>
      <c r="C16" s="129" t="s">
        <v>147</v>
      </c>
      <c r="D16" s="256"/>
      <c r="E16" s="114"/>
      <c r="F16" s="115"/>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5000000</v>
      </c>
    </row>
  </sheetData>
  <mergeCells count="5">
    <mergeCell ref="C4:D4"/>
    <mergeCell ref="E4:F4"/>
    <mergeCell ref="C5:D5"/>
    <mergeCell ref="E5:F5"/>
    <mergeCell ref="B8:E9"/>
  </mergeCells>
  <phoneticPr fontId="4"/>
  <dataValidations count="1">
    <dataValidation type="list" allowBlank="1" showInputMessage="1" showErrorMessage="1" sqref="C14:C30" xr:uid="{9D0959CF-962C-499D-A417-2682AADAFE1F}">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3BBFBD4-9CBA-430D-8A96-A75A3DAF5DB4}">
          <x14:formula1>
            <xm:f>さわらないでください。!$J$3:$J$16</xm:f>
          </x14:formula1>
          <xm:sqref>B14:B30</xm:sqref>
        </x14:dataValidation>
        <x14:dataValidation type="list" allowBlank="1" showInputMessage="1" showErrorMessage="1" xr:uid="{5D3F73B6-4E71-4850-8E56-FFE2C4B7C8AF}">
          <x14:formula1>
            <xm:f>さわらないでください。!$L$3:$L$66</xm:f>
          </x14:formula1>
          <xm:sqref>E5:F5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6756-37AD-4DF9-AC72-E068AFC8BF4B}">
  <sheetPr>
    <pageSetUpPr fitToPage="1"/>
  </sheetPr>
  <dimension ref="A1:Q67"/>
  <sheetViews>
    <sheetView showGridLines="0" view="pageBreakPreview" zoomScale="70" zoomScaleNormal="70" zoomScaleSheetLayoutView="70" workbookViewId="0">
      <selection activeCell="Q5" sqref="Q5"/>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1440000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42" t="s">
        <v>14</v>
      </c>
      <c r="D23" s="361" t="s">
        <v>147</v>
      </c>
      <c r="E23" s="392" t="s">
        <v>11</v>
      </c>
      <c r="F23" s="395"/>
      <c r="G23" s="398" t="s">
        <v>15</v>
      </c>
      <c r="H23" s="369"/>
      <c r="I23" s="371"/>
      <c r="J23" s="336">
        <f>SUM(H23:I23)</f>
        <v>0</v>
      </c>
      <c r="K23" s="335">
        <f>ROUNDDOWN(SUM(H23:I23)/5*4,-3)</f>
        <v>0</v>
      </c>
      <c r="L23" s="335" t="str">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条件が不正です</v>
      </c>
      <c r="M23" s="366">
        <f>MIN(K23:L23)</f>
        <v>0</v>
      </c>
      <c r="N23" s="19"/>
      <c r="O23" s="43"/>
      <c r="P23"/>
    </row>
    <row r="24" spans="2:17" ht="22.05" customHeight="1">
      <c r="B24" s="404"/>
      <c r="C24" s="44" t="s">
        <v>16</v>
      </c>
      <c r="D24" s="362"/>
      <c r="E24" s="393"/>
      <c r="F24" s="396"/>
      <c r="G24" s="399"/>
      <c r="H24" s="370"/>
      <c r="I24" s="372"/>
      <c r="J24" s="336"/>
      <c r="K24" s="336"/>
      <c r="L24" s="336"/>
      <c r="M24" s="367"/>
      <c r="N24" s="19"/>
      <c r="P24"/>
    </row>
    <row r="25" spans="2:17" ht="22.5" customHeight="1" thickBot="1">
      <c r="B25" s="405"/>
      <c r="C25" s="152" t="s">
        <v>17</v>
      </c>
      <c r="D25" s="362"/>
      <c r="E25" s="394"/>
      <c r="F25" s="397"/>
      <c r="G25" s="399"/>
      <c r="H25" s="370"/>
      <c r="I25" s="372"/>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272" t="s">
        <v>170</v>
      </c>
      <c r="D27" s="413" t="s">
        <v>146</v>
      </c>
      <c r="E27" s="373" t="s">
        <v>151</v>
      </c>
      <c r="F27" s="416" t="s">
        <v>163</v>
      </c>
      <c r="G27" s="379" t="s">
        <v>15</v>
      </c>
      <c r="H27" s="419">
        <v>800000</v>
      </c>
      <c r="I27" s="383" t="s">
        <v>19</v>
      </c>
      <c r="J27" s="358">
        <f>SUM(H27:I27)</f>
        <v>800000</v>
      </c>
      <c r="K27" s="335">
        <f>ROUNDDOWN(SUM(H27:I27)/5*4,-3)</f>
        <v>640000</v>
      </c>
      <c r="L27" s="335">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2500000</v>
      </c>
      <c r="M27" s="366">
        <f>MIN(K27:L27)</f>
        <v>640000</v>
      </c>
      <c r="N27" s="19"/>
      <c r="O27" s="43"/>
      <c r="P27"/>
    </row>
    <row r="28" spans="2:17" ht="22.05" customHeight="1">
      <c r="B28" s="364"/>
      <c r="C28" s="44" t="s">
        <v>16</v>
      </c>
      <c r="D28" s="414"/>
      <c r="E28" s="374"/>
      <c r="F28" s="417"/>
      <c r="G28" s="380"/>
      <c r="H28" s="419"/>
      <c r="I28" s="383"/>
      <c r="J28" s="359"/>
      <c r="K28" s="336"/>
      <c r="L28" s="336"/>
      <c r="M28" s="367"/>
      <c r="N28" s="19"/>
      <c r="P28"/>
    </row>
    <row r="29" spans="2:17" ht="22.5" customHeight="1" thickBot="1">
      <c r="B29" s="365"/>
      <c r="C29" s="197" t="s">
        <v>17</v>
      </c>
      <c r="D29" s="415"/>
      <c r="E29" s="375"/>
      <c r="F29" s="418"/>
      <c r="G29" s="381"/>
      <c r="H29" s="419"/>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243" t="s">
        <v>73</v>
      </c>
      <c r="D31" s="270" t="s">
        <v>146</v>
      </c>
      <c r="E31" s="136" t="s">
        <v>22</v>
      </c>
      <c r="F31" s="245" t="s">
        <v>163</v>
      </c>
      <c r="G31" s="246">
        <v>2</v>
      </c>
      <c r="H31" s="271">
        <v>1000000</v>
      </c>
      <c r="I31" s="181" t="s">
        <v>19</v>
      </c>
      <c r="J31" s="25">
        <f>H31</f>
        <v>1000000</v>
      </c>
      <c r="K31" s="25">
        <f>ROUNDDOWN(SUM(H31)/5*4,-3)</f>
        <v>800000</v>
      </c>
      <c r="L31" s="22">
        <f t="shared" ref="L31:L35" si="6">G31*1000000</f>
        <v>2000000</v>
      </c>
      <c r="M31" s="23">
        <f>MIN(K31:L31)</f>
        <v>800000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1800000</v>
      </c>
      <c r="I36" s="186"/>
      <c r="J36" s="55"/>
      <c r="K36" s="55"/>
      <c r="L36" s="56"/>
      <c r="M36" s="57">
        <f>ROUNDDOWN((SUBTOTAL(9,M11:M21,M23:M24,M26:M35)),-3)</f>
        <v>1440000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58" priority="7">
      <formula>$C$23="職員数に応じて必要なライセンス数が変動しないもの"</formula>
    </cfRule>
  </conditionalFormatting>
  <conditionalFormatting sqref="G31:G35 G11:G21 G44:G48">
    <cfRule type="expression" dxfId="157" priority="6">
      <formula>AND(NOT(ISBLANK(H11)), NOT(ISBLANK(F11)), ISBLANK(G11))</formula>
    </cfRule>
  </conditionalFormatting>
  <conditionalFormatting sqref="C28">
    <cfRule type="expression" dxfId="156" priority="5">
      <formula>$C$27="職員数に応じて必要なライセンス数が変動しないもの"</formula>
    </cfRule>
  </conditionalFormatting>
  <conditionalFormatting sqref="H11">
    <cfRule type="expression" dxfId="155" priority="4">
      <formula>" =IF(AND(G17&lt;&gt;"""", F17=""""), ""入力してください"", """")"</formula>
    </cfRule>
  </conditionalFormatting>
  <conditionalFormatting sqref="G11:G21">
    <cfRule type="expression" dxfId="154" priority="3">
      <formula>C11="介護業務支援（介護ソフト、インカムを除く）"</formula>
    </cfRule>
  </conditionalFormatting>
  <conditionalFormatting sqref="G44:G48">
    <cfRule type="expression" dxfId="153" priority="1">
      <formula>C44="介護業務支援（介護ソフト）"</formula>
    </cfRule>
    <cfRule type="expression" dxfId="152" priority="2">
      <formula>C44="介護業務支援（介護ソフト、インカムを除く）"</formula>
    </cfRule>
  </conditionalFormatting>
  <conditionalFormatting sqref="C25 C29">
    <cfRule type="expression" dxfId="151" priority="8">
      <formula>#REF!="介護予防認知症対応型共同生活介護"</formula>
    </cfRule>
    <cfRule type="expression" dxfId="150" priority="9">
      <formula>#REF!="介護予防特定施設入居者生活介護"</formula>
    </cfRule>
    <cfRule type="expression" dxfId="149" priority="10">
      <formula>#REF!="介護医療院"</formula>
    </cfRule>
    <cfRule type="expression" dxfId="148" priority="11">
      <formula>#REF!="軽費老人ホーム"</formula>
    </cfRule>
    <cfRule type="expression" dxfId="147" priority="12">
      <formula>#REF!="養護老人ホーム"</formula>
    </cfRule>
    <cfRule type="expression" dxfId="146" priority="13">
      <formula>#REF!="複合型サービス（看護小規模多機能型居宅介護）"</formula>
    </cfRule>
    <cfRule type="expression" dxfId="145" priority="14">
      <formula>#REF!="認知症対応型共同生活介護"</formula>
    </cfRule>
    <cfRule type="expression" dxfId="144" priority="15">
      <formula>#REF!="地域密着型特定施設入居者生活介護"</formula>
    </cfRule>
    <cfRule type="expression" dxfId="143" priority="16">
      <formula>#REF!="特定施設入居者生活介護"</formula>
    </cfRule>
    <cfRule type="expression" dxfId="142" priority="17">
      <formula>#REF!="介護老人保健施設"</formula>
    </cfRule>
    <cfRule type="expression" dxfId="141" priority="18">
      <formula>#REF!="介護老人福祉施設"</formula>
    </cfRule>
  </conditionalFormatting>
  <dataValidations count="3">
    <dataValidation type="list" allowBlank="1" showInputMessage="1" showErrorMessage="1" sqref="D44:D48 D23:D25 D27:D29 D31:D35 D42 D55:D57 D11:D21" xr:uid="{3CB168BB-F2A0-4FD3-8CAB-AFD5941CD11D}">
      <formula1>"　,○"</formula1>
    </dataValidation>
    <dataValidation allowBlank="1" showInputMessage="1" showErrorMessage="1" errorTitle="入力エラー" error="入力してください" sqref="G31:G35 G11:G21 G44:G48" xr:uid="{A6F5FA48-6175-49C6-869F-E66CDC94B049}"/>
    <dataValidation type="whole" operator="greaterThanOrEqual" allowBlank="1" showInputMessage="1" showErrorMessage="1" sqref="F55:F57" xr:uid="{C9AC9B51-E66F-4F67-A26B-C1F10D77D585}">
      <formula1>1</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5A30A8FE-3BD2-4411-BB30-3D224FAF1766}">
          <x14:formula1>
            <xm:f>さわらないでください。!$L$3:$L$66</xm:f>
          </x14:formula1>
          <xm:sqref>F5:G5</xm:sqref>
        </x14:dataValidation>
        <x14:dataValidation type="list" allowBlank="1" showInputMessage="1" showErrorMessage="1" xr:uid="{EE65EDDD-19F6-49F3-B8DC-4A1FF458ABC3}">
          <x14:formula1>
            <xm:f>さわらないでください。!$E$3:$E$5</xm:f>
          </x14:formula1>
          <xm:sqref>C27 C23</xm:sqref>
        </x14:dataValidation>
        <x14:dataValidation type="list" allowBlank="1" showInputMessage="1" showErrorMessage="1" xr:uid="{C0A49A7F-DA39-44D9-9209-04C624A5FE1A}">
          <x14:formula1>
            <xm:f>さわらないでください。!$F$3:$F$7</xm:f>
          </x14:formula1>
          <xm:sqref>C28 C24</xm:sqref>
        </x14:dataValidation>
        <x14:dataValidation type="list" allowBlank="1" showInputMessage="1" showErrorMessage="1" xr:uid="{83C0F4AE-D2D4-47BF-86D2-E817E2059008}">
          <x14:formula1>
            <xm:f>さわらないでください。!$G$3:$G$4</xm:f>
          </x14:formula1>
          <xm:sqref>C29 C25</xm:sqref>
        </x14:dataValidation>
        <x14:dataValidation type="list" allowBlank="1" showInputMessage="1" showErrorMessage="1" xr:uid="{820E44BA-EF11-4E1B-B401-50A9C82374B3}">
          <x14:formula1>
            <xm:f>さわらないでください。!$C$3:$C$8</xm:f>
          </x14:formula1>
          <xm:sqref>C31:C35</xm:sqref>
        </x14:dataValidation>
        <x14:dataValidation type="list" allowBlank="1" showInputMessage="1" showErrorMessage="1" xr:uid="{6A54EACA-80C5-41A1-8E31-21938C8F649E}">
          <x14:formula1>
            <xm:f>さわらないでください。!$B$3:$B$14</xm:f>
          </x14:formula1>
          <xm:sqref>C11:C21</xm:sqref>
        </x14:dataValidation>
        <x14:dataValidation type="list" allowBlank="1" showInputMessage="1" showErrorMessage="1" xr:uid="{D35D5E6B-C5E5-4AB7-83E2-1C7D4EA6C21D}">
          <x14:formula1>
            <xm:f>さわらないでください。!$D$3:$D$15</xm:f>
          </x14:formula1>
          <xm:sqref>C44:C48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37F04-D0AE-43ED-B13E-AC11F0A622BF}">
  <sheetPr>
    <pageSetUpPr fitToPage="1"/>
  </sheetPr>
  <dimension ref="A1:Q67"/>
  <sheetViews>
    <sheetView showGridLines="0" view="pageBreakPreview" zoomScale="70" zoomScaleNormal="70" zoomScaleSheetLayoutView="70" workbookViewId="0">
      <selection activeCell="G23" sqref="G23:G25"/>
    </sheetView>
  </sheetViews>
  <sheetFormatPr defaultColWidth="8.69921875" defaultRowHeight="15"/>
  <cols>
    <col min="1" max="1" width="1.69921875" style="2" customWidth="1"/>
    <col min="2" max="2" width="2.5" style="2" customWidth="1"/>
    <col min="3" max="3" width="64.796875" style="2" customWidth="1"/>
    <col min="4" max="4" width="16.796875" style="2" customWidth="1"/>
    <col min="5" max="5" width="32.296875" style="2" customWidth="1"/>
    <col min="6" max="6" width="32.3984375" style="2" customWidth="1"/>
    <col min="7" max="7" width="19.796875" style="2" customWidth="1"/>
    <col min="8" max="8" width="31" style="2" customWidth="1"/>
    <col min="9" max="9" width="36.19921875" style="2" customWidth="1"/>
    <col min="10" max="10" width="18.8984375" style="2" customWidth="1"/>
    <col min="11" max="11" width="18" style="2" customWidth="1"/>
    <col min="12" max="12" width="15.09765625" style="2" customWidth="1"/>
    <col min="13" max="13" width="13.69921875" style="2" customWidth="1"/>
    <col min="14" max="14" width="6.59765625" style="2" customWidth="1"/>
    <col min="15" max="16384" width="8.69921875" style="2"/>
  </cols>
  <sheetData>
    <row r="1" spans="1:16" ht="28.2" customHeight="1">
      <c r="A1" s="1"/>
      <c r="C1" s="235"/>
    </row>
    <row r="2" spans="1:16" ht="31.2" customHeight="1">
      <c r="A2" s="3" t="s">
        <v>152</v>
      </c>
      <c r="B2" s="4"/>
      <c r="C2" s="4"/>
      <c r="D2" s="4"/>
      <c r="E2" s="4"/>
      <c r="F2" s="4"/>
      <c r="G2" s="4"/>
      <c r="H2" s="4"/>
    </row>
    <row r="3" spans="1:16" ht="15" customHeight="1" thickBot="1">
      <c r="B3" s="5"/>
      <c r="C3" s="5"/>
    </row>
    <row r="4" spans="1:16" ht="25.2" customHeight="1" thickTop="1" thickBot="1">
      <c r="B4" s="5"/>
      <c r="C4" s="6" t="s">
        <v>159</v>
      </c>
      <c r="D4" s="400" t="s">
        <v>144</v>
      </c>
      <c r="E4" s="401"/>
      <c r="F4" s="388" t="s">
        <v>0</v>
      </c>
      <c r="G4" s="389"/>
      <c r="H4" s="384" t="s">
        <v>160</v>
      </c>
      <c r="I4" s="385"/>
    </row>
    <row r="5" spans="1:16" ht="42.6" customHeight="1" thickTop="1" thickBot="1">
      <c r="B5" s="7"/>
      <c r="C5" s="240" t="s">
        <v>162</v>
      </c>
      <c r="D5" s="402" t="s">
        <v>161</v>
      </c>
      <c r="E5" s="403"/>
      <c r="F5" s="390" t="s">
        <v>110</v>
      </c>
      <c r="G5" s="391"/>
      <c r="H5" s="386">
        <f>IF(SUM(M36,M49,I58)=0,"(自動計算)",ROUNDDOWN(SUM(M36,M49,I58),-3))</f>
        <v>2150000</v>
      </c>
      <c r="I5" s="387"/>
    </row>
    <row r="6" spans="1:16" ht="22.2" customHeight="1">
      <c r="I6" s="157"/>
      <c r="J6" s="157"/>
    </row>
    <row r="7" spans="1:16" ht="26.4" customHeight="1" thickBot="1"/>
    <row r="8" spans="1:16" ht="44.55" customHeight="1" thickBot="1">
      <c r="B8" s="151" t="s">
        <v>149</v>
      </c>
      <c r="C8" s="151"/>
      <c r="D8" s="150"/>
      <c r="H8" s="157"/>
      <c r="I8" s="60" t="s">
        <v>1</v>
      </c>
      <c r="J8" s="157"/>
      <c r="M8" s="9" t="s">
        <v>2</v>
      </c>
    </row>
    <row r="9" spans="1:16" ht="39.75" customHeight="1" thickBot="1">
      <c r="B9" s="330" t="s">
        <v>3</v>
      </c>
      <c r="C9" s="331"/>
      <c r="D9" s="128" t="s">
        <v>145</v>
      </c>
      <c r="E9" s="149" t="s">
        <v>148</v>
      </c>
      <c r="F9" s="10" t="s">
        <v>4</v>
      </c>
      <c r="G9" s="158" t="s">
        <v>5</v>
      </c>
      <c r="H9" s="167" t="s">
        <v>6</v>
      </c>
      <c r="I9" s="64" t="s">
        <v>7</v>
      </c>
      <c r="J9" s="227" t="s">
        <v>153</v>
      </c>
      <c r="K9" s="227" t="s">
        <v>154</v>
      </c>
      <c r="L9" s="228" t="s">
        <v>8</v>
      </c>
      <c r="M9" s="229" t="s">
        <v>155</v>
      </c>
    </row>
    <row r="10" spans="1:16" ht="22.05" customHeight="1" thickBot="1">
      <c r="B10" s="11" t="s">
        <v>9</v>
      </c>
      <c r="C10" s="125"/>
      <c r="D10" s="125"/>
      <c r="E10" s="12"/>
      <c r="F10" s="12"/>
      <c r="G10" s="12"/>
      <c r="H10" s="168"/>
      <c r="I10" s="13"/>
      <c r="J10" s="165"/>
      <c r="K10" s="12"/>
      <c r="L10" s="12"/>
      <c r="M10" s="13"/>
    </row>
    <row r="11" spans="1:16" ht="22.05" customHeight="1">
      <c r="B11" s="14"/>
      <c r="C11" s="198" t="s">
        <v>12</v>
      </c>
      <c r="D11" s="244" t="s">
        <v>147</v>
      </c>
      <c r="E11" s="249" t="s">
        <v>11</v>
      </c>
      <c r="F11" s="250"/>
      <c r="G11" s="251"/>
      <c r="H11" s="252"/>
      <c r="I11" s="169"/>
      <c r="J11" s="166">
        <f t="shared" ref="J11:J21" si="0">SUM(H11:I11)</f>
        <v>0</v>
      </c>
      <c r="K11" s="16">
        <f t="shared" ref="K11" si="1">ROUNDDOWN(SUM(H11:I11)/5*4,-3)</f>
        <v>0</v>
      </c>
      <c r="L11" s="17" t="str">
        <f t="shared" ref="L11:L21" si="2">IF(C11="（テクノロジーの種類をプルダウンから選択）","0",
IF(C11="介護業務支援（介護ソフト、インカムを除く）",300000,
IF(OR(C11="移乗支援（装着、非装着）",C11="入浴支援",C11="介護業務支援（インカム）"),G11*1000000,
G11*300000)))</f>
        <v>0</v>
      </c>
      <c r="M11" s="18">
        <f>MIN(K11:L11)</f>
        <v>0</v>
      </c>
      <c r="N11" s="19"/>
      <c r="P11"/>
    </row>
    <row r="12" spans="1:16" ht="22.05" customHeight="1">
      <c r="B12" s="14"/>
      <c r="C12" s="199" t="s">
        <v>12</v>
      </c>
      <c r="D12" s="129" t="s">
        <v>147</v>
      </c>
      <c r="E12" s="130" t="s">
        <v>11</v>
      </c>
      <c r="F12" s="20"/>
      <c r="G12" s="160"/>
      <c r="H12" s="170"/>
      <c r="I12" s="115"/>
      <c r="J12" s="25">
        <f t="shared" si="0"/>
        <v>0</v>
      </c>
      <c r="K12" s="21">
        <f t="shared" ref="K12:K21" si="3">ROUNDDOWN(SUM(H12:I12)/5*4,-3)</f>
        <v>0</v>
      </c>
      <c r="L12" s="22" t="str">
        <f t="shared" si="2"/>
        <v>0</v>
      </c>
      <c r="M12" s="23">
        <f>MIN(K12:L12)</f>
        <v>0</v>
      </c>
      <c r="N12" s="19"/>
      <c r="P12"/>
    </row>
    <row r="13" spans="1:16" ht="22.05" customHeight="1">
      <c r="B13" s="24"/>
      <c r="C13" s="199" t="s">
        <v>12</v>
      </c>
      <c r="D13" s="129" t="s">
        <v>147</v>
      </c>
      <c r="E13" s="130" t="s">
        <v>11</v>
      </c>
      <c r="F13" s="20"/>
      <c r="G13" s="160"/>
      <c r="H13" s="170"/>
      <c r="I13" s="115"/>
      <c r="J13" s="25">
        <f t="shared" si="0"/>
        <v>0</v>
      </c>
      <c r="K13" s="25">
        <f>ROUNDDOWN(SUM(H13:I13)/5*4,-3)</f>
        <v>0</v>
      </c>
      <c r="L13" s="22" t="str">
        <f t="shared" si="2"/>
        <v>0</v>
      </c>
      <c r="M13" s="23">
        <f t="shared" ref="M13:M21" si="4">MIN(K13:L13)</f>
        <v>0</v>
      </c>
      <c r="N13" s="19"/>
      <c r="P13"/>
    </row>
    <row r="14" spans="1:16" ht="22.05" customHeight="1">
      <c r="B14" s="24"/>
      <c r="C14" s="199" t="s">
        <v>12</v>
      </c>
      <c r="D14" s="129" t="s">
        <v>147</v>
      </c>
      <c r="E14" s="130" t="s">
        <v>11</v>
      </c>
      <c r="F14" s="20"/>
      <c r="G14" s="161"/>
      <c r="H14" s="170"/>
      <c r="I14" s="115"/>
      <c r="J14" s="25">
        <f t="shared" si="0"/>
        <v>0</v>
      </c>
      <c r="K14" s="25">
        <f t="shared" ref="K14" si="5">ROUNDDOWN(SUM(H14:I14)/5*4,-3)</f>
        <v>0</v>
      </c>
      <c r="L14" s="22" t="str">
        <f t="shared" si="2"/>
        <v>0</v>
      </c>
      <c r="M14" s="23">
        <f t="shared" si="4"/>
        <v>0</v>
      </c>
      <c r="N14" s="19"/>
      <c r="P14" s="242"/>
    </row>
    <row r="15" spans="1:16" ht="22.05" customHeight="1">
      <c r="B15" s="24"/>
      <c r="C15" s="199" t="s">
        <v>12</v>
      </c>
      <c r="D15" s="129" t="s">
        <v>147</v>
      </c>
      <c r="E15" s="130" t="s">
        <v>11</v>
      </c>
      <c r="F15" s="20"/>
      <c r="G15" s="160"/>
      <c r="H15" s="170"/>
      <c r="I15" s="115"/>
      <c r="J15" s="25">
        <f t="shared" si="0"/>
        <v>0</v>
      </c>
      <c r="K15" s="25">
        <f t="shared" si="3"/>
        <v>0</v>
      </c>
      <c r="L15" s="22" t="str">
        <f t="shared" si="2"/>
        <v>0</v>
      </c>
      <c r="M15" s="23">
        <f t="shared" si="4"/>
        <v>0</v>
      </c>
      <c r="N15" s="19"/>
      <c r="P15"/>
    </row>
    <row r="16" spans="1:16" ht="22.05" customHeight="1">
      <c r="B16" s="24"/>
      <c r="C16" s="199" t="s">
        <v>12</v>
      </c>
      <c r="D16" s="129" t="s">
        <v>147</v>
      </c>
      <c r="E16" s="130" t="s">
        <v>11</v>
      </c>
      <c r="F16" s="20"/>
      <c r="G16" s="160"/>
      <c r="H16" s="171"/>
      <c r="I16" s="172"/>
      <c r="J16" s="25">
        <f t="shared" si="0"/>
        <v>0</v>
      </c>
      <c r="K16" s="25">
        <f>ROUNDDOWN(SUM(H16:I16)/5*4,-3)</f>
        <v>0</v>
      </c>
      <c r="L16" s="22" t="str">
        <f t="shared" si="2"/>
        <v>0</v>
      </c>
      <c r="M16" s="23">
        <f>MIN(K16:L16)</f>
        <v>0</v>
      </c>
      <c r="N16" s="19"/>
      <c r="P16"/>
    </row>
    <row r="17" spans="2:17" ht="21.6" customHeight="1">
      <c r="B17" s="24"/>
      <c r="C17" s="199" t="s">
        <v>12</v>
      </c>
      <c r="D17" s="129" t="s">
        <v>147</v>
      </c>
      <c r="E17" s="130" t="s">
        <v>11</v>
      </c>
      <c r="F17" s="20"/>
      <c r="G17" s="160"/>
      <c r="H17" s="170"/>
      <c r="I17" s="115"/>
      <c r="J17" s="25">
        <f t="shared" si="0"/>
        <v>0</v>
      </c>
      <c r="K17" s="25">
        <f t="shared" si="3"/>
        <v>0</v>
      </c>
      <c r="L17" s="22" t="str">
        <f t="shared" si="2"/>
        <v>0</v>
      </c>
      <c r="M17" s="23">
        <f t="shared" si="4"/>
        <v>0</v>
      </c>
      <c r="N17" s="19"/>
      <c r="P17" s="147"/>
    </row>
    <row r="18" spans="2:17" ht="22.05" customHeight="1">
      <c r="B18" s="24"/>
      <c r="C18" s="199" t="s">
        <v>12</v>
      </c>
      <c r="D18" s="129" t="s">
        <v>147</v>
      </c>
      <c r="E18" s="130" t="s">
        <v>11</v>
      </c>
      <c r="F18" s="27"/>
      <c r="G18" s="160"/>
      <c r="H18" s="170"/>
      <c r="I18" s="115"/>
      <c r="J18" s="25">
        <f t="shared" si="0"/>
        <v>0</v>
      </c>
      <c r="K18" s="25">
        <f t="shared" si="3"/>
        <v>0</v>
      </c>
      <c r="L18" s="22" t="str">
        <f t="shared" si="2"/>
        <v>0</v>
      </c>
      <c r="M18" s="23">
        <f t="shared" si="4"/>
        <v>0</v>
      </c>
      <c r="N18" s="19"/>
      <c r="P18"/>
    </row>
    <row r="19" spans="2:17" ht="22.05" customHeight="1">
      <c r="B19" s="24"/>
      <c r="C19" s="199" t="s">
        <v>12</v>
      </c>
      <c r="D19" s="129" t="s">
        <v>147</v>
      </c>
      <c r="E19" s="130" t="s">
        <v>11</v>
      </c>
      <c r="F19" s="20"/>
      <c r="G19" s="161"/>
      <c r="H19" s="170"/>
      <c r="I19" s="115"/>
      <c r="J19" s="25">
        <f t="shared" si="0"/>
        <v>0</v>
      </c>
      <c r="K19" s="21">
        <f t="shared" si="3"/>
        <v>0</v>
      </c>
      <c r="L19" s="22" t="str">
        <f t="shared" si="2"/>
        <v>0</v>
      </c>
      <c r="M19" s="23">
        <f t="shared" si="4"/>
        <v>0</v>
      </c>
      <c r="N19" s="19"/>
      <c r="P19"/>
    </row>
    <row r="20" spans="2:17" ht="22.05" customHeight="1">
      <c r="B20" s="24"/>
      <c r="C20" s="199" t="s">
        <v>12</v>
      </c>
      <c r="D20" s="129" t="s">
        <v>147</v>
      </c>
      <c r="E20" s="130" t="s">
        <v>11</v>
      </c>
      <c r="F20" s="20"/>
      <c r="G20" s="162"/>
      <c r="H20" s="170"/>
      <c r="I20" s="115"/>
      <c r="J20" s="25">
        <f t="shared" si="0"/>
        <v>0</v>
      </c>
      <c r="K20" s="25">
        <f t="shared" si="3"/>
        <v>0</v>
      </c>
      <c r="L20" s="22" t="str">
        <f t="shared" si="2"/>
        <v>0</v>
      </c>
      <c r="M20" s="23">
        <f t="shared" si="4"/>
        <v>0</v>
      </c>
      <c r="N20" s="19"/>
      <c r="P20"/>
    </row>
    <row r="21" spans="2:17" ht="22.05" customHeight="1" thickBot="1">
      <c r="B21" s="28"/>
      <c r="C21" s="200" t="s">
        <v>12</v>
      </c>
      <c r="D21" s="241" t="s">
        <v>147</v>
      </c>
      <c r="E21" s="131" t="s">
        <v>11</v>
      </c>
      <c r="F21" s="29"/>
      <c r="G21" s="163"/>
      <c r="H21" s="173"/>
      <c r="I21" s="174"/>
      <c r="J21" s="31">
        <f t="shared" si="0"/>
        <v>0</v>
      </c>
      <c r="K21" s="31">
        <f t="shared" si="3"/>
        <v>0</v>
      </c>
      <c r="L21" s="32" t="str">
        <f t="shared" si="2"/>
        <v>0</v>
      </c>
      <c r="M21" s="33">
        <f t="shared" si="4"/>
        <v>0</v>
      </c>
      <c r="N21" s="19"/>
      <c r="P21"/>
    </row>
    <row r="22" spans="2:17" ht="21.75" customHeight="1" thickBot="1">
      <c r="B22" s="34" t="s">
        <v>13</v>
      </c>
      <c r="C22" s="35"/>
      <c r="D22" s="37"/>
      <c r="E22" s="36"/>
      <c r="F22" s="37"/>
      <c r="G22" s="164"/>
      <c r="H22" s="175"/>
      <c r="I22" s="176"/>
      <c r="J22" s="165"/>
      <c r="K22" s="38"/>
      <c r="L22" s="39"/>
      <c r="M22" s="40"/>
      <c r="N22" s="19"/>
      <c r="P22"/>
    </row>
    <row r="23" spans="2:17" ht="22.05" customHeight="1">
      <c r="B23" s="41"/>
      <c r="C23" s="272" t="s">
        <v>171</v>
      </c>
      <c r="D23" s="413" t="s">
        <v>146</v>
      </c>
      <c r="E23" s="424" t="s">
        <v>164</v>
      </c>
      <c r="F23" s="427" t="s">
        <v>163</v>
      </c>
      <c r="G23" s="398" t="s">
        <v>15</v>
      </c>
      <c r="H23" s="420">
        <v>2500000</v>
      </c>
      <c r="I23" s="422">
        <v>360000</v>
      </c>
      <c r="J23" s="336">
        <f>SUM(H23:I23)</f>
        <v>2860000</v>
      </c>
      <c r="K23" s="335">
        <f>ROUNDDOWN(SUM(H23:I23)/5*4,-3)</f>
        <v>2288000</v>
      </c>
      <c r="L23" s="335">
        <f>IF(C23="（契約方法を選択する）", 0,
 IF(OR(C24="", C25="", C25="ケアプランデータ連携システムのデータ連携について選択"), "条件が不正です",
  IF(AND(C23="職員数に応じて必要なライセンス数が変動するもの", C24="（職員数をプルダウンから選択）"), "条件が不正です",
   IF(C23="職員数に応じて必要なライセンス数が変動しないもの",
      2500000 + IF($I$23&lt;&gt;0,150000,0) + IF(C25="5事業所以上と連携する", 50000, 0),
      IF(C23="職員数に応じて必要なライセンス数が変動するもの",
         IF(C24="１名以上10名以下", 1000000 + IF($I$23&lt;&gt;0,150000,0),
            IF(C24="11名以上20名以下", 1500000 + IF($I$23&lt;&gt;0,150000,0),
               IF(C24="21名以上30名以下", 2000000 + IF($I$23&lt;&gt;0,150000,0),
                  IF(C24="31名以上", 2500000 + IF($I$23&lt;&gt;0,150000,0), "条件が不正です"))))
         + IF(C25="5事業所以上と連携する", 50000, 0),
         "条件が不正です")))))</f>
        <v>2150000</v>
      </c>
      <c r="M23" s="366">
        <f>MIN(K23:L23)</f>
        <v>2150000</v>
      </c>
      <c r="N23" s="19"/>
      <c r="O23" s="43"/>
      <c r="P23"/>
    </row>
    <row r="24" spans="2:17" ht="22.05" customHeight="1">
      <c r="B24" s="404"/>
      <c r="C24" s="273" t="s">
        <v>69</v>
      </c>
      <c r="D24" s="414"/>
      <c r="E24" s="425"/>
      <c r="F24" s="428"/>
      <c r="G24" s="399"/>
      <c r="H24" s="421"/>
      <c r="I24" s="423"/>
      <c r="J24" s="336"/>
      <c r="K24" s="336"/>
      <c r="L24" s="336"/>
      <c r="M24" s="367"/>
      <c r="N24" s="19"/>
      <c r="P24"/>
    </row>
    <row r="25" spans="2:17" ht="22.5" customHeight="1" thickBot="1">
      <c r="B25" s="405"/>
      <c r="C25" s="152" t="s">
        <v>17</v>
      </c>
      <c r="D25" s="414"/>
      <c r="E25" s="426"/>
      <c r="F25" s="429"/>
      <c r="G25" s="399"/>
      <c r="H25" s="421"/>
      <c r="I25" s="423"/>
      <c r="J25" s="336"/>
      <c r="K25" s="336"/>
      <c r="L25" s="336"/>
      <c r="M25" s="368"/>
      <c r="N25" s="19"/>
      <c r="P25"/>
    </row>
    <row r="26" spans="2:17" ht="45" customHeight="1" thickBot="1">
      <c r="B26" s="206" t="s">
        <v>18</v>
      </c>
      <c r="C26" s="153"/>
      <c r="D26" s="154"/>
      <c r="E26" s="132"/>
      <c r="F26" s="195"/>
      <c r="G26" s="196"/>
      <c r="H26" s="189"/>
      <c r="I26" s="178"/>
      <c r="J26" s="177"/>
      <c r="K26" s="155"/>
      <c r="L26" s="156"/>
      <c r="M26" s="45"/>
      <c r="N26" s="19"/>
      <c r="P26"/>
    </row>
    <row r="27" spans="2:17" ht="22.05" customHeight="1">
      <c r="B27" s="238"/>
      <c r="C27" s="42" t="s">
        <v>14</v>
      </c>
      <c r="D27" s="361" t="s">
        <v>147</v>
      </c>
      <c r="E27" s="373" t="s">
        <v>151</v>
      </c>
      <c r="F27" s="376"/>
      <c r="G27" s="379" t="s">
        <v>15</v>
      </c>
      <c r="H27" s="382"/>
      <c r="I27" s="383" t="s">
        <v>19</v>
      </c>
      <c r="J27" s="358">
        <f>SUM(H27:I27)</f>
        <v>0</v>
      </c>
      <c r="K27" s="335">
        <f>ROUNDDOWN(SUM(H27:I27)/5*4,-3)</f>
        <v>0</v>
      </c>
      <c r="L27" s="335" t="str">
        <f>IF(C27="（契約方法を選択する）", 0, IF(OR(C28="", C29="", C29="ケアプランデータ連携システムのデータ連携について選択"), "条件が不正です", IF(AND(C27="職員数に応じて必要なライセンス数が変動するもの", C28="（職員数をプルダウンから選択）"), "条件が不正です", IF(C27="職員数に応じて必要なライセンス数が変動しないもの", 2500000 + IF(C29="5事業所以上と連携する", 50000, 0), IF(C27="職員数に応じて必要なライセンス数が変動するもの", IF(C28="１名以上10名以下", 1000000, IF(C28="11名以上20名以下", 1500000, IF(C28="21名以上30名以下", 2000000, IF(C28="31名以上", 2500000, "条件が不正です")))) + IF(C29="5事業所以上と連携する", 50000, 0), "条件が不正です")))))</f>
        <v>条件が不正です</v>
      </c>
      <c r="M27" s="366">
        <f>MIN(K27:L27)</f>
        <v>0</v>
      </c>
      <c r="N27" s="19"/>
      <c r="O27" s="43"/>
      <c r="P27"/>
    </row>
    <row r="28" spans="2:17" ht="22.05" customHeight="1">
      <c r="B28" s="364"/>
      <c r="C28" s="44" t="s">
        <v>16</v>
      </c>
      <c r="D28" s="362"/>
      <c r="E28" s="374"/>
      <c r="F28" s="377"/>
      <c r="G28" s="380"/>
      <c r="H28" s="382"/>
      <c r="I28" s="383"/>
      <c r="J28" s="359"/>
      <c r="K28" s="336"/>
      <c r="L28" s="336"/>
      <c r="M28" s="367"/>
      <c r="N28" s="19"/>
      <c r="P28"/>
    </row>
    <row r="29" spans="2:17" ht="22.5" customHeight="1" thickBot="1">
      <c r="B29" s="365"/>
      <c r="C29" s="197" t="s">
        <v>17</v>
      </c>
      <c r="D29" s="363"/>
      <c r="E29" s="375"/>
      <c r="F29" s="378"/>
      <c r="G29" s="381"/>
      <c r="H29" s="382"/>
      <c r="I29" s="383"/>
      <c r="J29" s="360"/>
      <c r="K29" s="343"/>
      <c r="L29" s="343"/>
      <c r="M29" s="368"/>
      <c r="N29" s="19"/>
      <c r="P29"/>
    </row>
    <row r="30" spans="2:17" ht="39" customHeight="1" thickBot="1">
      <c r="B30" s="190" t="s">
        <v>20</v>
      </c>
      <c r="C30" s="191"/>
      <c r="D30" s="148"/>
      <c r="E30" s="192"/>
      <c r="F30" s="193"/>
      <c r="G30" s="194"/>
      <c r="H30" s="179"/>
      <c r="I30" s="180"/>
      <c r="J30" s="187"/>
      <c r="K30" s="187"/>
      <c r="L30" s="187"/>
      <c r="M30" s="188"/>
      <c r="N30" s="19"/>
      <c r="P30"/>
    </row>
    <row r="31" spans="2:17" ht="32.4" customHeight="1">
      <c r="B31" s="47"/>
      <c r="C31" s="198" t="s">
        <v>21</v>
      </c>
      <c r="D31" s="201"/>
      <c r="E31" s="136" t="s">
        <v>22</v>
      </c>
      <c r="F31" s="15"/>
      <c r="G31" s="159"/>
      <c r="H31" s="202"/>
      <c r="I31" s="181" t="s">
        <v>19</v>
      </c>
      <c r="J31" s="25">
        <f>H31</f>
        <v>0</v>
      </c>
      <c r="K31" s="25">
        <f>ROUNDDOWN(SUM(H31)/5*4,-3)</f>
        <v>0</v>
      </c>
      <c r="L31" s="22">
        <f t="shared" ref="L31:L35" si="6">G31*1000000</f>
        <v>0</v>
      </c>
      <c r="M31" s="23">
        <f>MIN(K31:L31)</f>
        <v>0</v>
      </c>
      <c r="N31" s="19"/>
      <c r="P31"/>
    </row>
    <row r="32" spans="2:17" ht="32.4" customHeight="1">
      <c r="B32" s="47"/>
      <c r="C32" s="199" t="s">
        <v>21</v>
      </c>
      <c r="D32" s="134"/>
      <c r="E32" s="137" t="s">
        <v>22</v>
      </c>
      <c r="F32" s="20"/>
      <c r="G32" s="161"/>
      <c r="H32" s="203"/>
      <c r="I32" s="182" t="s">
        <v>19</v>
      </c>
      <c r="J32" s="25">
        <f>H32</f>
        <v>0</v>
      </c>
      <c r="K32" s="25">
        <f>ROUNDDOWN(SUM(H32)/5*4,-3)</f>
        <v>0</v>
      </c>
      <c r="L32" s="22">
        <f t="shared" si="6"/>
        <v>0</v>
      </c>
      <c r="M32" s="23">
        <f>MIN(K32:L32)</f>
        <v>0</v>
      </c>
      <c r="N32" s="19"/>
      <c r="P32"/>
      <c r="Q32" s="48"/>
    </row>
    <row r="33" spans="2:17" ht="32.4" customHeight="1">
      <c r="B33" s="47"/>
      <c r="C33" s="199" t="s">
        <v>21</v>
      </c>
      <c r="D33" s="134"/>
      <c r="E33" s="137" t="s">
        <v>22</v>
      </c>
      <c r="F33" s="20"/>
      <c r="G33" s="162"/>
      <c r="H33" s="203"/>
      <c r="I33" s="182" t="s">
        <v>19</v>
      </c>
      <c r="J33" s="25">
        <f>H33</f>
        <v>0</v>
      </c>
      <c r="K33" s="25">
        <f>ROUNDDOWN(SUM(H33)/5*4,-3)</f>
        <v>0</v>
      </c>
      <c r="L33" s="22">
        <f t="shared" si="6"/>
        <v>0</v>
      </c>
      <c r="M33" s="23">
        <f t="shared" ref="M33:M35" si="7">MIN(K33:L33)</f>
        <v>0</v>
      </c>
      <c r="N33" s="19"/>
      <c r="P33"/>
    </row>
    <row r="34" spans="2:17" ht="32.4" customHeight="1">
      <c r="B34" s="47"/>
      <c r="C34" s="199" t="s">
        <v>21</v>
      </c>
      <c r="D34" s="134"/>
      <c r="E34" s="137" t="s">
        <v>22</v>
      </c>
      <c r="F34" s="20"/>
      <c r="G34" s="160"/>
      <c r="H34" s="203"/>
      <c r="I34" s="182" t="s">
        <v>19</v>
      </c>
      <c r="J34" s="25">
        <f>H34</f>
        <v>0</v>
      </c>
      <c r="K34" s="25">
        <f>ROUNDDOWN(SUM(H34)/5*4,-3)</f>
        <v>0</v>
      </c>
      <c r="L34" s="22">
        <f t="shared" si="6"/>
        <v>0</v>
      </c>
      <c r="M34" s="23">
        <f t="shared" si="7"/>
        <v>0</v>
      </c>
      <c r="N34" s="19"/>
      <c r="P34"/>
    </row>
    <row r="35" spans="2:17" ht="32.4" customHeight="1" thickBot="1">
      <c r="B35" s="49"/>
      <c r="C35" s="204" t="s">
        <v>21</v>
      </c>
      <c r="D35" s="135" t="s">
        <v>147</v>
      </c>
      <c r="E35" s="138" t="s">
        <v>22</v>
      </c>
      <c r="F35" s="29"/>
      <c r="G35" s="163"/>
      <c r="H35" s="205"/>
      <c r="I35" s="183" t="s">
        <v>19</v>
      </c>
      <c r="J35" s="50">
        <f>H35</f>
        <v>0</v>
      </c>
      <c r="K35" s="50">
        <f>ROUNDDOWN(SUM(H35)/5*4,-3)</f>
        <v>0</v>
      </c>
      <c r="L35" s="32">
        <f t="shared" si="6"/>
        <v>0</v>
      </c>
      <c r="M35" s="51">
        <f t="shared" si="7"/>
        <v>0</v>
      </c>
      <c r="N35" s="19"/>
      <c r="P35"/>
    </row>
    <row r="36" spans="2:17" ht="36" customHeight="1" thickTop="1" thickBot="1">
      <c r="B36" s="52" t="s">
        <v>23</v>
      </c>
      <c r="C36" s="87"/>
      <c r="D36" s="87"/>
      <c r="E36" s="53"/>
      <c r="F36" s="54"/>
      <c r="G36" s="184"/>
      <c r="H36" s="185">
        <f>SUBTOTAL(9,H11:H21,H23:H24,H26:H35)</f>
        <v>2500000</v>
      </c>
      <c r="I36" s="186"/>
      <c r="J36" s="55"/>
      <c r="K36" s="55"/>
      <c r="L36" s="56"/>
      <c r="M36" s="57">
        <f>ROUNDDOWN((SUBTOTAL(9,M11:M21,M23:M24,M26:M35)),-3)</f>
        <v>2150000</v>
      </c>
      <c r="N36" s="19"/>
      <c r="P36"/>
    </row>
    <row r="37" spans="2:17" ht="18">
      <c r="G37" s="4"/>
      <c r="M37" s="58"/>
      <c r="N37" s="19"/>
      <c r="P37"/>
    </row>
    <row r="38" spans="2:17" ht="18">
      <c r="G38" s="4"/>
      <c r="M38" s="58"/>
      <c r="N38" s="19"/>
      <c r="P38"/>
    </row>
    <row r="39" spans="2:17" ht="27.6" customHeight="1" thickBot="1">
      <c r="B39" s="151" t="s">
        <v>150</v>
      </c>
      <c r="C39" s="59"/>
      <c r="D39" s="59"/>
      <c r="E39" s="59"/>
      <c r="G39" s="4"/>
      <c r="N39" s="19"/>
      <c r="P39"/>
    </row>
    <row r="40" spans="2:17" ht="41.55" customHeight="1" thickBot="1">
      <c r="G40" s="4"/>
      <c r="I40" s="60" t="s">
        <v>1</v>
      </c>
      <c r="M40" s="61" t="s">
        <v>2</v>
      </c>
      <c r="N40" s="19"/>
      <c r="P40"/>
    </row>
    <row r="41" spans="2:17" ht="75.75" customHeight="1" thickBot="1">
      <c r="B41" s="330" t="s">
        <v>3</v>
      </c>
      <c r="C41" s="331"/>
      <c r="D41" s="128" t="s">
        <v>145</v>
      </c>
      <c r="E41" s="149" t="s">
        <v>148</v>
      </c>
      <c r="F41" s="62" t="s">
        <v>24</v>
      </c>
      <c r="G41" s="237" t="s">
        <v>5</v>
      </c>
      <c r="H41" s="65" t="s">
        <v>6</v>
      </c>
      <c r="I41" s="64" t="s">
        <v>7</v>
      </c>
      <c r="J41" s="230" t="s">
        <v>156</v>
      </c>
      <c r="K41" s="231" t="s">
        <v>154</v>
      </c>
      <c r="L41" s="232" t="s">
        <v>25</v>
      </c>
      <c r="M41" s="233" t="s">
        <v>155</v>
      </c>
      <c r="N41" s="19"/>
      <c r="P41"/>
    </row>
    <row r="42" spans="2:17" ht="30" customHeight="1" thickBot="1">
      <c r="B42" s="209" t="s">
        <v>26</v>
      </c>
      <c r="C42" s="210"/>
      <c r="D42" s="66"/>
      <c r="E42" s="211" t="s">
        <v>11</v>
      </c>
      <c r="F42" s="223"/>
      <c r="G42" s="142" t="s">
        <v>27</v>
      </c>
      <c r="H42" s="222"/>
      <c r="I42" s="332"/>
      <c r="J42" s="67"/>
      <c r="K42" s="67"/>
      <c r="L42" s="68"/>
      <c r="M42" s="69"/>
      <c r="N42" s="19"/>
      <c r="P42"/>
    </row>
    <row r="43" spans="2:17" ht="30" customHeight="1" thickTop="1" thickBot="1">
      <c r="B43" s="208" t="s">
        <v>28</v>
      </c>
      <c r="C43" s="126"/>
      <c r="D43" s="71"/>
      <c r="E43" s="70"/>
      <c r="F43" s="71"/>
      <c r="G43" s="71"/>
      <c r="H43" s="212"/>
      <c r="I43" s="333"/>
      <c r="J43" s="72"/>
      <c r="K43" s="72"/>
      <c r="L43" s="73"/>
      <c r="M43" s="74"/>
      <c r="N43" s="19"/>
      <c r="P43"/>
    </row>
    <row r="44" spans="2:17" ht="30" customHeight="1" thickTop="1" thickBot="1">
      <c r="B44" s="75"/>
      <c r="C44" s="213" t="s">
        <v>29</v>
      </c>
      <c r="D44" s="207"/>
      <c r="E44" s="139" t="s">
        <v>11</v>
      </c>
      <c r="F44" s="76"/>
      <c r="G44" s="221"/>
      <c r="H44" s="219"/>
      <c r="I44" s="333"/>
      <c r="J44" s="77"/>
      <c r="K44" s="77"/>
      <c r="L44" s="78"/>
      <c r="M44" s="79"/>
      <c r="N44" s="19"/>
      <c r="P44"/>
    </row>
    <row r="45" spans="2:17" ht="30" customHeight="1" thickTop="1" thickBot="1">
      <c r="B45" s="75"/>
      <c r="C45" s="214" t="s">
        <v>29</v>
      </c>
      <c r="D45" s="134"/>
      <c r="E45" s="143" t="s">
        <v>11</v>
      </c>
      <c r="F45" s="218"/>
      <c r="G45" s="26"/>
      <c r="H45" s="220"/>
      <c r="I45" s="333"/>
      <c r="J45" s="77"/>
      <c r="K45" s="77"/>
      <c r="L45" s="78"/>
      <c r="M45" s="79"/>
      <c r="N45" s="19"/>
      <c r="P45"/>
    </row>
    <row r="46" spans="2:17" ht="30" customHeight="1" thickTop="1" thickBot="1">
      <c r="B46" s="75"/>
      <c r="C46" s="215" t="s">
        <v>29</v>
      </c>
      <c r="D46" s="133"/>
      <c r="E46" s="140" t="s">
        <v>11</v>
      </c>
      <c r="F46" s="218"/>
      <c r="G46" s="26"/>
      <c r="H46" s="220"/>
      <c r="I46" s="333"/>
      <c r="J46" s="77"/>
      <c r="K46" s="77"/>
      <c r="L46" s="78"/>
      <c r="M46" s="79"/>
      <c r="N46" s="19"/>
      <c r="P46"/>
      <c r="Q46" s="80"/>
    </row>
    <row r="47" spans="2:17" ht="30" customHeight="1" thickTop="1" thickBot="1">
      <c r="B47" s="75"/>
      <c r="C47" s="216" t="s">
        <v>29</v>
      </c>
      <c r="D47" s="134"/>
      <c r="E47" s="140" t="s">
        <v>11</v>
      </c>
      <c r="F47" s="218"/>
      <c r="G47" s="26"/>
      <c r="H47" s="220"/>
      <c r="I47" s="333"/>
      <c r="J47" s="77"/>
      <c r="K47" s="77"/>
      <c r="L47" s="78"/>
      <c r="M47" s="79"/>
      <c r="N47" s="19"/>
      <c r="P47"/>
    </row>
    <row r="48" spans="2:17" ht="30" customHeight="1" thickTop="1" thickBot="1">
      <c r="B48" s="75"/>
      <c r="C48" s="217" t="s">
        <v>29</v>
      </c>
      <c r="D48" s="135" t="s">
        <v>147</v>
      </c>
      <c r="E48" s="141" t="s">
        <v>11</v>
      </c>
      <c r="F48" s="81"/>
      <c r="G48" s="30"/>
      <c r="H48" s="224"/>
      <c r="I48" s="334"/>
      <c r="J48" s="82"/>
      <c r="K48" s="83"/>
      <c r="L48" s="84"/>
      <c r="M48" s="85"/>
      <c r="N48" s="19"/>
      <c r="P48"/>
    </row>
    <row r="49" spans="2:16" ht="30.75" customHeight="1" thickTop="1" thickBot="1">
      <c r="B49" s="86" t="s">
        <v>23</v>
      </c>
      <c r="C49" s="87"/>
      <c r="D49" s="53"/>
      <c r="E49" s="53"/>
      <c r="F49" s="54"/>
      <c r="G49" s="88"/>
      <c r="H49" s="225">
        <f>SUBTOTAL(9,H42,H44:H48)</f>
        <v>0</v>
      </c>
      <c r="I49" s="226">
        <f>I42</f>
        <v>0</v>
      </c>
      <c r="J49" s="89">
        <f>SUM(H49:I49)</f>
        <v>0</v>
      </c>
      <c r="K49" s="89">
        <f>ROUNDDOWN(SUM(H49:I49)/5*4,-3)</f>
        <v>0</v>
      </c>
      <c r="L49" s="90">
        <v>10000000</v>
      </c>
      <c r="M49" s="91">
        <f>MIN(K49:L49)</f>
        <v>0</v>
      </c>
      <c r="N49" s="19"/>
      <c r="P49"/>
    </row>
    <row r="50" spans="2:16" ht="18">
      <c r="P50"/>
    </row>
    <row r="52" spans="2:16" ht="27.6" customHeight="1">
      <c r="B52" s="8" t="s">
        <v>30</v>
      </c>
      <c r="C52" s="59"/>
      <c r="D52" s="59"/>
      <c r="E52" s="59"/>
    </row>
    <row r="53" spans="2:16" ht="37.950000000000003" customHeight="1" thickBot="1">
      <c r="L53" s="92"/>
    </row>
    <row r="54" spans="2:16" ht="88.2" customHeight="1" thickBot="1">
      <c r="B54" s="344" t="s">
        <v>31</v>
      </c>
      <c r="C54" s="345"/>
      <c r="D54" s="128" t="s">
        <v>145</v>
      </c>
      <c r="E54" s="10" t="s">
        <v>32</v>
      </c>
      <c r="F54" s="228" t="s">
        <v>157</v>
      </c>
      <c r="G54" s="234" t="s">
        <v>154</v>
      </c>
      <c r="H54" s="232" t="s">
        <v>25</v>
      </c>
      <c r="I54" s="233" t="s">
        <v>155</v>
      </c>
      <c r="K54" s="93"/>
    </row>
    <row r="55" spans="2:16" ht="34.200000000000003" customHeight="1">
      <c r="B55" s="94" t="s">
        <v>33</v>
      </c>
      <c r="C55" s="95"/>
      <c r="D55" s="355" t="s">
        <v>147</v>
      </c>
      <c r="E55" s="346"/>
      <c r="F55" s="349"/>
      <c r="G55" s="352">
        <f>ROUNDDOWN(F55/5*4,-3)</f>
        <v>0</v>
      </c>
      <c r="H55" s="337">
        <v>450000</v>
      </c>
      <c r="I55" s="340">
        <f>MIN(H55,G55)</f>
        <v>0</v>
      </c>
      <c r="K55" s="96"/>
      <c r="L55" s="97"/>
    </row>
    <row r="56" spans="2:16" ht="34.200000000000003" customHeight="1">
      <c r="B56" s="98" t="s">
        <v>34</v>
      </c>
      <c r="C56" s="99"/>
      <c r="D56" s="356"/>
      <c r="E56" s="347"/>
      <c r="F56" s="350"/>
      <c r="G56" s="353"/>
      <c r="H56" s="338"/>
      <c r="I56" s="341"/>
      <c r="K56" s="97"/>
      <c r="L56" s="97"/>
    </row>
    <row r="57" spans="2:16" ht="34.200000000000003" customHeight="1" thickBot="1">
      <c r="B57" s="100" t="s">
        <v>35</v>
      </c>
      <c r="C57" s="101"/>
      <c r="D57" s="357"/>
      <c r="E57" s="348"/>
      <c r="F57" s="351"/>
      <c r="G57" s="354"/>
      <c r="H57" s="339"/>
      <c r="I57" s="342"/>
      <c r="K57" s="97"/>
      <c r="L57" s="97"/>
    </row>
    <row r="58" spans="2:16" ht="31.5" customHeight="1" thickTop="1" thickBot="1">
      <c r="B58" s="144" t="s">
        <v>23</v>
      </c>
      <c r="C58" s="145"/>
      <c r="D58" s="127"/>
      <c r="E58" s="146"/>
      <c r="F58" s="102">
        <f>F55</f>
        <v>0</v>
      </c>
      <c r="G58" s="103"/>
      <c r="H58" s="104"/>
      <c r="I58" s="91">
        <f>I55</f>
        <v>0</v>
      </c>
      <c r="K58" s="97"/>
      <c r="L58" s="97"/>
    </row>
    <row r="61" spans="2:16" ht="36.6" customHeight="1"/>
    <row r="62" spans="2:16" ht="60.6" customHeight="1"/>
    <row r="64" spans="2:16" ht="81.599999999999994" customHeight="1"/>
    <row r="65" spans="8:8" ht="15" customHeight="1">
      <c r="H65" s="105"/>
    </row>
    <row r="66" spans="8:8" ht="15" customHeight="1">
      <c r="H66" s="105"/>
    </row>
    <row r="67" spans="8:8" ht="15.6" customHeight="1">
      <c r="H67" s="105"/>
    </row>
  </sheetData>
  <mergeCells count="38">
    <mergeCell ref="I42:I48"/>
    <mergeCell ref="B54:C54"/>
    <mergeCell ref="D55:D57"/>
    <mergeCell ref="E55:E57"/>
    <mergeCell ref="F55:F57"/>
    <mergeCell ref="G55:G57"/>
    <mergeCell ref="H55:H57"/>
    <mergeCell ref="I55:I57"/>
    <mergeCell ref="J23:J25"/>
    <mergeCell ref="K23:K25"/>
    <mergeCell ref="L23:L25"/>
    <mergeCell ref="M23:M25"/>
    <mergeCell ref="B41:C41"/>
    <mergeCell ref="D27:D29"/>
    <mergeCell ref="E27:E29"/>
    <mergeCell ref="F27:F29"/>
    <mergeCell ref="G27:G29"/>
    <mergeCell ref="J27:J29"/>
    <mergeCell ref="K27:K29"/>
    <mergeCell ref="L27:L29"/>
    <mergeCell ref="M27:M29"/>
    <mergeCell ref="B28:B29"/>
    <mergeCell ref="H27:H29"/>
    <mergeCell ref="I27:I29"/>
    <mergeCell ref="B24:B25"/>
    <mergeCell ref="B9:C9"/>
    <mergeCell ref="D23:D25"/>
    <mergeCell ref="E23:E25"/>
    <mergeCell ref="F23:F25"/>
    <mergeCell ref="G23:G25"/>
    <mergeCell ref="H23:H25"/>
    <mergeCell ref="D4:E4"/>
    <mergeCell ref="F4:G4"/>
    <mergeCell ref="H4:I4"/>
    <mergeCell ref="D5:E5"/>
    <mergeCell ref="F5:G5"/>
    <mergeCell ref="H5:I5"/>
    <mergeCell ref="I23:I25"/>
  </mergeCells>
  <phoneticPr fontId="4"/>
  <conditionalFormatting sqref="C24">
    <cfRule type="expression" dxfId="140" priority="7">
      <formula>$C$23="職員数に応じて必要なライセンス数が変動しないもの"</formula>
    </cfRule>
  </conditionalFormatting>
  <conditionalFormatting sqref="G31:G35 G11:G21 G44:G48">
    <cfRule type="expression" dxfId="139" priority="6">
      <formula>AND(NOT(ISBLANK(H11)), NOT(ISBLANK(F11)), ISBLANK(G11))</formula>
    </cfRule>
  </conditionalFormatting>
  <conditionalFormatting sqref="C28">
    <cfRule type="expression" dxfId="138" priority="5">
      <formula>$C$27="職員数に応じて必要なライセンス数が変動しないもの"</formula>
    </cfRule>
  </conditionalFormatting>
  <conditionalFormatting sqref="H11">
    <cfRule type="expression" dxfId="137" priority="4">
      <formula>" =IF(AND(G17&lt;&gt;"""", F17=""""), ""入力してください"", """")"</formula>
    </cfRule>
  </conditionalFormatting>
  <conditionalFormatting sqref="G11:G21">
    <cfRule type="expression" dxfId="136" priority="3">
      <formula>C11="介護業務支援（介護ソフト、インカムを除く）"</formula>
    </cfRule>
  </conditionalFormatting>
  <conditionalFormatting sqref="G44:G48">
    <cfRule type="expression" dxfId="135" priority="1">
      <formula>C44="介護業務支援（介護ソフト）"</formula>
    </cfRule>
    <cfRule type="expression" dxfId="134" priority="2">
      <formula>C44="介護業務支援（介護ソフト、インカムを除く）"</formula>
    </cfRule>
  </conditionalFormatting>
  <conditionalFormatting sqref="C25 C29">
    <cfRule type="expression" dxfId="133" priority="8">
      <formula>#REF!="介護予防認知症対応型共同生活介護"</formula>
    </cfRule>
    <cfRule type="expression" dxfId="132" priority="9">
      <formula>#REF!="介護予防特定施設入居者生活介護"</formula>
    </cfRule>
    <cfRule type="expression" dxfId="131" priority="10">
      <formula>#REF!="介護医療院"</formula>
    </cfRule>
    <cfRule type="expression" dxfId="130" priority="11">
      <formula>#REF!="軽費老人ホーム"</formula>
    </cfRule>
    <cfRule type="expression" dxfId="129" priority="12">
      <formula>#REF!="養護老人ホーム"</formula>
    </cfRule>
    <cfRule type="expression" dxfId="128" priority="13">
      <formula>#REF!="複合型サービス（看護小規模多機能型居宅介護）"</formula>
    </cfRule>
    <cfRule type="expression" dxfId="127" priority="14">
      <formula>#REF!="認知症対応型共同生活介護"</formula>
    </cfRule>
    <cfRule type="expression" dxfId="126" priority="15">
      <formula>#REF!="地域密着型特定施設入居者生活介護"</formula>
    </cfRule>
    <cfRule type="expression" dxfId="125" priority="16">
      <formula>#REF!="特定施設入居者生活介護"</formula>
    </cfRule>
    <cfRule type="expression" dxfId="124" priority="17">
      <formula>#REF!="介護老人保健施設"</formula>
    </cfRule>
    <cfRule type="expression" dxfId="123" priority="18">
      <formula>#REF!="介護老人福祉施設"</formula>
    </cfRule>
  </conditionalFormatting>
  <dataValidations count="3">
    <dataValidation type="list" allowBlank="1" showInputMessage="1" showErrorMessage="1" sqref="D44:D48 D23:D25 D27:D29 D31:D35 D42 D55:D57 D11:D21" xr:uid="{AC15E7BC-4D03-410D-98C1-97BA3F9353FD}">
      <formula1>"　,○"</formula1>
    </dataValidation>
    <dataValidation allowBlank="1" showInputMessage="1" showErrorMessage="1" errorTitle="入力エラー" error="入力してください" sqref="G31:G35 G11:G21 G44:G48" xr:uid="{96719273-A8BF-4D48-904A-88C67AC7E645}"/>
    <dataValidation type="whole" operator="greaterThanOrEqual" allowBlank="1" showInputMessage="1" showErrorMessage="1" sqref="F55:F57" xr:uid="{33BD6975-3C20-40FF-9BE6-F53E1BFB0850}">
      <formula1>1</formula1>
    </dataValidation>
  </dataValidations>
  <pageMargins left="0.25" right="0.25" top="0.75" bottom="0.75" header="0.3" footer="0.3"/>
  <pageSetup paperSize="9" scale="41" fitToHeight="0" orientation="landscape" r:id="rId1"/>
  <rowBreaks count="1" manualBreakCount="1">
    <brk id="37" max="14"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0C437D6-670C-4541-A66D-C843F9145F12}">
          <x14:formula1>
            <xm:f>さわらないでください。!$L$3:$L$66</xm:f>
          </x14:formula1>
          <xm:sqref>F5:G5</xm:sqref>
        </x14:dataValidation>
        <x14:dataValidation type="list" allowBlank="1" showInputMessage="1" showErrorMessage="1" xr:uid="{036FFD65-A7E3-46E9-85B8-90E7F6B058AA}">
          <x14:formula1>
            <xm:f>さわらないでください。!$E$3:$E$5</xm:f>
          </x14:formula1>
          <xm:sqref>C27 C23</xm:sqref>
        </x14:dataValidation>
        <x14:dataValidation type="list" allowBlank="1" showInputMessage="1" showErrorMessage="1" xr:uid="{00CECD99-7E58-4641-BB78-573D3A2F7707}">
          <x14:formula1>
            <xm:f>さわらないでください。!$F$3:$F$7</xm:f>
          </x14:formula1>
          <xm:sqref>C28 C24</xm:sqref>
        </x14:dataValidation>
        <x14:dataValidation type="list" allowBlank="1" showInputMessage="1" showErrorMessage="1" xr:uid="{0019D19D-C53D-4F69-8C7D-E14B9885029F}">
          <x14:formula1>
            <xm:f>さわらないでください。!$G$3:$G$4</xm:f>
          </x14:formula1>
          <xm:sqref>C29 C25</xm:sqref>
        </x14:dataValidation>
        <x14:dataValidation type="list" allowBlank="1" showInputMessage="1" showErrorMessage="1" xr:uid="{D5D9CA3F-C5A7-4BD6-BEAD-9945C24A0D56}">
          <x14:formula1>
            <xm:f>さわらないでください。!$C$3:$C$8</xm:f>
          </x14:formula1>
          <xm:sqref>C31:C35</xm:sqref>
        </x14:dataValidation>
        <x14:dataValidation type="list" allowBlank="1" showInputMessage="1" showErrorMessage="1" xr:uid="{938C57C8-107F-4550-B11D-011145AA572C}">
          <x14:formula1>
            <xm:f>さわらないでください。!$B$3:$B$14</xm:f>
          </x14:formula1>
          <xm:sqref>C11:C21</xm:sqref>
        </x14:dataValidation>
        <x14:dataValidation type="list" allowBlank="1" showInputMessage="1" showErrorMessage="1" xr:uid="{309D3B63-6E1E-4296-9C68-F091FFC2CCDD}">
          <x14:formula1>
            <xm:f>さわらないでください。!$D$3:$D$15</xm:f>
          </x14:formula1>
          <xm:sqref>C44:C48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6BF8D-639B-40C6-9939-244A62B766E3}">
  <dimension ref="A1:F31"/>
  <sheetViews>
    <sheetView showGridLines="0" view="pageBreakPreview" zoomScale="70" zoomScaleNormal="85" zoomScaleSheetLayoutView="70" workbookViewId="0">
      <selection activeCell="L5" sqref="L5"/>
    </sheetView>
  </sheetViews>
  <sheetFormatPr defaultColWidth="8.69921875" defaultRowHeight="15"/>
  <cols>
    <col min="1" max="1" width="3.19921875" style="107" customWidth="1"/>
    <col min="2" max="2" width="54.59765625" style="107" customWidth="1"/>
    <col min="3" max="3" width="16.8984375" style="107" customWidth="1"/>
    <col min="4" max="4" width="35.09765625" style="107" customWidth="1"/>
    <col min="5" max="5" width="32.09765625" style="107" customWidth="1"/>
    <col min="6" max="6" width="29.59765625" style="107" customWidth="1"/>
    <col min="7" max="7" width="6.19921875" style="107" customWidth="1"/>
    <col min="8" max="8" width="25.296875" style="107" customWidth="1"/>
    <col min="9" max="9" width="2.796875" style="107" customWidth="1"/>
    <col min="10" max="16384" width="8.69921875" style="107"/>
  </cols>
  <sheetData>
    <row r="1" spans="1:6" ht="28.2" customHeight="1">
      <c r="A1" s="106"/>
    </row>
    <row r="2" spans="1:6" ht="27.75" customHeight="1">
      <c r="A2" s="108" t="s">
        <v>158</v>
      </c>
    </row>
    <row r="3" spans="1:6" ht="28.2" customHeight="1" thickBot="1">
      <c r="A3" s="108"/>
    </row>
    <row r="4" spans="1:6" ht="28.2" customHeight="1" thickBot="1">
      <c r="A4" s="108"/>
      <c r="B4" s="6" t="s">
        <v>159</v>
      </c>
      <c r="C4" s="400" t="s">
        <v>144</v>
      </c>
      <c r="D4" s="401"/>
      <c r="E4" s="388" t="s">
        <v>0</v>
      </c>
      <c r="F4" s="406"/>
    </row>
    <row r="5" spans="1:6" ht="42" customHeight="1" thickTop="1" thickBot="1">
      <c r="A5" s="108"/>
      <c r="B5" s="240" t="s">
        <v>162</v>
      </c>
      <c r="C5" s="402" t="s">
        <v>161</v>
      </c>
      <c r="D5" s="403"/>
      <c r="E5" s="390" t="s">
        <v>110</v>
      </c>
      <c r="F5" s="391"/>
    </row>
    <row r="6" spans="1:6" ht="15" customHeight="1">
      <c r="A6" s="108"/>
    </row>
    <row r="7" spans="1:6" ht="25.2" customHeight="1" thickBot="1">
      <c r="B7" s="106" t="s">
        <v>36</v>
      </c>
      <c r="C7" s="109"/>
      <c r="D7" s="109"/>
      <c r="E7" s="109"/>
    </row>
    <row r="8" spans="1:6" ht="28.5" customHeight="1">
      <c r="B8" s="407" t="s">
        <v>37</v>
      </c>
      <c r="C8" s="408"/>
      <c r="D8" s="408"/>
      <c r="E8" s="409"/>
    </row>
    <row r="9" spans="1:6" ht="48.75" customHeight="1" thickBot="1">
      <c r="B9" s="410"/>
      <c r="C9" s="411"/>
      <c r="D9" s="411"/>
      <c r="E9" s="412"/>
    </row>
    <row r="10" spans="1:6" ht="28.8" customHeight="1">
      <c r="B10" s="236"/>
      <c r="C10" s="236"/>
      <c r="D10" s="236"/>
      <c r="E10" s="236"/>
    </row>
    <row r="11" spans="1:6" ht="28.2" customHeight="1">
      <c r="B11" s="236"/>
      <c r="C11" s="236"/>
      <c r="D11" s="236"/>
      <c r="E11" s="236"/>
    </row>
    <row r="12" spans="1:6" ht="27.6" customHeight="1" thickBot="1">
      <c r="B12" s="110" t="s">
        <v>38</v>
      </c>
    </row>
    <row r="13" spans="1:6" ht="33" thickBot="1">
      <c r="B13" s="111" t="s">
        <v>39</v>
      </c>
      <c r="C13" s="258" t="s">
        <v>145</v>
      </c>
      <c r="D13" s="257" t="s">
        <v>40</v>
      </c>
      <c r="E13" s="239" t="s">
        <v>41</v>
      </c>
      <c r="F13" s="112" t="s">
        <v>42</v>
      </c>
    </row>
    <row r="14" spans="1:6" ht="26.4" customHeight="1">
      <c r="B14" s="259" t="s">
        <v>83</v>
      </c>
      <c r="C14" s="244" t="s">
        <v>146</v>
      </c>
      <c r="D14" s="260" t="s">
        <v>166</v>
      </c>
      <c r="E14" s="261"/>
      <c r="F14" s="262">
        <v>40000</v>
      </c>
    </row>
    <row r="15" spans="1:6" ht="26.4" customHeight="1">
      <c r="B15" s="259" t="s">
        <v>83</v>
      </c>
      <c r="C15" s="263" t="s">
        <v>146</v>
      </c>
      <c r="D15" s="264" t="s">
        <v>167</v>
      </c>
      <c r="E15" s="265">
        <v>10</v>
      </c>
      <c r="F15" s="266">
        <v>200000</v>
      </c>
    </row>
    <row r="16" spans="1:6" ht="26.4" customHeight="1">
      <c r="B16" s="259" t="s">
        <v>83</v>
      </c>
      <c r="C16" s="263" t="s">
        <v>146</v>
      </c>
      <c r="D16" s="267" t="s">
        <v>168</v>
      </c>
      <c r="E16" s="268">
        <v>1</v>
      </c>
      <c r="F16" s="269">
        <v>120000</v>
      </c>
    </row>
    <row r="17" spans="2:6" ht="26.4" customHeight="1">
      <c r="B17" s="113" t="s">
        <v>43</v>
      </c>
      <c r="C17" s="129" t="s">
        <v>147</v>
      </c>
      <c r="D17" s="256"/>
      <c r="E17" s="114"/>
      <c r="F17" s="115"/>
    </row>
    <row r="18" spans="2:6" ht="26.4" customHeight="1">
      <c r="B18" s="113" t="s">
        <v>43</v>
      </c>
      <c r="C18" s="129" t="s">
        <v>147</v>
      </c>
      <c r="D18" s="256"/>
      <c r="E18" s="114"/>
      <c r="F18" s="115"/>
    </row>
    <row r="19" spans="2:6" ht="26.4" customHeight="1">
      <c r="B19" s="113" t="s">
        <v>43</v>
      </c>
      <c r="C19" s="129" t="s">
        <v>147</v>
      </c>
      <c r="D19" s="256"/>
      <c r="E19" s="114"/>
      <c r="F19" s="115"/>
    </row>
    <row r="20" spans="2:6" ht="26.4" customHeight="1">
      <c r="B20" s="113" t="s">
        <v>43</v>
      </c>
      <c r="C20" s="129" t="s">
        <v>147</v>
      </c>
      <c r="D20" s="256"/>
      <c r="E20" s="114"/>
      <c r="F20" s="115"/>
    </row>
    <row r="21" spans="2:6" ht="26.4" customHeight="1">
      <c r="B21" s="113" t="s">
        <v>43</v>
      </c>
      <c r="C21" s="129" t="s">
        <v>147</v>
      </c>
      <c r="D21" s="256"/>
      <c r="E21" s="114"/>
      <c r="F21" s="115"/>
    </row>
    <row r="22" spans="2:6" ht="26.4" customHeight="1">
      <c r="B22" s="113" t="s">
        <v>43</v>
      </c>
      <c r="C22" s="129" t="s">
        <v>147</v>
      </c>
      <c r="D22" s="256"/>
      <c r="E22" s="114"/>
      <c r="F22" s="115"/>
    </row>
    <row r="23" spans="2:6" ht="26.4" customHeight="1">
      <c r="B23" s="113" t="s">
        <v>43</v>
      </c>
      <c r="C23" s="129" t="s">
        <v>147</v>
      </c>
      <c r="D23" s="256"/>
      <c r="E23" s="114"/>
      <c r="F23" s="115"/>
    </row>
    <row r="24" spans="2:6" ht="26.4" customHeight="1">
      <c r="B24" s="113" t="s">
        <v>43</v>
      </c>
      <c r="C24" s="129" t="s">
        <v>147</v>
      </c>
      <c r="D24" s="256"/>
      <c r="E24" s="114"/>
      <c r="F24" s="115"/>
    </row>
    <row r="25" spans="2:6" ht="26.4" customHeight="1">
      <c r="B25" s="113" t="s">
        <v>43</v>
      </c>
      <c r="C25" s="129" t="s">
        <v>147</v>
      </c>
      <c r="D25" s="256"/>
      <c r="E25" s="114"/>
      <c r="F25" s="115"/>
    </row>
    <row r="26" spans="2:6" ht="26.4" customHeight="1">
      <c r="B26" s="113" t="s">
        <v>43</v>
      </c>
      <c r="C26" s="129" t="s">
        <v>147</v>
      </c>
      <c r="D26" s="256"/>
      <c r="E26" s="114"/>
      <c r="F26" s="115"/>
    </row>
    <row r="27" spans="2:6" ht="26.4" customHeight="1">
      <c r="B27" s="113" t="s">
        <v>43</v>
      </c>
      <c r="C27" s="129" t="s">
        <v>147</v>
      </c>
      <c r="D27" s="256"/>
      <c r="E27" s="114"/>
      <c r="F27" s="115"/>
    </row>
    <row r="28" spans="2:6" ht="26.4" customHeight="1">
      <c r="B28" s="113" t="s">
        <v>43</v>
      </c>
      <c r="C28" s="129" t="s">
        <v>147</v>
      </c>
      <c r="D28" s="256"/>
      <c r="E28" s="114"/>
      <c r="F28" s="115"/>
    </row>
    <row r="29" spans="2:6" ht="26.4" customHeight="1">
      <c r="B29" s="113" t="s">
        <v>43</v>
      </c>
      <c r="C29" s="129" t="s">
        <v>147</v>
      </c>
      <c r="D29" s="256"/>
      <c r="E29" s="114"/>
      <c r="F29" s="115"/>
    </row>
    <row r="30" spans="2:6" ht="26.4" customHeight="1" thickBot="1">
      <c r="B30" s="113" t="s">
        <v>43</v>
      </c>
      <c r="C30" s="255" t="s">
        <v>147</v>
      </c>
      <c r="D30" s="254"/>
      <c r="E30" s="114"/>
      <c r="F30" s="115"/>
    </row>
    <row r="31" spans="2:6" ht="26.4" customHeight="1" thickBot="1">
      <c r="B31" s="116" t="s">
        <v>23</v>
      </c>
      <c r="C31" s="117"/>
      <c r="D31" s="117"/>
      <c r="E31" s="118"/>
      <c r="F31" s="119">
        <f>SUBTOTAL(9,F14:F30)</f>
        <v>360000</v>
      </c>
    </row>
  </sheetData>
  <mergeCells count="5">
    <mergeCell ref="C4:D4"/>
    <mergeCell ref="E4:F4"/>
    <mergeCell ref="C5:D5"/>
    <mergeCell ref="E5:F5"/>
    <mergeCell ref="B8:E9"/>
  </mergeCells>
  <phoneticPr fontId="4"/>
  <dataValidations count="1">
    <dataValidation type="list" allowBlank="1" showInputMessage="1" showErrorMessage="1" sqref="C14:C30" xr:uid="{6CA59038-98B0-4B9B-8161-9031C2473A4E}">
      <formula1>"　,○"</formula1>
    </dataValidation>
  </dataValidations>
  <pageMargins left="0.7" right="0.7" top="0.75" bottom="0.75" header="0.3" footer="0.3"/>
  <pageSetup paperSize="9" scale="53" fitToWidth="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989C7B8-45C2-4FD4-8473-F05B5692DE6B}">
          <x14:formula1>
            <xm:f>さわらないでください。!$L$3:$L$66</xm:f>
          </x14:formula1>
          <xm:sqref>E5:F5</xm:sqref>
        </x14:dataValidation>
        <x14:dataValidation type="list" allowBlank="1" showInputMessage="1" showErrorMessage="1" xr:uid="{35D58BB6-ABCE-49E5-ACEA-B26CA08E397C}">
          <x14:formula1>
            <xm:f>さわらないでください。!$J$3:$J$16</xm:f>
          </x14:formula1>
          <xm:sqref>B14:B30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目次</vt:lpstr>
      <vt:lpstr>【例１】積算様式</vt:lpstr>
      <vt:lpstr>【例２】積算様式</vt:lpstr>
      <vt:lpstr>【例２】付帯経費</vt:lpstr>
      <vt:lpstr>【例３】積算様式</vt:lpstr>
      <vt:lpstr>【例３】付帯経費</vt:lpstr>
      <vt:lpstr>【例４】積算様式 </vt:lpstr>
      <vt:lpstr>【例５】積算様式 </vt:lpstr>
      <vt:lpstr>【例５】付帯経費</vt:lpstr>
      <vt:lpstr>【例６】積算様式 </vt:lpstr>
      <vt:lpstr>【例７】積算様式  </vt:lpstr>
      <vt:lpstr>【例７】付帯経費</vt:lpstr>
      <vt:lpstr>【例８】積算様式</vt:lpstr>
      <vt:lpstr>【例８】付帯経費 </vt:lpstr>
      <vt:lpstr>【例９】積算様式 </vt:lpstr>
      <vt:lpstr>【例９】付帯経費</vt:lpstr>
      <vt:lpstr>【例10】積算様式 </vt:lpstr>
      <vt:lpstr>【例10】付帯経費</vt:lpstr>
      <vt:lpstr>さわらないでください。</vt:lpstr>
      <vt:lpstr>【例１】積算様式!Print_Area</vt:lpstr>
      <vt:lpstr>'【例10】積算様式 '!Print_Area</vt:lpstr>
      <vt:lpstr>【例10】付帯経費!Print_Area</vt:lpstr>
      <vt:lpstr>【例２】積算様式!Print_Area</vt:lpstr>
      <vt:lpstr>【例２】付帯経費!Print_Area</vt:lpstr>
      <vt:lpstr>【例３】積算様式!Print_Area</vt:lpstr>
      <vt:lpstr>【例３】付帯経費!Print_Area</vt:lpstr>
      <vt:lpstr>'【例４】積算様式 '!Print_Area</vt:lpstr>
      <vt:lpstr>'【例５】積算様式 '!Print_Area</vt:lpstr>
      <vt:lpstr>【例５】付帯経費!Print_Area</vt:lpstr>
      <vt:lpstr>'【例６】積算様式 '!Print_Area</vt:lpstr>
      <vt:lpstr>'【例７】積算様式  '!Print_Area</vt:lpstr>
      <vt:lpstr>【例７】付帯経費!Print_Area</vt:lpstr>
      <vt:lpstr>【例８】積算様式!Print_Area</vt:lpstr>
      <vt:lpstr>'【例８】付帯経費 '!Print_Area</vt:lpstr>
      <vt:lpstr>'【例９】積算様式 '!Print_Area</vt:lpstr>
      <vt:lpstr>【例９】付帯経費!Print_Area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2026-05-25T01:34:10Z</dcterms:created>
  <dcterms:modified xsi:type="dcterms:W3CDTF">2026-05-25T01:34:14Z</dcterms:modified>
</cp:coreProperties>
</file>