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56C5732-9FA5-4F36-AEF2-22ECA3484891}" xr6:coauthVersionLast="47" xr6:coauthVersionMax="47" xr10:uidLastSave="{00000000-0000-0000-0000-000000000000}"/>
  <bookViews>
    <workbookView xWindow="28680" yWindow="4215" windowWidth="29040" windowHeight="15720" xr2:uid="{2830802C-5C01-4782-AEA6-E06381497207}"/>
  </bookViews>
  <sheets>
    <sheet name="手順 " sheetId="5" r:id="rId1"/>
    <sheet name="積算様式" sheetId="1" r:id="rId2"/>
    <sheet name="付帯経費" sheetId="2" r:id="rId3"/>
    <sheet name="さわらないでください。" sheetId="3" r:id="rId4"/>
  </sheets>
  <definedNames>
    <definedName name="_xlnm._FilterDatabase" localSheetId="2" hidden="1">付帯経費!#REF!</definedName>
    <definedName name="_xlnm.Print_Area" localSheetId="1">積算様式!$A$1:$N$59</definedName>
    <definedName name="_xlnm.Print_Area" localSheetId="2">付帯経費!$A$1:$I$32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F31" i="2" l="1"/>
  <c r="F58" i="1"/>
  <c r="G55" i="1"/>
  <c r="I55" i="1" s="1"/>
  <c r="I58" i="1" s="1"/>
  <c r="I49" i="1"/>
  <c r="H49" i="1"/>
  <c r="H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27" i="1"/>
  <c r="K27" i="1"/>
  <c r="J27" i="1"/>
  <c r="L23" i="1"/>
  <c r="K23" i="1"/>
  <c r="J23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J13" i="1"/>
  <c r="L12" i="1"/>
  <c r="K12" i="1"/>
  <c r="J12" i="1"/>
  <c r="L11" i="1"/>
  <c r="K11" i="1"/>
  <c r="J11" i="1"/>
  <c r="M14" i="1" l="1"/>
  <c r="M17" i="1"/>
  <c r="M19" i="1"/>
  <c r="M32" i="1"/>
  <c r="M34" i="1"/>
  <c r="M23" i="1"/>
  <c r="M12" i="1"/>
  <c r="M20" i="1"/>
  <c r="M35" i="1"/>
  <c r="M11" i="1"/>
  <c r="M18" i="1"/>
  <c r="M33" i="1"/>
  <c r="M13" i="1"/>
  <c r="M21" i="1"/>
  <c r="K49" i="1"/>
  <c r="M49" i="1" s="1"/>
  <c r="M15" i="1"/>
  <c r="M27" i="1"/>
  <c r="M16" i="1"/>
  <c r="M31" i="1"/>
  <c r="J49" i="1"/>
  <c r="M36" i="1" l="1"/>
  <c r="H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5" authorId="0" shapeId="0" xr:uid="{CFCF5276-2750-4322-96D3-C2708BB9DC61}">
      <text>
        <r>
          <rPr>
            <b/>
            <sz val="14"/>
            <color indexed="81"/>
            <rFont val="MS P ゴシック"/>
            <family val="3"/>
            <charset val="128"/>
          </rPr>
          <t>エントリーフォーム（大阪府行政オンラインシステム）の「事業所の補助所要額」へ入力してください。</t>
        </r>
      </text>
    </comment>
    <comment ref="E9" authorId="0" shapeId="0" xr:uid="{03C5AB89-34EC-48C6-86CD-02DFB1BB08F1}">
      <text>
        <r>
          <rPr>
            <b/>
            <sz val="11"/>
            <color indexed="81"/>
            <rFont val="MS P ゴシック"/>
            <family val="3"/>
            <charset val="128"/>
          </rPr>
          <t>TAISに「介護テクノロジー」として掲載されている場合のみ入力してください。</t>
        </r>
      </text>
    </comment>
    <comment ref="E41" authorId="0" shapeId="0" xr:uid="{33B47D45-E30E-48F6-8D53-3560AF7819EB}">
      <text>
        <r>
          <rPr>
            <b/>
            <sz val="11"/>
            <color indexed="81"/>
            <rFont val="MS P ゴシック"/>
            <family val="3"/>
            <charset val="128"/>
          </rPr>
          <t>TAISに「介護テクノロジー」として掲載されている場合のみ入力してください。</t>
        </r>
      </text>
    </comment>
  </commentList>
</comments>
</file>

<file path=xl/sharedStrings.xml><?xml version="1.0" encoding="utf-8"?>
<sst xmlns="http://schemas.openxmlformats.org/spreadsheetml/2006/main" count="387" uniqueCount="210">
  <si>
    <t>サービス種別</t>
    <phoneticPr fontId="4"/>
  </si>
  <si>
    <t>テクノロジーの導入に付帯して導入する場合、
対象経費を入力する。※対象外経費を除くこと</t>
    <rPh sb="7" eb="9">
      <t>ドウニュウ</t>
    </rPh>
    <rPh sb="10" eb="12">
      <t>フタイ</t>
    </rPh>
    <rPh sb="14" eb="16">
      <t>ドウニュウ</t>
    </rPh>
    <rPh sb="18" eb="20">
      <t>バアイ</t>
    </rPh>
    <rPh sb="22" eb="26">
      <t>タイショウケイヒ</t>
    </rPh>
    <rPh sb="27" eb="29">
      <t>ニュウリョク</t>
    </rPh>
    <rPh sb="33" eb="36">
      <t>タイショウガイ</t>
    </rPh>
    <rPh sb="36" eb="38">
      <t>ケイヒ</t>
    </rPh>
    <rPh sb="39" eb="40">
      <t>ノゾ</t>
    </rPh>
    <phoneticPr fontId="4"/>
  </si>
  <si>
    <t>（円）</t>
    <rPh sb="1" eb="2">
      <t>エン</t>
    </rPh>
    <phoneticPr fontId="4"/>
  </si>
  <si>
    <t>導入するテクノロジーの種類</t>
    <rPh sb="0" eb="2">
      <t>ドウニュウ</t>
    </rPh>
    <rPh sb="11" eb="13">
      <t>シュルイ</t>
    </rPh>
    <phoneticPr fontId="4"/>
  </si>
  <si>
    <t>導入する製品名
（１セルあたり１製品名のみ記載）</t>
    <rPh sb="0" eb="2">
      <t>ドウニュウ</t>
    </rPh>
    <rPh sb="4" eb="6">
      <t>セイヒン</t>
    </rPh>
    <rPh sb="6" eb="7">
      <t>メイ</t>
    </rPh>
    <rPh sb="16" eb="18">
      <t>セイヒン</t>
    </rPh>
    <rPh sb="18" eb="19">
      <t>メイ</t>
    </rPh>
    <rPh sb="21" eb="23">
      <t>キサイ</t>
    </rPh>
    <phoneticPr fontId="4"/>
  </si>
  <si>
    <t>導入する台数</t>
    <rPh sb="0" eb="2">
      <t>ドウニュウ</t>
    </rPh>
    <rPh sb="4" eb="6">
      <t>ダイスウ</t>
    </rPh>
    <phoneticPr fontId="4"/>
  </si>
  <si>
    <t>導入に係る経費合計（税抜）
※対象外経費を除くこと</t>
    <rPh sb="0" eb="2">
      <t>ドウニュウ</t>
    </rPh>
    <rPh sb="3" eb="4">
      <t>カカ</t>
    </rPh>
    <rPh sb="5" eb="7">
      <t>ケイヒ</t>
    </rPh>
    <rPh sb="7" eb="9">
      <t>ゴウケイ</t>
    </rPh>
    <rPh sb="10" eb="12">
      <t>ゼイヌ</t>
    </rPh>
    <rPh sb="15" eb="20">
      <t>タイショウガイケイヒ</t>
    </rPh>
    <rPh sb="21" eb="22">
      <t>ノゾ</t>
    </rPh>
    <phoneticPr fontId="4"/>
  </si>
  <si>
    <t>Wi-Fi環境整備など、介護テクノロジーに付帯して必要な経費（税抜）</t>
    <rPh sb="5" eb="7">
      <t>カンキョウ</t>
    </rPh>
    <rPh sb="7" eb="9">
      <t>セイビ</t>
    </rPh>
    <rPh sb="12" eb="14">
      <t>カイゴ</t>
    </rPh>
    <rPh sb="21" eb="23">
      <t>フタイ</t>
    </rPh>
    <rPh sb="25" eb="27">
      <t>ヒツヨウ</t>
    </rPh>
    <rPh sb="28" eb="30">
      <t>ケイヒ</t>
    </rPh>
    <rPh sb="31" eb="33">
      <t>ゼイヌ</t>
    </rPh>
    <phoneticPr fontId="4"/>
  </si>
  <si>
    <t>基準額（上限額）</t>
    <rPh sb="0" eb="3">
      <t>キジュンガク</t>
    </rPh>
    <rPh sb="4" eb="7">
      <t>ジョウゲンガク</t>
    </rPh>
    <phoneticPr fontId="4"/>
  </si>
  <si>
    <t>介護テクノロジー（TAIS掲載または機能等が同水準の機器等）</t>
    <rPh sb="0" eb="2">
      <t>カイゴ</t>
    </rPh>
    <rPh sb="18" eb="20">
      <t>キノウ</t>
    </rPh>
    <rPh sb="20" eb="21">
      <t>トウ</t>
    </rPh>
    <rPh sb="22" eb="25">
      <t>ドウスイジュン</t>
    </rPh>
    <rPh sb="26" eb="28">
      <t>キキ</t>
    </rPh>
    <rPh sb="28" eb="29">
      <t>トウ</t>
    </rPh>
    <phoneticPr fontId="4"/>
  </si>
  <si>
    <t>介護業務支援（インカム）</t>
  </si>
  <si>
    <t xml:space="preserve"> - </t>
    <phoneticPr fontId="4"/>
  </si>
  <si>
    <t>（テクノロジーの種類をプルダウンから選択）</t>
  </si>
  <si>
    <t>介護ソフト</t>
    <rPh sb="0" eb="2">
      <t>カイゴ</t>
    </rPh>
    <phoneticPr fontId="4"/>
  </si>
  <si>
    <t>（契約方法をプルダウンから選択）</t>
    <rPh sb="1" eb="3">
      <t>ケイヤク</t>
    </rPh>
    <rPh sb="3" eb="5">
      <t>ホウホウ</t>
    </rPh>
    <rPh sb="13" eb="15">
      <t>センタク</t>
    </rPh>
    <phoneticPr fontId="4"/>
  </si>
  <si>
    <t>入力不要</t>
    <rPh sb="0" eb="2">
      <t>ニュウリョク</t>
    </rPh>
    <rPh sb="2" eb="4">
      <t>フヨウ</t>
    </rPh>
    <phoneticPr fontId="4"/>
  </si>
  <si>
    <t>（職員数をプルダウンから選択）</t>
    <rPh sb="12" eb="14">
      <t>センタク</t>
    </rPh>
    <phoneticPr fontId="4"/>
  </si>
  <si>
    <t>（ケアプランデータ連携システムで５事業所以上とデータ連携する場合のみ選択）</t>
    <rPh sb="17" eb="20">
      <t>ジギョウショ</t>
    </rPh>
    <rPh sb="20" eb="22">
      <t>イジョウ</t>
    </rPh>
    <rPh sb="26" eb="28">
      <t>レンケイ</t>
    </rPh>
    <rPh sb="30" eb="32">
      <t>バアイ</t>
    </rPh>
    <rPh sb="34" eb="36">
      <t>センタク</t>
    </rPh>
    <phoneticPr fontId="4"/>
  </si>
  <si>
    <t>バックオフィスソフト</t>
    <phoneticPr fontId="4"/>
  </si>
  <si>
    <t>対象外</t>
    <rPh sb="0" eb="3">
      <t>タイショウガイ</t>
    </rPh>
    <phoneticPr fontId="4"/>
  </si>
  <si>
    <t>上記以外のその他の機器</t>
    <rPh sb="0" eb="2">
      <t>ジョウキ</t>
    </rPh>
    <rPh sb="2" eb="4">
      <t>イガイ</t>
    </rPh>
    <rPh sb="7" eb="8">
      <t>ホカ</t>
    </rPh>
    <rPh sb="9" eb="11">
      <t>キキ</t>
    </rPh>
    <phoneticPr fontId="4"/>
  </si>
  <si>
    <t>（その他機器等の種類をプルダウンから選択）</t>
    <rPh sb="3" eb="6">
      <t>タキキ</t>
    </rPh>
    <rPh sb="6" eb="7">
      <t>トウ</t>
    </rPh>
    <rPh sb="8" eb="10">
      <t>シュルイ</t>
    </rPh>
    <rPh sb="18" eb="20">
      <t>センタク</t>
    </rPh>
    <phoneticPr fontId="4"/>
  </si>
  <si>
    <t>入力不要</t>
    <phoneticPr fontId="4"/>
  </si>
  <si>
    <t>合計</t>
    <rPh sb="0" eb="2">
      <t>ゴウケイ</t>
    </rPh>
    <phoneticPr fontId="4"/>
  </si>
  <si>
    <t>導入する製品名
（１セルあたり１製品名のみ記載）</t>
    <rPh sb="0" eb="2">
      <t>ドウニュウ</t>
    </rPh>
    <rPh sb="4" eb="6">
      <t>セイヒン</t>
    </rPh>
    <rPh sb="6" eb="7">
      <t>メイ</t>
    </rPh>
    <phoneticPr fontId="4"/>
  </si>
  <si>
    <t>上限額</t>
    <phoneticPr fontId="4"/>
  </si>
  <si>
    <t>介護業務支援と連動することで効果が高まるテクノロジー</t>
    <rPh sb="0" eb="6">
      <t>カイゴギョウムシエン</t>
    </rPh>
    <rPh sb="7" eb="9">
      <t>レンドウ</t>
    </rPh>
    <rPh sb="14" eb="16">
      <t>コウカ</t>
    </rPh>
    <rPh sb="17" eb="18">
      <t>タカ</t>
    </rPh>
    <phoneticPr fontId="4"/>
  </si>
  <si>
    <t>（介護業務支援と連動するテクノロジーをプルダウンから選択）</t>
    <rPh sb="1" eb="7">
      <t>カイゴギョウムシエン</t>
    </rPh>
    <rPh sb="8" eb="10">
      <t>レンドウ</t>
    </rPh>
    <rPh sb="26" eb="28">
      <t>センタク</t>
    </rPh>
    <phoneticPr fontId="4"/>
  </si>
  <si>
    <t>（３）導入支援と一体的に行う業務改善支援</t>
    <rPh sb="3" eb="7">
      <t>ドウニュウシエン</t>
    </rPh>
    <rPh sb="8" eb="11">
      <t>イッタイテキ</t>
    </rPh>
    <rPh sb="12" eb="13">
      <t>オコナ</t>
    </rPh>
    <rPh sb="14" eb="16">
      <t>ギョウム</t>
    </rPh>
    <rPh sb="16" eb="18">
      <t>カイゼン</t>
    </rPh>
    <rPh sb="18" eb="20">
      <t>シエン</t>
    </rPh>
    <phoneticPr fontId="4"/>
  </si>
  <si>
    <t>業務改善支援の内容</t>
    <rPh sb="0" eb="2">
      <t>ギョウム</t>
    </rPh>
    <rPh sb="2" eb="4">
      <t>カイゼン</t>
    </rPh>
    <rPh sb="4" eb="6">
      <t>シエン</t>
    </rPh>
    <rPh sb="7" eb="9">
      <t>ナイヨウ</t>
    </rPh>
    <phoneticPr fontId="4"/>
  </si>
  <si>
    <t>支援者名</t>
    <rPh sb="0" eb="2">
      <t>シエン</t>
    </rPh>
    <rPh sb="2" eb="3">
      <t>シャ</t>
    </rPh>
    <rPh sb="3" eb="4">
      <t>メイ</t>
    </rPh>
    <phoneticPr fontId="4"/>
  </si>
  <si>
    <t xml:space="preserve"> ①事前評価（課題抽出）</t>
    <phoneticPr fontId="4"/>
  </si>
  <si>
    <t xml:space="preserve"> ②業務改善に係る助言・指導等</t>
    <phoneticPr fontId="4"/>
  </si>
  <si>
    <t xml:space="preserve"> ③事後評価（導入後の定着支援を含む）</t>
    <phoneticPr fontId="4"/>
  </si>
  <si>
    <r>
      <t>「Wi-Fi環境整備</t>
    </r>
    <r>
      <rPr>
        <sz val="14"/>
        <color rgb="FFFF0000"/>
        <rFont val="Meiryo UI"/>
        <family val="3"/>
        <charset val="128"/>
      </rPr>
      <t>や、PC、タブレット端末</t>
    </r>
    <r>
      <rPr>
        <sz val="14"/>
        <color theme="1"/>
        <rFont val="Meiryo UI"/>
        <family val="3"/>
        <charset val="128"/>
      </rPr>
      <t>など</t>
    </r>
    <r>
      <rPr>
        <sz val="14"/>
        <color rgb="FFFF0000"/>
        <rFont val="Meiryo UI"/>
        <family val="3"/>
        <charset val="128"/>
      </rPr>
      <t>、介護テクノロジーの導入</t>
    </r>
    <r>
      <rPr>
        <sz val="14"/>
        <color theme="1"/>
        <rFont val="Meiryo UI"/>
        <family val="3"/>
        <charset val="128"/>
      </rPr>
      <t>に付帯して必要となる経費」の計算表</t>
    </r>
    <rPh sb="20" eb="22">
      <t>タンマツ</t>
    </rPh>
    <rPh sb="25" eb="27">
      <t>カイゴ</t>
    </rPh>
    <rPh sb="34" eb="36">
      <t>ドウニュウ</t>
    </rPh>
    <rPh sb="37" eb="39">
      <t>フタイ</t>
    </rPh>
    <rPh sb="41" eb="43">
      <t>ヒツヨウ</t>
    </rPh>
    <rPh sb="46" eb="48">
      <t>ケイヒ</t>
    </rPh>
    <rPh sb="50" eb="52">
      <t>ケイサン</t>
    </rPh>
    <rPh sb="52" eb="53">
      <t>ヒョウ</t>
    </rPh>
    <phoneticPr fontId="4"/>
  </si>
  <si>
    <t>付帯経費の例：
機器の導⼊に付帯して必要となる配送料、Wi-Fi環境整備（設置費、設置に必要な工事費（修繕費は除く）
設定費、機器説明費、保守経費等（クラウドサービス、保守・サポート費、セキュリティ対策費））
介護テクノロジーの導入に伴って導入するPC、タブレット端末　等</t>
    <rPh sb="0" eb="2">
      <t>フタイ</t>
    </rPh>
    <rPh sb="2" eb="4">
      <t>ケイヒ</t>
    </rPh>
    <rPh sb="5" eb="6">
      <t>レイ</t>
    </rPh>
    <rPh sb="23" eb="26">
      <t>ハイソウリョウ</t>
    </rPh>
    <phoneticPr fontId="4"/>
  </si>
  <si>
    <r>
      <t>パッケージ導入支援において本計算表を使用する場合、付帯するテクノロジー欄は「</t>
    </r>
    <r>
      <rPr>
        <sz val="12"/>
        <color rgb="FFFF0000"/>
        <rFont val="Meiryo UI"/>
        <family val="3"/>
        <charset val="128"/>
      </rPr>
      <t>パッケージ型導入支援</t>
    </r>
    <r>
      <rPr>
        <sz val="12"/>
        <color theme="1"/>
        <rFont val="Meiryo UI"/>
        <family val="3"/>
        <charset val="128"/>
      </rPr>
      <t>」を選択してください。</t>
    </r>
    <rPh sb="25" eb="27">
      <t>フタイ</t>
    </rPh>
    <rPh sb="35" eb="36">
      <t>ラン</t>
    </rPh>
    <phoneticPr fontId="4"/>
  </si>
  <si>
    <t>付帯するテクノロジー</t>
    <rPh sb="0" eb="2">
      <t>フタイ</t>
    </rPh>
    <phoneticPr fontId="4"/>
  </si>
  <si>
    <t>製品名等
（付帯経費の種類ごとに一式表示可）</t>
    <rPh sb="0" eb="3">
      <t>セイヒンメイ</t>
    </rPh>
    <rPh sb="3" eb="4">
      <t>トウ</t>
    </rPh>
    <rPh sb="6" eb="10">
      <t>フタイケイヒ</t>
    </rPh>
    <rPh sb="11" eb="13">
      <t>シュルイ</t>
    </rPh>
    <rPh sb="16" eb="20">
      <t>イッシキヒョウジ</t>
    </rPh>
    <rPh sb="20" eb="21">
      <t>カ</t>
    </rPh>
    <phoneticPr fontId="4"/>
  </si>
  <si>
    <t>台数（PC、タブレット端末等の場合）</t>
    <rPh sb="0" eb="2">
      <t>ダイスウ</t>
    </rPh>
    <rPh sb="13" eb="14">
      <t>ナド</t>
    </rPh>
    <rPh sb="15" eb="17">
      <t>バアイ</t>
    </rPh>
    <phoneticPr fontId="4"/>
  </si>
  <si>
    <t>必要な経費
（税抜）※対象外経費を除く</t>
    <rPh sb="0" eb="2">
      <t>ヒツヨウ</t>
    </rPh>
    <rPh sb="3" eb="5">
      <t>ケイヒ</t>
    </rPh>
    <rPh sb="7" eb="9">
      <t>ゼイヌキ</t>
    </rPh>
    <rPh sb="11" eb="14">
      <t>タイショウガイ</t>
    </rPh>
    <rPh sb="14" eb="16">
      <t>ケイヒ</t>
    </rPh>
    <rPh sb="17" eb="18">
      <t>ノゾ</t>
    </rPh>
    <phoneticPr fontId="4"/>
  </si>
  <si>
    <t>（どのテクノロジーに付帯するかをプルダウンから選択）</t>
    <rPh sb="10" eb="12">
      <t>フタイ</t>
    </rPh>
    <rPh sb="23" eb="25">
      <t>センタク</t>
    </rPh>
    <phoneticPr fontId="4"/>
  </si>
  <si>
    <t>事業所No</t>
    <rPh sb="0" eb="2">
      <t>ジギョウ</t>
    </rPh>
    <rPh sb="2" eb="3">
      <t>ショ</t>
    </rPh>
    <phoneticPr fontId="4"/>
  </si>
  <si>
    <t>（テクノロジーの種類をプルダウンから選択）</t>
    <phoneticPr fontId="4"/>
  </si>
  <si>
    <t>（プルダウンから選択）</t>
    <rPh sb="8" eb="10">
      <t>センタク</t>
    </rPh>
    <phoneticPr fontId="4"/>
  </si>
  <si>
    <t>（導入する場合は選択）</t>
    <rPh sb="1" eb="3">
      <t>ドウニュウ</t>
    </rPh>
    <rPh sb="5" eb="7">
      <t>バアイ</t>
    </rPh>
    <rPh sb="8" eb="10">
      <t>センタク</t>
    </rPh>
    <phoneticPr fontId="4"/>
  </si>
  <si>
    <t>（業務改善支援の内容をプルダウンから選択）</t>
    <rPh sb="1" eb="3">
      <t>ギョウム</t>
    </rPh>
    <rPh sb="3" eb="5">
      <t>カイゼン</t>
    </rPh>
    <rPh sb="5" eb="7">
      <t>シエン</t>
    </rPh>
    <rPh sb="8" eb="10">
      <t>ナイヨウ</t>
    </rPh>
    <rPh sb="18" eb="20">
      <t>センタク</t>
    </rPh>
    <phoneticPr fontId="4"/>
  </si>
  <si>
    <t>チェック</t>
    <phoneticPr fontId="4"/>
  </si>
  <si>
    <t>移乗支援（装着、非装着）</t>
    <rPh sb="8" eb="9">
      <t>ヒ</t>
    </rPh>
    <rPh sb="9" eb="11">
      <t>ソウチャク</t>
    </rPh>
    <phoneticPr fontId="4"/>
  </si>
  <si>
    <t>移乗や移動を支援する機器であり重点分野に該当しない機器（床走行式リフト等）</t>
  </si>
  <si>
    <t>職員数に応じて必要なライセンス数が変動するもの</t>
    <phoneticPr fontId="4"/>
  </si>
  <si>
    <t>１名以上10名以下</t>
    <rPh sb="1" eb="2">
      <t>メイ</t>
    </rPh>
    <rPh sb="2" eb="4">
      <t>イジョウ</t>
    </rPh>
    <rPh sb="6" eb="7">
      <t>メイ</t>
    </rPh>
    <rPh sb="7" eb="9">
      <t>イカ</t>
    </rPh>
    <phoneticPr fontId="4"/>
  </si>
  <si>
    <t>5事業所以上と連携する</t>
    <rPh sb="1" eb="4">
      <t>ジギョウショ</t>
    </rPh>
    <rPh sb="4" eb="6">
      <t>イジョウ</t>
    </rPh>
    <rPh sb="7" eb="9">
      <t>レンケイ</t>
    </rPh>
    <phoneticPr fontId="4"/>
  </si>
  <si>
    <t>はい</t>
    <phoneticPr fontId="4"/>
  </si>
  <si>
    <t>〇</t>
    <phoneticPr fontId="4"/>
  </si>
  <si>
    <t>①事前評価（課題抽出）</t>
  </si>
  <si>
    <t>110_訪問介護</t>
  </si>
  <si>
    <t>✓</t>
    <phoneticPr fontId="4"/>
  </si>
  <si>
    <t>移動支援（屋外、屋内、装着）</t>
    <rPh sb="8" eb="10">
      <t>オクナイ</t>
    </rPh>
    <rPh sb="11" eb="13">
      <t>ソウチャク</t>
    </rPh>
    <phoneticPr fontId="4"/>
  </si>
  <si>
    <t>介護施設等における調理支援などの職員の負担を軽減する機器（一括で調理支援を行う機器、加熱・冷蔵機能等を備えた配膳車や配膳ロボット等）</t>
  </si>
  <si>
    <t>職員数に応じて必要なライセンス数が変動しないもの</t>
    <phoneticPr fontId="4"/>
  </si>
  <si>
    <t>11名以上20名以下</t>
    <rPh sb="2" eb="3">
      <t>メイ</t>
    </rPh>
    <rPh sb="3" eb="5">
      <t>イジョウ</t>
    </rPh>
    <rPh sb="7" eb="8">
      <t>メイ</t>
    </rPh>
    <rPh sb="8" eb="10">
      <t>イカ</t>
    </rPh>
    <phoneticPr fontId="4"/>
  </si>
  <si>
    <t>いいえ</t>
    <phoneticPr fontId="4"/>
  </si>
  <si>
    <t>②業務改善に係る助言・指導等</t>
    <phoneticPr fontId="4"/>
  </si>
  <si>
    <t>120_訪問入浴介護</t>
  </si>
  <si>
    <t>排泄支援（排泄予測・検知、排泄物処理、動作支援）</t>
    <rPh sb="13" eb="18">
      <t>ハイセツブツショリ</t>
    </rPh>
    <rPh sb="19" eb="23">
      <t>ドウサシエン</t>
    </rPh>
    <phoneticPr fontId="4"/>
  </si>
  <si>
    <t>生産性向上に資する福祉用具（例えば訪問介護事業所で使用するスライディングボード等）</t>
  </si>
  <si>
    <t>21名以上30名以下</t>
    <rPh sb="2" eb="3">
      <t>メイ</t>
    </rPh>
    <rPh sb="3" eb="5">
      <t>イジョウ</t>
    </rPh>
    <rPh sb="7" eb="8">
      <t>メイ</t>
    </rPh>
    <rPh sb="8" eb="10">
      <t>イカ</t>
    </rPh>
    <phoneticPr fontId="4"/>
  </si>
  <si>
    <t>③事後評価（導入後の定着支援を含む）</t>
    <phoneticPr fontId="4"/>
  </si>
  <si>
    <t>130_訪問看護</t>
  </si>
  <si>
    <t>入浴支援</t>
    <rPh sb="0" eb="2">
      <t>ニュウヨク</t>
    </rPh>
    <rPh sb="2" eb="4">
      <t>シエン</t>
    </rPh>
    <phoneticPr fontId="4"/>
  </si>
  <si>
    <t xml:space="preserve">バイタル測定が可能なウェアラブル端末 </t>
  </si>
  <si>
    <t>31名以上</t>
    <rPh sb="2" eb="3">
      <t>メイ</t>
    </rPh>
    <rPh sb="3" eb="5">
      <t>イジョウ</t>
    </rPh>
    <phoneticPr fontId="4"/>
  </si>
  <si>
    <t>140_訪問リハビリテーション</t>
  </si>
  <si>
    <t>見守り・コミュニケーション（見守り機器（施設、在宅））</t>
    <rPh sb="14" eb="16">
      <t>ミマモ</t>
    </rPh>
    <rPh sb="17" eb="19">
      <t>キキ</t>
    </rPh>
    <rPh sb="23" eb="25">
      <t>ザイタク</t>
    </rPh>
    <phoneticPr fontId="4"/>
  </si>
  <si>
    <t>上記以外の機器</t>
    <rPh sb="0" eb="2">
      <t>ジョウキ</t>
    </rPh>
    <rPh sb="2" eb="4">
      <t>イガイ</t>
    </rPh>
    <rPh sb="5" eb="7">
      <t>キキ</t>
    </rPh>
    <phoneticPr fontId="4"/>
  </si>
  <si>
    <t>150_通所介護</t>
  </si>
  <si>
    <t>見守り・コミュニケーション（コミュニケーションロボット）</t>
  </si>
  <si>
    <t>155_通所介護（療養通所介護）</t>
  </si>
  <si>
    <t>160_通所リハビリテーション</t>
  </si>
  <si>
    <t>介護業務支援（介護ソフト、インカムを除く）</t>
    <rPh sb="7" eb="9">
      <t>カイゴ</t>
    </rPh>
    <rPh sb="18" eb="19">
      <t>ノゾ</t>
    </rPh>
    <phoneticPr fontId="4"/>
  </si>
  <si>
    <t>介護業務支援（介護ソフト）</t>
  </si>
  <si>
    <t>170_福祉用具貸与</t>
  </si>
  <si>
    <t>機能訓練支援</t>
  </si>
  <si>
    <t>210_短期入所生活介護</t>
  </si>
  <si>
    <t>食事・栄養管理支援</t>
  </si>
  <si>
    <t>220_短期入所療養介護（介護老人保健施設）</t>
  </si>
  <si>
    <t>認知症生活支援・認知症ケア支援</t>
  </si>
  <si>
    <t>551_短期入所療養介護（介護医療院）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</si>
  <si>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25"/>
  </si>
  <si>
    <t>パッケージ型導入支援</t>
    <rPh sb="5" eb="10">
      <t>ガタドウニュウシエン</t>
    </rPh>
    <phoneticPr fontId="4"/>
  </si>
  <si>
    <t>320_認知症対応型共同生活介護</t>
  </si>
  <si>
    <t>331_特定施設入居者生活介護（有料老人ホーム）</t>
  </si>
  <si>
    <t>332_特定施設入居者生活介護（軽費老人ホーム）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</si>
  <si>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25"/>
  </si>
  <si>
    <t>334_特定施設入居者生活介護（サービス付き高齢者向け住宅）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</si>
  <si>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</si>
  <si>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</si>
  <si>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</si>
  <si>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25"/>
  </si>
  <si>
    <t>361_地域密着型特定施設入居者生活介護（有料老人ホーム）</t>
  </si>
  <si>
    <t>362_地域密着型特定施設入居者生活介護（軽費老人ホーム）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</si>
  <si>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25"/>
  </si>
  <si>
    <t>364_地域密着型特定施設入居者生活介護（サービス付き高齢者向け住宅）</t>
  </si>
  <si>
    <t>410_特定福祉用具販売</t>
  </si>
  <si>
    <t>430_居宅介護支援</t>
  </si>
  <si>
    <t>460_介護予防支援</t>
    <rPh sb="6" eb="8">
      <t>ヨボウ</t>
    </rPh>
    <phoneticPr fontId="25"/>
  </si>
  <si>
    <t>510_介護老人福祉施設</t>
  </si>
  <si>
    <t>520_介護老人保健施設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</si>
  <si>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</si>
  <si>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</si>
  <si>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</si>
  <si>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</si>
  <si>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</si>
  <si>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</si>
  <si>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</si>
  <si>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</si>
  <si>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620_介護予防訪問入浴介護 </t>
  </si>
  <si>
    <t>630_介護予防訪問看護 </t>
  </si>
  <si>
    <t>640_介護予防訪問リハビリテーション </t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</si>
  <si>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</si>
  <si>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</si>
  <si>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</si>
  <si>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</si>
  <si>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</si>
  <si>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</si>
  <si>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</si>
  <si>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</si>
  <si>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</si>
  <si>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</si>
  <si>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</si>
  <si>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</si>
  <si>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</si>
  <si>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</si>
  <si>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</si>
  <si>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</si>
  <si>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</si>
  <si>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</si>
  <si>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</si>
  <si>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</si>
  <si>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</si>
  <si>
    <t>990_軽費老人ホーム</t>
  </si>
  <si>
    <t>事業所名（入力してください）</t>
    <rPh sb="5" eb="7">
      <t>ニュウリョク</t>
    </rPh>
    <phoneticPr fontId="4"/>
  </si>
  <si>
    <t>見積書の添付</t>
    <rPh sb="0" eb="3">
      <t>ミツモリショ</t>
    </rPh>
    <rPh sb="4" eb="6">
      <t>テンプ</t>
    </rPh>
    <phoneticPr fontId="4"/>
  </si>
  <si>
    <t>　</t>
  </si>
  <si>
    <t>TAISコード【例:00001－000010】
（ない場合は記載不要）</t>
    <rPh sb="27" eb="29">
      <t>バアイ</t>
    </rPh>
    <phoneticPr fontId="4"/>
  </si>
  <si>
    <t>（１）介護テクノロジー等の導入支援</t>
    <rPh sb="3" eb="5">
      <t>カイゴ</t>
    </rPh>
    <rPh sb="13" eb="17">
      <t>ドウニュウシエン</t>
    </rPh>
    <phoneticPr fontId="4"/>
  </si>
  <si>
    <t>（２）介護テクノロジー等のパッケージ型導入支援</t>
    <rPh sb="3" eb="5">
      <t>カイゴ</t>
    </rPh>
    <rPh sb="18" eb="19">
      <t>ガタ</t>
    </rPh>
    <rPh sb="19" eb="21">
      <t>ドウニュウ</t>
    </rPh>
    <rPh sb="21" eb="23">
      <t>シエン</t>
    </rPh>
    <phoneticPr fontId="4"/>
  </si>
  <si>
    <t>入力不要</t>
  </si>
  <si>
    <t>　令和８年度　大阪府介護テクノロジー導入支援事業補助金　補助所要額計算書</t>
    <phoneticPr fontId="4"/>
  </si>
  <si>
    <t>補助対象経費（C）</t>
    <rPh sb="0" eb="6">
      <t>ホジョタイショウケイヒ</t>
    </rPh>
    <phoneticPr fontId="4"/>
  </si>
  <si>
    <t>対象経費に補助率（4/5）を乗じた額</t>
    <rPh sb="0" eb="4">
      <t>タイショウケイヒ</t>
    </rPh>
    <rPh sb="5" eb="8">
      <t>ホジョリツ</t>
    </rPh>
    <rPh sb="14" eb="15">
      <t>ジョウ</t>
    </rPh>
    <rPh sb="17" eb="18">
      <t>ガク</t>
    </rPh>
    <phoneticPr fontId="4"/>
  </si>
  <si>
    <t>補助額（D）</t>
    <rPh sb="0" eb="3">
      <t>ホジョガク</t>
    </rPh>
    <phoneticPr fontId="4"/>
  </si>
  <si>
    <t>補助対象経費（C）</t>
    <rPh sb="0" eb="2">
      <t>ホジョ</t>
    </rPh>
    <rPh sb="2" eb="4">
      <t>タイショウ</t>
    </rPh>
    <rPh sb="4" eb="6">
      <t>ケイヒ</t>
    </rPh>
    <phoneticPr fontId="4"/>
  </si>
  <si>
    <t>支援にかかる経緯合計（税抜）
※対象外経費を除くこと（C）</t>
    <rPh sb="0" eb="2">
      <t>シエン</t>
    </rPh>
    <rPh sb="6" eb="8">
      <t>ケイイ</t>
    </rPh>
    <rPh sb="8" eb="10">
      <t>ゴウケイ</t>
    </rPh>
    <rPh sb="11" eb="13">
      <t>ゼイヌキ</t>
    </rPh>
    <rPh sb="16" eb="19">
      <t>タイショウガイ</t>
    </rPh>
    <rPh sb="19" eb="21">
      <t>ケイヒ</t>
    </rPh>
    <rPh sb="22" eb="23">
      <t>ノゾ</t>
    </rPh>
    <phoneticPr fontId="4"/>
  </si>
  <si>
    <t>　令和８年度　大阪府介護テクノロジー導入支援事業補助金　補助所要額計算書（付帯経費）</t>
    <rPh sb="37" eb="41">
      <t>フタイケイヒ</t>
    </rPh>
    <phoneticPr fontId="4"/>
  </si>
  <si>
    <t>法人名（入力してください）</t>
    <rPh sb="0" eb="2">
      <t>ホウジン</t>
    </rPh>
    <rPh sb="4" eb="6">
      <t>ニュウリョク</t>
    </rPh>
    <phoneticPr fontId="4"/>
  </si>
  <si>
    <t>補助所要額（円）（Dの合計額）</t>
    <rPh sb="0" eb="2">
      <t>ホジョ</t>
    </rPh>
    <rPh sb="2" eb="4">
      <t>ショヨウ</t>
    </rPh>
    <rPh sb="4" eb="5">
      <t>ガク</t>
    </rPh>
    <rPh sb="6" eb="7">
      <t>エン</t>
    </rPh>
    <phoneticPr fontId="4"/>
  </si>
  <si>
    <t xml:space="preserve"> 　入力内容より自動で算出された補助所要額（各表の補助額計）を、エントリーフォームに入力</t>
    <rPh sb="2" eb="6">
      <t>ニュウリョクナイヨウ</t>
    </rPh>
    <rPh sb="8" eb="10">
      <t>ジドウ</t>
    </rPh>
    <rPh sb="11" eb="13">
      <t>サンシュツ</t>
    </rPh>
    <rPh sb="25" eb="27">
      <t>ホジョ</t>
    </rPh>
    <rPh sb="27" eb="28">
      <t>ガク</t>
    </rPh>
    <rPh sb="28" eb="29">
      <t>ケイ</t>
    </rPh>
    <rPh sb="42" eb="44">
      <t>ニュウリョク</t>
    </rPh>
    <phoneticPr fontId="4"/>
  </si>
  <si>
    <t xml:space="preserve"> ②支援者名、支援にかかる経費合計（税抜）を入力</t>
    <rPh sb="2" eb="6">
      <t>シエンシャメイ</t>
    </rPh>
    <rPh sb="13" eb="15">
      <t>ケイヒ</t>
    </rPh>
    <rPh sb="15" eb="17">
      <t>ゴウケイ</t>
    </rPh>
    <rPh sb="22" eb="24">
      <t>ニュウリョク</t>
    </rPh>
    <phoneticPr fontId="4"/>
  </si>
  <si>
    <t xml:space="preserve"> ④税抜きの付帯経費（対象外経費を除く）を入力。</t>
    <rPh sb="2" eb="3">
      <t>ゼイ</t>
    </rPh>
    <rPh sb="3" eb="4">
      <t>ヌ</t>
    </rPh>
    <rPh sb="6" eb="8">
      <t>フタイ</t>
    </rPh>
    <rPh sb="8" eb="10">
      <t>ケイヒ</t>
    </rPh>
    <rPh sb="11" eb="14">
      <t>タイショウガイ</t>
    </rPh>
    <rPh sb="14" eb="16">
      <t>ケイヒ</t>
    </rPh>
    <rPh sb="17" eb="18">
      <t>ノゾ</t>
    </rPh>
    <rPh sb="21" eb="23">
      <t>ニュウリョク</t>
    </rPh>
    <phoneticPr fontId="4"/>
  </si>
  <si>
    <t xml:space="preserve"> ③見積書を参照し、機器ごとに製品名（端末に関しては、台数も）を入力</t>
    <rPh sb="2" eb="5">
      <t>ミツモリショ</t>
    </rPh>
    <rPh sb="6" eb="8">
      <t>サンショウ</t>
    </rPh>
    <rPh sb="10" eb="12">
      <t>キキ</t>
    </rPh>
    <rPh sb="15" eb="18">
      <t>セイヒンメイ</t>
    </rPh>
    <rPh sb="19" eb="21">
      <t>タンマツ</t>
    </rPh>
    <rPh sb="22" eb="23">
      <t>カン</t>
    </rPh>
    <rPh sb="27" eb="29">
      <t>ダイスウ</t>
    </rPh>
    <rPh sb="32" eb="34">
      <t>ニュウリョク</t>
    </rPh>
    <phoneticPr fontId="4"/>
  </si>
  <si>
    <r>
      <t xml:space="preserve"> ②エントリーフォームへ添付する見積書が手元にあることを確認のうえ、付帯するテクノロジー</t>
    </r>
    <r>
      <rPr>
        <b/>
        <u/>
        <sz val="14"/>
        <color rgb="FF000000"/>
        <rFont val="UD デジタル 教科書体 NK-B"/>
        <family val="1"/>
        <charset val="128"/>
      </rPr>
      <t>ごと</t>
    </r>
    <r>
      <rPr>
        <b/>
        <sz val="14"/>
        <color rgb="FF000000"/>
        <rFont val="UD デジタル 教科書体 NK-B"/>
        <family val="1"/>
        <charset val="128"/>
      </rPr>
      <t>にプルダウンから「○」を選択</t>
    </r>
    <rPh sb="12" eb="14">
      <t>テンプ</t>
    </rPh>
    <rPh sb="16" eb="19">
      <t>ミツモリショ</t>
    </rPh>
    <rPh sb="20" eb="22">
      <t>テモト</t>
    </rPh>
    <rPh sb="28" eb="30">
      <t>カクニン</t>
    </rPh>
    <rPh sb="34" eb="36">
      <t>フタイ</t>
    </rPh>
    <phoneticPr fontId="4"/>
  </si>
  <si>
    <t>　   （２）介護テクノロジー等のパッケージ型導入支援で申請する機器→「パッケージ型導入支援」をプルダウンから選択</t>
    <rPh sb="41" eb="42">
      <t>カタ</t>
    </rPh>
    <rPh sb="42" eb="46">
      <t>ドウニュウシエン</t>
    </rPh>
    <phoneticPr fontId="4"/>
  </si>
  <si>
    <t xml:space="preserve"> ①（１）介護テクノロジー等の導入支援で申請する機器→シート「積算様式」で選択したテクノロジーの種類をプルダウンから選択</t>
    <rPh sb="20" eb="22">
      <t>シンセイ</t>
    </rPh>
    <rPh sb="24" eb="26">
      <t>キキ</t>
    </rPh>
    <rPh sb="31" eb="33">
      <t>セキサン</t>
    </rPh>
    <rPh sb="33" eb="35">
      <t>ヨウシキ</t>
    </rPh>
    <rPh sb="37" eb="39">
      <t>センタク</t>
    </rPh>
    <rPh sb="48" eb="50">
      <t>シュルイ</t>
    </rPh>
    <phoneticPr fontId="4"/>
  </si>
  <si>
    <t>TAIS（福祉用具情報システム）はこちら</t>
    <phoneticPr fontId="4"/>
  </si>
  <si>
    <t>「介護テクノロジー」として選定されている機器は、TAIS（福祉用具情報システム）において、左記の表示があります</t>
  </si>
  <si>
    <t>　　「介護テクノロジー」として選定されている場合は、TAISコードを入力</t>
    <rPh sb="22" eb="24">
      <t>バアイ</t>
    </rPh>
    <rPh sb="34" eb="36">
      <t>ニュウリョク</t>
    </rPh>
    <phoneticPr fontId="4"/>
  </si>
  <si>
    <t>手順３.【シート「積算様式」】（２）介護テクノロジー等のパッケージ型導入支援に申請する場合、次のとおり入力</t>
    <rPh sb="0" eb="2">
      <t>テジュン</t>
    </rPh>
    <rPh sb="39" eb="41">
      <t>シンセイ</t>
    </rPh>
    <rPh sb="43" eb="45">
      <t>バアイ</t>
    </rPh>
    <rPh sb="46" eb="47">
      <t>ツギ</t>
    </rPh>
    <rPh sb="51" eb="53">
      <t>ニュウリョク</t>
    </rPh>
    <phoneticPr fontId="4"/>
  </si>
  <si>
    <t>　　 税抜の機器導入費（対象外経費、付帯経費を除く）を入力</t>
    <phoneticPr fontId="4"/>
  </si>
  <si>
    <t>　　 申請する機器等について、TAIS（福祉用具情報システム）で「介護テクノロジー」として選定されている機器か確認し、</t>
    <rPh sb="3" eb="5">
      <t>シンセイ</t>
    </rPh>
    <rPh sb="7" eb="10">
      <t>キキトウ</t>
    </rPh>
    <rPh sb="20" eb="26">
      <t>フクシヨウグジョウホウ</t>
    </rPh>
    <rPh sb="52" eb="54">
      <t>キキ</t>
    </rPh>
    <rPh sb="55" eb="57">
      <t>カクニン</t>
    </rPh>
    <phoneticPr fontId="4"/>
  </si>
  <si>
    <t xml:space="preserve"> ⑤（介護テクノロジー、介護ソフトを導入される場合のみ）</t>
    <phoneticPr fontId="4"/>
  </si>
  <si>
    <t xml:space="preserve"> ④エントリーフォームへ添付する見積書が手元にあることを確認のうえ、機器ごとにプルダウンから「○」を選択</t>
    <rPh sb="12" eb="14">
      <t>テンプ</t>
    </rPh>
    <rPh sb="16" eb="19">
      <t>ミツモリショ</t>
    </rPh>
    <rPh sb="20" eb="22">
      <t>テモト</t>
    </rPh>
    <rPh sb="28" eb="30">
      <t>カクニン</t>
    </rPh>
    <rPh sb="34" eb="36">
      <t>キキ</t>
    </rPh>
    <rPh sb="50" eb="52">
      <t>センタク</t>
    </rPh>
    <phoneticPr fontId="4"/>
  </si>
  <si>
    <t xml:space="preserve"> ③申請するその他の機器等の種類をプルダウンから選択</t>
    <rPh sb="2" eb="4">
      <t>シンセイ</t>
    </rPh>
    <rPh sb="8" eb="9">
      <t>タ</t>
    </rPh>
    <rPh sb="10" eb="13">
      <t>キキトウ</t>
    </rPh>
    <rPh sb="14" eb="16">
      <t>シュルイ</t>
    </rPh>
    <rPh sb="24" eb="26">
      <t>センタク</t>
    </rPh>
    <phoneticPr fontId="4"/>
  </si>
  <si>
    <t xml:space="preserve">    　　　　　　エントリー時に本計算書で必ず計上すること（エントリー時の申請額から増額して交付申請することは原則不可）</t>
    <rPh sb="15" eb="16">
      <t>ジ</t>
    </rPh>
    <rPh sb="17" eb="18">
      <t>ホン</t>
    </rPh>
    <rPh sb="18" eb="21">
      <t>ケイサンショ</t>
    </rPh>
    <rPh sb="22" eb="23">
      <t>カナラ</t>
    </rPh>
    <rPh sb="24" eb="26">
      <t>ケイジョウ</t>
    </rPh>
    <rPh sb="56" eb="58">
      <t>ゲンソク</t>
    </rPh>
    <rPh sb="58" eb="60">
      <t>フカ</t>
    </rPh>
    <phoneticPr fontId="4"/>
  </si>
  <si>
    <t xml:space="preserve">    　　　　　　５事業所以上とデータ連携を実施し、介護ソフト、バックオフィスソフトの上限額に５万円を加算されたい場合は、</t>
    <rPh sb="27" eb="29">
      <t>カイゴ</t>
    </rPh>
    <rPh sb="44" eb="47">
      <t>ジョウゲンガク</t>
    </rPh>
    <rPh sb="49" eb="51">
      <t>マンエン</t>
    </rPh>
    <rPh sb="52" eb="54">
      <t>カサン</t>
    </rPh>
    <rPh sb="58" eb="60">
      <t>バアイ</t>
    </rPh>
    <phoneticPr fontId="4"/>
  </si>
  <si>
    <t xml:space="preserve">    　　　　   　「ケアプランデータ連携システム」により５事業所以上とデータ連携を実施する場合は、上限額に５万円を加算</t>
    <rPh sb="52" eb="54">
      <t>ジョウゲン</t>
    </rPh>
    <rPh sb="54" eb="55">
      <t>ガク</t>
    </rPh>
    <phoneticPr fontId="4"/>
  </si>
  <si>
    <t xml:space="preserve">    　　　　　※訪問介護事業所等の居宅サービス事業所又は居宅介護支援事業所（介護予防も含む。）であって、令和８年度中に</t>
    <phoneticPr fontId="4"/>
  </si>
  <si>
    <t xml:space="preserve">    　　　　　→「5事業所以上と連携する」をクリック</t>
    <rPh sb="12" eb="15">
      <t>ジギョウショ</t>
    </rPh>
    <rPh sb="15" eb="17">
      <t>イジョウ</t>
    </rPh>
    <rPh sb="18" eb="20">
      <t>レンケイ</t>
    </rPh>
    <phoneticPr fontId="4"/>
  </si>
  <si>
    <t xml:space="preserve">  　　　　　  →「ケアプランデータ連携システムで５事業所以上とデータ連携する場合のみ選択」をクリック→右側の▽をクリック</t>
    <rPh sb="19" eb="21">
      <t>レンケイ</t>
    </rPh>
    <rPh sb="27" eb="30">
      <t>ジギョウショ</t>
    </rPh>
    <rPh sb="30" eb="32">
      <t>イジョウ</t>
    </rPh>
    <rPh sb="36" eb="38">
      <t>レンケイ</t>
    </rPh>
    <rPh sb="40" eb="42">
      <t>バアイ</t>
    </rPh>
    <rPh sb="44" eb="46">
      <t>センタク</t>
    </rPh>
    <rPh sb="53" eb="55">
      <t>ミギガワ</t>
    </rPh>
    <phoneticPr fontId="4"/>
  </si>
  <si>
    <t xml:space="preserve">  　　　令和８年度中に「ケアプランデータ連携システム」により５事業所以上とデータ連携を実施する場合のみ入力）</t>
    <rPh sb="5" eb="7">
      <t>レイワ</t>
    </rPh>
    <rPh sb="8" eb="11">
      <t>ネンドチュウ</t>
    </rPh>
    <rPh sb="21" eb="23">
      <t>レンケイ</t>
    </rPh>
    <rPh sb="52" eb="54">
      <t>ニュウリョク</t>
    </rPh>
    <phoneticPr fontId="4"/>
  </si>
  <si>
    <t>　 　◇（訪問介護事業所等の居宅サービス事業所又は居宅介護支援事業所（介護予防も含む。）であって、</t>
    <phoneticPr fontId="4"/>
  </si>
  <si>
    <t xml:space="preserve">            →「職員数をプルダウンから選択」をクリック→右側の▽をクリック→表示される項目から該当の職員数をクリック</t>
    <rPh sb="44" eb="46">
      <t>ヒョウジ</t>
    </rPh>
    <rPh sb="49" eb="51">
      <t>コウモク</t>
    </rPh>
    <rPh sb="53" eb="55">
      <t>ガイトウ</t>
    </rPh>
    <rPh sb="56" eb="58">
      <t>ショクイン</t>
    </rPh>
    <rPh sb="58" eb="59">
      <t>スウ</t>
    </rPh>
    <phoneticPr fontId="4"/>
  </si>
  <si>
    <t xml:space="preserve">     　　　　→「職員数に応じて必要なライセンス数が変動するもの」をクリック</t>
    <phoneticPr fontId="4"/>
  </si>
  <si>
    <t xml:space="preserve">       　　・職員数により合計金額が変動する契約</t>
    <phoneticPr fontId="4"/>
  </si>
  <si>
    <t xml:space="preserve">              →「職員数に応じて必要なライセンス数が変動しないもの」をクリック</t>
    <phoneticPr fontId="4"/>
  </si>
  <si>
    <t xml:space="preserve">       　　・職員数により合計金額が変動する契約以外</t>
    <rPh sb="27" eb="29">
      <t>イガイ</t>
    </rPh>
    <phoneticPr fontId="4"/>
  </si>
  <si>
    <t>　　　◇「契約方法をプルダウンから選択」をクリック→右側の▽をクリック→表示される契約方法から以下のとおり選択</t>
    <rPh sb="47" eb="49">
      <t>イカ</t>
    </rPh>
    <rPh sb="53" eb="55">
      <t>センタク</t>
    </rPh>
    <phoneticPr fontId="4"/>
  </si>
  <si>
    <r>
      <t xml:space="preserve"> ②</t>
    </r>
    <r>
      <rPr>
        <b/>
        <u/>
        <sz val="14"/>
        <color rgb="FF000000"/>
        <rFont val="UD デジタル 教科書体 NK-B"/>
        <family val="1"/>
        <charset val="128"/>
      </rPr>
      <t>（介護ソフト、バックオフィスソフトを導入される場合のみ入力）</t>
    </r>
    <phoneticPr fontId="4"/>
  </si>
  <si>
    <t xml:space="preserve"> ①申請するテクノロジーの種類をプルダウンから選択</t>
    <rPh sb="2" eb="4">
      <t>シンセイ</t>
    </rPh>
    <rPh sb="13" eb="15">
      <t>シュルイ</t>
    </rPh>
    <rPh sb="23" eb="25">
      <t>センタク</t>
    </rPh>
    <phoneticPr fontId="4"/>
  </si>
  <si>
    <t>手順２.【シート「積算様式」】（１）介護テクノロジー等の導入支援に申請する場合、次のとおり入力</t>
    <rPh sb="0" eb="2">
      <t>テジュン</t>
    </rPh>
    <rPh sb="33" eb="35">
      <t>シンセイ</t>
    </rPh>
    <rPh sb="37" eb="39">
      <t>バアイ</t>
    </rPh>
    <rPh sb="40" eb="41">
      <t>ツギ</t>
    </rPh>
    <rPh sb="45" eb="47">
      <t>ニュウリョク</t>
    </rPh>
    <phoneticPr fontId="4"/>
  </si>
  <si>
    <t xml:space="preserve"> ②申請する事業所のサービス種別をプルダウンから選択</t>
    <rPh sb="2" eb="4">
      <t>シンセイ</t>
    </rPh>
    <rPh sb="6" eb="9">
      <t>ジギョウショ</t>
    </rPh>
    <rPh sb="14" eb="16">
      <t>シュベツ</t>
    </rPh>
    <rPh sb="24" eb="26">
      <t>センタク</t>
    </rPh>
    <phoneticPr fontId="4"/>
  </si>
  <si>
    <t xml:space="preserve"> ①申請する法人名、事業所名を入力</t>
    <rPh sb="2" eb="4">
      <t>シンセイ</t>
    </rPh>
    <rPh sb="6" eb="9">
      <t>ホウジンメイ</t>
    </rPh>
    <rPh sb="10" eb="14">
      <t>ジギョウショメイ</t>
    </rPh>
    <rPh sb="15" eb="17">
      <t>ニュウリョク</t>
    </rPh>
    <phoneticPr fontId="4"/>
  </si>
  <si>
    <t>手順１.【シート「積算様式」】事業所名とサービス種別を入力</t>
    <rPh sb="0" eb="2">
      <t>テジュン</t>
    </rPh>
    <rPh sb="15" eb="18">
      <t>ジギョウショ</t>
    </rPh>
    <rPh sb="18" eb="19">
      <t>メイ</t>
    </rPh>
    <rPh sb="24" eb="26">
      <t>シュベツ</t>
    </rPh>
    <rPh sb="27" eb="29">
      <t>ニュウリョク</t>
    </rPh>
    <phoneticPr fontId="4"/>
  </si>
  <si>
    <t>手順４.【シート「付帯経費」】介護テクノロジーの導入に係る付帯費用を申請する場合、次のとおり算出</t>
    <rPh sb="0" eb="2">
      <t>テジュン</t>
    </rPh>
    <rPh sb="9" eb="13">
      <t>フタイケイヒ</t>
    </rPh>
    <rPh sb="27" eb="28">
      <t>カカ</t>
    </rPh>
    <rPh sb="29" eb="33">
      <t>フタイヒヨウ</t>
    </rPh>
    <rPh sb="41" eb="42">
      <t>ツギ</t>
    </rPh>
    <rPh sb="46" eb="48">
      <t>サンシュツ</t>
    </rPh>
    <phoneticPr fontId="4"/>
  </si>
  <si>
    <t>手順５.【シート「積算様式」】（３）導入支援と一体的に行う業務改善支援に申請する場合、次のとおり入力</t>
    <rPh sb="0" eb="2">
      <t>テジュン</t>
    </rPh>
    <rPh sb="36" eb="38">
      <t>シンセイ</t>
    </rPh>
    <rPh sb="40" eb="42">
      <t>バアイ</t>
    </rPh>
    <rPh sb="43" eb="44">
      <t>ツギ</t>
    </rPh>
    <rPh sb="48" eb="50">
      <t>ニュウリョク</t>
    </rPh>
    <phoneticPr fontId="4"/>
  </si>
  <si>
    <t>手順６.【シート「積算様式」】補助所要額をエントリーフォームへ入力</t>
    <rPh sb="0" eb="2">
      <t>テジュン</t>
    </rPh>
    <rPh sb="15" eb="17">
      <t>ホジョ</t>
    </rPh>
    <rPh sb="17" eb="19">
      <t>ショヨウ</t>
    </rPh>
    <rPh sb="19" eb="20">
      <t>ガク</t>
    </rPh>
    <rPh sb="31" eb="33">
      <t>ニュウリョク</t>
    </rPh>
    <phoneticPr fontId="4"/>
  </si>
  <si>
    <t>　　手順４の⑤の経費を、付帯するテクノロジーごとに入力</t>
    <rPh sb="8" eb="10">
      <t>ケイヒ</t>
    </rPh>
    <phoneticPr fontId="4"/>
  </si>
  <si>
    <t xml:space="preserve"> ⑦テクノロジーの導入に付帯して必要な経費について申請する場合は、手順４のとおり付帯経費を算出し、</t>
    <rPh sb="16" eb="18">
      <t>ヒツヨウ</t>
    </rPh>
    <rPh sb="19" eb="21">
      <t>ケイヒ</t>
    </rPh>
    <rPh sb="25" eb="27">
      <t>シンセイ</t>
    </rPh>
    <rPh sb="29" eb="31">
      <t>バアイ</t>
    </rPh>
    <rPh sb="33" eb="35">
      <t>テジュン</t>
    </rPh>
    <rPh sb="40" eb="42">
      <t>フタイ</t>
    </rPh>
    <rPh sb="42" eb="44">
      <t>ケイヒ</t>
    </rPh>
    <rPh sb="45" eb="47">
      <t>サンシュツ</t>
    </rPh>
    <phoneticPr fontId="4"/>
  </si>
  <si>
    <r>
      <t>　　</t>
    </r>
    <r>
      <rPr>
        <b/>
        <u/>
        <sz val="14"/>
        <color rgb="FFFF0000"/>
        <rFont val="UD デジタル 教科書体 NK-B"/>
        <family val="1"/>
        <charset val="128"/>
      </rPr>
      <t>「介護テクノロジー」として選定されている場合は、</t>
    </r>
    <r>
      <rPr>
        <b/>
        <sz val="14"/>
        <color rgb="FF000000"/>
        <rFont val="UD デジタル 教科書体 NK-B"/>
        <family val="1"/>
        <charset val="128"/>
      </rPr>
      <t>TAISコードを入力</t>
    </r>
    <rPh sb="22" eb="24">
      <t>バアイ</t>
    </rPh>
    <rPh sb="34" eb="36">
      <t>ニュウリョク</t>
    </rPh>
    <phoneticPr fontId="4"/>
  </si>
  <si>
    <t>（介護業務支援の種類をプルダウンから選択）</t>
    <rPh sb="1" eb="7">
      <t>カイゴギョウムシエン</t>
    </rPh>
    <rPh sb="8" eb="10">
      <t>シュルイ</t>
    </rPh>
    <rPh sb="18" eb="20">
      <t>センタク</t>
    </rPh>
    <phoneticPr fontId="4"/>
  </si>
  <si>
    <t xml:space="preserve"> ①介護業務支援の種類をプルダウンから選択</t>
    <rPh sb="9" eb="11">
      <t>シュルイ</t>
    </rPh>
    <phoneticPr fontId="4"/>
  </si>
  <si>
    <t xml:space="preserve"> ②①の介護業務支援と連動するテクノロジーの種類をプルダウンから選択</t>
    <rPh sb="22" eb="24">
      <t>シュルイ</t>
    </rPh>
    <phoneticPr fontId="4"/>
  </si>
  <si>
    <t xml:space="preserve"> ③エントリーフォームへ添付する見積書が手元にあることを確認のうえ、機器ごとにプルダウンから「○」を選択</t>
    <phoneticPr fontId="4"/>
  </si>
  <si>
    <t xml:space="preserve"> ④申請する機器等について、TAIS（福祉用具情報システム）で「介護テクノロジー」として選定されている機器か確認し、</t>
    <rPh sb="2" eb="4">
      <t>シンセイ</t>
    </rPh>
    <rPh sb="6" eb="9">
      <t>キキトウ</t>
    </rPh>
    <rPh sb="19" eb="25">
      <t>フクシヨウグジョウホウ</t>
    </rPh>
    <rPh sb="51" eb="53">
      <t>キキ</t>
    </rPh>
    <rPh sb="54" eb="56">
      <t>カクニン</t>
    </rPh>
    <phoneticPr fontId="4"/>
  </si>
  <si>
    <t xml:space="preserve"> ⑥見積書を参照し、機器ごとに製品名、台数（介護業務支援（インカム除く）、介護ソフト、バックオフィスソフトの場合は不要）、</t>
    <rPh sb="2" eb="5">
      <t>ミツモリショ</t>
    </rPh>
    <rPh sb="6" eb="8">
      <t>サンショウ</t>
    </rPh>
    <rPh sb="10" eb="12">
      <t>キキ</t>
    </rPh>
    <rPh sb="15" eb="18">
      <t>セイヒンメイ</t>
    </rPh>
    <rPh sb="19" eb="21">
      <t>ダイスウ</t>
    </rPh>
    <rPh sb="22" eb="28">
      <t>カイゴギョウムシエン</t>
    </rPh>
    <rPh sb="33" eb="34">
      <t>ノゾ</t>
    </rPh>
    <rPh sb="37" eb="39">
      <t>カイゴ</t>
    </rPh>
    <rPh sb="54" eb="56">
      <t>バアイ</t>
    </rPh>
    <rPh sb="57" eb="59">
      <t>フヨウ</t>
    </rPh>
    <phoneticPr fontId="4"/>
  </si>
  <si>
    <t xml:space="preserve"> ⑤見積書を参照し、機器ごとに製品名、台数（介護業務支援（インカム除く）は不要）、税抜きの機器導入費（対象外経費、付帯経費を除く）を入力</t>
    <rPh sb="2" eb="5">
      <t>ミツモリショ</t>
    </rPh>
    <rPh sb="6" eb="8">
      <t>サンショウ</t>
    </rPh>
    <rPh sb="10" eb="12">
      <t>キキ</t>
    </rPh>
    <rPh sb="15" eb="18">
      <t>セイヒンメイ</t>
    </rPh>
    <rPh sb="19" eb="21">
      <t>ダイスウ</t>
    </rPh>
    <rPh sb="41" eb="42">
      <t>ゼイ</t>
    </rPh>
    <rPh sb="42" eb="43">
      <t>ヌ</t>
    </rPh>
    <rPh sb="45" eb="47">
      <t>キキ</t>
    </rPh>
    <rPh sb="47" eb="49">
      <t>ドウニュウ</t>
    </rPh>
    <rPh sb="49" eb="50">
      <t>ヒ</t>
    </rPh>
    <rPh sb="51" eb="54">
      <t>タイショウガイ</t>
    </rPh>
    <rPh sb="54" eb="56">
      <t>ケイヒ</t>
    </rPh>
    <rPh sb="57" eb="59">
      <t>フタイ</t>
    </rPh>
    <rPh sb="59" eb="61">
      <t>ケイヒ</t>
    </rPh>
    <rPh sb="62" eb="63">
      <t>ノゾ</t>
    </rPh>
    <rPh sb="66" eb="68">
      <t>ニュウリョク</t>
    </rPh>
    <phoneticPr fontId="4"/>
  </si>
  <si>
    <t xml:space="preserve"> ⑥テクノロジーの導入に付帯して必要な経費について申請する場合は、手順４のとおり付帯経費を算出し、</t>
    <rPh sb="16" eb="18">
      <t>ヒツヨウ</t>
    </rPh>
    <rPh sb="19" eb="21">
      <t>ケイヒ</t>
    </rPh>
    <rPh sb="25" eb="27">
      <t>シンセイ</t>
    </rPh>
    <rPh sb="29" eb="31">
      <t>バアイ</t>
    </rPh>
    <rPh sb="33" eb="35">
      <t>テジュン</t>
    </rPh>
    <rPh sb="40" eb="42">
      <t>フタイ</t>
    </rPh>
    <rPh sb="42" eb="44">
      <t>ケイヒ</t>
    </rPh>
    <rPh sb="45" eb="47">
      <t>サンシュツ</t>
    </rPh>
    <phoneticPr fontId="4"/>
  </si>
  <si>
    <t xml:space="preserve"> ⑤付帯するテクノロジーごとに合計金額を「積算様式」のシート「Ｉ列」に入力（手順２⑦、手順３⑥参照）</t>
    <phoneticPr fontId="4"/>
  </si>
  <si>
    <t xml:space="preserve"> ①エントリーフォームへ添付する見積書が手元にあることを確認のうえ、プルダウンから「○」を選択</t>
    <rPh sb="12" eb="14">
      <t>テンプ</t>
    </rPh>
    <rPh sb="16" eb="19">
      <t>ミツモリショ</t>
    </rPh>
    <rPh sb="20" eb="22">
      <t>テモト</t>
    </rPh>
    <rPh sb="28" eb="30">
      <t>カクニン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</si>
</sst>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5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Segoe UI Symbol"/>
      <family val="3"/>
    </font>
    <font>
      <sz val="10"/>
      <color theme="1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3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4"/>
      <color rgb="FF000000"/>
      <name val="UD デジタル 教科書体 NK-B"/>
      <family val="1"/>
      <charset val="128"/>
    </font>
    <font>
      <b/>
      <u/>
      <sz val="14"/>
      <color rgb="FF000000"/>
      <name val="UD デジタル 教科書体 NK-B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2"/>
      <color theme="10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b/>
      <sz val="14"/>
      <color rgb="FFFF0000"/>
      <name val="UD デジタル 教科書体 NK-B"/>
      <family val="1"/>
      <charset val="128"/>
    </font>
    <font>
      <b/>
      <u/>
      <sz val="11"/>
      <color theme="10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4"/>
      <color rgb="FF000000"/>
      <name val="UD デジタル 教科書体 NK-B"/>
      <family val="1"/>
      <charset val="128"/>
    </font>
    <font>
      <b/>
      <sz val="11"/>
      <color indexed="81"/>
      <name val="MS P ゴシック"/>
      <family val="3"/>
      <charset val="128"/>
    </font>
    <font>
      <b/>
      <u/>
      <sz val="14"/>
      <color rgb="FFFF0000"/>
      <name val="UD デジタル 教科書体 NK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 applyAlignment="1">
      <alignment horizontal="right"/>
    </xf>
    <xf numFmtId="38" fontId="7" fillId="0" borderId="11" xfId="1" applyFont="1" applyFill="1" applyBorder="1" applyAlignment="1">
      <alignment horizontal="left" vertical="center" wrapText="1"/>
    </xf>
    <xf numFmtId="38" fontId="7" fillId="4" borderId="15" xfId="1" applyFont="1" applyFill="1" applyBorder="1" applyAlignment="1">
      <alignment horizontal="left" vertical="center"/>
    </xf>
    <xf numFmtId="38" fontId="3" fillId="4" borderId="16" xfId="1" applyFont="1" applyFill="1" applyBorder="1" applyAlignment="1">
      <alignment vertical="center" wrapText="1"/>
    </xf>
    <xf numFmtId="38" fontId="3" fillId="4" borderId="17" xfId="1" applyFont="1" applyFill="1" applyBorder="1" applyAlignment="1">
      <alignment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38" fontId="3" fillId="2" borderId="21" xfId="1" applyFont="1" applyFill="1" applyBorder="1" applyAlignment="1">
      <alignment vertical="center" wrapText="1"/>
    </xf>
    <xf numFmtId="38" fontId="14" fillId="2" borderId="22" xfId="1" applyFont="1" applyFill="1" applyBorder="1" applyAlignment="1">
      <alignment horizontal="right" vertical="center" wrapText="1"/>
    </xf>
    <xf numFmtId="38" fontId="3" fillId="2" borderId="14" xfId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3" fillId="3" borderId="25" xfId="0" applyFont="1" applyFill="1" applyBorder="1" applyAlignment="1">
      <alignment horizontal="left" vertical="center" wrapText="1"/>
    </xf>
    <xf numFmtId="38" fontId="3" fillId="2" borderId="12" xfId="1" applyFont="1" applyFill="1" applyBorder="1" applyAlignment="1">
      <alignment vertical="center" wrapText="1"/>
    </xf>
    <xf numFmtId="38" fontId="14" fillId="2" borderId="27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0" fontId="12" fillId="4" borderId="18" xfId="0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vertical="center" wrapText="1"/>
    </xf>
    <xf numFmtId="38" fontId="3" fillId="3" borderId="29" xfId="1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left" vertical="center" wrapText="1"/>
    </xf>
    <xf numFmtId="38" fontId="3" fillId="3" borderId="33" xfId="1" applyFont="1" applyFill="1" applyBorder="1" applyAlignment="1">
      <alignment horizontal="right" vertical="center"/>
    </xf>
    <xf numFmtId="38" fontId="3" fillId="2" borderId="32" xfId="1" applyFont="1" applyFill="1" applyBorder="1" applyAlignment="1">
      <alignment vertical="center" wrapText="1"/>
    </xf>
    <xf numFmtId="38" fontId="14" fillId="2" borderId="33" xfId="1" applyFont="1" applyFill="1" applyBorder="1" applyAlignment="1">
      <alignment horizontal="right" vertical="center"/>
    </xf>
    <xf numFmtId="38" fontId="3" fillId="2" borderId="34" xfId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vertical="center" wrapText="1"/>
    </xf>
    <xf numFmtId="0" fontId="3" fillId="4" borderId="35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38" fontId="3" fillId="4" borderId="0" xfId="1" applyFont="1" applyFill="1" applyBorder="1" applyAlignment="1">
      <alignment vertical="center" wrapText="1"/>
    </xf>
    <xf numFmtId="38" fontId="14" fillId="4" borderId="0" xfId="1" applyFont="1" applyFill="1" applyBorder="1" applyAlignment="1">
      <alignment horizontal="right" vertical="center"/>
    </xf>
    <xf numFmtId="0" fontId="3" fillId="4" borderId="36" xfId="0" applyFont="1" applyFill="1" applyBorder="1">
      <alignment vertical="center"/>
    </xf>
    <xf numFmtId="38" fontId="12" fillId="4" borderId="18" xfId="1" applyFont="1" applyFill="1" applyBorder="1" applyAlignment="1">
      <alignment horizontal="left" vertical="center"/>
    </xf>
    <xf numFmtId="38" fontId="7" fillId="3" borderId="37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38" fontId="7" fillId="3" borderId="38" xfId="1" applyFont="1" applyFill="1" applyBorder="1" applyAlignment="1">
      <alignment vertical="center" wrapText="1"/>
    </xf>
    <xf numFmtId="0" fontId="3" fillId="6" borderId="36" xfId="0" applyFont="1" applyFill="1" applyBorder="1">
      <alignment vertical="center"/>
    </xf>
    <xf numFmtId="38" fontId="12" fillId="6" borderId="18" xfId="1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center" vertical="center"/>
    </xf>
    <xf numFmtId="0" fontId="3" fillId="0" borderId="47" xfId="0" applyFont="1" applyBorder="1">
      <alignment vertical="center"/>
    </xf>
    <xf numFmtId="0" fontId="12" fillId="6" borderId="30" xfId="0" applyFont="1" applyFill="1" applyBorder="1" applyAlignment="1">
      <alignment horizontal="center" vertical="center"/>
    </xf>
    <xf numFmtId="38" fontId="3" fillId="2" borderId="49" xfId="1" applyFont="1" applyFill="1" applyBorder="1" applyAlignment="1">
      <alignment vertical="center" wrapText="1"/>
    </xf>
    <xf numFmtId="38" fontId="3" fillId="2" borderId="50" xfId="1" applyFont="1" applyFill="1" applyBorder="1" applyAlignment="1">
      <alignment horizontal="right" vertical="center"/>
    </xf>
    <xf numFmtId="0" fontId="16" fillId="0" borderId="3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3" xfId="0" applyNumberFormat="1" applyFont="1" applyBorder="1">
      <alignment vertical="center"/>
    </xf>
    <xf numFmtId="0" fontId="3" fillId="0" borderId="52" xfId="0" applyFont="1" applyBorder="1">
      <alignment vertical="center"/>
    </xf>
    <xf numFmtId="38" fontId="6" fillId="2" borderId="53" xfId="1" applyFont="1" applyFill="1" applyBorder="1" applyAlignment="1">
      <alignment horizontal="right" vertical="center"/>
    </xf>
    <xf numFmtId="38" fontId="3" fillId="0" borderId="0" xfId="0" applyNumberFormat="1" applyFont="1">
      <alignment vertical="center"/>
    </xf>
    <xf numFmtId="0" fontId="17" fillId="0" borderId="0" xfId="0" applyFont="1">
      <alignment vertical="center"/>
    </xf>
    <xf numFmtId="0" fontId="10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38" fontId="6" fillId="0" borderId="11" xfId="1" applyFont="1" applyFill="1" applyBorder="1" applyAlignment="1">
      <alignment horizontal="left" vertical="center" wrapText="1"/>
    </xf>
    <xf numFmtId="38" fontId="6" fillId="0" borderId="10" xfId="1" applyFont="1" applyFill="1" applyBorder="1" applyAlignment="1">
      <alignment horizontal="left" vertical="center" wrapText="1"/>
    </xf>
    <xf numFmtId="38" fontId="10" fillId="0" borderId="7" xfId="1" applyFont="1" applyFill="1" applyBorder="1" applyAlignment="1">
      <alignment vertical="center" wrapText="1" shrinkToFit="1"/>
    </xf>
    <xf numFmtId="38" fontId="7" fillId="0" borderId="54" xfId="1" applyFont="1" applyFill="1" applyBorder="1" applyAlignment="1">
      <alignment vertical="center" wrapText="1"/>
    </xf>
    <xf numFmtId="38" fontId="3" fillId="5" borderId="22" xfId="1" applyFont="1" applyFill="1" applyBorder="1" applyAlignment="1">
      <alignment vertical="center" wrapText="1"/>
    </xf>
    <xf numFmtId="38" fontId="3" fillId="5" borderId="11" xfId="1" applyFont="1" applyFill="1" applyBorder="1" applyAlignment="1">
      <alignment vertical="center" wrapText="1"/>
    </xf>
    <xf numFmtId="38" fontId="3" fillId="5" borderId="14" xfId="1" applyFont="1" applyFill="1" applyBorder="1" applyAlignment="1">
      <alignment vertical="center" wrapText="1"/>
    </xf>
    <xf numFmtId="38" fontId="3" fillId="7" borderId="0" xfId="1" applyFont="1" applyFill="1" applyBorder="1" applyAlignment="1">
      <alignment vertical="center" wrapText="1"/>
    </xf>
    <xf numFmtId="38" fontId="3" fillId="7" borderId="0" xfId="1" applyFont="1" applyFill="1" applyBorder="1" applyAlignment="1">
      <alignment horizontal="left" vertical="center" wrapText="1"/>
    </xf>
    <xf numFmtId="38" fontId="3" fillId="5" borderId="25" xfId="1" applyFont="1" applyFill="1" applyBorder="1" applyAlignment="1">
      <alignment vertical="center" wrapText="1"/>
    </xf>
    <xf numFmtId="38" fontId="3" fillId="5" borderId="27" xfId="1" applyFont="1" applyFill="1" applyBorder="1" applyAlignment="1">
      <alignment vertical="center" wrapText="1"/>
    </xf>
    <xf numFmtId="38" fontId="3" fillId="5" borderId="58" xfId="1" applyFont="1" applyFill="1" applyBorder="1" applyAlignment="1">
      <alignment vertical="center" wrapText="1"/>
    </xf>
    <xf numFmtId="38" fontId="3" fillId="7" borderId="18" xfId="1" applyFont="1" applyFill="1" applyBorder="1" applyAlignment="1">
      <alignment horizontal="left" vertical="center"/>
    </xf>
    <xf numFmtId="38" fontId="3" fillId="3" borderId="21" xfId="1" applyFont="1" applyFill="1" applyBorder="1" applyAlignment="1">
      <alignment horizontal="left" vertical="center" wrapText="1"/>
    </xf>
    <xf numFmtId="38" fontId="3" fillId="5" borderId="45" xfId="1" applyFont="1" applyFill="1" applyBorder="1" applyAlignment="1">
      <alignment vertical="center" wrapText="1"/>
    </xf>
    <xf numFmtId="38" fontId="3" fillId="5" borderId="44" xfId="1" applyFont="1" applyFill="1" applyBorder="1" applyAlignment="1">
      <alignment vertical="center" wrapText="1"/>
    </xf>
    <xf numFmtId="38" fontId="3" fillId="5" borderId="59" xfId="1" applyFont="1" applyFill="1" applyBorder="1" applyAlignment="1">
      <alignment vertical="center" wrapText="1"/>
    </xf>
    <xf numFmtId="0" fontId="3" fillId="0" borderId="18" xfId="0" applyFont="1" applyBorder="1">
      <alignment vertical="center"/>
    </xf>
    <xf numFmtId="38" fontId="3" fillId="3" borderId="33" xfId="1" applyFont="1" applyFill="1" applyBorder="1" applyAlignment="1">
      <alignment horizontal="left" vertical="center" wrapText="1"/>
    </xf>
    <xf numFmtId="38" fontId="3" fillId="5" borderId="49" xfId="1" applyFont="1" applyFill="1" applyBorder="1" applyAlignment="1">
      <alignment vertical="center" wrapText="1"/>
    </xf>
    <xf numFmtId="38" fontId="3" fillId="5" borderId="32" xfId="1" applyFont="1" applyFill="1" applyBorder="1" applyAlignment="1">
      <alignment vertical="center" wrapText="1"/>
    </xf>
    <xf numFmtId="38" fontId="3" fillId="5" borderId="33" xfId="1" applyFont="1" applyFill="1" applyBorder="1" applyAlignment="1">
      <alignment vertical="center" wrapText="1"/>
    </xf>
    <xf numFmtId="38" fontId="3" fillId="5" borderId="50" xfId="1" applyFont="1" applyFill="1" applyBorder="1" applyAlignment="1">
      <alignment vertical="center" wrapText="1"/>
    </xf>
    <xf numFmtId="0" fontId="16" fillId="0" borderId="8" xfId="0" applyFont="1" applyBorder="1">
      <alignment vertical="center"/>
    </xf>
    <xf numFmtId="0" fontId="3" fillId="0" borderId="62" xfId="0" applyFont="1" applyBorder="1">
      <alignment vertical="center"/>
    </xf>
    <xf numFmtId="38" fontId="3" fillId="0" borderId="52" xfId="1" applyFont="1" applyFill="1" applyBorder="1">
      <alignment vertical="center"/>
    </xf>
    <xf numFmtId="38" fontId="3" fillId="2" borderId="13" xfId="1" applyFont="1" applyFill="1" applyBorder="1">
      <alignment vertical="center"/>
    </xf>
    <xf numFmtId="38" fontId="3" fillId="0" borderId="56" xfId="1" applyFont="1" applyFill="1" applyBorder="1">
      <alignment vertical="center"/>
    </xf>
    <xf numFmtId="38" fontId="6" fillId="2" borderId="53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8" fillId="0" borderId="0" xfId="0" applyFont="1">
      <alignment vertical="center"/>
    </xf>
    <xf numFmtId="38" fontId="12" fillId="0" borderId="15" xfId="1" applyFont="1" applyFill="1" applyBorder="1" applyAlignment="1">
      <alignment horizontal="left" vertical="center"/>
    </xf>
    <xf numFmtId="38" fontId="12" fillId="0" borderId="16" xfId="1" applyFont="1" applyFill="1" applyBorder="1" applyAlignment="1">
      <alignment horizontal="left" vertical="center"/>
    </xf>
    <xf numFmtId="38" fontId="21" fillId="0" borderId="0" xfId="0" applyNumberFormat="1" applyFont="1">
      <alignment vertical="center"/>
    </xf>
    <xf numFmtId="0" fontId="21" fillId="0" borderId="0" xfId="0" applyFont="1">
      <alignment vertical="center"/>
    </xf>
    <xf numFmtId="38" fontId="12" fillId="0" borderId="18" xfId="1" applyFont="1" applyFill="1" applyBorder="1" applyAlignment="1">
      <alignment horizontal="left"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30" xfId="1" applyFont="1" applyFill="1" applyBorder="1" applyAlignment="1">
      <alignment horizontal="left" vertical="center"/>
    </xf>
    <xf numFmtId="38" fontId="12" fillId="0" borderId="51" xfId="1" applyFont="1" applyFill="1" applyBorder="1" applyAlignment="1">
      <alignment horizontal="left" vertical="center"/>
    </xf>
    <xf numFmtId="38" fontId="10" fillId="2" borderId="5" xfId="0" applyNumberFormat="1" applyFont="1" applyFill="1" applyBorder="1">
      <alignment vertical="center"/>
    </xf>
    <xf numFmtId="0" fontId="3" fillId="0" borderId="35" xfId="0" applyFont="1" applyBorder="1">
      <alignment vertical="center"/>
    </xf>
    <xf numFmtId="0" fontId="3" fillId="0" borderId="56" xfId="0" applyFont="1" applyBorder="1">
      <alignment vertical="center"/>
    </xf>
    <xf numFmtId="0" fontId="21" fillId="0" borderId="0" xfId="0" applyFont="1" applyAlignment="1">
      <alignment horizontal="center" vertical="center"/>
    </xf>
    <xf numFmtId="38" fontId="2" fillId="0" borderId="0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17" fillId="0" borderId="0" xfId="1" applyFont="1" applyFill="1" applyBorder="1">
      <alignment vertical="center"/>
    </xf>
    <xf numFmtId="38" fontId="12" fillId="0" borderId="0" xfId="1" applyFont="1" applyFill="1" applyBorder="1">
      <alignment vertical="center"/>
    </xf>
    <xf numFmtId="38" fontId="12" fillId="0" borderId="55" xfId="1" applyFont="1" applyFill="1" applyBorder="1" applyAlignment="1">
      <alignment horizontal="left" vertical="center" wrapText="1"/>
    </xf>
    <xf numFmtId="38" fontId="12" fillId="0" borderId="16" xfId="1" applyFont="1" applyFill="1" applyBorder="1" applyAlignment="1">
      <alignment horizontal="left" vertical="center" wrapText="1"/>
    </xf>
    <xf numFmtId="38" fontId="12" fillId="0" borderId="14" xfId="1" applyFont="1" applyFill="1" applyBorder="1" applyAlignment="1">
      <alignment vertical="center" wrapText="1"/>
    </xf>
    <xf numFmtId="38" fontId="3" fillId="3" borderId="24" xfId="1" applyFont="1" applyFill="1" applyBorder="1" applyAlignment="1">
      <alignment vertical="center" wrapText="1"/>
    </xf>
    <xf numFmtId="38" fontId="3" fillId="3" borderId="20" xfId="1" applyFont="1" applyFill="1" applyBorder="1" applyAlignment="1">
      <alignment vertical="center" wrapText="1"/>
    </xf>
    <xf numFmtId="38" fontId="3" fillId="3" borderId="66" xfId="1" applyFont="1" applyFill="1" applyBorder="1" applyAlignment="1">
      <alignment horizontal="right" vertical="center" wrapText="1"/>
    </xf>
    <xf numFmtId="38" fontId="3" fillId="3" borderId="60" xfId="1" applyFont="1" applyFill="1" applyBorder="1" applyAlignment="1">
      <alignment vertical="center" wrapText="1"/>
    </xf>
    <xf numFmtId="38" fontId="3" fillId="3" borderId="59" xfId="1" applyFont="1" applyFill="1" applyBorder="1" applyAlignment="1">
      <alignment horizontal="right" vertical="center"/>
    </xf>
    <xf numFmtId="38" fontId="3" fillId="3" borderId="26" xfId="1" applyFont="1" applyFill="1" applyBorder="1" applyAlignment="1">
      <alignment vertical="center" wrapText="1"/>
    </xf>
    <xf numFmtId="38" fontId="3" fillId="3" borderId="23" xfId="1" applyFont="1" applyFill="1" applyBorder="1" applyAlignment="1">
      <alignment horizontal="right" vertical="center"/>
    </xf>
    <xf numFmtId="38" fontId="3" fillId="0" borderId="55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62" xfId="1" applyFont="1" applyFill="1" applyBorder="1">
      <alignment vertical="center"/>
    </xf>
    <xf numFmtId="38" fontId="3" fillId="2" borderId="54" xfId="1" applyFont="1" applyFill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4" fillId="0" borderId="0" xfId="0" applyFont="1" applyAlignment="1">
      <alignment vertical="center" wrapText="1"/>
    </xf>
    <xf numFmtId="38" fontId="12" fillId="4" borderId="16" xfId="1" applyFont="1" applyFill="1" applyBorder="1" applyAlignment="1">
      <alignment vertical="center" wrapText="1"/>
    </xf>
    <xf numFmtId="38" fontId="18" fillId="7" borderId="0" xfId="1" applyFont="1" applyFill="1" applyBorder="1" applyAlignment="1">
      <alignment vertical="center" wrapText="1"/>
    </xf>
    <xf numFmtId="0" fontId="16" fillId="0" borderId="51" xfId="0" applyFont="1" applyBorder="1" applyAlignment="1">
      <alignment horizontal="left" vertical="center"/>
    </xf>
    <xf numFmtId="38" fontId="6" fillId="0" borderId="10" xfId="1" applyFont="1" applyFill="1" applyBorder="1" applyAlignment="1">
      <alignment horizontal="center" vertical="center" wrapText="1"/>
    </xf>
    <xf numFmtId="0" fontId="10" fillId="3" borderId="7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49" fontId="11" fillId="6" borderId="54" xfId="0" applyNumberFormat="1" applyFont="1" applyFill="1" applyBorder="1" applyAlignment="1">
      <alignment horizontal="left" vertical="center" wrapText="1"/>
    </xf>
    <xf numFmtId="0" fontId="10" fillId="3" borderId="67" xfId="0" applyFont="1" applyFill="1" applyBorder="1" applyAlignment="1">
      <alignment horizontal="center" vertical="center" wrapText="1"/>
    </xf>
    <xf numFmtId="0" fontId="12" fillId="5" borderId="66" xfId="0" applyFont="1" applyFill="1" applyBorder="1" applyAlignment="1">
      <alignment horizontal="center" vertical="center" shrinkToFit="1"/>
    </xf>
    <xf numFmtId="0" fontId="12" fillId="5" borderId="23" xfId="0" applyFont="1" applyFill="1" applyBorder="1" applyAlignment="1">
      <alignment horizontal="center" vertical="center" shrinkToFit="1"/>
    </xf>
    <xf numFmtId="0" fontId="12" fillId="5" borderId="34" xfId="0" applyFont="1" applyFill="1" applyBorder="1" applyAlignment="1">
      <alignment horizontal="center" vertical="center" shrinkToFit="1"/>
    </xf>
    <xf numFmtId="38" fontId="3" fillId="3" borderId="75" xfId="1" applyFont="1" applyFill="1" applyBorder="1" applyAlignment="1">
      <alignment horizontal="center" vertical="center" shrinkToFit="1"/>
    </xf>
    <xf numFmtId="38" fontId="3" fillId="3" borderId="28" xfId="1" applyFont="1" applyFill="1" applyBorder="1" applyAlignment="1">
      <alignment horizontal="center" vertical="center" shrinkToFit="1"/>
    </xf>
    <xf numFmtId="38" fontId="3" fillId="3" borderId="31" xfId="1" applyFont="1" applyFill="1" applyBorder="1" applyAlignment="1">
      <alignment horizontal="center" vertical="center" shrinkToFit="1"/>
    </xf>
    <xf numFmtId="38" fontId="3" fillId="3" borderId="27" xfId="1" applyFont="1" applyFill="1" applyBorder="1" applyAlignment="1">
      <alignment horizontal="center" vertical="center" shrinkToFit="1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0" fillId="0" borderId="0" xfId="0" applyBorder="1">
      <alignment vertical="center"/>
    </xf>
    <xf numFmtId="38" fontId="27" fillId="0" borderId="10" xfId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28" fillId="0" borderId="0" xfId="0" applyFont="1">
      <alignment vertical="center"/>
    </xf>
    <xf numFmtId="38" fontId="10" fillId="3" borderId="38" xfId="1" applyFont="1" applyFill="1" applyBorder="1" applyAlignment="1">
      <alignment vertical="center" wrapText="1"/>
    </xf>
    <xf numFmtId="0" fontId="12" fillId="6" borderId="62" xfId="0" applyFont="1" applyFill="1" applyBorder="1" applyAlignment="1">
      <alignment vertical="center" wrapText="1"/>
    </xf>
    <xf numFmtId="38" fontId="3" fillId="6" borderId="56" xfId="1" applyFont="1" applyFill="1" applyBorder="1" applyAlignment="1">
      <alignment vertical="center" wrapText="1"/>
    </xf>
    <xf numFmtId="38" fontId="14" fillId="6" borderId="62" xfId="1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38" fontId="7" fillId="0" borderId="56" xfId="1" applyFont="1" applyFill="1" applyBorder="1" applyAlignment="1">
      <alignment vertical="center" wrapText="1"/>
    </xf>
    <xf numFmtId="38" fontId="3" fillId="3" borderId="10" xfId="1" applyFont="1" applyFill="1" applyBorder="1" applyAlignment="1">
      <alignment horizontal="right" vertical="center"/>
    </xf>
    <xf numFmtId="38" fontId="3" fillId="3" borderId="77" xfId="1" applyFont="1" applyFill="1" applyBorder="1" applyAlignment="1">
      <alignment horizontal="right" vertical="center"/>
    </xf>
    <xf numFmtId="38" fontId="3" fillId="3" borderId="28" xfId="1" applyFont="1" applyFill="1" applyBorder="1" applyAlignment="1">
      <alignment horizontal="right" vertical="center"/>
    </xf>
    <xf numFmtId="38" fontId="3" fillId="3" borderId="61" xfId="1" applyFont="1" applyFill="1" applyBorder="1" applyAlignment="1">
      <alignment horizontal="right" vertical="center"/>
    </xf>
    <xf numFmtId="38" fontId="3" fillId="3" borderId="31" xfId="1" applyFont="1" applyFill="1" applyBorder="1" applyAlignment="1">
      <alignment horizontal="right" vertical="center"/>
    </xf>
    <xf numFmtId="0" fontId="3" fillId="4" borderId="62" xfId="0" applyFont="1" applyFill="1" applyBorder="1" applyAlignment="1">
      <alignment horizontal="left" vertical="center"/>
    </xf>
    <xf numFmtId="38" fontId="3" fillId="4" borderId="13" xfId="1" applyFont="1" applyFill="1" applyBorder="1" applyAlignment="1">
      <alignment vertical="center" wrapText="1"/>
    </xf>
    <xf numFmtId="38" fontId="3" fillId="2" borderId="22" xfId="1" applyFont="1" applyFill="1" applyBorder="1" applyAlignment="1">
      <alignment vertical="center" wrapText="1"/>
    </xf>
    <xf numFmtId="38" fontId="7" fillId="0" borderId="15" xfId="1" applyFont="1" applyFill="1" applyBorder="1" applyAlignment="1">
      <alignment vertical="center" wrapText="1"/>
    </xf>
    <xf numFmtId="38" fontId="3" fillId="4" borderId="15" xfId="1" applyFont="1" applyFill="1" applyBorder="1" applyAlignment="1">
      <alignment vertical="center" wrapText="1"/>
    </xf>
    <xf numFmtId="38" fontId="3" fillId="3" borderId="37" xfId="1" applyFont="1" applyFill="1" applyBorder="1" applyAlignment="1">
      <alignment horizontal="right" vertical="center"/>
    </xf>
    <xf numFmtId="38" fontId="3" fillId="3" borderId="66" xfId="1" applyFont="1" applyFill="1" applyBorder="1" applyAlignment="1">
      <alignment horizontal="right" vertical="center"/>
    </xf>
    <xf numFmtId="38" fontId="3" fillId="3" borderId="78" xfId="1" applyFont="1" applyFill="1" applyBorder="1" applyAlignment="1">
      <alignment horizontal="right" vertical="center"/>
    </xf>
    <xf numFmtId="38" fontId="3" fillId="3" borderId="46" xfId="1" applyFont="1" applyFill="1" applyBorder="1" applyAlignment="1">
      <alignment horizontal="right" vertical="center"/>
    </xf>
    <xf numFmtId="38" fontId="3" fillId="3" borderId="50" xfId="1" applyFont="1" applyFill="1" applyBorder="1" applyAlignment="1">
      <alignment horizontal="right" vertical="center"/>
    </xf>
    <xf numFmtId="38" fontId="3" fillId="3" borderId="79" xfId="1" applyFont="1" applyFill="1" applyBorder="1" applyAlignment="1">
      <alignment horizontal="right" vertical="center"/>
    </xf>
    <xf numFmtId="38" fontId="3" fillId="3" borderId="34" xfId="1" applyFont="1" applyFill="1" applyBorder="1" applyAlignment="1">
      <alignment horizontal="right" vertical="center"/>
    </xf>
    <xf numFmtId="38" fontId="3" fillId="4" borderId="30" xfId="1" applyFont="1" applyFill="1" applyBorder="1">
      <alignment vertical="center"/>
    </xf>
    <xf numFmtId="38" fontId="3" fillId="4" borderId="65" xfId="1" applyFont="1" applyFill="1" applyBorder="1">
      <alignment vertical="center"/>
    </xf>
    <xf numFmtId="38" fontId="3" fillId="6" borderId="13" xfId="1" applyFont="1" applyFill="1" applyBorder="1" applyAlignment="1">
      <alignment vertical="center" wrapText="1"/>
    </xf>
    <xf numFmtId="38" fontId="3" fillId="6" borderId="76" xfId="1" applyFont="1" applyFill="1" applyBorder="1">
      <alignment vertical="center"/>
    </xf>
    <xf numFmtId="38" fontId="3" fillId="6" borderId="55" xfId="1" applyFont="1" applyFill="1" applyBorder="1" applyAlignment="1">
      <alignment horizontal="right" vertical="center" wrapText="1"/>
    </xf>
    <xf numFmtId="38" fontId="3" fillId="6" borderId="76" xfId="1" applyFont="1" applyFill="1" applyBorder="1" applyAlignment="1">
      <alignment vertical="center" wrapText="1"/>
    </xf>
    <xf numFmtId="38" fontId="10" fillId="5" borderId="73" xfId="1" applyFont="1" applyFill="1" applyBorder="1">
      <alignment vertical="center"/>
    </xf>
    <xf numFmtId="38" fontId="10" fillId="5" borderId="58" xfId="1" applyFont="1" applyFill="1" applyBorder="1">
      <alignment vertical="center"/>
    </xf>
    <xf numFmtId="38" fontId="10" fillId="5" borderId="74" xfId="1" applyFont="1" applyFill="1" applyBorder="1">
      <alignment vertical="center"/>
    </xf>
    <xf numFmtId="0" fontId="3" fillId="0" borderId="56" xfId="0" applyFont="1" applyBorder="1" applyAlignment="1">
      <alignment horizontal="left" vertical="center"/>
    </xf>
    <xf numFmtId="38" fontId="10" fillId="2" borderId="55" xfId="1" applyFont="1" applyFill="1" applyBorder="1">
      <alignment vertical="center"/>
    </xf>
    <xf numFmtId="0" fontId="10" fillId="0" borderId="54" xfId="0" applyFont="1" applyBorder="1">
      <alignment vertical="center"/>
    </xf>
    <xf numFmtId="38" fontId="3" fillId="6" borderId="64" xfId="1" applyFont="1" applyFill="1" applyBorder="1" applyAlignment="1">
      <alignment horizontal="right" vertical="center" wrapText="1"/>
    </xf>
    <xf numFmtId="38" fontId="3" fillId="6" borderId="6" xfId="1" applyFont="1" applyFill="1" applyBorder="1" applyAlignment="1">
      <alignment horizontal="right" vertical="center" wrapText="1"/>
    </xf>
    <xf numFmtId="38" fontId="3" fillId="6" borderId="62" xfId="1" applyFont="1" applyFill="1" applyBorder="1">
      <alignment vertical="center"/>
    </xf>
    <xf numFmtId="0" fontId="7" fillId="6" borderId="18" xfId="0" applyFont="1" applyFill="1" applyBorder="1" applyAlignment="1">
      <alignment horizontal="left" vertical="center"/>
    </xf>
    <xf numFmtId="0" fontId="12" fillId="6" borderId="51" xfId="0" applyFont="1" applyFill="1" applyBorder="1" applyAlignment="1">
      <alignment vertical="center" wrapText="1"/>
    </xf>
    <xf numFmtId="38" fontId="12" fillId="6" borderId="6" xfId="1" applyFont="1" applyFill="1" applyBorder="1" applyAlignment="1">
      <alignment horizontal="center" vertical="center" shrinkToFit="1"/>
    </xf>
    <xf numFmtId="38" fontId="3" fillId="6" borderId="51" xfId="1" applyFont="1" applyFill="1" applyBorder="1" applyAlignment="1">
      <alignment horizontal="left" vertical="center" wrapText="1"/>
    </xf>
    <xf numFmtId="38" fontId="10" fillId="6" borderId="51" xfId="1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3" fillId="6" borderId="76" xfId="0" applyFont="1" applyFill="1" applyBorder="1" applyAlignment="1">
      <alignment horizontal="left" vertical="center"/>
    </xf>
    <xf numFmtId="38" fontId="10" fillId="3" borderId="79" xfId="1" applyFont="1" applyFill="1" applyBorder="1" applyAlignment="1">
      <alignment vertical="center" wrapText="1"/>
    </xf>
    <xf numFmtId="0" fontId="26" fillId="3" borderId="37" xfId="0" applyFont="1" applyFill="1" applyBorder="1" applyAlignment="1">
      <alignment vertical="center" wrapText="1"/>
    </xf>
    <xf numFmtId="0" fontId="26" fillId="3" borderId="78" xfId="0" applyFont="1" applyFill="1" applyBorder="1" applyAlignment="1">
      <alignment vertical="center" wrapText="1"/>
    </xf>
    <xf numFmtId="0" fontId="26" fillId="3" borderId="79" xfId="0" applyFont="1" applyFill="1" applyBorder="1" applyAlignment="1">
      <alignment vertical="center" wrapText="1"/>
    </xf>
    <xf numFmtId="38" fontId="3" fillId="3" borderId="80" xfId="1" applyFont="1" applyFill="1" applyBorder="1" applyAlignment="1">
      <alignment horizontal="right" vertical="center"/>
    </xf>
    <xf numFmtId="38" fontId="3" fillId="3" borderId="71" xfId="1" applyFont="1" applyFill="1" applyBorder="1" applyAlignment="1">
      <alignment horizontal="right" vertical="center"/>
    </xf>
    <xf numFmtId="0" fontId="26" fillId="3" borderId="48" xfId="0" applyFont="1" applyFill="1" applyBorder="1" applyAlignment="1">
      <alignment vertical="center" wrapText="1"/>
    </xf>
    <xf numFmtId="38" fontId="3" fillId="3" borderId="72" xfId="1" applyFont="1" applyFill="1" applyBorder="1" applyAlignment="1">
      <alignment horizontal="right" vertical="center"/>
    </xf>
    <xf numFmtId="0" fontId="27" fillId="6" borderId="15" xfId="0" applyFont="1" applyFill="1" applyBorder="1" applyAlignment="1">
      <alignment horizontal="left" vertical="center"/>
    </xf>
    <xf numFmtId="38" fontId="18" fillId="7" borderId="18" xfId="1" applyFont="1" applyFill="1" applyBorder="1" applyAlignment="1">
      <alignment horizontal="left" vertical="center"/>
    </xf>
    <xf numFmtId="38" fontId="3" fillId="3" borderId="56" xfId="1" applyFont="1" applyFill="1" applyBorder="1" applyAlignment="1">
      <alignment horizontal="center" vertical="center" shrinkToFit="1"/>
    </xf>
    <xf numFmtId="38" fontId="3" fillId="7" borderId="12" xfId="1" applyFont="1" applyFill="1" applyBorder="1" applyAlignment="1">
      <alignment vertical="center" wrapText="1"/>
    </xf>
    <xf numFmtId="38" fontId="29" fillId="3" borderId="9" xfId="1" applyFont="1" applyFill="1" applyBorder="1" applyAlignment="1">
      <alignment vertical="center" shrinkToFit="1"/>
    </xf>
    <xf numFmtId="38" fontId="29" fillId="3" borderId="78" xfId="1" applyFont="1" applyFill="1" applyBorder="1" applyAlignment="1">
      <alignment vertical="center" shrinkToFit="1"/>
    </xf>
    <xf numFmtId="38" fontId="29" fillId="3" borderId="46" xfId="1" applyFont="1" applyFill="1" applyBorder="1" applyAlignment="1">
      <alignment vertical="center" shrinkToFit="1"/>
    </xf>
    <xf numFmtId="38" fontId="29" fillId="3" borderId="39" xfId="1" applyFont="1" applyFill="1" applyBorder="1" applyAlignment="1">
      <alignment vertical="center" shrinkToFit="1"/>
    </xf>
    <xf numFmtId="38" fontId="29" fillId="3" borderId="48" xfId="1" applyFont="1" applyFill="1" applyBorder="1" applyAlignment="1">
      <alignment vertical="center" shrinkToFit="1"/>
    </xf>
    <xf numFmtId="38" fontId="3" fillId="3" borderId="27" xfId="1" applyFont="1" applyFill="1" applyBorder="1" applyAlignment="1">
      <alignment horizontal="left" vertical="center" wrapText="1"/>
    </xf>
    <xf numFmtId="38" fontId="3" fillId="3" borderId="82" xfId="1" applyFont="1" applyFill="1" applyBorder="1" applyAlignment="1">
      <alignment horizontal="right" vertical="center" wrapText="1"/>
    </xf>
    <xf numFmtId="38" fontId="3" fillId="3" borderId="73" xfId="1" applyFont="1" applyFill="1" applyBorder="1" applyAlignment="1">
      <alignment horizontal="right" vertical="center" wrapText="1"/>
    </xf>
    <xf numFmtId="38" fontId="3" fillId="3" borderId="11" xfId="1" applyFont="1" applyFill="1" applyBorder="1" applyAlignment="1">
      <alignment horizontal="right" vertical="center"/>
    </xf>
    <xf numFmtId="38" fontId="3" fillId="3" borderId="54" xfId="1" applyFont="1" applyFill="1" applyBorder="1" applyAlignment="1">
      <alignment horizontal="right" vertical="center" wrapText="1"/>
    </xf>
    <xf numFmtId="38" fontId="3" fillId="3" borderId="35" xfId="1" applyFont="1" applyFill="1" applyBorder="1" applyAlignment="1">
      <alignment horizontal="left" vertical="center" wrapText="1"/>
    </xf>
    <xf numFmtId="38" fontId="3" fillId="3" borderId="81" xfId="1" applyFont="1" applyFill="1" applyBorder="1" applyAlignment="1">
      <alignment horizontal="right" vertical="center" wrapText="1"/>
    </xf>
    <xf numFmtId="38" fontId="10" fillId="2" borderId="56" xfId="1" applyFont="1" applyFill="1" applyBorder="1">
      <alignment vertical="center"/>
    </xf>
    <xf numFmtId="38" fontId="3" fillId="2" borderId="35" xfId="1" applyFont="1" applyFill="1" applyBorder="1">
      <alignment vertical="center"/>
    </xf>
    <xf numFmtId="38" fontId="27" fillId="0" borderId="13" xfId="1" applyFont="1" applyFill="1" applyBorder="1" applyAlignment="1">
      <alignment vertical="center" wrapText="1" shrinkToFit="1"/>
    </xf>
    <xf numFmtId="38" fontId="27" fillId="0" borderId="11" xfId="1" applyFont="1" applyFill="1" applyBorder="1" applyAlignment="1">
      <alignment vertical="center" wrapText="1"/>
    </xf>
    <xf numFmtId="38" fontId="27" fillId="0" borderId="14" xfId="1" applyFont="1" applyFill="1" applyBorder="1" applyAlignment="1">
      <alignment vertical="center" wrapText="1"/>
    </xf>
    <xf numFmtId="38" fontId="27" fillId="0" borderId="22" xfId="1" applyFont="1" applyFill="1" applyBorder="1" applyAlignment="1">
      <alignment vertical="center" wrapText="1" shrinkToFit="1"/>
    </xf>
    <xf numFmtId="38" fontId="27" fillId="0" borderId="11" xfId="1" applyFont="1" applyFill="1" applyBorder="1" applyAlignment="1">
      <alignment vertical="center" wrapText="1" shrinkToFit="1"/>
    </xf>
    <xf numFmtId="38" fontId="27" fillId="0" borderId="35" xfId="1" applyFont="1" applyFill="1" applyBorder="1" applyAlignment="1">
      <alignment vertical="center" wrapText="1"/>
    </xf>
    <xf numFmtId="38" fontId="27" fillId="0" borderId="54" xfId="1" applyFont="1" applyFill="1" applyBorder="1" applyAlignment="1">
      <alignment vertical="center" wrapText="1"/>
    </xf>
    <xf numFmtId="38" fontId="27" fillId="0" borderId="35" xfId="1" applyFont="1" applyFill="1" applyBorder="1" applyAlignment="1">
      <alignment vertical="center" wrapText="1" shrinkToFit="1"/>
    </xf>
    <xf numFmtId="0" fontId="12" fillId="0" borderId="0" xfId="0" applyFont="1">
      <alignment vertical="center"/>
    </xf>
    <xf numFmtId="38" fontId="12" fillId="0" borderId="0" xfId="1" applyFont="1" applyFill="1" applyBorder="1" applyAlignment="1">
      <alignment horizontal="left" vertical="center" wrapText="1"/>
    </xf>
    <xf numFmtId="38" fontId="3" fillId="3" borderId="21" xfId="1" applyFont="1" applyFill="1" applyBorder="1" applyAlignment="1">
      <alignment vertical="center" wrapText="1"/>
    </xf>
    <xf numFmtId="38" fontId="12" fillId="0" borderId="35" xfId="1" applyFont="1" applyFill="1" applyBorder="1" applyAlignment="1">
      <alignment horizontal="left" vertical="center" wrapText="1"/>
    </xf>
    <xf numFmtId="38" fontId="18" fillId="0" borderId="10" xfId="1" applyFont="1" applyFill="1" applyBorder="1" applyAlignment="1">
      <alignment horizontal="center" vertical="center" wrapText="1"/>
    </xf>
    <xf numFmtId="38" fontId="3" fillId="3" borderId="44" xfId="1" applyFont="1" applyFill="1" applyBorder="1" applyAlignment="1">
      <alignment vertical="center" wrapText="1"/>
    </xf>
    <xf numFmtId="38" fontId="3" fillId="3" borderId="27" xfId="1" applyFont="1" applyFill="1" applyBorder="1" applyAlignment="1">
      <alignment vertical="center" wrapText="1"/>
    </xf>
    <xf numFmtId="38" fontId="3" fillId="3" borderId="33" xfId="1" applyFont="1" applyFill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5" fillId="0" borderId="0" xfId="2" applyFont="1">
      <alignment vertical="center"/>
    </xf>
    <xf numFmtId="0" fontId="36" fillId="0" borderId="0" xfId="0" applyFont="1">
      <alignment vertical="center"/>
    </xf>
    <xf numFmtId="0" fontId="31" fillId="0" borderId="0" xfId="0" applyFo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2" applyFont="1">
      <alignment vertical="center"/>
    </xf>
    <xf numFmtId="0" fontId="39" fillId="0" borderId="0" xfId="0" applyFont="1">
      <alignment vertical="center"/>
    </xf>
    <xf numFmtId="0" fontId="40" fillId="0" borderId="0" xfId="0" applyFont="1" applyAlignment="1">
      <alignment horizontal="left" vertical="center"/>
    </xf>
    <xf numFmtId="0" fontId="33" fillId="6" borderId="0" xfId="0" applyFont="1" applyFill="1" applyAlignment="1">
      <alignment horizontal="left" vertical="center"/>
    </xf>
    <xf numFmtId="0" fontId="0" fillId="6" borderId="0" xfId="0" applyFill="1">
      <alignment vertical="center"/>
    </xf>
    <xf numFmtId="0" fontId="3" fillId="4" borderId="0" xfId="0" applyFont="1" applyFill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38" fontId="3" fillId="6" borderId="52" xfId="1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38" fontId="3" fillId="3" borderId="56" xfId="1" applyFont="1" applyFill="1" applyBorder="1" applyAlignment="1">
      <alignment horizontal="center" vertical="center" wrapText="1"/>
    </xf>
    <xf numFmtId="38" fontId="3" fillId="7" borderId="0" xfId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38" fontId="3" fillId="3" borderId="62" xfId="1" applyFont="1" applyFill="1" applyBorder="1" applyAlignment="1">
      <alignment horizontal="left" vertical="center" wrapText="1"/>
    </xf>
    <xf numFmtId="38" fontId="14" fillId="0" borderId="22" xfId="1" applyFont="1" applyFill="1" applyBorder="1" applyAlignment="1">
      <alignment vertical="center" wrapText="1"/>
    </xf>
    <xf numFmtId="38" fontId="14" fillId="0" borderId="12" xfId="1" applyFont="1" applyFill="1" applyBorder="1" applyAlignment="1">
      <alignment vertical="center" wrapText="1"/>
    </xf>
    <xf numFmtId="38" fontId="14" fillId="0" borderId="64" xfId="1" applyFont="1" applyFill="1" applyBorder="1" applyAlignment="1">
      <alignment vertical="center" wrapText="1"/>
    </xf>
    <xf numFmtId="38" fontId="14" fillId="0" borderId="14" xfId="1" applyFont="1" applyFill="1" applyBorder="1" applyAlignment="1">
      <alignment vertical="center" wrapText="1"/>
    </xf>
    <xf numFmtId="38" fontId="14" fillId="0" borderId="40" xfId="1" applyFont="1" applyFill="1" applyBorder="1" applyAlignment="1">
      <alignment vertical="center" wrapText="1"/>
    </xf>
    <xf numFmtId="38" fontId="14" fillId="0" borderId="41" xfId="1" applyFont="1" applyFill="1" applyBorder="1" applyAlignment="1">
      <alignment vertical="center" wrapText="1"/>
    </xf>
    <xf numFmtId="38" fontId="3" fillId="2" borderId="22" xfId="1" applyFont="1" applyFill="1" applyBorder="1" applyAlignment="1">
      <alignment horizontal="right" vertical="center" wrapText="1"/>
    </xf>
    <xf numFmtId="38" fontId="3" fillId="2" borderId="12" xfId="1" applyFont="1" applyFill="1" applyBorder="1" applyAlignment="1">
      <alignment horizontal="right" vertical="center" wrapText="1"/>
    </xf>
    <xf numFmtId="38" fontId="3" fillId="2" borderId="64" xfId="1" applyFont="1" applyFill="1" applyBorder="1" applyAlignment="1">
      <alignment horizontal="right" vertical="center" wrapText="1"/>
    </xf>
    <xf numFmtId="38" fontId="7" fillId="0" borderId="55" xfId="1" applyFont="1" applyFill="1" applyBorder="1" applyAlignment="1">
      <alignment horizontal="left" vertical="center" wrapText="1"/>
    </xf>
    <xf numFmtId="38" fontId="7" fillId="0" borderId="54" xfId="1" applyFont="1" applyFill="1" applyBorder="1" applyAlignment="1">
      <alignment horizontal="left" vertical="center" wrapText="1"/>
    </xf>
    <xf numFmtId="38" fontId="3" fillId="3" borderId="75" xfId="1" applyFont="1" applyFill="1" applyBorder="1" applyAlignment="1">
      <alignment vertical="center" wrapText="1"/>
    </xf>
    <xf numFmtId="38" fontId="3" fillId="3" borderId="28" xfId="1" applyFont="1" applyFill="1" applyBorder="1" applyAlignment="1">
      <alignment vertical="center" wrapText="1"/>
    </xf>
    <xf numFmtId="38" fontId="3" fillId="3" borderId="31" xfId="1" applyFont="1" applyFill="1" applyBorder="1" applyAlignment="1">
      <alignment vertical="center" wrapText="1"/>
    </xf>
    <xf numFmtId="38" fontId="14" fillId="3" borderId="75" xfId="1" applyFont="1" applyFill="1" applyBorder="1" applyAlignment="1">
      <alignment vertical="center" wrapText="1"/>
    </xf>
    <xf numFmtId="38" fontId="14" fillId="3" borderId="28" xfId="1" applyFont="1" applyFill="1" applyBorder="1" applyAlignment="1">
      <alignment vertical="center" wrapText="1"/>
    </xf>
    <xf numFmtId="38" fontId="14" fillId="3" borderId="31" xfId="1" applyFont="1" applyFill="1" applyBorder="1" applyAlignment="1">
      <alignment vertical="center" wrapText="1"/>
    </xf>
    <xf numFmtId="38" fontId="14" fillId="0" borderId="66" xfId="1" applyFont="1" applyFill="1" applyBorder="1" applyAlignment="1">
      <alignment vertical="center" wrapText="1"/>
    </xf>
    <xf numFmtId="38" fontId="14" fillId="0" borderId="23" xfId="1" applyFont="1" applyFill="1" applyBorder="1" applyAlignment="1">
      <alignment vertical="center" wrapText="1"/>
    </xf>
    <xf numFmtId="38" fontId="14" fillId="0" borderId="34" xfId="1" applyFont="1" applyFill="1" applyBorder="1" applyAlignment="1">
      <alignment vertical="center" wrapText="1"/>
    </xf>
    <xf numFmtId="38" fontId="3" fillId="3" borderId="15" xfId="1" applyFont="1" applyFill="1" applyBorder="1" applyAlignment="1">
      <alignment horizontal="center" vertical="center" wrapText="1"/>
    </xf>
    <xf numFmtId="38" fontId="3" fillId="3" borderId="18" xfId="1" applyFont="1" applyFill="1" applyBorder="1" applyAlignment="1">
      <alignment horizontal="center" vertical="center" wrapText="1"/>
    </xf>
    <xf numFmtId="38" fontId="3" fillId="3" borderId="30" xfId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right" vertical="center" wrapText="1"/>
    </xf>
    <xf numFmtId="38" fontId="3" fillId="2" borderId="39" xfId="1" applyFont="1" applyFill="1" applyBorder="1" applyAlignment="1">
      <alignment horizontal="right" vertical="center" wrapText="1"/>
    </xf>
    <xf numFmtId="38" fontId="3" fillId="2" borderId="4" xfId="1" applyFont="1" applyFill="1" applyBorder="1" applyAlignment="1">
      <alignment horizontal="right" vertical="center" wrapText="1"/>
    </xf>
    <xf numFmtId="38" fontId="3" fillId="3" borderId="10" xfId="1" applyFont="1" applyFill="1" applyBorder="1" applyAlignment="1">
      <alignment horizontal="center" vertical="center" wrapText="1"/>
    </xf>
    <xf numFmtId="38" fontId="3" fillId="3" borderId="61" xfId="1" applyFont="1" applyFill="1" applyBorder="1" applyAlignment="1">
      <alignment horizontal="center" vertical="center" wrapText="1"/>
    </xf>
    <xf numFmtId="38" fontId="3" fillId="3" borderId="52" xfId="1" applyFont="1" applyFill="1" applyBorder="1" applyAlignment="1">
      <alignment horizontal="center" vertical="center" wrapText="1"/>
    </xf>
    <xf numFmtId="38" fontId="12" fillId="6" borderId="18" xfId="1" applyFont="1" applyFill="1" applyBorder="1" applyAlignment="1">
      <alignment horizontal="left" vertical="center"/>
    </xf>
    <xf numFmtId="38" fontId="12" fillId="6" borderId="30" xfId="1" applyFont="1" applyFill="1" applyBorder="1" applyAlignment="1">
      <alignment horizontal="left" vertical="center"/>
    </xf>
    <xf numFmtId="38" fontId="18" fillId="0" borderId="8" xfId="1" applyFont="1" applyFill="1" applyBorder="1" applyAlignment="1">
      <alignment horizontal="left" vertical="center"/>
    </xf>
    <xf numFmtId="38" fontId="18" fillId="0" borderId="13" xfId="1" applyFont="1" applyFill="1" applyBorder="1" applyAlignment="1">
      <alignment horizontal="left" vertical="center"/>
    </xf>
    <xf numFmtId="38" fontId="6" fillId="0" borderId="9" xfId="1" applyFont="1" applyFill="1" applyBorder="1" applyAlignment="1">
      <alignment horizontal="left" vertical="center" wrapText="1"/>
    </xf>
    <xf numFmtId="38" fontId="6" fillId="0" borderId="10" xfId="1" applyFont="1" applyFill="1" applyBorder="1" applyAlignment="1">
      <alignment horizontal="left" vertical="center" wrapText="1"/>
    </xf>
    <xf numFmtId="38" fontId="19" fillId="3" borderId="42" xfId="1" applyFont="1" applyFill="1" applyBorder="1" applyAlignment="1">
      <alignment horizontal="right" vertical="center" wrapText="1"/>
    </xf>
    <xf numFmtId="38" fontId="19" fillId="3" borderId="57" xfId="1" applyFont="1" applyFill="1" applyBorder="1" applyAlignment="1">
      <alignment horizontal="right" vertical="center" wrapText="1"/>
    </xf>
    <xf numFmtId="38" fontId="19" fillId="3" borderId="63" xfId="1" applyFont="1" applyFill="1" applyBorder="1" applyAlignment="1">
      <alignment horizontal="right" vertical="center" wrapText="1"/>
    </xf>
    <xf numFmtId="38" fontId="3" fillId="2" borderId="14" xfId="1" applyFont="1" applyFill="1" applyBorder="1" applyAlignment="1">
      <alignment horizontal="right" vertical="center" wrapText="1"/>
    </xf>
    <xf numFmtId="38" fontId="3" fillId="2" borderId="40" xfId="1" applyFont="1" applyFill="1" applyBorder="1" applyAlignment="1">
      <alignment horizontal="right" vertical="center" wrapText="1"/>
    </xf>
    <xf numFmtId="38" fontId="3" fillId="2" borderId="6" xfId="1" applyFont="1" applyFill="1" applyBorder="1" applyAlignment="1">
      <alignment horizontal="right" vertical="center" wrapText="1"/>
    </xf>
    <xf numFmtId="38" fontId="3" fillId="3" borderId="9" xfId="1" applyFont="1" applyFill="1" applyBorder="1" applyAlignment="1">
      <alignment horizontal="right" vertical="center" wrapText="1"/>
    </xf>
    <xf numFmtId="38" fontId="3" fillId="3" borderId="39" xfId="1" applyFont="1" applyFill="1" applyBorder="1" applyAlignment="1">
      <alignment horizontal="right" vertical="center" wrapText="1"/>
    </xf>
    <xf numFmtId="38" fontId="3" fillId="3" borderId="14" xfId="1" applyFont="1" applyFill="1" applyBorder="1" applyAlignment="1">
      <alignment vertical="center" wrapText="1"/>
    </xf>
    <xf numFmtId="38" fontId="3" fillId="3" borderId="40" xfId="1" applyFont="1" applyFill="1" applyBorder="1" applyAlignment="1">
      <alignment vertical="center" wrapText="1"/>
    </xf>
    <xf numFmtId="38" fontId="12" fillId="5" borderId="66" xfId="1" applyFont="1" applyFill="1" applyBorder="1" applyAlignment="1">
      <alignment horizontal="center" vertical="center" shrinkToFit="1"/>
    </xf>
    <xf numFmtId="38" fontId="12" fillId="5" borderId="23" xfId="1" applyFont="1" applyFill="1" applyBorder="1" applyAlignment="1">
      <alignment horizontal="center" vertical="center" shrinkToFit="1"/>
    </xf>
    <xf numFmtId="38" fontId="12" fillId="5" borderId="34" xfId="1" applyFont="1" applyFill="1" applyBorder="1" applyAlignment="1">
      <alignment horizontal="center" vertical="center" shrinkToFit="1"/>
    </xf>
    <xf numFmtId="38" fontId="3" fillId="3" borderId="17" xfId="1" applyFont="1" applyFill="1" applyBorder="1" applyAlignment="1">
      <alignment horizontal="left" vertical="center" wrapText="1"/>
    </xf>
    <xf numFmtId="38" fontId="3" fillId="3" borderId="36" xfId="1" applyFont="1" applyFill="1" applyBorder="1" applyAlignment="1">
      <alignment horizontal="left" vertical="center" wrapText="1"/>
    </xf>
    <xf numFmtId="38" fontId="3" fillId="3" borderId="65" xfId="1" applyFont="1" applyFill="1" applyBorder="1" applyAlignment="1">
      <alignment horizontal="left" vertical="center" wrapText="1"/>
    </xf>
    <xf numFmtId="38" fontId="10" fillId="5" borderId="17" xfId="1" applyFont="1" applyFill="1" applyBorder="1" applyAlignment="1">
      <alignment horizontal="left" vertical="center" wrapText="1"/>
    </xf>
    <xf numFmtId="38" fontId="10" fillId="5" borderId="36" xfId="1" applyFont="1" applyFill="1" applyBorder="1" applyAlignment="1">
      <alignment horizontal="left" vertical="center" wrapText="1"/>
    </xf>
    <xf numFmtId="38" fontId="10" fillId="5" borderId="65" xfId="1" applyFont="1" applyFill="1" applyBorder="1" applyAlignment="1">
      <alignment horizontal="left" vertical="center" wrapText="1"/>
    </xf>
    <xf numFmtId="38" fontId="3" fillId="3" borderId="12" xfId="1" applyFont="1" applyFill="1" applyBorder="1" applyAlignment="1">
      <alignment horizontal="right" vertical="center" wrapText="1"/>
    </xf>
    <xf numFmtId="38" fontId="10" fillId="5" borderId="61" xfId="1" applyFont="1" applyFill="1" applyBorder="1" applyAlignment="1">
      <alignment vertical="center" wrapText="1"/>
    </xf>
    <xf numFmtId="0" fontId="5" fillId="0" borderId="90" xfId="0" applyFont="1" applyBorder="1" applyAlignment="1">
      <alignment horizontal="left" vertical="center"/>
    </xf>
    <xf numFmtId="0" fontId="5" fillId="0" borderId="91" xfId="0" applyFont="1" applyBorder="1" applyAlignment="1">
      <alignment horizontal="left" vertical="center"/>
    </xf>
    <xf numFmtId="38" fontId="8" fillId="2" borderId="89" xfId="1" applyFont="1" applyFill="1" applyBorder="1" applyAlignment="1">
      <alignment horizontal="left" vertical="center" wrapText="1"/>
    </xf>
    <xf numFmtId="38" fontId="8" fillId="2" borderId="92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 wrapText="1"/>
    </xf>
    <xf numFmtId="0" fontId="27" fillId="3" borderId="88" xfId="0" applyFont="1" applyFill="1" applyBorder="1" applyAlignment="1">
      <alignment horizontal="left" vertical="center" wrapText="1"/>
    </xf>
    <xf numFmtId="38" fontId="12" fillId="3" borderId="66" xfId="1" applyFont="1" applyFill="1" applyBorder="1" applyAlignment="1">
      <alignment horizontal="center" vertical="center" shrinkToFit="1"/>
    </xf>
    <xf numFmtId="38" fontId="12" fillId="3" borderId="23" xfId="1" applyFont="1" applyFill="1" applyBorder="1" applyAlignment="1">
      <alignment horizontal="center" vertical="center" shrinkToFit="1"/>
    </xf>
    <xf numFmtId="38" fontId="12" fillId="3" borderId="34" xfId="1" applyFont="1" applyFill="1" applyBorder="1" applyAlignment="1">
      <alignment horizontal="center" vertical="center" shrinkToFit="1"/>
    </xf>
    <xf numFmtId="38" fontId="3" fillId="3" borderId="68" xfId="1" applyFont="1" applyFill="1" applyBorder="1" applyAlignment="1">
      <alignment horizontal="left" vertical="center" wrapText="1"/>
    </xf>
    <xf numFmtId="38" fontId="3" fillId="3" borderId="69" xfId="1" applyFont="1" applyFill="1" applyBorder="1" applyAlignment="1">
      <alignment horizontal="left" vertical="center" wrapText="1"/>
    </xf>
    <xf numFmtId="38" fontId="3" fillId="3" borderId="70" xfId="1" applyFont="1" applyFill="1" applyBorder="1" applyAlignment="1">
      <alignment horizontal="left" vertical="center" wrapText="1"/>
    </xf>
    <xf numFmtId="38" fontId="10" fillId="5" borderId="16" xfId="1" applyFont="1" applyFill="1" applyBorder="1" applyAlignment="1">
      <alignment horizontal="left" vertical="center" wrapText="1"/>
    </xf>
    <xf numFmtId="38" fontId="10" fillId="5" borderId="0" xfId="1" applyFont="1" applyFill="1" applyBorder="1" applyAlignment="1">
      <alignment horizontal="left" vertical="center" wrapText="1"/>
    </xf>
    <xf numFmtId="0" fontId="5" fillId="0" borderId="84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0" fontId="7" fillId="3" borderId="85" xfId="0" applyFont="1" applyFill="1" applyBorder="1" applyAlignment="1">
      <alignment horizontal="left" vertical="center" wrapText="1"/>
    </xf>
    <xf numFmtId="0" fontId="7" fillId="3" borderId="86" xfId="0" applyFont="1" applyFill="1" applyBorder="1" applyAlignment="1">
      <alignment horizontal="left" vertical="center" wrapText="1"/>
    </xf>
    <xf numFmtId="38" fontId="12" fillId="4" borderId="69" xfId="1" applyFont="1" applyFill="1" applyBorder="1" applyAlignment="1">
      <alignment horizontal="left" vertical="center"/>
    </xf>
    <xf numFmtId="38" fontId="12" fillId="4" borderId="70" xfId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7" fillId="3" borderId="6" xfId="0" applyFont="1" applyFill="1" applyBorder="1" applyAlignment="1">
      <alignment horizontal="left" vertical="center" wrapText="1"/>
    </xf>
    <xf numFmtId="38" fontId="12" fillId="0" borderId="15" xfId="1" applyFont="1" applyFill="1" applyBorder="1" applyAlignment="1">
      <alignment horizontal="left" vertical="center" wrapText="1"/>
    </xf>
    <xf numFmtId="38" fontId="12" fillId="0" borderId="16" xfId="1" applyFont="1" applyFill="1" applyBorder="1" applyAlignment="1">
      <alignment horizontal="left" vertical="center" wrapText="1"/>
    </xf>
    <xf numFmtId="38" fontId="12" fillId="0" borderId="17" xfId="1" applyFont="1" applyFill="1" applyBorder="1" applyAlignment="1">
      <alignment horizontal="left" vertical="center" wrapText="1"/>
    </xf>
    <xf numFmtId="38" fontId="12" fillId="0" borderId="30" xfId="1" applyFont="1" applyFill="1" applyBorder="1" applyAlignment="1">
      <alignment horizontal="left" vertical="center" wrapText="1"/>
    </xf>
    <xf numFmtId="38" fontId="12" fillId="0" borderId="51" xfId="1" applyFont="1" applyFill="1" applyBorder="1" applyAlignment="1">
      <alignment horizontal="left" vertical="center" wrapText="1"/>
    </xf>
    <xf numFmtId="38" fontId="12" fillId="0" borderId="65" xfId="1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24994659260841701"/>
        </patternFill>
      </fill>
    </dxf>
    <dxf>
      <fill>
        <patternFill>
          <bgColor rgb="FFFF0000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103928</xdr:rowOff>
    </xdr:from>
    <xdr:to>
      <xdr:col>2</xdr:col>
      <xdr:colOff>382507</xdr:colOff>
      <xdr:row>3</xdr:row>
      <xdr:rowOff>52917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86FD2B-035A-4129-AE5E-64B72D267D81}"/>
            </a:ext>
          </a:extLst>
        </xdr:cNvPr>
        <xdr:cNvSpPr txBox="1"/>
      </xdr:nvSpPr>
      <xdr:spPr>
        <a:xfrm>
          <a:off x="91440" y="103928"/>
          <a:ext cx="1632187" cy="634789"/>
        </a:xfrm>
        <a:prstGeom prst="round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手順</a:t>
          </a:r>
        </a:p>
      </xdr:txBody>
    </xdr:sp>
    <xdr:clientData/>
  </xdr:twoCellAnchor>
  <xdr:oneCellAnchor>
    <xdr:from>
      <xdr:col>1</xdr:col>
      <xdr:colOff>119269</xdr:colOff>
      <xdr:row>53</xdr:row>
      <xdr:rowOff>39756</xdr:rowOff>
    </xdr:from>
    <xdr:ext cx="1207079" cy="459215"/>
    <xdr:pic>
      <xdr:nvPicPr>
        <xdr:cNvPr id="21" name="図 20">
          <a:extLst>
            <a:ext uri="{FF2B5EF4-FFF2-40B4-BE49-F238E27FC236}">
              <a16:creationId xmlns:a16="http://schemas.microsoft.com/office/drawing/2014/main" id="{2E2D10A2-5E1F-4F44-BB83-413D2C18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829" y="12155556"/>
          <a:ext cx="1207079" cy="459215"/>
        </a:xfrm>
        <a:prstGeom prst="rect">
          <a:avLst/>
        </a:prstGeom>
      </xdr:spPr>
    </xdr:pic>
    <xdr:clientData/>
  </xdr:oneCellAnchor>
  <xdr:oneCellAnchor>
    <xdr:from>
      <xdr:col>1</xdr:col>
      <xdr:colOff>119269</xdr:colOff>
      <xdr:row>75</xdr:row>
      <xdr:rowOff>39756</xdr:rowOff>
    </xdr:from>
    <xdr:ext cx="1207079" cy="459215"/>
    <xdr:pic>
      <xdr:nvPicPr>
        <xdr:cNvPr id="28" name="図 27">
          <a:extLst>
            <a:ext uri="{FF2B5EF4-FFF2-40B4-BE49-F238E27FC236}">
              <a16:creationId xmlns:a16="http://schemas.microsoft.com/office/drawing/2014/main" id="{BF406760-F2C2-4B12-978E-C4E3B632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829" y="16956156"/>
          <a:ext cx="1207079" cy="459215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</xdr:colOff>
      <xdr:row>4</xdr:row>
      <xdr:rowOff>123825</xdr:rowOff>
    </xdr:from>
    <xdr:to>
      <xdr:col>10</xdr:col>
      <xdr:colOff>255517</xdr:colOff>
      <xdr:row>8</xdr:row>
      <xdr:rowOff>87352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77052D0A-2717-44DE-8668-77C99D72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038225"/>
          <a:ext cx="7246867" cy="118272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</xdr:row>
      <xdr:rowOff>49530</xdr:rowOff>
    </xdr:from>
    <xdr:to>
      <xdr:col>15</xdr:col>
      <xdr:colOff>320596</xdr:colOff>
      <xdr:row>32</xdr:row>
      <xdr:rowOff>28608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9B67FC88-F97D-424F-B800-670F49BB7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097530"/>
          <a:ext cx="10817146" cy="47796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61</xdr:row>
      <xdr:rowOff>38100</xdr:rowOff>
    </xdr:from>
    <xdr:to>
      <xdr:col>15</xdr:col>
      <xdr:colOff>405950</xdr:colOff>
      <xdr:row>69</xdr:row>
      <xdr:rowOff>247880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0F143EE-E08C-41A3-AFFD-17AE3779B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16783050"/>
          <a:ext cx="10931075" cy="264818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82</xdr:row>
      <xdr:rowOff>38099</xdr:rowOff>
    </xdr:from>
    <xdr:to>
      <xdr:col>12</xdr:col>
      <xdr:colOff>354514</xdr:colOff>
      <xdr:row>91</xdr:row>
      <xdr:rowOff>200025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E5E38D14-0DA5-430C-B617-AD2B1BF32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299" y="23183849"/>
          <a:ext cx="8698415" cy="290512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112</xdr:row>
      <xdr:rowOff>38100</xdr:rowOff>
    </xdr:from>
    <xdr:to>
      <xdr:col>8</xdr:col>
      <xdr:colOff>67919</xdr:colOff>
      <xdr:row>115</xdr:row>
      <xdr:rowOff>122368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E048A3A1-220D-4E92-A7C1-D658BDC4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32175450"/>
          <a:ext cx="5563844" cy="77006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100</xdr:row>
      <xdr:rowOff>76200</xdr:rowOff>
    </xdr:from>
    <xdr:to>
      <xdr:col>14</xdr:col>
      <xdr:colOff>72483</xdr:colOff>
      <xdr:row>107</xdr:row>
      <xdr:rowOff>3227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195AF67B-E3F7-4B2D-AE24-F9541779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" y="28708350"/>
          <a:ext cx="9864183" cy="2060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69940</xdr:colOff>
      <xdr:row>6</xdr:row>
      <xdr:rowOff>126275</xdr:rowOff>
    </xdr:from>
    <xdr:to>
      <xdr:col>12</xdr:col>
      <xdr:colOff>38372</xdr:colOff>
      <xdr:row>7</xdr:row>
      <xdr:rowOff>114153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537DAF-5FBF-4D34-AA3A-BE10CA0ECA88}"/>
            </a:ext>
          </a:extLst>
        </xdr:cNvPr>
        <xdr:cNvSpPr txBox="1"/>
      </xdr:nvSpPr>
      <xdr:spPr>
        <a:xfrm>
          <a:off x="20194904" y="3664132"/>
          <a:ext cx="3941718" cy="328057"/>
        </a:xfrm>
        <a:prstGeom prst="rect">
          <a:avLst/>
        </a:prstGeom>
        <a:solidFill>
          <a:srgbClr val="FFC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別シートの「付帯経費」で計算した数値を入力してください。</a:t>
          </a:r>
        </a:p>
      </xdr:txBody>
    </xdr:sp>
    <xdr:clientData/>
  </xdr:twoCellAnchor>
  <xdr:twoCellAnchor>
    <xdr:from>
      <xdr:col>9</xdr:col>
      <xdr:colOff>66131</xdr:colOff>
      <xdr:row>37</xdr:row>
      <xdr:rowOff>216609</xdr:rowOff>
    </xdr:from>
    <xdr:to>
      <xdr:col>11</xdr:col>
      <xdr:colOff>58783</xdr:colOff>
      <xdr:row>39</xdr:row>
      <xdr:rowOff>367776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E8BEF-9D5C-4620-A8A7-117707ACD866}"/>
            </a:ext>
          </a:extLst>
        </xdr:cNvPr>
        <xdr:cNvSpPr txBox="1"/>
      </xdr:nvSpPr>
      <xdr:spPr>
        <a:xfrm>
          <a:off x="17504501" y="14690799"/>
          <a:ext cx="2800622" cy="732192"/>
        </a:xfrm>
        <a:prstGeom prst="rect">
          <a:avLst/>
        </a:prstGeom>
        <a:solidFill>
          <a:srgbClr val="FFC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別シートの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「付帯経費」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で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計算した数値を入力してください。</a:t>
          </a:r>
        </a:p>
      </xdr:txBody>
    </xdr:sp>
    <xdr:clientData/>
  </xdr:twoCellAnchor>
  <xdr:twoCellAnchor>
    <xdr:from>
      <xdr:col>2</xdr:col>
      <xdr:colOff>2537787</xdr:colOff>
      <xdr:row>54</xdr:row>
      <xdr:rowOff>68898</xdr:rowOff>
    </xdr:from>
    <xdr:to>
      <xdr:col>2</xdr:col>
      <xdr:colOff>2651134</xdr:colOff>
      <xdr:row>56</xdr:row>
      <xdr:rowOff>258921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E4B7C29-A434-4DD6-AEA7-B76BE3FCB0B9}"/>
            </a:ext>
          </a:extLst>
        </xdr:cNvPr>
        <xdr:cNvSpPr/>
      </xdr:nvSpPr>
      <xdr:spPr>
        <a:xfrm>
          <a:off x="2857827" y="22041168"/>
          <a:ext cx="113347" cy="1066323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2702606</xdr:colOff>
      <xdr:row>54</xdr:row>
      <xdr:rowOff>115409</xdr:rowOff>
    </xdr:from>
    <xdr:to>
      <xdr:col>2</xdr:col>
      <xdr:colOff>4786993</xdr:colOff>
      <xdr:row>56</xdr:row>
      <xdr:rowOff>207010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546D5C-E730-4C90-803D-0EAAC98F7D8A}"/>
            </a:ext>
          </a:extLst>
        </xdr:cNvPr>
        <xdr:cNvSpPr txBox="1"/>
      </xdr:nvSpPr>
      <xdr:spPr>
        <a:xfrm>
          <a:off x="3029177" y="21696338"/>
          <a:ext cx="2084387" cy="962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①から③の一連の契約が対象であり、いずれかのみの契約の申請は不可</a:t>
          </a:r>
        </a:p>
      </xdr:txBody>
    </xdr:sp>
    <xdr:clientData/>
  </xdr:twoCellAnchor>
  <xdr:twoCellAnchor>
    <xdr:from>
      <xdr:col>8</xdr:col>
      <xdr:colOff>2256387</xdr:colOff>
      <xdr:row>6</xdr:row>
      <xdr:rowOff>197320</xdr:rowOff>
    </xdr:from>
    <xdr:to>
      <xdr:col>9</xdr:col>
      <xdr:colOff>79467</xdr:colOff>
      <xdr:row>6</xdr:row>
      <xdr:rowOff>197320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4318183-D49E-45E0-959A-AD693D88FEBC}"/>
            </a:ext>
          </a:extLst>
        </xdr:cNvPr>
        <xdr:cNvCxnSpPr/>
      </xdr:nvCxnSpPr>
      <xdr:spPr>
        <a:xfrm flipH="1">
          <a:off x="19619101" y="3735177"/>
          <a:ext cx="58533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2081893</xdr:colOff>
      <xdr:row>6</xdr:row>
      <xdr:rowOff>200300</xdr:rowOff>
    </xdr:from>
    <xdr:to>
      <xdr:col>8</xdr:col>
      <xdr:colOff>2264773</xdr:colOff>
      <xdr:row>6</xdr:row>
      <xdr:rowOff>312964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5CB44A4-D554-44BF-8035-AEB1E2359D91}"/>
            </a:ext>
          </a:extLst>
        </xdr:cNvPr>
        <xdr:cNvCxnSpPr/>
      </xdr:nvCxnSpPr>
      <xdr:spPr>
        <a:xfrm flipV="1">
          <a:off x="19444607" y="3738157"/>
          <a:ext cx="182880" cy="11266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5388429</xdr:colOff>
      <xdr:row>50</xdr:row>
      <xdr:rowOff>108857</xdr:rowOff>
    </xdr:from>
    <xdr:to>
      <xdr:col>6</xdr:col>
      <xdr:colOff>27214</xdr:colOff>
      <xdr:row>52</xdr:row>
      <xdr:rowOff>440230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2E5966-7B99-44DE-B002-B1F77C0563B2}"/>
            </a:ext>
          </a:extLst>
        </xdr:cNvPr>
        <xdr:cNvSpPr txBox="1"/>
      </xdr:nvSpPr>
      <xdr:spPr>
        <a:xfrm>
          <a:off x="5125539" y="19938002"/>
          <a:ext cx="5053420" cy="872393"/>
        </a:xfrm>
        <a:prstGeom prst="rect">
          <a:avLst/>
        </a:prstGeom>
        <a:solidFill>
          <a:srgbClr val="FFC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提出いただく見積書には、着色するなどして。対象経費がわかるようにしていただき、本計算書に記載している金額が確認できるようにしてください。</a:t>
          </a:r>
        </a:p>
      </xdr:txBody>
    </xdr:sp>
    <xdr:clientData/>
  </xdr:twoCellAnchor>
  <xdr:twoCellAnchor>
    <xdr:from>
      <xdr:col>8</xdr:col>
      <xdr:colOff>2311308</xdr:colOff>
      <xdr:row>38</xdr:row>
      <xdr:rowOff>157570</xdr:rowOff>
    </xdr:from>
    <xdr:to>
      <xdr:col>8</xdr:col>
      <xdr:colOff>2327092</xdr:colOff>
      <xdr:row>39</xdr:row>
      <xdr:rowOff>31024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5ECECED-5DC3-471E-AC39-2EF3382EA22C}"/>
            </a:ext>
          </a:extLst>
        </xdr:cNvPr>
        <xdr:cNvCxnSpPr/>
      </xdr:nvCxnSpPr>
      <xdr:spPr>
        <a:xfrm flipV="1">
          <a:off x="16880748" y="14866075"/>
          <a:ext cx="19594" cy="2220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2339934</xdr:colOff>
      <xdr:row>38</xdr:row>
      <xdr:rowOff>152689</xdr:rowOff>
    </xdr:from>
    <xdr:to>
      <xdr:col>9</xdr:col>
      <xdr:colOff>40823</xdr:colOff>
      <xdr:row>38</xdr:row>
      <xdr:rowOff>152689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31F514A-F8B0-4904-A9E8-AFB7F1FBD5C0}"/>
            </a:ext>
          </a:extLst>
        </xdr:cNvPr>
        <xdr:cNvCxnSpPr/>
      </xdr:nvCxnSpPr>
      <xdr:spPr>
        <a:xfrm flipH="1">
          <a:off x="16916994" y="14859289"/>
          <a:ext cx="5641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630013</xdr:colOff>
      <xdr:row>0</xdr:row>
      <xdr:rowOff>180703</xdr:rowOff>
    </xdr:from>
    <xdr:to>
      <xdr:col>13</xdr:col>
      <xdr:colOff>359231</xdr:colOff>
      <xdr:row>1</xdr:row>
      <xdr:rowOff>239474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B188A05-34CE-452A-A476-4CB45A67E3F3}"/>
            </a:ext>
          </a:extLst>
        </xdr:cNvPr>
        <xdr:cNvSpPr/>
      </xdr:nvSpPr>
      <xdr:spPr>
        <a:xfrm>
          <a:off x="23571656" y="180703"/>
          <a:ext cx="1702254" cy="42616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R8.5.25</a:t>
          </a:r>
          <a:r>
            <a:rPr kumimoji="1" lang="ja-JP" altLang="en-US" sz="1600">
              <a:solidFill>
                <a:schemeClr val="tx1"/>
              </a:solidFill>
            </a:rPr>
            <a:t>時点版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444682</xdr:colOff>
      <xdr:row>37</xdr:row>
      <xdr:rowOff>141515</xdr:rowOff>
    </xdr:from>
    <xdr:to>
      <xdr:col>6</xdr:col>
      <xdr:colOff>472440</xdr:colOff>
      <xdr:row>39</xdr:row>
      <xdr:rowOff>428256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61A07CA-EE50-4373-96E0-81E764727D4F}"/>
            </a:ext>
          </a:extLst>
        </xdr:cNvPr>
        <xdr:cNvSpPr txBox="1"/>
      </xdr:nvSpPr>
      <xdr:spPr>
        <a:xfrm>
          <a:off x="5710646" y="12646479"/>
          <a:ext cx="6232615" cy="871848"/>
        </a:xfrm>
        <a:prstGeom prst="rect">
          <a:avLst/>
        </a:prstGeom>
        <a:solidFill>
          <a:srgbClr val="FFC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提出いただく見積書には、着色するなどして。対象経費がわかるようにしていただき、本計算書に記載している金額が確認できるようにしてください。</a:t>
          </a:r>
        </a:p>
      </xdr:txBody>
    </xdr:sp>
    <xdr:clientData/>
  </xdr:twoCellAnchor>
  <xdr:twoCellAnchor>
    <xdr:from>
      <xdr:col>2</xdr:col>
      <xdr:colOff>4912179</xdr:colOff>
      <xdr:row>6</xdr:row>
      <xdr:rowOff>176892</xdr:rowOff>
    </xdr:from>
    <xdr:to>
      <xdr:col>6</xdr:col>
      <xdr:colOff>2449</xdr:colOff>
      <xdr:row>7</xdr:row>
      <xdr:rowOff>448120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23C7B37-20D8-496C-8E97-D0C08B7C9B01}"/>
            </a:ext>
          </a:extLst>
        </xdr:cNvPr>
        <xdr:cNvSpPr txBox="1"/>
      </xdr:nvSpPr>
      <xdr:spPr>
        <a:xfrm>
          <a:off x="5238750" y="2285999"/>
          <a:ext cx="6234520" cy="611407"/>
        </a:xfrm>
        <a:prstGeom prst="rect">
          <a:avLst/>
        </a:prstGeom>
        <a:solidFill>
          <a:srgbClr val="FFC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提出いただく見積書には、着色するなどして。対象経費がわかるようにしていただき、本計算書に記載している金額が確認できるようにしてください。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263506</xdr:colOff>
      <xdr:row>7</xdr:row>
      <xdr:rowOff>3751</xdr:rowOff>
    </xdr:from>
    <xdr:to>
      <xdr:col>7</xdr:col>
      <xdr:colOff>828131</xdr:colOff>
      <xdr:row>8</xdr:row>
      <xdr:rowOff>585108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DA69A-0DA7-48B6-9A95-8AFAA704396B}"/>
            </a:ext>
          </a:extLst>
        </xdr:cNvPr>
        <xdr:cNvSpPr txBox="1"/>
      </xdr:nvSpPr>
      <xdr:spPr>
        <a:xfrm>
          <a:off x="11815970" y="2507465"/>
          <a:ext cx="3299661" cy="9487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付帯するテクノロジー毎に、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「積算様式」のシート「Ｉ列」に入力してください。</a:t>
          </a:r>
        </a:p>
      </xdr:txBody>
    </xdr:sp>
    <xdr:clientData/>
  </xdr:twoCellAnchor>
  <xdr:oneCellAnchor>
    <xdr:from>
      <xdr:col>5</xdr:col>
      <xdr:colOff>1671500</xdr:colOff>
      <xdr:row>10</xdr:row>
      <xdr:rowOff>335552</xdr:rowOff>
    </xdr:from>
    <xdr:ext cx="750571" cy="38869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6C2A2D-2E01-4C86-9667-67DFE086853B}"/>
            </a:ext>
          </a:extLst>
        </xdr:cNvPr>
        <xdr:cNvSpPr txBox="1"/>
      </xdr:nvSpPr>
      <xdr:spPr>
        <a:xfrm>
          <a:off x="13223964" y="4199981"/>
          <a:ext cx="750571" cy="3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（円）</a:t>
          </a:r>
        </a:p>
      </xdr:txBody>
    </xdr:sp>
    <xdr:clientData/>
  </xdr:oneCellAnchor>
  <xdr:twoCellAnchor>
    <xdr:from>
      <xdr:col>0</xdr:col>
      <xdr:colOff>195019</xdr:colOff>
      <xdr:row>9</xdr:row>
      <xdr:rowOff>192405</xdr:rowOff>
    </xdr:from>
    <xdr:to>
      <xdr:col>4</xdr:col>
      <xdr:colOff>767987</xdr:colOff>
      <xdr:row>10</xdr:row>
      <xdr:rowOff>264250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0E5BB33-8D1C-4593-A5BA-61659A34E976}"/>
            </a:ext>
          </a:extLst>
        </xdr:cNvPr>
        <xdr:cNvSpPr txBox="1"/>
      </xdr:nvSpPr>
      <xdr:spPr>
        <a:xfrm>
          <a:off x="195019" y="3689441"/>
          <a:ext cx="9853039" cy="439238"/>
        </a:xfrm>
        <a:prstGeom prst="rect">
          <a:avLst/>
        </a:prstGeom>
        <a:solidFill>
          <a:srgbClr val="FFC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提出いただく見積書には、着色するなどして、対象経費がわかるようにしていただき、本計算書に記載している金額が確認できるようにしてください。</a:t>
          </a:r>
        </a:p>
      </xdr:txBody>
    </xdr:sp>
    <xdr:clientData/>
  </xdr:twoCellAnchor>
  <xdr:twoCellAnchor>
    <xdr:from>
      <xdr:col>7</xdr:col>
      <xdr:colOff>54428</xdr:colOff>
      <xdr:row>0</xdr:row>
      <xdr:rowOff>353786</xdr:rowOff>
    </xdr:from>
    <xdr:to>
      <xdr:col>7</xdr:col>
      <xdr:colOff>1752872</xdr:colOff>
      <xdr:row>2</xdr:row>
      <xdr:rowOff>58771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06DC459-B821-45F8-ABE6-6693A47A6676}"/>
            </a:ext>
          </a:extLst>
        </xdr:cNvPr>
        <xdr:cNvSpPr/>
      </xdr:nvSpPr>
      <xdr:spPr>
        <a:xfrm>
          <a:off x="15267214" y="353786"/>
          <a:ext cx="1698444" cy="42616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R8.5.25</a:t>
          </a:r>
          <a:r>
            <a:rPr kumimoji="1" lang="ja-JP" altLang="en-US" sz="1600">
              <a:solidFill>
                <a:schemeClr val="tx1"/>
              </a:solidFill>
            </a:rPr>
            <a:t>時点版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echno-tais.jp/ServiceWelfareGoodsList.php" TargetMode="External"/><Relationship Id="rId1" Type="http://schemas.openxmlformats.org/officeDocument/2006/relationships/hyperlink" Target="https://www.techno-tais.jp/ServiceWelfareGoodsList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2264-0CEC-4452-92CF-CDBA34AAB9C4}">
  <sheetPr>
    <tabColor rgb="FF0070C0"/>
    <pageSetUpPr fitToPage="1"/>
  </sheetPr>
  <dimension ref="A5:P117"/>
  <sheetViews>
    <sheetView tabSelected="1" view="pageBreakPreview" zoomScaleNormal="115" zoomScaleSheetLayoutView="100" workbookViewId="0">
      <selection activeCell="S106" sqref="S106"/>
    </sheetView>
  </sheetViews>
  <sheetFormatPr defaultRowHeight="18"/>
  <cols>
    <col min="1" max="15" width="9.19921875" customWidth="1"/>
    <col min="16" max="16" width="11" customWidth="1"/>
    <col min="17" max="26" width="8.19921875" customWidth="1"/>
  </cols>
  <sheetData>
    <row r="5" spans="1:1" s="253" customFormat="1" ht="24" customHeight="1">
      <c r="A5" s="252" t="s">
        <v>193</v>
      </c>
    </row>
    <row r="6" spans="1:1" ht="24" customHeight="1">
      <c r="A6" s="243"/>
    </row>
    <row r="7" spans="1:1" ht="24" customHeight="1">
      <c r="A7" s="243"/>
    </row>
    <row r="8" spans="1:1" ht="24" customHeight="1">
      <c r="A8" s="251" t="s">
        <v>192</v>
      </c>
    </row>
    <row r="9" spans="1:1" ht="24" customHeight="1">
      <c r="A9" s="251" t="s">
        <v>191</v>
      </c>
    </row>
    <row r="10" spans="1:1" ht="24" customHeight="1">
      <c r="A10" s="244"/>
    </row>
    <row r="11" spans="1:1" s="253" customFormat="1" ht="24" customHeight="1">
      <c r="A11" s="252" t="s">
        <v>190</v>
      </c>
    </row>
    <row r="33" spans="1:16" ht="24" customHeight="1">
      <c r="A33" s="243" t="s">
        <v>189</v>
      </c>
    </row>
    <row r="34" spans="1:16" ht="24" customHeight="1">
      <c r="A34" s="243" t="s">
        <v>188</v>
      </c>
    </row>
    <row r="35" spans="1:16" ht="24" customHeight="1">
      <c r="A35" s="243" t="s">
        <v>187</v>
      </c>
    </row>
    <row r="36" spans="1:16" ht="24" customHeight="1">
      <c r="A36" s="243" t="s">
        <v>186</v>
      </c>
    </row>
    <row r="37" spans="1:16" ht="24" customHeight="1">
      <c r="A37" s="243" t="s">
        <v>185</v>
      </c>
    </row>
    <row r="38" spans="1:16" ht="24" customHeight="1">
      <c r="A38" s="243" t="s">
        <v>184</v>
      </c>
    </row>
    <row r="39" spans="1:16" ht="24" customHeight="1">
      <c r="A39" s="243" t="s">
        <v>183</v>
      </c>
    </row>
    <row r="40" spans="1:16" ht="24" customHeight="1">
      <c r="A40" s="243" t="s">
        <v>182</v>
      </c>
    </row>
    <row r="41" spans="1:16" ht="24" customHeight="1">
      <c r="A41" s="243" t="s">
        <v>181</v>
      </c>
    </row>
    <row r="42" spans="1:16" ht="24" customHeight="1">
      <c r="A42" s="243" t="s">
        <v>180</v>
      </c>
    </row>
    <row r="43" spans="1:16" ht="24" customHeight="1">
      <c r="A43" s="243" t="s">
        <v>179</v>
      </c>
      <c r="P43" s="250"/>
    </row>
    <row r="44" spans="1:16" ht="24" customHeight="1">
      <c r="A44" s="243" t="s">
        <v>178</v>
      </c>
      <c r="P44" s="250"/>
    </row>
    <row r="45" spans="1:16" ht="24" customHeight="1">
      <c r="A45" s="248" t="s">
        <v>177</v>
      </c>
      <c r="B45" s="247"/>
      <c r="C45" s="247"/>
    </row>
    <row r="46" spans="1:16" ht="25.95" customHeight="1">
      <c r="A46" s="248" t="s">
        <v>176</v>
      </c>
      <c r="B46" s="247"/>
      <c r="C46" s="247"/>
    </row>
    <row r="47" spans="1:16" ht="24" customHeight="1">
      <c r="A47" s="248" t="s">
        <v>175</v>
      </c>
      <c r="B47" s="247"/>
      <c r="C47" s="247"/>
    </row>
    <row r="48" spans="1:16" ht="25.95" customHeight="1">
      <c r="A48" s="248" t="s">
        <v>174</v>
      </c>
      <c r="B48" s="247"/>
      <c r="C48" s="247"/>
    </row>
    <row r="49" spans="1:8" ht="24" customHeight="1">
      <c r="A49" s="243" t="s">
        <v>173</v>
      </c>
    </row>
    <row r="50" spans="1:8" ht="24" customHeight="1">
      <c r="A50" s="243" t="s">
        <v>172</v>
      </c>
    </row>
    <row r="51" spans="1:8" ht="24" customHeight="1">
      <c r="A51" s="243" t="s">
        <v>171</v>
      </c>
      <c r="H51" s="249"/>
    </row>
    <row r="52" spans="1:8" ht="24" customHeight="1">
      <c r="A52" s="243" t="s">
        <v>170</v>
      </c>
    </row>
    <row r="53" spans="1:8" ht="24" customHeight="1">
      <c r="A53" s="243" t="s">
        <v>199</v>
      </c>
    </row>
    <row r="54" spans="1:8" ht="24" customHeight="1">
      <c r="B54" s="243"/>
      <c r="D54" s="246" t="s">
        <v>166</v>
      </c>
    </row>
    <row r="55" spans="1:8" ht="24" customHeight="1">
      <c r="B55" s="243"/>
      <c r="D55" s="245" t="s">
        <v>165</v>
      </c>
    </row>
    <row r="56" spans="1:8" ht="24" customHeight="1">
      <c r="A56" s="243" t="s">
        <v>205</v>
      </c>
    </row>
    <row r="57" spans="1:8" ht="24" customHeight="1">
      <c r="A57" s="243" t="s">
        <v>169</v>
      </c>
    </row>
    <row r="58" spans="1:8" ht="24" customHeight="1">
      <c r="A58" s="243" t="s">
        <v>198</v>
      </c>
    </row>
    <row r="59" spans="1:8" ht="24" customHeight="1">
      <c r="A59" s="243" t="s">
        <v>197</v>
      </c>
    </row>
    <row r="60" spans="1:8" ht="25.95" customHeight="1">
      <c r="A60" s="248"/>
      <c r="B60" s="247"/>
      <c r="C60" s="247"/>
    </row>
    <row r="61" spans="1:8" s="253" customFormat="1" ht="24" customHeight="1">
      <c r="A61" s="252" t="s">
        <v>168</v>
      </c>
    </row>
    <row r="62" spans="1:8" ht="24" customHeight="1"/>
    <row r="63" spans="1:8" ht="24" customHeight="1"/>
    <row r="64" spans="1:8" ht="24" customHeight="1"/>
    <row r="65" spans="1:4" ht="24" customHeight="1"/>
    <row r="66" spans="1:4" ht="24" customHeight="1"/>
    <row r="67" spans="1:4" ht="24" customHeight="1"/>
    <row r="68" spans="1:4" ht="24" customHeight="1"/>
    <row r="69" spans="1:4" ht="24" customHeight="1"/>
    <row r="70" spans="1:4" ht="24" customHeight="1"/>
    <row r="71" spans="1:4" ht="24" customHeight="1">
      <c r="A71" s="243" t="s">
        <v>201</v>
      </c>
    </row>
    <row r="72" spans="1:4" ht="24" customHeight="1">
      <c r="A72" s="243" t="s">
        <v>202</v>
      </c>
    </row>
    <row r="73" spans="1:4" ht="24" customHeight="1">
      <c r="A73" s="243" t="s">
        <v>203</v>
      </c>
    </row>
    <row r="74" spans="1:4" ht="24" customHeight="1">
      <c r="A74" s="243" t="s">
        <v>204</v>
      </c>
    </row>
    <row r="75" spans="1:4" ht="24" customHeight="1">
      <c r="A75" s="243" t="s">
        <v>167</v>
      </c>
    </row>
    <row r="76" spans="1:4" ht="24" customHeight="1">
      <c r="B76" s="243"/>
      <c r="D76" s="246" t="s">
        <v>166</v>
      </c>
    </row>
    <row r="77" spans="1:4" ht="24" customHeight="1">
      <c r="B77" s="243"/>
      <c r="D77" s="245" t="s">
        <v>165</v>
      </c>
    </row>
    <row r="78" spans="1:4" ht="24" customHeight="1">
      <c r="A78" s="243" t="s">
        <v>206</v>
      </c>
    </row>
    <row r="79" spans="1:4" ht="24" customHeight="1">
      <c r="A79" s="243" t="s">
        <v>207</v>
      </c>
    </row>
    <row r="80" spans="1:4" ht="24" customHeight="1">
      <c r="A80" s="243" t="s">
        <v>197</v>
      </c>
    </row>
    <row r="81" spans="1:1" ht="24" customHeight="1"/>
    <row r="82" spans="1:1" s="253" customFormat="1" ht="24" customHeight="1">
      <c r="A82" s="252" t="s">
        <v>194</v>
      </c>
    </row>
    <row r="83" spans="1:1" ht="24" customHeight="1"/>
    <row r="84" spans="1:1" ht="24" customHeight="1"/>
    <row r="85" spans="1:1" ht="24" customHeight="1"/>
    <row r="86" spans="1:1" ht="24" customHeight="1"/>
    <row r="87" spans="1:1" ht="24" customHeight="1"/>
    <row r="88" spans="1:1" ht="24" customHeight="1"/>
    <row r="89" spans="1:1" ht="24" customHeight="1"/>
    <row r="90" spans="1:1" ht="24" customHeight="1"/>
    <row r="91" spans="1:1" ht="24" customHeight="1"/>
    <row r="92" spans="1:1" ht="24" customHeight="1"/>
    <row r="93" spans="1:1" ht="24" customHeight="1">
      <c r="A93" s="243" t="s">
        <v>164</v>
      </c>
    </row>
    <row r="94" spans="1:1" ht="24" customHeight="1">
      <c r="A94" s="243" t="s">
        <v>163</v>
      </c>
    </row>
    <row r="95" spans="1:1" ht="24" customHeight="1">
      <c r="A95" s="243" t="s">
        <v>162</v>
      </c>
    </row>
    <row r="96" spans="1:1" ht="24" customHeight="1">
      <c r="A96" s="243" t="s">
        <v>161</v>
      </c>
    </row>
    <row r="97" spans="1:1" ht="24" customHeight="1">
      <c r="A97" s="243" t="s">
        <v>160</v>
      </c>
    </row>
    <row r="98" spans="1:1" ht="24" customHeight="1">
      <c r="A98" s="243" t="s">
        <v>208</v>
      </c>
    </row>
    <row r="99" spans="1:1" ht="24" customHeight="1"/>
    <row r="100" spans="1:1" s="253" customFormat="1" ht="24" customHeight="1">
      <c r="A100" s="252" t="s">
        <v>195</v>
      </c>
    </row>
    <row r="101" spans="1:1" ht="24" customHeight="1"/>
    <row r="102" spans="1:1" ht="24" customHeight="1"/>
    <row r="103" spans="1:1" ht="24" customHeight="1"/>
    <row r="104" spans="1:1" ht="24" customHeight="1"/>
    <row r="105" spans="1:1" ht="24" customHeight="1"/>
    <row r="106" spans="1:1" ht="24" customHeight="1"/>
    <row r="107" spans="1:1" ht="24" customHeight="1"/>
    <row r="108" spans="1:1" ht="24" customHeight="1">
      <c r="A108" s="243" t="s">
        <v>209</v>
      </c>
    </row>
    <row r="109" spans="1:1" ht="24" customHeight="1">
      <c r="A109" s="243" t="s">
        <v>159</v>
      </c>
    </row>
    <row r="110" spans="1:1" ht="24" customHeight="1"/>
    <row r="111" spans="1:1" s="253" customFormat="1">
      <c r="A111" s="252" t="s">
        <v>196</v>
      </c>
    </row>
    <row r="112" spans="1:1">
      <c r="A112" s="243" t="s">
        <v>158</v>
      </c>
    </row>
    <row r="117" ht="24" customHeight="1"/>
  </sheetData>
  <phoneticPr fontId="4"/>
  <hyperlinks>
    <hyperlink ref="D55" r:id="rId1" display="https://www.techno-tais.jp/ServiceWelfareGoodsList.php" xr:uid="{A5C9A935-F16C-4EC9-939F-6D28883EB837}"/>
    <hyperlink ref="D77" r:id="rId2" display="https://www.techno-tais.jp/ServiceWelfareGoodsList.php" xr:uid="{B7E90AC3-A44B-43A6-804F-0C85D503E8DB}"/>
  </hyperlinks>
  <pageMargins left="0.7" right="0.7" top="0.75" bottom="0.75" header="0.3" footer="0.3"/>
  <pageSetup paperSize="9" scale="53" fitToHeight="0" orientation="portrait" r:id="rId3"/>
  <rowBreaks count="1" manualBreakCount="1">
    <brk id="60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DB16-27AD-466B-A9FA-259EB91D3557}">
  <sheetPr>
    <pageSetUpPr fitToPage="1"/>
  </sheetPr>
  <dimension ref="A1:Q67"/>
  <sheetViews>
    <sheetView showGridLines="0" view="pageBreakPreview" zoomScale="70" zoomScaleNormal="70" zoomScaleSheetLayoutView="70" workbookViewId="0">
      <selection activeCell="C13" sqref="C13"/>
    </sheetView>
  </sheetViews>
  <sheetFormatPr defaultColWidth="8.69921875" defaultRowHeight="15"/>
  <cols>
    <col min="1" max="1" width="1.69921875" style="2" customWidth="1"/>
    <col min="2" max="2" width="2.5" style="2" customWidth="1"/>
    <col min="3" max="3" width="64.796875" style="2" customWidth="1"/>
    <col min="4" max="4" width="16.796875" style="2" customWidth="1"/>
    <col min="5" max="5" width="36.796875" style="2" customWidth="1"/>
    <col min="6" max="6" width="32.3984375" style="2" customWidth="1"/>
    <col min="7" max="7" width="19.796875" style="2" customWidth="1"/>
    <col min="8" max="8" width="31" style="2" customWidth="1"/>
    <col min="9" max="9" width="36.19921875" style="2" customWidth="1"/>
    <col min="10" max="10" width="18.8984375" style="2" customWidth="1"/>
    <col min="11" max="11" width="18" style="2" customWidth="1"/>
    <col min="12" max="12" width="15.09765625" style="2" customWidth="1"/>
    <col min="13" max="13" width="13.69921875" style="2" customWidth="1"/>
    <col min="14" max="14" width="6.59765625" style="2" customWidth="1"/>
    <col min="15" max="16384" width="8.69921875" style="2"/>
  </cols>
  <sheetData>
    <row r="1" spans="1:16" ht="28.2" customHeight="1">
      <c r="A1" s="1"/>
      <c r="C1" s="235"/>
    </row>
    <row r="2" spans="1:16" ht="31.2" customHeight="1">
      <c r="A2" s="3" t="s">
        <v>149</v>
      </c>
      <c r="B2" s="4"/>
      <c r="C2" s="4"/>
      <c r="D2" s="4"/>
      <c r="E2" s="4"/>
      <c r="F2" s="4"/>
      <c r="G2" s="4"/>
      <c r="H2" s="4"/>
    </row>
    <row r="3" spans="1:16" ht="15" customHeight="1" thickBot="1">
      <c r="B3" s="5"/>
      <c r="C3" s="5"/>
    </row>
    <row r="4" spans="1:16" ht="25.2" customHeight="1" thickTop="1" thickBot="1">
      <c r="B4" s="5"/>
      <c r="C4" s="6" t="s">
        <v>156</v>
      </c>
      <c r="D4" s="336" t="s">
        <v>142</v>
      </c>
      <c r="E4" s="337"/>
      <c r="F4" s="324" t="s">
        <v>0</v>
      </c>
      <c r="G4" s="325"/>
      <c r="H4" s="320" t="s">
        <v>157</v>
      </c>
      <c r="I4" s="321"/>
    </row>
    <row r="5" spans="1:16" ht="42.6" customHeight="1" thickTop="1" thickBot="1">
      <c r="B5" s="7"/>
      <c r="C5" s="8"/>
      <c r="D5" s="338"/>
      <c r="E5" s="339"/>
      <c r="F5" s="326" t="s">
        <v>44</v>
      </c>
      <c r="G5" s="327"/>
      <c r="H5" s="322" t="str">
        <f>IF(SUM(M36,M49,I58)=0,"(自動計算)",ROUNDDOWN(SUM(M36,M49,I58),-3))</f>
        <v>(自動計算)</v>
      </c>
      <c r="I5" s="323"/>
    </row>
    <row r="6" spans="1:16" ht="22.2" customHeight="1">
      <c r="I6" s="160"/>
      <c r="J6" s="160"/>
    </row>
    <row r="7" spans="1:16" ht="26.4" customHeight="1" thickBot="1"/>
    <row r="8" spans="1:16" ht="44.55" customHeight="1" thickBot="1">
      <c r="B8" s="155" t="s">
        <v>146</v>
      </c>
      <c r="C8" s="155"/>
      <c r="D8" s="154"/>
      <c r="H8" s="160"/>
      <c r="I8" s="61" t="s">
        <v>1</v>
      </c>
      <c r="J8" s="160"/>
      <c r="M8" s="10" t="s">
        <v>2</v>
      </c>
    </row>
    <row r="9" spans="1:16" ht="39.75" customHeight="1" thickBot="1">
      <c r="B9" s="297" t="s">
        <v>3</v>
      </c>
      <c r="C9" s="298"/>
      <c r="D9" s="133" t="s">
        <v>143</v>
      </c>
      <c r="E9" s="153" t="s">
        <v>145</v>
      </c>
      <c r="F9" s="11" t="s">
        <v>4</v>
      </c>
      <c r="G9" s="161" t="s">
        <v>5</v>
      </c>
      <c r="H9" s="170" t="s">
        <v>6</v>
      </c>
      <c r="I9" s="65" t="s">
        <v>7</v>
      </c>
      <c r="J9" s="227" t="s">
        <v>150</v>
      </c>
      <c r="K9" s="227" t="s">
        <v>151</v>
      </c>
      <c r="L9" s="228" t="s">
        <v>8</v>
      </c>
      <c r="M9" s="229" t="s">
        <v>152</v>
      </c>
    </row>
    <row r="10" spans="1:16" ht="22.05" customHeight="1" thickBot="1">
      <c r="B10" s="12" t="s">
        <v>9</v>
      </c>
      <c r="C10" s="130"/>
      <c r="D10" s="130"/>
      <c r="E10" s="13"/>
      <c r="F10" s="13"/>
      <c r="G10" s="13"/>
      <c r="H10" s="171"/>
      <c r="I10" s="14"/>
      <c r="J10" s="168"/>
      <c r="K10" s="13"/>
      <c r="L10" s="13"/>
      <c r="M10" s="14"/>
    </row>
    <row r="11" spans="1:16" ht="22.05" customHeight="1">
      <c r="B11" s="15"/>
      <c r="C11" s="202" t="s">
        <v>12</v>
      </c>
      <c r="D11" s="134" t="s">
        <v>144</v>
      </c>
      <c r="E11" s="137" t="s">
        <v>11</v>
      </c>
      <c r="F11" s="16"/>
      <c r="G11" s="162"/>
      <c r="H11" s="172"/>
      <c r="I11" s="173"/>
      <c r="J11" s="169">
        <f t="shared" ref="J11:J21" si="0">SUM(H11:I11)</f>
        <v>0</v>
      </c>
      <c r="K11" s="17">
        <f t="shared" ref="K11" si="1">ROUNDDOWN(SUM(H11:I11)/5*4,-3)</f>
        <v>0</v>
      </c>
      <c r="L11" s="18" t="str">
        <f t="shared" ref="L11:L21" si="2">IF(C11="（テクノロジーの種類をプルダウンから選択）","0",
IF(C11="介護業務支援（介護ソフト、インカムを除く）",300000,
IF(OR(C11="移乗支援（装着、非装着）",C11="入浴支援",C11="介護業務支援（インカム）"),G11*1000000,
G11*300000)))</f>
        <v>0</v>
      </c>
      <c r="M11" s="19">
        <f>MIN(K11:L11)</f>
        <v>0</v>
      </c>
      <c r="N11" s="20"/>
      <c r="P11"/>
    </row>
    <row r="12" spans="1:16" ht="22.05" customHeight="1">
      <c r="B12" s="15"/>
      <c r="C12" s="203" t="s">
        <v>12</v>
      </c>
      <c r="D12" s="135" t="s">
        <v>144</v>
      </c>
      <c r="E12" s="138" t="s">
        <v>11</v>
      </c>
      <c r="F12" s="21"/>
      <c r="G12" s="163"/>
      <c r="H12" s="174"/>
      <c r="I12" s="120"/>
      <c r="J12" s="26">
        <f t="shared" si="0"/>
        <v>0</v>
      </c>
      <c r="K12" s="22">
        <f t="shared" ref="K12:K21" si="3">ROUNDDOWN(SUM(H12:I12)/5*4,-3)</f>
        <v>0</v>
      </c>
      <c r="L12" s="23" t="str">
        <f t="shared" si="2"/>
        <v>0</v>
      </c>
      <c r="M12" s="24">
        <f>MIN(K12:L12)</f>
        <v>0</v>
      </c>
      <c r="N12" s="20"/>
      <c r="P12"/>
    </row>
    <row r="13" spans="1:16" ht="22.05" customHeight="1">
      <c r="B13" s="25"/>
      <c r="C13" s="203" t="s">
        <v>12</v>
      </c>
      <c r="D13" s="135" t="s">
        <v>144</v>
      </c>
      <c r="E13" s="138" t="s">
        <v>11</v>
      </c>
      <c r="F13" s="21"/>
      <c r="G13" s="163"/>
      <c r="H13" s="174"/>
      <c r="I13" s="120"/>
      <c r="J13" s="26">
        <f t="shared" si="0"/>
        <v>0</v>
      </c>
      <c r="K13" s="26">
        <f>ROUNDDOWN(SUM(H13:I13)/5*4,-3)</f>
        <v>0</v>
      </c>
      <c r="L13" s="23" t="str">
        <f t="shared" si="2"/>
        <v>0</v>
      </c>
      <c r="M13" s="24">
        <f t="shared" ref="M13:M21" si="4">MIN(K13:L13)</f>
        <v>0</v>
      </c>
      <c r="N13" s="20"/>
      <c r="P13"/>
    </row>
    <row r="14" spans="1:16" ht="22.05" customHeight="1">
      <c r="B14" s="25"/>
      <c r="C14" s="203" t="s">
        <v>12</v>
      </c>
      <c r="D14" s="135" t="s">
        <v>144</v>
      </c>
      <c r="E14" s="138" t="s">
        <v>11</v>
      </c>
      <c r="F14" s="21"/>
      <c r="G14" s="164"/>
      <c r="H14" s="174"/>
      <c r="I14" s="120"/>
      <c r="J14" s="26">
        <f t="shared" si="0"/>
        <v>0</v>
      </c>
      <c r="K14" s="26">
        <f t="shared" ref="K14" si="5">ROUNDDOWN(SUM(H14:I14)/5*4,-3)</f>
        <v>0</v>
      </c>
      <c r="L14" s="23" t="str">
        <f t="shared" si="2"/>
        <v>0</v>
      </c>
      <c r="M14" s="24">
        <f t="shared" si="4"/>
        <v>0</v>
      </c>
      <c r="N14" s="20"/>
      <c r="P14"/>
    </row>
    <row r="15" spans="1:16" ht="22.05" customHeight="1">
      <c r="B15" s="25"/>
      <c r="C15" s="203" t="s">
        <v>12</v>
      </c>
      <c r="D15" s="135" t="s">
        <v>144</v>
      </c>
      <c r="E15" s="138" t="s">
        <v>11</v>
      </c>
      <c r="F15" s="21"/>
      <c r="G15" s="163"/>
      <c r="H15" s="174"/>
      <c r="I15" s="120"/>
      <c r="J15" s="26">
        <f t="shared" si="0"/>
        <v>0</v>
      </c>
      <c r="K15" s="26">
        <f t="shared" si="3"/>
        <v>0</v>
      </c>
      <c r="L15" s="23" t="str">
        <f t="shared" si="2"/>
        <v>0</v>
      </c>
      <c r="M15" s="24">
        <f t="shared" si="4"/>
        <v>0</v>
      </c>
      <c r="N15" s="20"/>
      <c r="P15"/>
    </row>
    <row r="16" spans="1:16" ht="22.05" customHeight="1">
      <c r="B16" s="25"/>
      <c r="C16" s="203" t="s">
        <v>12</v>
      </c>
      <c r="D16" s="135" t="s">
        <v>144</v>
      </c>
      <c r="E16" s="138" t="s">
        <v>11</v>
      </c>
      <c r="F16" s="21"/>
      <c r="G16" s="163"/>
      <c r="H16" s="175"/>
      <c r="I16" s="176"/>
      <c r="J16" s="26">
        <f t="shared" si="0"/>
        <v>0</v>
      </c>
      <c r="K16" s="26">
        <f>ROUNDDOWN(SUM(H16:I16)/5*4,-3)</f>
        <v>0</v>
      </c>
      <c r="L16" s="23" t="str">
        <f t="shared" si="2"/>
        <v>0</v>
      </c>
      <c r="M16" s="24">
        <f>MIN(K16:L16)</f>
        <v>0</v>
      </c>
      <c r="N16" s="20"/>
      <c r="P16"/>
    </row>
    <row r="17" spans="2:17" ht="21.6" customHeight="1">
      <c r="B17" s="25"/>
      <c r="C17" s="203" t="s">
        <v>12</v>
      </c>
      <c r="D17" s="135" t="s">
        <v>144</v>
      </c>
      <c r="E17" s="138" t="s">
        <v>11</v>
      </c>
      <c r="F17" s="21"/>
      <c r="G17" s="163"/>
      <c r="H17" s="174"/>
      <c r="I17" s="120"/>
      <c r="J17" s="26">
        <f t="shared" si="0"/>
        <v>0</v>
      </c>
      <c r="K17" s="26">
        <f t="shared" si="3"/>
        <v>0</v>
      </c>
      <c r="L17" s="23" t="str">
        <f t="shared" si="2"/>
        <v>0</v>
      </c>
      <c r="M17" s="24">
        <f t="shared" si="4"/>
        <v>0</v>
      </c>
      <c r="N17" s="20"/>
      <c r="P17" s="152"/>
    </row>
    <row r="18" spans="2:17" ht="22.05" customHeight="1">
      <c r="B18" s="25"/>
      <c r="C18" s="203" t="s">
        <v>12</v>
      </c>
      <c r="D18" s="135" t="s">
        <v>144</v>
      </c>
      <c r="E18" s="138" t="s">
        <v>11</v>
      </c>
      <c r="F18" s="28"/>
      <c r="G18" s="163"/>
      <c r="H18" s="174"/>
      <c r="I18" s="120"/>
      <c r="J18" s="26">
        <f t="shared" si="0"/>
        <v>0</v>
      </c>
      <c r="K18" s="26">
        <f t="shared" si="3"/>
        <v>0</v>
      </c>
      <c r="L18" s="23" t="str">
        <f t="shared" si="2"/>
        <v>0</v>
      </c>
      <c r="M18" s="24">
        <f t="shared" si="4"/>
        <v>0</v>
      </c>
      <c r="N18" s="20"/>
      <c r="P18"/>
    </row>
    <row r="19" spans="2:17" ht="22.05" customHeight="1">
      <c r="B19" s="25"/>
      <c r="C19" s="203" t="s">
        <v>12</v>
      </c>
      <c r="D19" s="135" t="s">
        <v>144</v>
      </c>
      <c r="E19" s="138" t="s">
        <v>11</v>
      </c>
      <c r="F19" s="21"/>
      <c r="G19" s="164"/>
      <c r="H19" s="174"/>
      <c r="I19" s="120"/>
      <c r="J19" s="26">
        <f t="shared" si="0"/>
        <v>0</v>
      </c>
      <c r="K19" s="22">
        <f t="shared" si="3"/>
        <v>0</v>
      </c>
      <c r="L19" s="23" t="str">
        <f t="shared" si="2"/>
        <v>0</v>
      </c>
      <c r="M19" s="24">
        <f t="shared" si="4"/>
        <v>0</v>
      </c>
      <c r="N19" s="20"/>
      <c r="P19"/>
    </row>
    <row r="20" spans="2:17" ht="22.05" customHeight="1">
      <c r="B20" s="25"/>
      <c r="C20" s="203" t="s">
        <v>12</v>
      </c>
      <c r="D20" s="135" t="s">
        <v>144</v>
      </c>
      <c r="E20" s="138" t="s">
        <v>11</v>
      </c>
      <c r="F20" s="21"/>
      <c r="G20" s="165"/>
      <c r="H20" s="174"/>
      <c r="I20" s="120"/>
      <c r="J20" s="26">
        <f t="shared" si="0"/>
        <v>0</v>
      </c>
      <c r="K20" s="26">
        <f t="shared" si="3"/>
        <v>0</v>
      </c>
      <c r="L20" s="23" t="str">
        <f t="shared" si="2"/>
        <v>0</v>
      </c>
      <c r="M20" s="24">
        <f t="shared" si="4"/>
        <v>0</v>
      </c>
      <c r="N20" s="20"/>
      <c r="P20"/>
    </row>
    <row r="21" spans="2:17" ht="22.05" customHeight="1" thickBot="1">
      <c r="B21" s="29"/>
      <c r="C21" s="204" t="s">
        <v>12</v>
      </c>
      <c r="D21" s="136" t="s">
        <v>144</v>
      </c>
      <c r="E21" s="139" t="s">
        <v>11</v>
      </c>
      <c r="F21" s="30"/>
      <c r="G21" s="166"/>
      <c r="H21" s="177"/>
      <c r="I21" s="178"/>
      <c r="J21" s="32">
        <f t="shared" si="0"/>
        <v>0</v>
      </c>
      <c r="K21" s="32">
        <f t="shared" si="3"/>
        <v>0</v>
      </c>
      <c r="L21" s="33" t="str">
        <f t="shared" si="2"/>
        <v>0</v>
      </c>
      <c r="M21" s="34">
        <f t="shared" si="4"/>
        <v>0</v>
      </c>
      <c r="N21" s="20"/>
      <c r="P21"/>
    </row>
    <row r="22" spans="2:17" ht="21.75" customHeight="1" thickBot="1">
      <c r="B22" s="35" t="s">
        <v>13</v>
      </c>
      <c r="C22" s="36"/>
      <c r="D22" s="254"/>
      <c r="E22" s="37"/>
      <c r="F22" s="38"/>
      <c r="G22" s="167"/>
      <c r="H22" s="179"/>
      <c r="I22" s="180"/>
      <c r="J22" s="168"/>
      <c r="K22" s="39"/>
      <c r="L22" s="40"/>
      <c r="M22" s="41"/>
      <c r="N22" s="20"/>
      <c r="P22"/>
    </row>
    <row r="23" spans="2:17" ht="22.05" customHeight="1">
      <c r="B23" s="42"/>
      <c r="C23" s="43" t="s">
        <v>14</v>
      </c>
      <c r="D23" s="290" t="s">
        <v>144</v>
      </c>
      <c r="E23" s="328" t="s">
        <v>11</v>
      </c>
      <c r="F23" s="331"/>
      <c r="G23" s="334" t="s">
        <v>15</v>
      </c>
      <c r="H23" s="305"/>
      <c r="I23" s="307"/>
      <c r="J23" s="271">
        <f>SUM(H23:I23)</f>
        <v>0</v>
      </c>
      <c r="K23" s="270">
        <f>ROUNDDOWN(SUM(H23:I23)/5*4,-3)</f>
        <v>0</v>
      </c>
      <c r="L23" s="270" t="str">
        <f>IF(C23="（契約方法を選択する）", 0,
 IF(OR(C24="", C25="", C25="ケアプランデータ連携システムのデータ連携について選択"), "条件が不正です",
  IF(AND(C23="職員数に応じて必要なライセンス数が変動するもの", C24="（職員数をプルダウンから選択）"), "条件が不正です",
   IF(C23="職員数に応じて必要なライセンス数が変動しないもの",
      2500000 + IF($I$23&lt;&gt;0,150000,0) + IF(C25="5事業所以上と連携する", 50000, 0),
      IF(C23="職員数に応じて必要なライセンス数が変動するもの",
         IF(C24="１名以上10名以下", 1000000 + IF($I$23&lt;&gt;0,150000,0),
            IF(C24="11名以上20名以下", 1500000 + IF($I$23&lt;&gt;0,150000,0),
               IF(C24="21名以上30名以下", 2000000 + IF($I$23&lt;&gt;0,150000,0),
                  IF(C24="31名以上", 2500000 + IF($I$23&lt;&gt;0,150000,0), "条件が不正です"))))
         + IF(C25="5事業所以上と連携する", 50000, 0),
         "条件が不正です")))))</f>
        <v>条件が不正です</v>
      </c>
      <c r="M23" s="302">
        <f>MIN(K23:L23)</f>
        <v>0</v>
      </c>
      <c r="N23" s="20"/>
      <c r="O23" s="44"/>
      <c r="P23"/>
    </row>
    <row r="24" spans="2:17" ht="22.05" customHeight="1">
      <c r="B24" s="340"/>
      <c r="C24" s="45" t="s">
        <v>16</v>
      </c>
      <c r="D24" s="291"/>
      <c r="E24" s="329"/>
      <c r="F24" s="332"/>
      <c r="G24" s="335"/>
      <c r="H24" s="306"/>
      <c r="I24" s="308"/>
      <c r="J24" s="271"/>
      <c r="K24" s="271"/>
      <c r="L24" s="271"/>
      <c r="M24" s="303"/>
      <c r="N24" s="20"/>
      <c r="P24"/>
    </row>
    <row r="25" spans="2:17" ht="22.5" customHeight="1" thickBot="1">
      <c r="B25" s="341"/>
      <c r="C25" s="156" t="s">
        <v>17</v>
      </c>
      <c r="D25" s="291"/>
      <c r="E25" s="330"/>
      <c r="F25" s="333"/>
      <c r="G25" s="335"/>
      <c r="H25" s="306"/>
      <c r="I25" s="308"/>
      <c r="J25" s="271"/>
      <c r="K25" s="271"/>
      <c r="L25" s="271"/>
      <c r="M25" s="304"/>
      <c r="N25" s="20"/>
      <c r="P25"/>
    </row>
    <row r="26" spans="2:17" ht="45" customHeight="1" thickBot="1">
      <c r="B26" s="209" t="s">
        <v>18</v>
      </c>
      <c r="C26" s="157"/>
      <c r="D26" s="255"/>
      <c r="E26" s="140"/>
      <c r="F26" s="199"/>
      <c r="G26" s="200"/>
      <c r="H26" s="193"/>
      <c r="I26" s="182"/>
      <c r="J26" s="181"/>
      <c r="K26" s="158"/>
      <c r="L26" s="159"/>
      <c r="M26" s="46"/>
      <c r="N26" s="20"/>
      <c r="P26"/>
    </row>
    <row r="27" spans="2:17" ht="22.05" customHeight="1">
      <c r="B27" s="47"/>
      <c r="C27" s="43" t="s">
        <v>14</v>
      </c>
      <c r="D27" s="290" t="s">
        <v>144</v>
      </c>
      <c r="E27" s="309" t="s">
        <v>148</v>
      </c>
      <c r="F27" s="312"/>
      <c r="G27" s="315" t="s">
        <v>15</v>
      </c>
      <c r="H27" s="318"/>
      <c r="I27" s="319" t="s">
        <v>19</v>
      </c>
      <c r="J27" s="287">
        <f>SUM(H27:I27)</f>
        <v>0</v>
      </c>
      <c r="K27" s="270">
        <f>ROUNDDOWN(SUM(H27:I27)/5*4,-3)</f>
        <v>0</v>
      </c>
      <c r="L27" s="270" t="str">
        <f>IF(C27="（契約方法を選択する）", 0, IF(OR(C28="", C29="", C29="ケアプランデータ連携システムのデータ連携について選択"), "条件が不正です", IF(AND(C27="職員数に応じて必要なライセンス数が変動するもの", C28="（職員数をプルダウンから選択）"), "条件が不正です", IF(C27="職員数に応じて必要なライセンス数が変動しないもの", 2500000 + IF(C29="5事業所以上と連携する", 50000, 0), IF(C27="職員数に応じて必要なライセンス数が変動するもの", IF(C28="１名以上10名以下", 1000000, IF(C28="11名以上20名以下", 1500000, IF(C28="21名以上30名以下", 2000000, IF(C28="31名以上", 2500000, "条件が不正です")))) + IF(C29="5事業所以上と連携する", 50000, 0), "条件が不正です")))))</f>
        <v>条件が不正です</v>
      </c>
      <c r="M27" s="302">
        <f>MIN(K27:L27)</f>
        <v>0</v>
      </c>
      <c r="N27" s="20"/>
      <c r="O27" s="44"/>
      <c r="P27"/>
    </row>
    <row r="28" spans="2:17" ht="22.05" customHeight="1">
      <c r="B28" s="293"/>
      <c r="C28" s="45" t="s">
        <v>16</v>
      </c>
      <c r="D28" s="291"/>
      <c r="E28" s="310"/>
      <c r="F28" s="313"/>
      <c r="G28" s="316"/>
      <c r="H28" s="318"/>
      <c r="I28" s="319"/>
      <c r="J28" s="288"/>
      <c r="K28" s="271"/>
      <c r="L28" s="271"/>
      <c r="M28" s="303"/>
      <c r="N28" s="20"/>
      <c r="P28"/>
    </row>
    <row r="29" spans="2:17" ht="22.5" customHeight="1" thickBot="1">
      <c r="B29" s="294"/>
      <c r="C29" s="201" t="s">
        <v>17</v>
      </c>
      <c r="D29" s="292"/>
      <c r="E29" s="311"/>
      <c r="F29" s="314"/>
      <c r="G29" s="317"/>
      <c r="H29" s="318"/>
      <c r="I29" s="319"/>
      <c r="J29" s="289"/>
      <c r="K29" s="272"/>
      <c r="L29" s="272"/>
      <c r="M29" s="304"/>
      <c r="N29" s="20"/>
      <c r="P29"/>
    </row>
    <row r="30" spans="2:17" ht="39" customHeight="1" thickBot="1">
      <c r="B30" s="194" t="s">
        <v>20</v>
      </c>
      <c r="C30" s="195"/>
      <c r="D30" s="256"/>
      <c r="E30" s="196"/>
      <c r="F30" s="197"/>
      <c r="G30" s="198"/>
      <c r="H30" s="183"/>
      <c r="I30" s="184"/>
      <c r="J30" s="191"/>
      <c r="K30" s="191"/>
      <c r="L30" s="191"/>
      <c r="M30" s="192"/>
      <c r="N30" s="20"/>
      <c r="P30"/>
    </row>
    <row r="31" spans="2:17" ht="32.4" customHeight="1">
      <c r="B31" s="48"/>
      <c r="C31" s="202" t="s">
        <v>21</v>
      </c>
      <c r="D31" s="257"/>
      <c r="E31" s="142" t="s">
        <v>22</v>
      </c>
      <c r="F31" s="16"/>
      <c r="G31" s="162"/>
      <c r="H31" s="205"/>
      <c r="I31" s="185" t="s">
        <v>19</v>
      </c>
      <c r="J31" s="26">
        <f>H31</f>
        <v>0</v>
      </c>
      <c r="K31" s="26">
        <f>ROUNDDOWN(SUM(H31)/5*4,-3)</f>
        <v>0</v>
      </c>
      <c r="L31" s="23">
        <f t="shared" ref="L31:L35" si="6">G31*1000000</f>
        <v>0</v>
      </c>
      <c r="M31" s="24">
        <f>MIN(K31:L31)</f>
        <v>0</v>
      </c>
      <c r="N31" s="20"/>
      <c r="P31"/>
    </row>
    <row r="32" spans="2:17" ht="32.4" customHeight="1">
      <c r="B32" s="48"/>
      <c r="C32" s="203" t="s">
        <v>21</v>
      </c>
      <c r="D32" s="258"/>
      <c r="E32" s="143" t="s">
        <v>22</v>
      </c>
      <c r="F32" s="21"/>
      <c r="G32" s="164"/>
      <c r="H32" s="206"/>
      <c r="I32" s="186" t="s">
        <v>19</v>
      </c>
      <c r="J32" s="26">
        <f>H32</f>
        <v>0</v>
      </c>
      <c r="K32" s="26">
        <f>ROUNDDOWN(SUM(H32)/5*4,-3)</f>
        <v>0</v>
      </c>
      <c r="L32" s="23">
        <f t="shared" si="6"/>
        <v>0</v>
      </c>
      <c r="M32" s="24">
        <f>MIN(K32:L32)</f>
        <v>0</v>
      </c>
      <c r="N32" s="20"/>
      <c r="P32"/>
      <c r="Q32" s="49"/>
    </row>
    <row r="33" spans="2:17" ht="32.4" customHeight="1">
      <c r="B33" s="48"/>
      <c r="C33" s="203" t="s">
        <v>21</v>
      </c>
      <c r="D33" s="258" t="s">
        <v>144</v>
      </c>
      <c r="E33" s="143" t="s">
        <v>22</v>
      </c>
      <c r="F33" s="21"/>
      <c r="G33" s="165"/>
      <c r="H33" s="206"/>
      <c r="I33" s="186" t="s">
        <v>19</v>
      </c>
      <c r="J33" s="26">
        <f>H33</f>
        <v>0</v>
      </c>
      <c r="K33" s="26">
        <f>ROUNDDOWN(SUM(H33)/5*4,-3)</f>
        <v>0</v>
      </c>
      <c r="L33" s="23">
        <f t="shared" si="6"/>
        <v>0</v>
      </c>
      <c r="M33" s="24">
        <f t="shared" ref="M33:M35" si="7">MIN(K33:L33)</f>
        <v>0</v>
      </c>
      <c r="N33" s="20"/>
      <c r="P33"/>
    </row>
    <row r="34" spans="2:17" ht="32.4" customHeight="1">
      <c r="B34" s="48"/>
      <c r="C34" s="203" t="s">
        <v>21</v>
      </c>
      <c r="D34" s="258"/>
      <c r="E34" s="143" t="s">
        <v>22</v>
      </c>
      <c r="F34" s="21"/>
      <c r="G34" s="163"/>
      <c r="H34" s="206"/>
      <c r="I34" s="186" t="s">
        <v>19</v>
      </c>
      <c r="J34" s="26">
        <f>H34</f>
        <v>0</v>
      </c>
      <c r="K34" s="26">
        <f>ROUNDDOWN(SUM(H34)/5*4,-3)</f>
        <v>0</v>
      </c>
      <c r="L34" s="23">
        <f t="shared" si="6"/>
        <v>0</v>
      </c>
      <c r="M34" s="24">
        <f t="shared" si="7"/>
        <v>0</v>
      </c>
      <c r="N34" s="20"/>
      <c r="P34"/>
    </row>
    <row r="35" spans="2:17" ht="32.4" customHeight="1" thickBot="1">
      <c r="B35" s="50"/>
      <c r="C35" s="207" t="s">
        <v>21</v>
      </c>
      <c r="D35" s="141" t="s">
        <v>144</v>
      </c>
      <c r="E35" s="144" t="s">
        <v>22</v>
      </c>
      <c r="F35" s="30"/>
      <c r="G35" s="166"/>
      <c r="H35" s="208"/>
      <c r="I35" s="187" t="s">
        <v>19</v>
      </c>
      <c r="J35" s="51">
        <f>H35</f>
        <v>0</v>
      </c>
      <c r="K35" s="51">
        <f>ROUNDDOWN(SUM(H35)/5*4,-3)</f>
        <v>0</v>
      </c>
      <c r="L35" s="33">
        <f t="shared" si="6"/>
        <v>0</v>
      </c>
      <c r="M35" s="52">
        <f t="shared" si="7"/>
        <v>0</v>
      </c>
      <c r="N35" s="20"/>
      <c r="P35"/>
    </row>
    <row r="36" spans="2:17" ht="36" customHeight="1" thickTop="1" thickBot="1">
      <c r="B36" s="53" t="s">
        <v>23</v>
      </c>
      <c r="C36" s="87"/>
      <c r="D36" s="87"/>
      <c r="E36" s="54"/>
      <c r="F36" s="55"/>
      <c r="G36" s="188"/>
      <c r="H36" s="189">
        <f>SUBTOTAL(9,H11:H21,H23:H24,H26:H35)</f>
        <v>0</v>
      </c>
      <c r="I36" s="190"/>
      <c r="J36" s="56"/>
      <c r="K36" s="56"/>
      <c r="L36" s="57"/>
      <c r="M36" s="58">
        <f>ROUNDDOWN((SUBTOTAL(9,M11:M21,M23:M24,M26:M35)),-3)</f>
        <v>0</v>
      </c>
      <c r="N36" s="20"/>
      <c r="P36"/>
    </row>
    <row r="37" spans="2:17" ht="18">
      <c r="G37" s="4"/>
      <c r="M37" s="59"/>
      <c r="N37" s="20"/>
      <c r="P37"/>
    </row>
    <row r="38" spans="2:17" ht="18">
      <c r="G38" s="4"/>
      <c r="M38" s="59"/>
      <c r="N38" s="20"/>
      <c r="P38"/>
    </row>
    <row r="39" spans="2:17" ht="27.6" customHeight="1" thickBot="1">
      <c r="B39" s="155" t="s">
        <v>147</v>
      </c>
      <c r="C39" s="60"/>
      <c r="D39" s="60"/>
      <c r="E39" s="60"/>
      <c r="G39" s="4"/>
      <c r="N39" s="20"/>
      <c r="P39"/>
    </row>
    <row r="40" spans="2:17" ht="41.55" customHeight="1" thickBot="1">
      <c r="G40" s="4"/>
      <c r="I40" s="61" t="s">
        <v>1</v>
      </c>
      <c r="M40" s="62" t="s">
        <v>2</v>
      </c>
      <c r="N40" s="20"/>
      <c r="P40"/>
    </row>
    <row r="41" spans="2:17" ht="75.75" customHeight="1" thickBot="1">
      <c r="B41" s="297" t="s">
        <v>3</v>
      </c>
      <c r="C41" s="298"/>
      <c r="D41" s="133" t="s">
        <v>143</v>
      </c>
      <c r="E41" s="153" t="s">
        <v>145</v>
      </c>
      <c r="F41" s="63" t="s">
        <v>24</v>
      </c>
      <c r="G41" s="64" t="s">
        <v>5</v>
      </c>
      <c r="H41" s="66" t="s">
        <v>6</v>
      </c>
      <c r="I41" s="65" t="s">
        <v>7</v>
      </c>
      <c r="J41" s="230" t="s">
        <v>153</v>
      </c>
      <c r="K41" s="231" t="s">
        <v>151</v>
      </c>
      <c r="L41" s="232" t="s">
        <v>25</v>
      </c>
      <c r="M41" s="233" t="s">
        <v>152</v>
      </c>
      <c r="N41" s="20"/>
      <c r="P41"/>
    </row>
    <row r="42" spans="2:17" ht="30" customHeight="1" thickBot="1">
      <c r="B42" s="295" t="s">
        <v>200</v>
      </c>
      <c r="C42" s="296"/>
      <c r="D42" s="259"/>
      <c r="E42" s="211" t="s">
        <v>11</v>
      </c>
      <c r="F42" s="223"/>
      <c r="G42" s="263"/>
      <c r="H42" s="222"/>
      <c r="I42" s="299"/>
      <c r="J42" s="67"/>
      <c r="K42" s="67"/>
      <c r="L42" s="68"/>
      <c r="M42" s="69"/>
      <c r="N42" s="20"/>
      <c r="P42"/>
    </row>
    <row r="43" spans="2:17" ht="30" customHeight="1" thickTop="1" thickBot="1">
      <c r="B43" s="210" t="s">
        <v>26</v>
      </c>
      <c r="C43" s="131"/>
      <c r="D43" s="260"/>
      <c r="E43" s="70"/>
      <c r="F43" s="71"/>
      <c r="G43" s="71"/>
      <c r="H43" s="212"/>
      <c r="I43" s="300"/>
      <c r="J43" s="72"/>
      <c r="K43" s="72"/>
      <c r="L43" s="73"/>
      <c r="M43" s="74"/>
      <c r="N43" s="20"/>
      <c r="P43"/>
    </row>
    <row r="44" spans="2:17" ht="30" customHeight="1" thickTop="1" thickBot="1">
      <c r="B44" s="75"/>
      <c r="C44" s="213" t="s">
        <v>27</v>
      </c>
      <c r="D44" s="261"/>
      <c r="E44" s="145" t="s">
        <v>11</v>
      </c>
      <c r="F44" s="76"/>
      <c r="G44" s="221"/>
      <c r="H44" s="219"/>
      <c r="I44" s="300"/>
      <c r="J44" s="77"/>
      <c r="K44" s="77"/>
      <c r="L44" s="78"/>
      <c r="M44" s="79"/>
      <c r="N44" s="20"/>
      <c r="P44"/>
    </row>
    <row r="45" spans="2:17" ht="30" customHeight="1" thickTop="1" thickBot="1">
      <c r="B45" s="75"/>
      <c r="C45" s="214" t="s">
        <v>27</v>
      </c>
      <c r="D45" s="258"/>
      <c r="E45" s="148" t="s">
        <v>11</v>
      </c>
      <c r="F45" s="218"/>
      <c r="G45" s="27"/>
      <c r="H45" s="220"/>
      <c r="I45" s="300"/>
      <c r="J45" s="77"/>
      <c r="K45" s="77"/>
      <c r="L45" s="78"/>
      <c r="M45" s="79"/>
      <c r="N45" s="20"/>
      <c r="P45"/>
    </row>
    <row r="46" spans="2:17" ht="30" customHeight="1" thickTop="1" thickBot="1">
      <c r="B46" s="75"/>
      <c r="C46" s="215" t="s">
        <v>27</v>
      </c>
      <c r="D46" s="262"/>
      <c r="E46" s="146" t="s">
        <v>11</v>
      </c>
      <c r="F46" s="218"/>
      <c r="G46" s="27"/>
      <c r="H46" s="220"/>
      <c r="I46" s="300"/>
      <c r="J46" s="77"/>
      <c r="K46" s="77"/>
      <c r="L46" s="78"/>
      <c r="M46" s="79"/>
      <c r="N46" s="20"/>
      <c r="P46"/>
      <c r="Q46" s="80"/>
    </row>
    <row r="47" spans="2:17" ht="30" customHeight="1" thickTop="1" thickBot="1">
      <c r="B47" s="75"/>
      <c r="C47" s="216" t="s">
        <v>27</v>
      </c>
      <c r="D47" s="258"/>
      <c r="E47" s="146" t="s">
        <v>11</v>
      </c>
      <c r="F47" s="218"/>
      <c r="G47" s="27"/>
      <c r="H47" s="220"/>
      <c r="I47" s="300"/>
      <c r="J47" s="77"/>
      <c r="K47" s="77"/>
      <c r="L47" s="78"/>
      <c r="M47" s="79"/>
      <c r="N47" s="20"/>
      <c r="P47"/>
    </row>
    <row r="48" spans="2:17" ht="30" customHeight="1" thickTop="1" thickBot="1">
      <c r="B48" s="75"/>
      <c r="C48" s="217" t="s">
        <v>27</v>
      </c>
      <c r="D48" s="141" t="s">
        <v>144</v>
      </c>
      <c r="E48" s="147" t="s">
        <v>11</v>
      </c>
      <c r="F48" s="81"/>
      <c r="G48" s="31"/>
      <c r="H48" s="224"/>
      <c r="I48" s="301"/>
      <c r="J48" s="82"/>
      <c r="K48" s="83"/>
      <c r="L48" s="84"/>
      <c r="M48" s="85"/>
      <c r="N48" s="20"/>
      <c r="P48"/>
    </row>
    <row r="49" spans="2:16" ht="30.75" customHeight="1" thickTop="1" thickBot="1">
      <c r="B49" s="86" t="s">
        <v>23</v>
      </c>
      <c r="C49" s="87"/>
      <c r="D49" s="54"/>
      <c r="E49" s="54"/>
      <c r="F49" s="55"/>
      <c r="G49" s="88"/>
      <c r="H49" s="225">
        <f>SUBTOTAL(9,H42,H44:H48)</f>
        <v>0</v>
      </c>
      <c r="I49" s="226">
        <f>I42</f>
        <v>0</v>
      </c>
      <c r="J49" s="89">
        <f>SUM(H49:I49)</f>
        <v>0</v>
      </c>
      <c r="K49" s="89">
        <f>ROUNDDOWN(SUM(H49:I49)/5*4,-3)</f>
        <v>0</v>
      </c>
      <c r="L49" s="90">
        <v>10000000</v>
      </c>
      <c r="M49" s="91">
        <f>MIN(K49:L49)</f>
        <v>0</v>
      </c>
      <c r="N49" s="20"/>
      <c r="P49"/>
    </row>
    <row r="50" spans="2:16" ht="18">
      <c r="P50"/>
    </row>
    <row r="52" spans="2:16" ht="27.6" customHeight="1">
      <c r="B52" s="9" t="s">
        <v>28</v>
      </c>
      <c r="C52" s="60"/>
      <c r="D52" s="60"/>
      <c r="E52" s="60"/>
    </row>
    <row r="53" spans="2:16" ht="37.950000000000003" customHeight="1" thickBot="1">
      <c r="L53" s="92"/>
    </row>
    <row r="54" spans="2:16" ht="88.2" customHeight="1" thickBot="1">
      <c r="B54" s="273" t="s">
        <v>29</v>
      </c>
      <c r="C54" s="274"/>
      <c r="D54" s="133" t="s">
        <v>143</v>
      </c>
      <c r="E54" s="11" t="s">
        <v>30</v>
      </c>
      <c r="F54" s="228" t="s">
        <v>154</v>
      </c>
      <c r="G54" s="234" t="s">
        <v>151</v>
      </c>
      <c r="H54" s="232" t="s">
        <v>25</v>
      </c>
      <c r="I54" s="233" t="s">
        <v>152</v>
      </c>
      <c r="K54" s="93"/>
    </row>
    <row r="55" spans="2:16" ht="34.200000000000003" customHeight="1">
      <c r="B55" s="94" t="s">
        <v>31</v>
      </c>
      <c r="C55" s="95"/>
      <c r="D55" s="284" t="s">
        <v>144</v>
      </c>
      <c r="E55" s="275"/>
      <c r="F55" s="278"/>
      <c r="G55" s="281">
        <f>ROUNDDOWN(F55/5*4,-3)</f>
        <v>0</v>
      </c>
      <c r="H55" s="264">
        <v>450000</v>
      </c>
      <c r="I55" s="267">
        <f>MIN(H55,G55)</f>
        <v>0</v>
      </c>
      <c r="K55" s="96"/>
      <c r="L55" s="97"/>
    </row>
    <row r="56" spans="2:16" ht="34.200000000000003" customHeight="1">
      <c r="B56" s="98" t="s">
        <v>32</v>
      </c>
      <c r="C56" s="99"/>
      <c r="D56" s="285"/>
      <c r="E56" s="276"/>
      <c r="F56" s="279"/>
      <c r="G56" s="282"/>
      <c r="H56" s="265"/>
      <c r="I56" s="268"/>
      <c r="K56" s="97"/>
      <c r="L56" s="97"/>
    </row>
    <row r="57" spans="2:16" ht="34.200000000000003" customHeight="1" thickBot="1">
      <c r="B57" s="100" t="s">
        <v>33</v>
      </c>
      <c r="C57" s="101"/>
      <c r="D57" s="286"/>
      <c r="E57" s="277"/>
      <c r="F57" s="280"/>
      <c r="G57" s="283"/>
      <c r="H57" s="266"/>
      <c r="I57" s="269"/>
      <c r="K57" s="97"/>
      <c r="L57" s="97"/>
    </row>
    <row r="58" spans="2:16" ht="31.5" customHeight="1" thickTop="1" thickBot="1">
      <c r="B58" s="149" t="s">
        <v>23</v>
      </c>
      <c r="C58" s="150"/>
      <c r="D58" s="132"/>
      <c r="E58" s="151"/>
      <c r="F58" s="102">
        <f>F55</f>
        <v>0</v>
      </c>
      <c r="G58" s="103"/>
      <c r="H58" s="104"/>
      <c r="I58" s="91">
        <f>I55</f>
        <v>0</v>
      </c>
      <c r="K58" s="97"/>
      <c r="L58" s="97"/>
    </row>
    <row r="61" spans="2:16" ht="36.6" customHeight="1"/>
    <row r="62" spans="2:16" ht="60.6" customHeight="1"/>
    <row r="64" spans="2:16" ht="81.599999999999994" customHeight="1"/>
    <row r="65" spans="8:8" ht="15" customHeight="1">
      <c r="H65" s="105"/>
    </row>
    <row r="66" spans="8:8" ht="15" customHeight="1">
      <c r="H66" s="105"/>
    </row>
    <row r="67" spans="8:8" ht="15.6" customHeight="1">
      <c r="H67" s="105"/>
    </row>
  </sheetData>
  <mergeCells count="39">
    <mergeCell ref="B9:C9"/>
    <mergeCell ref="E23:E25"/>
    <mergeCell ref="F23:F25"/>
    <mergeCell ref="G23:G25"/>
    <mergeCell ref="D4:E4"/>
    <mergeCell ref="D5:E5"/>
    <mergeCell ref="B24:B25"/>
    <mergeCell ref="H4:I4"/>
    <mergeCell ref="H5:I5"/>
    <mergeCell ref="F4:G4"/>
    <mergeCell ref="F5:G5"/>
    <mergeCell ref="M23:M25"/>
    <mergeCell ref="M27:M29"/>
    <mergeCell ref="H23:H25"/>
    <mergeCell ref="I23:I25"/>
    <mergeCell ref="J23:J25"/>
    <mergeCell ref="D23:D25"/>
    <mergeCell ref="E27:E29"/>
    <mergeCell ref="F27:F29"/>
    <mergeCell ref="G27:G29"/>
    <mergeCell ref="H27:H29"/>
    <mergeCell ref="I27:I29"/>
    <mergeCell ref="K23:K25"/>
    <mergeCell ref="L23:L25"/>
    <mergeCell ref="H55:H57"/>
    <mergeCell ref="I55:I57"/>
    <mergeCell ref="K27:K29"/>
    <mergeCell ref="L27:L29"/>
    <mergeCell ref="B54:C54"/>
    <mergeCell ref="E55:E57"/>
    <mergeCell ref="F55:F57"/>
    <mergeCell ref="G55:G57"/>
    <mergeCell ref="D55:D57"/>
    <mergeCell ref="J27:J29"/>
    <mergeCell ref="D27:D29"/>
    <mergeCell ref="B28:B29"/>
    <mergeCell ref="B42:C42"/>
    <mergeCell ref="B41:C41"/>
    <mergeCell ref="I42:I48"/>
  </mergeCells>
  <phoneticPr fontId="4"/>
  <conditionalFormatting sqref="C24">
    <cfRule type="expression" dxfId="19" priority="9">
      <formula>$C$23="職員数に応じて必要なライセンス数が変動しないもの"</formula>
    </cfRule>
  </conditionalFormatting>
  <conditionalFormatting sqref="G31:G35 G11:G21 G44:G48">
    <cfRule type="expression" dxfId="18" priority="8">
      <formula>AND(NOT(ISBLANK(H11)), NOT(ISBLANK(F11)), ISBLANK(G11))</formula>
    </cfRule>
  </conditionalFormatting>
  <conditionalFormatting sqref="C28">
    <cfRule type="expression" dxfId="17" priority="7">
      <formula>$C$27="職員数に応じて必要なライセンス数が変動しないもの"</formula>
    </cfRule>
  </conditionalFormatting>
  <conditionalFormatting sqref="H11">
    <cfRule type="expression" dxfId="16" priority="6">
      <formula>" =IF(AND(G17&lt;&gt;"""", F17=""""), ""入力してください"", """")"</formula>
    </cfRule>
  </conditionalFormatting>
  <conditionalFormatting sqref="G11:G21">
    <cfRule type="expression" dxfId="15" priority="5">
      <formula>C11="介護業務支援（介護ソフト、インカムを除く）"</formula>
    </cfRule>
  </conditionalFormatting>
  <conditionalFormatting sqref="G44:G48">
    <cfRule type="expression" dxfId="14" priority="3">
      <formula>C44="介護業務支援（介護ソフト）"</formula>
    </cfRule>
    <cfRule type="expression" dxfId="13" priority="4">
      <formula>C44="介護業務支援（介護ソフト、インカムを除く）"</formula>
    </cfRule>
  </conditionalFormatting>
  <conditionalFormatting sqref="C25 C29">
    <cfRule type="expression" dxfId="12" priority="10">
      <formula>#REF!="介護予防認知症対応型共同生活介護"</formula>
    </cfRule>
    <cfRule type="expression" dxfId="11" priority="11">
      <formula>#REF!="介護予防特定施設入居者生活介護"</formula>
    </cfRule>
    <cfRule type="expression" dxfId="10" priority="12">
      <formula>#REF!="介護医療院"</formula>
    </cfRule>
    <cfRule type="expression" dxfId="9" priority="13">
      <formula>#REF!="軽費老人ホーム"</formula>
    </cfRule>
    <cfRule type="expression" dxfId="8" priority="14">
      <formula>#REF!="養護老人ホーム"</formula>
    </cfRule>
    <cfRule type="expression" dxfId="7" priority="15">
      <formula>#REF!="複合型サービス（看護小規模多機能型居宅介護）"</formula>
    </cfRule>
    <cfRule type="expression" dxfId="6" priority="16">
      <formula>#REF!="認知症対応型共同生活介護"</formula>
    </cfRule>
    <cfRule type="expression" dxfId="5" priority="17">
      <formula>#REF!="地域密着型特定施設入居者生活介護"</formula>
    </cfRule>
    <cfRule type="expression" dxfId="4" priority="18">
      <formula>#REF!="特定施設入居者生活介護"</formula>
    </cfRule>
    <cfRule type="expression" dxfId="3" priority="19">
      <formula>#REF!="介護老人保健施設"</formula>
    </cfRule>
    <cfRule type="expression" dxfId="2" priority="20">
      <formula>#REF!="介護老人福祉施設"</formula>
    </cfRule>
  </conditionalFormatting>
  <conditionalFormatting sqref="G42">
    <cfRule type="expression" dxfId="1" priority="1">
      <formula>B42="介護業務支援（介護ソフト、インカムを除く）"</formula>
    </cfRule>
    <cfRule type="expression" dxfId="0" priority="2">
      <formula>B42="介護業務支援（介護ソフト）"</formula>
    </cfRule>
  </conditionalFormatting>
  <dataValidations count="3">
    <dataValidation type="whole" operator="greaterThanOrEqual" allowBlank="1" showInputMessage="1" showErrorMessage="1" sqref="F55:F57" xr:uid="{4310B922-5B0D-404A-86F8-8E3669471456}">
      <formula1>1</formula1>
    </dataValidation>
    <dataValidation allowBlank="1" showInputMessage="1" showErrorMessage="1" errorTitle="入力エラー" error="入力してください" sqref="G31:G35 G11:G21 G44:G48" xr:uid="{E72197FE-5DFB-4048-8CDD-4200BCF4DDAB}"/>
    <dataValidation type="list" allowBlank="1" showInputMessage="1" showErrorMessage="1" sqref="D44:D48 D23:D25 D27:D29 D31:D35 D42 D55:D57 D11:D21" xr:uid="{A072FE8A-42BC-42B6-B5E2-C5E591DE31CD}">
      <formula1>"　,○"</formula1>
    </dataValidation>
  </dataValidations>
  <pageMargins left="0.25" right="0.25" top="0.75" bottom="0.75" header="0.3" footer="0.3"/>
  <pageSetup paperSize="9" scale="41" fitToHeight="0" orientation="landscape" r:id="rId1"/>
  <rowBreaks count="1" manualBreakCount="1">
    <brk id="37" max="14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F85C57D-E6DB-42F7-84E2-ADE8670E1B87}">
          <x14:formula1>
            <xm:f>さわらないでください。!$D$3:$D$15</xm:f>
          </x14:formula1>
          <xm:sqref>C44:C48</xm:sqref>
        </x14:dataValidation>
        <x14:dataValidation type="list" allowBlank="1" showInputMessage="1" showErrorMessage="1" xr:uid="{C463EA2C-22CD-4C76-9F87-5AEBBE549C49}">
          <x14:formula1>
            <xm:f>さわらないでください。!$B$3:$B$14</xm:f>
          </x14:formula1>
          <xm:sqref>C11:C21</xm:sqref>
        </x14:dataValidation>
        <x14:dataValidation type="list" allowBlank="1" showInputMessage="1" showErrorMessage="1" xr:uid="{CBF7B614-3F89-40B7-852E-87B00D732EA7}">
          <x14:formula1>
            <xm:f>さわらないでください。!$C$3:$C$8</xm:f>
          </x14:formula1>
          <xm:sqref>C31:C35</xm:sqref>
        </x14:dataValidation>
        <x14:dataValidation type="list" allowBlank="1" showInputMessage="1" showErrorMessage="1" xr:uid="{4DA711A4-CCA1-419A-B5C2-8BD931D272EA}">
          <x14:formula1>
            <xm:f>さわらないでください。!$G$3:$G$4</xm:f>
          </x14:formula1>
          <xm:sqref>C29 C25</xm:sqref>
        </x14:dataValidation>
        <x14:dataValidation type="list" allowBlank="1" showInputMessage="1" showErrorMessage="1" xr:uid="{B490163C-3A6F-47D7-A56B-E1FC403726CA}">
          <x14:formula1>
            <xm:f>さわらないでください。!$F$3:$F$7</xm:f>
          </x14:formula1>
          <xm:sqref>C28 C24</xm:sqref>
        </x14:dataValidation>
        <x14:dataValidation type="list" allowBlank="1" showInputMessage="1" showErrorMessage="1" xr:uid="{278D158C-9321-48A9-803D-5CDA300CC124}">
          <x14:formula1>
            <xm:f>さわらないでください。!$E$3:$E$5</xm:f>
          </x14:formula1>
          <xm:sqref>C27 C23</xm:sqref>
        </x14:dataValidation>
        <x14:dataValidation type="list" allowBlank="1" showInputMessage="1" showErrorMessage="1" xr:uid="{B1D2246B-BE7E-4D77-9E8A-0E02B2BA3EF6}">
          <x14:formula1>
            <xm:f>さわらないでください。!$L$3:$L$66</xm:f>
          </x14:formula1>
          <xm:sqref>F5:G5</xm:sqref>
        </x14:dataValidation>
        <x14:dataValidation type="list" allowBlank="1" showInputMessage="1" showErrorMessage="1" xr:uid="{E08CDE04-AC0E-4AAE-9AA1-CDD41C42634D}">
          <x14:formula1>
            <xm:f>さわらないでください。!$N$3:$N$6</xm:f>
          </x14:formula1>
          <xm:sqref>B42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D17E-949F-41C1-9385-BA16B0F6D22C}">
  <dimension ref="A1:F31"/>
  <sheetViews>
    <sheetView showGridLines="0" view="pageBreakPreview" zoomScale="70" zoomScaleNormal="85" zoomScaleSheetLayoutView="70" workbookViewId="0">
      <selection activeCell="L6" sqref="L6"/>
    </sheetView>
  </sheetViews>
  <sheetFormatPr defaultColWidth="8.69921875" defaultRowHeight="15"/>
  <cols>
    <col min="1" max="1" width="3.19921875" style="107" customWidth="1"/>
    <col min="2" max="2" width="54.59765625" style="107" customWidth="1"/>
    <col min="3" max="3" width="16.8984375" style="107" customWidth="1"/>
    <col min="4" max="4" width="35.09765625" style="107" customWidth="1"/>
    <col min="5" max="5" width="32.09765625" style="107" customWidth="1"/>
    <col min="6" max="6" width="29.59765625" style="107" customWidth="1"/>
    <col min="7" max="7" width="6.19921875" style="107" customWidth="1"/>
    <col min="8" max="8" width="25.296875" style="107" customWidth="1"/>
    <col min="9" max="9" width="2.796875" style="107" customWidth="1"/>
    <col min="10" max="16384" width="8.69921875" style="107"/>
  </cols>
  <sheetData>
    <row r="1" spans="1:6" ht="28.2" customHeight="1">
      <c r="A1" s="106"/>
    </row>
    <row r="2" spans="1:6" ht="27.75" customHeight="1">
      <c r="A2" s="108" t="s">
        <v>155</v>
      </c>
    </row>
    <row r="3" spans="1:6" ht="28.2" customHeight="1" thickBot="1">
      <c r="A3" s="108"/>
    </row>
    <row r="4" spans="1:6" ht="28.2" customHeight="1" thickBot="1">
      <c r="A4" s="108"/>
      <c r="B4" s="6" t="s">
        <v>156</v>
      </c>
      <c r="C4" s="336" t="s">
        <v>142</v>
      </c>
      <c r="D4" s="337"/>
      <c r="E4" s="324" t="s">
        <v>0</v>
      </c>
      <c r="F4" s="342"/>
    </row>
    <row r="5" spans="1:6" ht="42" customHeight="1" thickTop="1" thickBot="1">
      <c r="A5" s="108"/>
      <c r="B5" s="8"/>
      <c r="C5" s="338"/>
      <c r="D5" s="339"/>
      <c r="E5" s="326" t="s">
        <v>44</v>
      </c>
      <c r="F5" s="343"/>
    </row>
    <row r="6" spans="1:6" ht="15" customHeight="1">
      <c r="A6" s="108"/>
    </row>
    <row r="7" spans="1:6" ht="25.2" customHeight="1" thickBot="1">
      <c r="B7" s="106" t="s">
        <v>34</v>
      </c>
      <c r="C7" s="109"/>
      <c r="D7" s="109"/>
      <c r="E7" s="109"/>
    </row>
    <row r="8" spans="1:6" ht="28.5" customHeight="1">
      <c r="B8" s="344" t="s">
        <v>35</v>
      </c>
      <c r="C8" s="345"/>
      <c r="D8" s="345"/>
      <c r="E8" s="346"/>
    </row>
    <row r="9" spans="1:6" ht="48.75" customHeight="1" thickBot="1">
      <c r="B9" s="347"/>
      <c r="C9" s="348"/>
      <c r="D9" s="348"/>
      <c r="E9" s="349"/>
    </row>
    <row r="10" spans="1:6" ht="28.8" customHeight="1">
      <c r="B10" s="236"/>
      <c r="C10" s="236"/>
      <c r="D10" s="236"/>
      <c r="E10" s="236"/>
    </row>
    <row r="11" spans="1:6" ht="28.2" customHeight="1">
      <c r="B11" s="236"/>
      <c r="C11" s="236"/>
      <c r="D11" s="236"/>
      <c r="E11" s="236"/>
    </row>
    <row r="12" spans="1:6" ht="27.6" customHeight="1" thickBot="1">
      <c r="B12" s="110" t="s">
        <v>36</v>
      </c>
    </row>
    <row r="13" spans="1:6" ht="33" thickBot="1">
      <c r="B13" s="111" t="s">
        <v>37</v>
      </c>
      <c r="C13" s="239" t="s">
        <v>143</v>
      </c>
      <c r="D13" s="238" t="s">
        <v>38</v>
      </c>
      <c r="E13" s="112" t="s">
        <v>39</v>
      </c>
      <c r="F13" s="113" t="s">
        <v>40</v>
      </c>
    </row>
    <row r="14" spans="1:6" ht="26.4" customHeight="1">
      <c r="B14" s="114" t="s">
        <v>41</v>
      </c>
      <c r="C14" s="134" t="s">
        <v>144</v>
      </c>
      <c r="D14" s="237"/>
      <c r="E14" s="115"/>
      <c r="F14" s="116"/>
    </row>
    <row r="15" spans="1:6" ht="26.4" customHeight="1">
      <c r="B15" s="114" t="s">
        <v>41</v>
      </c>
      <c r="C15" s="135" t="s">
        <v>144</v>
      </c>
      <c r="D15" s="240"/>
      <c r="E15" s="117"/>
      <c r="F15" s="118"/>
    </row>
    <row r="16" spans="1:6" ht="26.4" customHeight="1">
      <c r="B16" s="114" t="s">
        <v>41</v>
      </c>
      <c r="C16" s="135" t="s">
        <v>144</v>
      </c>
      <c r="D16" s="241"/>
      <c r="E16" s="119"/>
      <c r="F16" s="120"/>
    </row>
    <row r="17" spans="2:6" ht="26.4" customHeight="1">
      <c r="B17" s="114" t="s">
        <v>41</v>
      </c>
      <c r="C17" s="135" t="s">
        <v>144</v>
      </c>
      <c r="D17" s="241"/>
      <c r="E17" s="119"/>
      <c r="F17" s="120"/>
    </row>
    <row r="18" spans="2:6" ht="26.4" customHeight="1">
      <c r="B18" s="114" t="s">
        <v>41</v>
      </c>
      <c r="C18" s="135" t="s">
        <v>144</v>
      </c>
      <c r="D18" s="241"/>
      <c r="E18" s="119"/>
      <c r="F18" s="120"/>
    </row>
    <row r="19" spans="2:6" ht="26.4" customHeight="1">
      <c r="B19" s="114" t="s">
        <v>41</v>
      </c>
      <c r="C19" s="135" t="s">
        <v>144</v>
      </c>
      <c r="D19" s="241"/>
      <c r="E19" s="119"/>
      <c r="F19" s="120"/>
    </row>
    <row r="20" spans="2:6" ht="26.4" customHeight="1">
      <c r="B20" s="114" t="s">
        <v>41</v>
      </c>
      <c r="C20" s="135" t="s">
        <v>144</v>
      </c>
      <c r="D20" s="241"/>
      <c r="E20" s="119"/>
      <c r="F20" s="120"/>
    </row>
    <row r="21" spans="2:6" ht="26.4" customHeight="1">
      <c r="B21" s="114" t="s">
        <v>41</v>
      </c>
      <c r="C21" s="135" t="s">
        <v>144</v>
      </c>
      <c r="D21" s="241"/>
      <c r="E21" s="119"/>
      <c r="F21" s="120"/>
    </row>
    <row r="22" spans="2:6" ht="26.4" customHeight="1">
      <c r="B22" s="114" t="s">
        <v>41</v>
      </c>
      <c r="C22" s="135" t="s">
        <v>144</v>
      </c>
      <c r="D22" s="241"/>
      <c r="E22" s="119"/>
      <c r="F22" s="120"/>
    </row>
    <row r="23" spans="2:6" ht="26.4" customHeight="1">
      <c r="B23" s="114" t="s">
        <v>41</v>
      </c>
      <c r="C23" s="135" t="s">
        <v>144</v>
      </c>
      <c r="D23" s="241"/>
      <c r="E23" s="119"/>
      <c r="F23" s="120"/>
    </row>
    <row r="24" spans="2:6" ht="26.4" customHeight="1">
      <c r="B24" s="114" t="s">
        <v>41</v>
      </c>
      <c r="C24" s="135" t="s">
        <v>144</v>
      </c>
      <c r="D24" s="241"/>
      <c r="E24" s="119"/>
      <c r="F24" s="120"/>
    </row>
    <row r="25" spans="2:6" ht="26.4" customHeight="1">
      <c r="B25" s="114" t="s">
        <v>41</v>
      </c>
      <c r="C25" s="135" t="s">
        <v>144</v>
      </c>
      <c r="D25" s="241"/>
      <c r="E25" s="119"/>
      <c r="F25" s="120"/>
    </row>
    <row r="26" spans="2:6" ht="26.4" customHeight="1">
      <c r="B26" s="114" t="s">
        <v>41</v>
      </c>
      <c r="C26" s="135" t="s">
        <v>144</v>
      </c>
      <c r="D26" s="241"/>
      <c r="E26" s="119"/>
      <c r="F26" s="120"/>
    </row>
    <row r="27" spans="2:6" ht="26.4" customHeight="1">
      <c r="B27" s="114" t="s">
        <v>41</v>
      </c>
      <c r="C27" s="135" t="s">
        <v>144</v>
      </c>
      <c r="D27" s="241"/>
      <c r="E27" s="119"/>
      <c r="F27" s="120"/>
    </row>
    <row r="28" spans="2:6" ht="26.4" customHeight="1">
      <c r="B28" s="114" t="s">
        <v>41</v>
      </c>
      <c r="C28" s="135" t="s">
        <v>144</v>
      </c>
      <c r="D28" s="241"/>
      <c r="E28" s="119"/>
      <c r="F28" s="120"/>
    </row>
    <row r="29" spans="2:6" ht="26.4" customHeight="1">
      <c r="B29" s="114" t="s">
        <v>41</v>
      </c>
      <c r="C29" s="135" t="s">
        <v>144</v>
      </c>
      <c r="D29" s="241"/>
      <c r="E29" s="119"/>
      <c r="F29" s="120"/>
    </row>
    <row r="30" spans="2:6" ht="26.4" customHeight="1" thickBot="1">
      <c r="B30" s="114" t="s">
        <v>41</v>
      </c>
      <c r="C30" s="136" t="s">
        <v>144</v>
      </c>
      <c r="D30" s="242"/>
      <c r="E30" s="119"/>
      <c r="F30" s="120"/>
    </row>
    <row r="31" spans="2:6" ht="26.4" customHeight="1" thickBot="1">
      <c r="B31" s="121" t="s">
        <v>23</v>
      </c>
      <c r="C31" s="122"/>
      <c r="D31" s="122"/>
      <c r="E31" s="123"/>
      <c r="F31" s="124">
        <f>SUBTOTAL(9,F14:F30)</f>
        <v>0</v>
      </c>
    </row>
  </sheetData>
  <mergeCells count="5">
    <mergeCell ref="E4:F4"/>
    <mergeCell ref="E5:F5"/>
    <mergeCell ref="B8:E9"/>
    <mergeCell ref="C4:D4"/>
    <mergeCell ref="C5:D5"/>
  </mergeCells>
  <phoneticPr fontId="4"/>
  <dataValidations count="1">
    <dataValidation type="list" allowBlank="1" showInputMessage="1" showErrorMessage="1" sqref="C14:C30" xr:uid="{90305509-02FF-492F-BDFC-B9375D0AD3D1}">
      <formula1>"　,○"</formula1>
    </dataValidation>
  </dataValidations>
  <pageMargins left="0.7" right="0.7" top="0.75" bottom="0.75" header="0.3" footer="0.3"/>
  <pageSetup paperSize="9" scale="53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D39B1D-33A5-4D27-B9D4-03025151FA9D}">
          <x14:formula1>
            <xm:f>さわらないでください。!$J$3:$J$16</xm:f>
          </x14:formula1>
          <xm:sqref>B14:B30</xm:sqref>
        </x14:dataValidation>
        <x14:dataValidation type="list" allowBlank="1" showInputMessage="1" showErrorMessage="1" xr:uid="{22D1BC6D-3EEB-4D3E-B1A5-29158CA8DC3F}">
          <x14:formula1>
            <xm:f>さわらないでください。!$L$3:$L$66</xm:f>
          </x14:formula1>
          <xm:sqref>E5:F5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6FF-16D6-4E3A-8F7E-446C909C700D}">
  <sheetPr>
    <tabColor theme="2" tint="-0.499984740745262"/>
  </sheetPr>
  <dimension ref="A3:N66"/>
  <sheetViews>
    <sheetView topLeftCell="F1" zoomScale="85" zoomScaleNormal="85" workbookViewId="0">
      <selection activeCell="N4" sqref="N4:N6"/>
    </sheetView>
  </sheetViews>
  <sheetFormatPr defaultColWidth="8.69921875" defaultRowHeight="15"/>
  <cols>
    <col min="1" max="1" width="8.69921875" style="125"/>
    <col min="2" max="2" width="38.796875" style="125" customWidth="1"/>
    <col min="3" max="3" width="66.5" style="126" customWidth="1"/>
    <col min="4" max="4" width="35.69921875" style="125" customWidth="1"/>
    <col min="5" max="5" width="43.59765625" style="125" bestFit="1" customWidth="1"/>
    <col min="6" max="6" width="28.69921875" style="125" customWidth="1"/>
    <col min="7" max="7" width="64.796875" style="125" bestFit="1" customWidth="1"/>
    <col min="8" max="8" width="21" style="125" customWidth="1"/>
    <col min="9" max="9" width="8.69921875" style="125"/>
    <col min="10" max="10" width="23.59765625" style="125" customWidth="1"/>
    <col min="11" max="11" width="35.09765625" style="125" customWidth="1"/>
    <col min="12" max="12" width="71.19921875" style="125" bestFit="1" customWidth="1"/>
    <col min="13" max="16384" width="8.69921875" style="125"/>
  </cols>
  <sheetData>
    <row r="3" spans="1:14">
      <c r="A3" s="125" t="s">
        <v>42</v>
      </c>
      <c r="B3" s="125" t="s">
        <v>43</v>
      </c>
      <c r="C3" s="126" t="s">
        <v>21</v>
      </c>
      <c r="D3" s="125" t="s">
        <v>27</v>
      </c>
      <c r="E3" s="125" t="s">
        <v>14</v>
      </c>
      <c r="F3" s="125" t="s">
        <v>16</v>
      </c>
      <c r="G3" s="127" t="s">
        <v>17</v>
      </c>
      <c r="H3" s="125" t="s">
        <v>44</v>
      </c>
      <c r="I3" s="125" t="s">
        <v>45</v>
      </c>
      <c r="J3" s="125" t="s">
        <v>41</v>
      </c>
      <c r="K3" s="125" t="s">
        <v>46</v>
      </c>
      <c r="L3" s="125" t="s">
        <v>44</v>
      </c>
      <c r="M3" s="125" t="s">
        <v>47</v>
      </c>
      <c r="N3" s="125" t="s">
        <v>200</v>
      </c>
    </row>
    <row r="4" spans="1:14" ht="16.8">
      <c r="B4" s="2" t="s">
        <v>48</v>
      </c>
      <c r="C4" s="126" t="s">
        <v>49</v>
      </c>
      <c r="D4" s="2" t="s">
        <v>48</v>
      </c>
      <c r="E4" s="125" t="s">
        <v>50</v>
      </c>
      <c r="F4" s="125" t="s">
        <v>51</v>
      </c>
      <c r="G4" s="125" t="s">
        <v>52</v>
      </c>
      <c r="H4" s="125" t="s">
        <v>53</v>
      </c>
      <c r="I4" s="125" t="s">
        <v>54</v>
      </c>
      <c r="J4" s="125" t="s">
        <v>48</v>
      </c>
      <c r="K4" s="125" t="s">
        <v>55</v>
      </c>
      <c r="L4" s="2" t="s">
        <v>56</v>
      </c>
      <c r="M4" s="128" t="s">
        <v>57</v>
      </c>
      <c r="N4" s="2" t="s">
        <v>10</v>
      </c>
    </row>
    <row r="5" spans="1:14" ht="28.8">
      <c r="A5" s="2">
        <v>1</v>
      </c>
      <c r="B5" s="2" t="s">
        <v>58</v>
      </c>
      <c r="C5" s="129" t="s">
        <v>59</v>
      </c>
      <c r="D5" s="2" t="s">
        <v>58</v>
      </c>
      <c r="E5" s="125" t="s">
        <v>60</v>
      </c>
      <c r="F5" s="125" t="s">
        <v>61</v>
      </c>
      <c r="H5" s="125" t="s">
        <v>62</v>
      </c>
      <c r="J5" s="2" t="s">
        <v>58</v>
      </c>
      <c r="K5" s="125" t="s">
        <v>63</v>
      </c>
      <c r="L5" s="2" t="s">
        <v>64</v>
      </c>
      <c r="N5" s="2" t="s">
        <v>81</v>
      </c>
    </row>
    <row r="6" spans="1:14" ht="30">
      <c r="A6" s="2">
        <v>2</v>
      </c>
      <c r="B6" s="2" t="s">
        <v>65</v>
      </c>
      <c r="C6" s="44" t="s">
        <v>66</v>
      </c>
      <c r="D6" s="2" t="s">
        <v>65</v>
      </c>
      <c r="F6" s="125" t="s">
        <v>67</v>
      </c>
      <c r="J6" s="2" t="s">
        <v>65</v>
      </c>
      <c r="K6" s="125" t="s">
        <v>68</v>
      </c>
      <c r="L6" s="2" t="s">
        <v>69</v>
      </c>
      <c r="N6" s="2" t="s">
        <v>80</v>
      </c>
    </row>
    <row r="7" spans="1:14">
      <c r="A7" s="2">
        <v>3</v>
      </c>
      <c r="B7" s="2" t="s">
        <v>70</v>
      </c>
      <c r="C7" s="44" t="s">
        <v>71</v>
      </c>
      <c r="D7" s="2" t="s">
        <v>70</v>
      </c>
      <c r="F7" s="125" t="s">
        <v>72</v>
      </c>
      <c r="J7" s="2" t="s">
        <v>70</v>
      </c>
      <c r="L7" s="2" t="s">
        <v>73</v>
      </c>
    </row>
    <row r="8" spans="1:14">
      <c r="A8" s="2">
        <v>4</v>
      </c>
      <c r="B8" s="2" t="s">
        <v>74</v>
      </c>
      <c r="C8" s="44" t="s">
        <v>75</v>
      </c>
      <c r="D8" s="2" t="s">
        <v>74</v>
      </c>
      <c r="J8" s="2" t="s">
        <v>74</v>
      </c>
      <c r="L8" s="2" t="s">
        <v>76</v>
      </c>
    </row>
    <row r="9" spans="1:14">
      <c r="A9" s="2">
        <v>5</v>
      </c>
      <c r="B9" s="2" t="s">
        <v>77</v>
      </c>
      <c r="C9" s="44"/>
      <c r="D9" s="2" t="s">
        <v>77</v>
      </c>
      <c r="J9" s="2" t="s">
        <v>77</v>
      </c>
      <c r="L9" s="2" t="s">
        <v>78</v>
      </c>
    </row>
    <row r="10" spans="1:14">
      <c r="A10" s="2">
        <v>6</v>
      </c>
      <c r="B10" s="2" t="s">
        <v>10</v>
      </c>
      <c r="C10" s="44"/>
      <c r="D10" s="2" t="s">
        <v>10</v>
      </c>
      <c r="J10" s="2" t="s">
        <v>10</v>
      </c>
      <c r="L10" s="2" t="s">
        <v>79</v>
      </c>
    </row>
    <row r="11" spans="1:14">
      <c r="A11" s="2">
        <v>7</v>
      </c>
      <c r="B11" s="2" t="s">
        <v>80</v>
      </c>
      <c r="C11" s="126" t="s">
        <v>21</v>
      </c>
      <c r="D11" s="2" t="s">
        <v>81</v>
      </c>
      <c r="J11" s="2" t="s">
        <v>81</v>
      </c>
      <c r="L11" s="2" t="s">
        <v>82</v>
      </c>
    </row>
    <row r="12" spans="1:14">
      <c r="A12" s="2">
        <v>8</v>
      </c>
      <c r="B12" s="2" t="s">
        <v>83</v>
      </c>
      <c r="C12" s="126" t="s">
        <v>49</v>
      </c>
      <c r="D12" s="2" t="s">
        <v>80</v>
      </c>
      <c r="J12" s="2" t="s">
        <v>80</v>
      </c>
      <c r="L12" s="2" t="s">
        <v>84</v>
      </c>
    </row>
    <row r="13" spans="1:14" ht="28.8">
      <c r="A13" s="2">
        <v>9</v>
      </c>
      <c r="B13" s="2" t="s">
        <v>85</v>
      </c>
      <c r="C13" s="129" t="s">
        <v>59</v>
      </c>
      <c r="D13" s="2" t="s">
        <v>83</v>
      </c>
      <c r="J13" s="2" t="s">
        <v>83</v>
      </c>
      <c r="L13" s="2" t="s">
        <v>86</v>
      </c>
    </row>
    <row r="14" spans="1:14" ht="30">
      <c r="A14" s="2">
        <v>10</v>
      </c>
      <c r="B14" s="2" t="s">
        <v>87</v>
      </c>
      <c r="C14" s="44" t="s">
        <v>66</v>
      </c>
      <c r="D14" s="2" t="s">
        <v>85</v>
      </c>
      <c r="J14" s="2" t="s">
        <v>85</v>
      </c>
      <c r="L14" s="2" t="s">
        <v>88</v>
      </c>
    </row>
    <row r="15" spans="1:14">
      <c r="A15" s="2">
        <v>11</v>
      </c>
      <c r="B15" s="2"/>
      <c r="C15" s="44" t="s">
        <v>71</v>
      </c>
      <c r="D15" s="2" t="s">
        <v>87</v>
      </c>
      <c r="J15" s="2" t="s">
        <v>87</v>
      </c>
      <c r="L15" s="2" t="s">
        <v>89</v>
      </c>
    </row>
    <row r="16" spans="1:14">
      <c r="A16" s="2">
        <v>12</v>
      </c>
      <c r="B16" s="2"/>
      <c r="C16" s="44" t="s">
        <v>18</v>
      </c>
      <c r="D16" s="2"/>
      <c r="J16" s="125" t="s">
        <v>90</v>
      </c>
      <c r="L16" s="2" t="s">
        <v>91</v>
      </c>
    </row>
    <row r="17" spans="1:12">
      <c r="A17" s="2">
        <v>13</v>
      </c>
      <c r="B17" s="125" t="s">
        <v>43</v>
      </c>
      <c r="C17" s="44" t="s">
        <v>75</v>
      </c>
      <c r="D17" s="2"/>
      <c r="L17" s="2" t="s">
        <v>92</v>
      </c>
    </row>
    <row r="18" spans="1:12">
      <c r="A18" s="2">
        <v>14</v>
      </c>
      <c r="B18" s="2" t="s">
        <v>48</v>
      </c>
      <c r="C18" s="44"/>
      <c r="D18" s="2"/>
      <c r="L18" s="2" t="s">
        <v>93</v>
      </c>
    </row>
    <row r="19" spans="1:12">
      <c r="A19" s="2">
        <v>15</v>
      </c>
      <c r="B19" s="2" t="s">
        <v>58</v>
      </c>
      <c r="C19" s="44"/>
      <c r="D19" s="2"/>
      <c r="L19" s="2" t="s">
        <v>94</v>
      </c>
    </row>
    <row r="20" spans="1:12">
      <c r="A20" s="2">
        <v>16</v>
      </c>
      <c r="B20" s="2" t="s">
        <v>65</v>
      </c>
      <c r="C20" s="44"/>
      <c r="D20" s="2"/>
      <c r="L20" s="2" t="s">
        <v>95</v>
      </c>
    </row>
    <row r="21" spans="1:12">
      <c r="A21" s="2">
        <v>17</v>
      </c>
      <c r="B21" s="2" t="s">
        <v>70</v>
      </c>
      <c r="C21" s="44"/>
      <c r="L21" s="2" t="s">
        <v>96</v>
      </c>
    </row>
    <row r="22" spans="1:12">
      <c r="A22" s="2">
        <v>18</v>
      </c>
      <c r="B22" s="2" t="s">
        <v>74</v>
      </c>
      <c r="C22" s="44"/>
      <c r="L22" s="2" t="s">
        <v>97</v>
      </c>
    </row>
    <row r="23" spans="1:12">
      <c r="A23" s="2">
        <v>19</v>
      </c>
      <c r="B23" s="2" t="s">
        <v>77</v>
      </c>
      <c r="C23" s="44"/>
      <c r="L23" s="2" t="s">
        <v>98</v>
      </c>
    </row>
    <row r="24" spans="1:12">
      <c r="A24" s="2">
        <v>20</v>
      </c>
      <c r="B24" s="2" t="s">
        <v>10</v>
      </c>
      <c r="C24" s="44"/>
      <c r="L24" s="2" t="s">
        <v>99</v>
      </c>
    </row>
    <row r="25" spans="1:12">
      <c r="A25" s="2">
        <v>21</v>
      </c>
      <c r="B25" s="2" t="s">
        <v>81</v>
      </c>
      <c r="C25" s="44"/>
      <c r="L25" s="2" t="s">
        <v>100</v>
      </c>
    </row>
    <row r="26" spans="1:12">
      <c r="A26" s="2">
        <v>22</v>
      </c>
      <c r="B26" s="2" t="s">
        <v>80</v>
      </c>
      <c r="C26" s="44"/>
      <c r="L26" s="2" t="s">
        <v>101</v>
      </c>
    </row>
    <row r="27" spans="1:12">
      <c r="A27" s="2">
        <v>23</v>
      </c>
      <c r="B27" s="2" t="s">
        <v>83</v>
      </c>
      <c r="C27" s="44"/>
      <c r="L27" s="2" t="s">
        <v>102</v>
      </c>
    </row>
    <row r="28" spans="1:12">
      <c r="A28" s="2">
        <v>24</v>
      </c>
      <c r="B28" s="2" t="s">
        <v>85</v>
      </c>
      <c r="C28" s="44"/>
      <c r="L28" s="2" t="s">
        <v>103</v>
      </c>
    </row>
    <row r="29" spans="1:12">
      <c r="A29" s="2">
        <v>25</v>
      </c>
      <c r="B29" s="2" t="s">
        <v>87</v>
      </c>
      <c r="C29" s="44"/>
      <c r="L29" s="2" t="s">
        <v>104</v>
      </c>
    </row>
    <row r="30" spans="1:12">
      <c r="A30" s="2">
        <v>26</v>
      </c>
      <c r="B30" s="2"/>
      <c r="C30" s="44"/>
      <c r="L30" s="2" t="s">
        <v>105</v>
      </c>
    </row>
    <row r="31" spans="1:12">
      <c r="A31" s="2">
        <v>27</v>
      </c>
      <c r="B31" s="2"/>
      <c r="C31" s="44"/>
      <c r="L31" s="2" t="s">
        <v>106</v>
      </c>
    </row>
    <row r="32" spans="1:12">
      <c r="A32" s="2">
        <v>28</v>
      </c>
      <c r="B32" s="2"/>
      <c r="C32" s="44"/>
      <c r="L32" s="2" t="s">
        <v>107</v>
      </c>
    </row>
    <row r="33" spans="1:12">
      <c r="A33" s="2">
        <v>29</v>
      </c>
      <c r="B33" s="2"/>
      <c r="C33" s="44"/>
      <c r="L33" s="2" t="s">
        <v>108</v>
      </c>
    </row>
    <row r="34" spans="1:12">
      <c r="A34" s="2">
        <v>30</v>
      </c>
      <c r="B34" s="2"/>
      <c r="C34" s="44"/>
      <c r="L34" s="2" t="s">
        <v>109</v>
      </c>
    </row>
    <row r="35" spans="1:12">
      <c r="C35" s="44"/>
      <c r="L35" s="2" t="s">
        <v>110</v>
      </c>
    </row>
    <row r="36" spans="1:12">
      <c r="L36" s="2" t="s">
        <v>111</v>
      </c>
    </row>
    <row r="37" spans="1:12">
      <c r="L37" s="2" t="s">
        <v>112</v>
      </c>
    </row>
    <row r="38" spans="1:12">
      <c r="L38" s="2" t="s">
        <v>113</v>
      </c>
    </row>
    <row r="39" spans="1:12">
      <c r="L39" s="2" t="s">
        <v>114</v>
      </c>
    </row>
    <row r="40" spans="1:12">
      <c r="L40" s="2" t="s">
        <v>115</v>
      </c>
    </row>
    <row r="41" spans="1:12">
      <c r="L41" s="2" t="s">
        <v>116</v>
      </c>
    </row>
    <row r="42" spans="1:12">
      <c r="L42" s="2" t="s">
        <v>117</v>
      </c>
    </row>
    <row r="43" spans="1:12">
      <c r="L43" s="2" t="s">
        <v>118</v>
      </c>
    </row>
    <row r="44" spans="1:12">
      <c r="L44" s="2" t="s">
        <v>119</v>
      </c>
    </row>
    <row r="45" spans="1:12">
      <c r="L45" s="2" t="s">
        <v>120</v>
      </c>
    </row>
    <row r="46" spans="1:12">
      <c r="L46" s="2" t="s">
        <v>121</v>
      </c>
    </row>
    <row r="47" spans="1:12">
      <c r="L47" s="2" t="s">
        <v>122</v>
      </c>
    </row>
    <row r="48" spans="1:12">
      <c r="L48" s="2" t="s">
        <v>123</v>
      </c>
    </row>
    <row r="49" spans="12:12">
      <c r="L49" s="2" t="s">
        <v>124</v>
      </c>
    </row>
    <row r="50" spans="12:12">
      <c r="L50" s="2" t="s">
        <v>125</v>
      </c>
    </row>
    <row r="51" spans="12:12">
      <c r="L51" s="2" t="s">
        <v>126</v>
      </c>
    </row>
    <row r="52" spans="12:12">
      <c r="L52" s="2" t="s">
        <v>127</v>
      </c>
    </row>
    <row r="53" spans="12:12">
      <c r="L53" s="2" t="s">
        <v>128</v>
      </c>
    </row>
    <row r="54" spans="12:12">
      <c r="L54" s="2" t="s">
        <v>129</v>
      </c>
    </row>
    <row r="55" spans="12:12">
      <c r="L55" s="2" t="s">
        <v>130</v>
      </c>
    </row>
    <row r="56" spans="12:12">
      <c r="L56" s="2" t="s">
        <v>131</v>
      </c>
    </row>
    <row r="57" spans="12:12">
      <c r="L57" s="125" t="s">
        <v>132</v>
      </c>
    </row>
    <row r="58" spans="12:12">
      <c r="L58" s="125" t="s">
        <v>133</v>
      </c>
    </row>
    <row r="59" spans="12:12">
      <c r="L59" s="125" t="s">
        <v>134</v>
      </c>
    </row>
    <row r="60" spans="12:12">
      <c r="L60" s="125" t="s">
        <v>135</v>
      </c>
    </row>
    <row r="61" spans="12:12">
      <c r="L61" s="125" t="s">
        <v>136</v>
      </c>
    </row>
    <row r="62" spans="12:12">
      <c r="L62" s="125" t="s">
        <v>137</v>
      </c>
    </row>
    <row r="63" spans="12:12">
      <c r="L63" s="125" t="s">
        <v>138</v>
      </c>
    </row>
    <row r="64" spans="12:12">
      <c r="L64" s="125" t="s">
        <v>139</v>
      </c>
    </row>
    <row r="65" spans="12:12">
      <c r="L65" s="125" t="s">
        <v>140</v>
      </c>
    </row>
    <row r="66" spans="12:12">
      <c r="L66" s="125" t="s">
        <v>141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手順 </vt:lpstr>
      <vt:lpstr>積算様式</vt:lpstr>
      <vt:lpstr>付帯経費</vt:lpstr>
      <vt:lpstr>さわらないでください。</vt:lpstr>
      <vt:lpstr>積算様式!Print_Area</vt:lpstr>
      <vt:lpstr>付帯経費!Print_Area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2026-05-25T02:31:38Z</dcterms:created>
  <dcterms:modified xsi:type="dcterms:W3CDTF">2026-05-25T04:30:17Z</dcterms:modified>
</cp:coreProperties>
</file>