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kitakatakatuhiro\Desktop\施設・設備\補正予算（施設・設備）事務連絡（案）\R６補正　追加募集　一式\申請様式\"/>
    </mc:Choice>
  </mc:AlternateContent>
  <xr:revisionPtr revIDLastSave="0" documentId="13_ncr:1_{B7C3867A-2CB5-4787-8917-1D2B5FAB385D}" xr6:coauthVersionLast="47" xr6:coauthVersionMax="47" xr10:uidLastSave="{00000000-0000-0000-0000-000000000000}"/>
  <bookViews>
    <workbookView xWindow="28680" yWindow="-120" windowWidth="29040" windowHeight="15840" xr2:uid="{00000000-000D-0000-FFFF-FFFF00000000}"/>
  </bookViews>
  <sheets>
    <sheet name="01_チェック表" sheetId="5" r:id="rId1"/>
    <sheet name="02_様式9-1" sheetId="1" r:id="rId2"/>
    <sheet name="03_様式9-2" sheetId="2" r:id="rId3"/>
    <sheet name="04_様式9-3" sheetId="3" r:id="rId4"/>
    <sheet name="05_様式9-4" sheetId="15" r:id="rId5"/>
    <sheet name="06_見積書整理表" sheetId="6" r:id="rId6"/>
    <sheet name="07-1_説明一覧  (実施設計費)" sheetId="16" r:id="rId7"/>
    <sheet name="07-2_説明一覧 （工事費）" sheetId="13" r:id="rId8"/>
    <sheet name="08_採択理由書" sheetId="8" r:id="rId9"/>
    <sheet name="09_私立高等学校等実態調査" sheetId="14" r:id="rId10"/>
    <sheet name="Sheet4" sheetId="4"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O">[1]大学データ!$I$5:$I$8</definedName>
    <definedName name="P">[1]大学データ!$J$5:$J$7</definedName>
    <definedName name="_xlnm.Print_Area" localSheetId="0">'01_チェック表'!$A$1:$G$50</definedName>
    <definedName name="_xlnm.Print_Area" localSheetId="1">'02_様式9-1'!$A$1:$J$21</definedName>
    <definedName name="_xlnm.Print_Area" localSheetId="2">'03_様式9-2'!$A$1:$H$39</definedName>
    <definedName name="_xlnm.Print_Area" localSheetId="3">'04_様式9-3'!$A$1:$G$29</definedName>
    <definedName name="_xlnm.Print_Area" localSheetId="4">'05_様式9-4'!$A$1:$J$24</definedName>
    <definedName name="_xlnm.Print_Area" localSheetId="5">'06_見積書整理表'!$A$1:$Q$69</definedName>
    <definedName name="_xlnm.Print_Area" localSheetId="6">'07-1_説明一覧  (実施設計費)'!$A$1:$K$33</definedName>
    <definedName name="_xlnm.Print_Area" localSheetId="7">'07-2_説明一覧 （工事費）'!$A$1:$K$33</definedName>
    <definedName name="_xlnm.Print_Area" localSheetId="8">'08_採択理由書'!$A$1:$J$28</definedName>
    <definedName name="_xlnm.Print_Area" localSheetId="9">'09_私立高等学校等実態調査'!$A$1:$Q$216</definedName>
    <definedName name="_xlnm.Print_Titles" localSheetId="6">'07-1_説明一覧  (実施設計費)'!$8:$9</definedName>
    <definedName name="_xlnm.Print_Titles" localSheetId="7">'07-2_説明一覧 （工事費）'!$8:$9</definedName>
    <definedName name="Q">[1]大学データ!$K$5:$K$7</definedName>
    <definedName name="S">[1]大学データ!$L$5:$L$8</definedName>
    <definedName name="ほし">[2]Sheet2!$E$3:$E$49</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10">[4]様式4!#REF!</definedName>
    <definedName name="事業種">[4]様式4!#REF!</definedName>
    <definedName name="説明一覧">[4]様式4!#REF!</definedName>
    <definedName name="都道府県" localSheetId="9">[5]Sheet2!$E$3:$E$49</definedName>
    <definedName name="都道府県">[6]Sheet2!$A$3:$A$49</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6" l="1"/>
  <c r="G6" i="16"/>
  <c r="D6" i="16"/>
  <c r="B6" i="16"/>
  <c r="G18" i="5"/>
  <c r="G25" i="5"/>
  <c r="B8" i="15"/>
  <c r="B7" i="15"/>
  <c r="B6" i="15"/>
  <c r="H20" i="2"/>
  <c r="G20" i="2"/>
  <c r="H7" i="2"/>
  <c r="G7" i="2"/>
  <c r="D7" i="2"/>
  <c r="D20" i="2"/>
  <c r="D28" i="2"/>
  <c r="D27" i="2"/>
  <c r="D26" i="2"/>
  <c r="D25" i="2"/>
  <c r="D24" i="2"/>
  <c r="D23" i="2"/>
  <c r="D22" i="2"/>
  <c r="D21" i="2"/>
  <c r="E20" i="2"/>
  <c r="D10" i="2"/>
  <c r="D9" i="2"/>
  <c r="D8" i="2"/>
  <c r="G47" i="5"/>
  <c r="H21" i="2" l="1"/>
  <c r="H22" i="2"/>
  <c r="H23" i="2"/>
  <c r="H24" i="2"/>
  <c r="H25" i="2"/>
  <c r="H26" i="2"/>
  <c r="H27" i="2"/>
  <c r="H28" i="2"/>
  <c r="H8" i="2"/>
  <c r="H9" i="2"/>
  <c r="H10" i="2"/>
  <c r="G21" i="2"/>
  <c r="G22" i="2"/>
  <c r="G23" i="2"/>
  <c r="G24" i="2"/>
  <c r="G25" i="2"/>
  <c r="G26" i="2"/>
  <c r="G27" i="2"/>
  <c r="G28" i="2"/>
  <c r="G8" i="2"/>
  <c r="G9" i="2"/>
  <c r="G10" i="2"/>
  <c r="E21" i="2"/>
  <c r="E22" i="2"/>
  <c r="E23" i="2"/>
  <c r="E24" i="2"/>
  <c r="E25" i="2"/>
  <c r="E26" i="2"/>
  <c r="E27" i="2"/>
  <c r="E28" i="2"/>
  <c r="H12" i="2" l="1"/>
  <c r="H18" i="2" s="1"/>
  <c r="H30" i="2"/>
  <c r="H38" i="2" s="1"/>
  <c r="H39" i="2" l="1"/>
  <c r="N214" i="14"/>
  <c r="M214" i="14"/>
  <c r="M215" i="14" s="1"/>
  <c r="L214" i="14"/>
  <c r="K214" i="14"/>
  <c r="J214" i="14"/>
  <c r="I214" i="14"/>
  <c r="I215" i="14" s="1"/>
  <c r="G214" i="14"/>
  <c r="E214" i="14"/>
  <c r="F214" i="14" s="1"/>
  <c r="P214" i="14" s="1"/>
  <c r="N213" i="14"/>
  <c r="N215" i="14" s="1"/>
  <c r="M213" i="14"/>
  <c r="L213" i="14"/>
  <c r="K213" i="14"/>
  <c r="J213" i="14"/>
  <c r="J215" i="14" s="1"/>
  <c r="I213" i="14"/>
  <c r="G213" i="14"/>
  <c r="F213" i="14"/>
  <c r="P213" i="14" s="1"/>
  <c r="E213" i="14"/>
  <c r="N212" i="14"/>
  <c r="M212" i="14"/>
  <c r="L212" i="14"/>
  <c r="L215" i="14" s="1"/>
  <c r="K212" i="14"/>
  <c r="H212" i="14" s="1"/>
  <c r="J212" i="14"/>
  <c r="I212" i="14"/>
  <c r="G212" i="14"/>
  <c r="O212" i="14" s="1"/>
  <c r="E212" i="14"/>
  <c r="F212" i="14" s="1"/>
  <c r="N203" i="14"/>
  <c r="M203" i="14"/>
  <c r="L203" i="14"/>
  <c r="L204" i="14" s="1"/>
  <c r="K203" i="14"/>
  <c r="J203" i="14"/>
  <c r="I203" i="14"/>
  <c r="H203" i="14"/>
  <c r="G203" i="14"/>
  <c r="O203" i="14" s="1"/>
  <c r="E203" i="14"/>
  <c r="F203" i="14" s="1"/>
  <c r="P203" i="14" s="1"/>
  <c r="N202" i="14"/>
  <c r="M202" i="14"/>
  <c r="M204" i="14" s="1"/>
  <c r="L202" i="14"/>
  <c r="K202" i="14"/>
  <c r="J202" i="14"/>
  <c r="I202" i="14"/>
  <c r="I204" i="14" s="1"/>
  <c r="G202" i="14"/>
  <c r="E202" i="14"/>
  <c r="E204" i="14" s="1"/>
  <c r="N201" i="14"/>
  <c r="N204" i="14" s="1"/>
  <c r="M201" i="14"/>
  <c r="L201" i="14"/>
  <c r="K201" i="14"/>
  <c r="K204" i="14" s="1"/>
  <c r="J201" i="14"/>
  <c r="J204" i="14" s="1"/>
  <c r="I201" i="14"/>
  <c r="G201" i="14"/>
  <c r="F201" i="14"/>
  <c r="E201" i="14"/>
  <c r="D189" i="14"/>
  <c r="E189" i="14" s="1"/>
  <c r="E178" i="14"/>
  <c r="D178" i="14"/>
  <c r="I169" i="14"/>
  <c r="N168" i="14"/>
  <c r="M168" i="14"/>
  <c r="L168" i="14"/>
  <c r="K168" i="14"/>
  <c r="J168" i="14"/>
  <c r="I168" i="14"/>
  <c r="G168" i="14"/>
  <c r="E168" i="14"/>
  <c r="F168" i="14" s="1"/>
  <c r="P168" i="14" s="1"/>
  <c r="P167" i="14"/>
  <c r="N167" i="14"/>
  <c r="N169" i="14" s="1"/>
  <c r="M167" i="14"/>
  <c r="L167" i="14"/>
  <c r="K167" i="14"/>
  <c r="J167" i="14"/>
  <c r="J169" i="14" s="1"/>
  <c r="I167" i="14"/>
  <c r="H167" i="14"/>
  <c r="G167" i="14"/>
  <c r="O167" i="14" s="1"/>
  <c r="F167" i="14"/>
  <c r="E167" i="14"/>
  <c r="N166" i="14"/>
  <c r="M166" i="14"/>
  <c r="M169" i="14" s="1"/>
  <c r="L166" i="14"/>
  <c r="L169" i="14" s="1"/>
  <c r="K166" i="14"/>
  <c r="K169" i="14" s="1"/>
  <c r="J166" i="14"/>
  <c r="I166" i="14"/>
  <c r="G166" i="14"/>
  <c r="G169" i="14" s="1"/>
  <c r="E166" i="14"/>
  <c r="F166" i="14" s="1"/>
  <c r="N157" i="14"/>
  <c r="M157" i="14"/>
  <c r="L157" i="14"/>
  <c r="K157" i="14"/>
  <c r="J157" i="14"/>
  <c r="H157" i="14" s="1"/>
  <c r="I157" i="14"/>
  <c r="G157" i="14"/>
  <c r="F157" i="14"/>
  <c r="P157" i="14" s="1"/>
  <c r="E157" i="14"/>
  <c r="D157" i="14"/>
  <c r="N156" i="14"/>
  <c r="M156" i="14"/>
  <c r="M158" i="14" s="1"/>
  <c r="L156" i="14"/>
  <c r="K156" i="14"/>
  <c r="J156" i="14"/>
  <c r="I156" i="14"/>
  <c r="G156" i="14"/>
  <c r="G178" i="14" s="1"/>
  <c r="E156" i="14"/>
  <c r="D156" i="14"/>
  <c r="D202" i="14" s="1"/>
  <c r="D213" i="14" s="1"/>
  <c r="N155" i="14"/>
  <c r="N158" i="14" s="1"/>
  <c r="M155" i="14"/>
  <c r="L155" i="14"/>
  <c r="L158" i="14" s="1"/>
  <c r="K155" i="14"/>
  <c r="J155" i="14"/>
  <c r="I155" i="14"/>
  <c r="H155" i="14"/>
  <c r="G155" i="14"/>
  <c r="F155" i="14"/>
  <c r="P155" i="14" s="1"/>
  <c r="E155" i="14"/>
  <c r="D155" i="14"/>
  <c r="D201" i="14" s="1"/>
  <c r="D212" i="14" s="1"/>
  <c r="N146" i="14"/>
  <c r="M146" i="14"/>
  <c r="L146" i="14"/>
  <c r="K146" i="14"/>
  <c r="J146" i="14"/>
  <c r="I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U143" i="14"/>
  <c r="S143" i="14"/>
  <c r="R143" i="14"/>
  <c r="O143" i="14"/>
  <c r="O146" i="14" s="1"/>
  <c r="H143" i="14"/>
  <c r="F143" i="14"/>
  <c r="T143" i="14" s="1"/>
  <c r="D143" i="14"/>
  <c r="N133" i="14"/>
  <c r="M133" i="14"/>
  <c r="L133" i="14"/>
  <c r="K133" i="14"/>
  <c r="J133" i="14"/>
  <c r="I133" i="14"/>
  <c r="G133" i="14"/>
  <c r="E133" i="14"/>
  <c r="V132" i="14"/>
  <c r="S132" i="14"/>
  <c r="H132" i="14"/>
  <c r="O132" i="14" s="1"/>
  <c r="U132" i="14" s="1"/>
  <c r="F132" i="14"/>
  <c r="T132" i="14" s="1"/>
  <c r="D132" i="14"/>
  <c r="V131" i="14"/>
  <c r="U131" i="14"/>
  <c r="S131" i="14"/>
  <c r="H131" i="14"/>
  <c r="O131" i="14" s="1"/>
  <c r="F131" i="14"/>
  <c r="T131" i="14" s="1"/>
  <c r="D131" i="14"/>
  <c r="V130" i="14"/>
  <c r="S130" i="14"/>
  <c r="R130" i="14"/>
  <c r="O130" i="14"/>
  <c r="U130" i="14" s="1"/>
  <c r="H130" i="14"/>
  <c r="F130" i="14"/>
  <c r="D130" i="14"/>
  <c r="N114" i="14"/>
  <c r="M114" i="14"/>
  <c r="L114" i="14"/>
  <c r="K114" i="14"/>
  <c r="J114" i="14"/>
  <c r="I114" i="14"/>
  <c r="G114" i="14"/>
  <c r="E114" i="14"/>
  <c r="V113" i="14"/>
  <c r="S113" i="14"/>
  <c r="H113" i="14"/>
  <c r="O113" i="14" s="1"/>
  <c r="U113" i="14" s="1"/>
  <c r="F113" i="14"/>
  <c r="T113" i="14" s="1"/>
  <c r="D113" i="14"/>
  <c r="D168" i="14" s="1"/>
  <c r="V112" i="14"/>
  <c r="U112" i="14"/>
  <c r="S112" i="14"/>
  <c r="H112" i="14"/>
  <c r="O112" i="14" s="1"/>
  <c r="F112" i="14"/>
  <c r="T112" i="14" s="1"/>
  <c r="D112" i="14"/>
  <c r="D167" i="14" s="1"/>
  <c r="V111" i="14"/>
  <c r="U111" i="14"/>
  <c r="S111" i="14"/>
  <c r="R111" i="14"/>
  <c r="O111" i="14"/>
  <c r="H111" i="14"/>
  <c r="F111" i="14"/>
  <c r="D111" i="14"/>
  <c r="N95" i="14"/>
  <c r="M95" i="14"/>
  <c r="L95" i="14"/>
  <c r="K95" i="14"/>
  <c r="J95" i="14"/>
  <c r="I95" i="14"/>
  <c r="G95" i="14"/>
  <c r="E95" i="14"/>
  <c r="S94" i="14"/>
  <c r="O94" i="14"/>
  <c r="U94" i="14" s="1"/>
  <c r="H94" i="14"/>
  <c r="F94" i="14"/>
  <c r="T94" i="14" s="1"/>
  <c r="S93" i="14"/>
  <c r="O93" i="14"/>
  <c r="U93" i="14" s="1"/>
  <c r="H93" i="14"/>
  <c r="F93" i="14"/>
  <c r="T93" i="14" s="1"/>
  <c r="T92" i="14"/>
  <c r="S92" i="14"/>
  <c r="R92" i="14"/>
  <c r="H92" i="14"/>
  <c r="F92" i="14"/>
  <c r="F95" i="14" s="1"/>
  <c r="N82" i="14"/>
  <c r="M82" i="14"/>
  <c r="L82" i="14"/>
  <c r="K82" i="14"/>
  <c r="J82" i="14"/>
  <c r="I82" i="14"/>
  <c r="G82" i="14"/>
  <c r="E82" i="14"/>
  <c r="W81" i="14"/>
  <c r="V81" i="14"/>
  <c r="S81" i="14"/>
  <c r="O81" i="14"/>
  <c r="U81" i="14" s="1"/>
  <c r="H81" i="14"/>
  <c r="F81" i="14"/>
  <c r="T81" i="14" s="1"/>
  <c r="D81" i="14"/>
  <c r="W80" i="14"/>
  <c r="V80" i="14"/>
  <c r="U80" i="14"/>
  <c r="S80" i="14"/>
  <c r="H80" i="14"/>
  <c r="O80" i="14" s="1"/>
  <c r="F80" i="14"/>
  <c r="T80" i="14" s="1"/>
  <c r="D80" i="14"/>
  <c r="W79" i="14"/>
  <c r="V79" i="14"/>
  <c r="T79" i="14"/>
  <c r="S79" i="14"/>
  <c r="R79" i="14"/>
  <c r="H79" i="14"/>
  <c r="F79" i="14"/>
  <c r="D79" i="14"/>
  <c r="N69" i="14"/>
  <c r="M69" i="14"/>
  <c r="L69" i="14"/>
  <c r="K69" i="14"/>
  <c r="J69" i="14"/>
  <c r="I69" i="14"/>
  <c r="H69" i="14"/>
  <c r="G69" i="14"/>
  <c r="E69" i="14"/>
  <c r="V68" i="14"/>
  <c r="S68" i="14"/>
  <c r="O68" i="14"/>
  <c r="U68" i="14" s="1"/>
  <c r="H68" i="14"/>
  <c r="F68" i="14"/>
  <c r="T68" i="14" s="1"/>
  <c r="D68" i="14"/>
  <c r="V67" i="14"/>
  <c r="S67" i="14"/>
  <c r="O67" i="14"/>
  <c r="U67" i="14" s="1"/>
  <c r="H67" i="14"/>
  <c r="F67" i="14"/>
  <c r="F69" i="14" s="1"/>
  <c r="D67" i="14"/>
  <c r="V66" i="14"/>
  <c r="T66" i="14"/>
  <c r="S66" i="14"/>
  <c r="R66" i="14"/>
  <c r="H66" i="14"/>
  <c r="O66" i="14" s="1"/>
  <c r="F66" i="14"/>
  <c r="D66" i="14"/>
  <c r="N50" i="14"/>
  <c r="M50" i="14"/>
  <c r="L50" i="14"/>
  <c r="K50" i="14"/>
  <c r="J50" i="14"/>
  <c r="I50" i="14"/>
  <c r="G50" i="14"/>
  <c r="F50" i="14"/>
  <c r="E50" i="14"/>
  <c r="V49" i="14"/>
  <c r="S49" i="14"/>
  <c r="O49" i="14"/>
  <c r="U49" i="14" s="1"/>
  <c r="H49" i="14"/>
  <c r="F49" i="14"/>
  <c r="T49" i="14" s="1"/>
  <c r="D49" i="14"/>
  <c r="V48" i="14"/>
  <c r="S48" i="14"/>
  <c r="O48" i="14"/>
  <c r="U48" i="14" s="1"/>
  <c r="H48" i="14"/>
  <c r="F48" i="14"/>
  <c r="T48" i="14" s="1"/>
  <c r="D48" i="14"/>
  <c r="V47" i="14"/>
  <c r="T47" i="14"/>
  <c r="S47" i="14"/>
  <c r="R47" i="14"/>
  <c r="H47" i="14"/>
  <c r="O47" i="14" s="1"/>
  <c r="F47" i="14"/>
  <c r="D47" i="14"/>
  <c r="D166" i="14" s="1"/>
  <c r="N30" i="14"/>
  <c r="M30" i="14"/>
  <c r="L30" i="14"/>
  <c r="K30" i="14"/>
  <c r="J30" i="14"/>
  <c r="I30" i="14"/>
  <c r="G30" i="14"/>
  <c r="F30" i="14"/>
  <c r="E30" i="14"/>
  <c r="S29" i="14"/>
  <c r="H29" i="14"/>
  <c r="O29" i="14" s="1"/>
  <c r="U29" i="14" s="1"/>
  <c r="F29" i="14"/>
  <c r="T29" i="14" s="1"/>
  <c r="S28" i="14"/>
  <c r="H28" i="14"/>
  <c r="O28" i="14" s="1"/>
  <c r="U28" i="14" s="1"/>
  <c r="F28" i="14"/>
  <c r="T28" i="14" s="1"/>
  <c r="S27" i="14"/>
  <c r="R27" i="14"/>
  <c r="O27" i="14"/>
  <c r="O30" i="14" s="1"/>
  <c r="H27" i="14"/>
  <c r="F27" i="14"/>
  <c r="T27" i="14" s="1"/>
  <c r="B14" i="1"/>
  <c r="G38" i="5"/>
  <c r="O114" i="14" l="1"/>
  <c r="F82" i="14"/>
  <c r="H95" i="14"/>
  <c r="O92" i="14"/>
  <c r="F114" i="14"/>
  <c r="T111" i="14"/>
  <c r="H146" i="14"/>
  <c r="E158" i="14"/>
  <c r="F156" i="14"/>
  <c r="P156" i="14" s="1"/>
  <c r="O157" i="14"/>
  <c r="O50" i="14"/>
  <c r="U47" i="14"/>
  <c r="J158" i="14"/>
  <c r="F169" i="14"/>
  <c r="P166" i="14"/>
  <c r="D177" i="14"/>
  <c r="T67" i="14"/>
  <c r="O133" i="14"/>
  <c r="H50" i="14"/>
  <c r="H114" i="14"/>
  <c r="F133" i="14"/>
  <c r="T130" i="14"/>
  <c r="D179" i="14"/>
  <c r="D203" i="14"/>
  <c r="D214" i="14" s="1"/>
  <c r="H166" i="14"/>
  <c r="E169" i="14"/>
  <c r="G189" i="14"/>
  <c r="F189" i="14"/>
  <c r="H82" i="14"/>
  <c r="O79" i="14"/>
  <c r="U27" i="14"/>
  <c r="H30" i="14"/>
  <c r="O69" i="14"/>
  <c r="U66" i="14"/>
  <c r="H133" i="14"/>
  <c r="F146" i="14"/>
  <c r="O155" i="14"/>
  <c r="K158" i="14"/>
  <c r="I158" i="14"/>
  <c r="H156" i="14"/>
  <c r="O156" i="14" s="1"/>
  <c r="K178" i="14" s="1"/>
  <c r="H168" i="14"/>
  <c r="O168" i="14" s="1"/>
  <c r="F215" i="14"/>
  <c r="P212" i="14"/>
  <c r="H201" i="14"/>
  <c r="P201" i="14"/>
  <c r="H213" i="14"/>
  <c r="O213" i="14" s="1"/>
  <c r="O215" i="14" s="1"/>
  <c r="G215" i="14"/>
  <c r="K215" i="14"/>
  <c r="G158" i="14"/>
  <c r="F178" i="14"/>
  <c r="H202" i="14"/>
  <c r="O202" i="14" s="1"/>
  <c r="G204" i="14"/>
  <c r="H214" i="14"/>
  <c r="O214" i="14" s="1"/>
  <c r="E215" i="14"/>
  <c r="F202" i="14"/>
  <c r="P202" i="14" s="1"/>
  <c r="H204" i="14" l="1"/>
  <c r="H215" i="14"/>
  <c r="O201" i="14"/>
  <c r="O204" i="14" s="1"/>
  <c r="F204" i="14"/>
  <c r="P204" i="14" s="1"/>
  <c r="K189" i="14"/>
  <c r="H169" i="14"/>
  <c r="O166" i="14"/>
  <c r="O169" i="14" s="1"/>
  <c r="P169" i="14"/>
  <c r="U92" i="14"/>
  <c r="O95" i="14"/>
  <c r="H189" i="14"/>
  <c r="U79" i="14"/>
  <c r="M218" i="14" s="1"/>
  <c r="M222" i="14" s="1"/>
  <c r="O82" i="14"/>
  <c r="I189" i="14"/>
  <c r="F158" i="14"/>
  <c r="P158" i="14" s="1"/>
  <c r="H158" i="14"/>
  <c r="E179" i="14"/>
  <c r="D190" i="14"/>
  <c r="E190" i="14" s="1"/>
  <c r="I178" i="14"/>
  <c r="P215" i="14"/>
  <c r="O158" i="14"/>
  <c r="J189" i="14"/>
  <c r="H178" i="14"/>
  <c r="E177" i="14"/>
  <c r="D188" i="14"/>
  <c r="E188" i="14" s="1"/>
  <c r="J178" i="14"/>
  <c r="E180" i="14" l="1"/>
  <c r="I177" i="14"/>
  <c r="K177" i="14"/>
  <c r="K194" i="14" s="1"/>
  <c r="G177" i="14"/>
  <c r="H177" i="14"/>
  <c r="F177" i="14"/>
  <c r="F180" i="14" s="1"/>
  <c r="I190" i="14"/>
  <c r="K190" i="14"/>
  <c r="G190" i="14"/>
  <c r="J190" i="14"/>
  <c r="F190" i="14"/>
  <c r="H190" i="14"/>
  <c r="J188" i="14"/>
  <c r="F188" i="14"/>
  <c r="H188" i="14"/>
  <c r="K188" i="14"/>
  <c r="G188" i="14"/>
  <c r="G191" i="14" s="1"/>
  <c r="E191" i="14"/>
  <c r="I188" i="14"/>
  <c r="I191" i="14" s="1"/>
  <c r="H179" i="14"/>
  <c r="F179" i="14"/>
  <c r="I179" i="14"/>
  <c r="K179" i="14"/>
  <c r="G179" i="14"/>
  <c r="J179" i="14" s="1"/>
  <c r="G180" i="14" l="1"/>
  <c r="G194" i="14" s="1"/>
  <c r="J177" i="14"/>
  <c r="J180" i="14" s="1"/>
  <c r="H191" i="14"/>
  <c r="F191" i="14"/>
  <c r="L188" i="14" s="1"/>
  <c r="I180" i="14"/>
  <c r="I194" i="14" s="1"/>
  <c r="J191" i="14"/>
  <c r="H180" i="14"/>
  <c r="E194" i="14"/>
  <c r="L177" i="14" l="1"/>
  <c r="J194" i="14"/>
  <c r="H194" i="14"/>
  <c r="F194" i="14"/>
  <c r="L194" i="14" s="1"/>
  <c r="B5" i="8" l="1"/>
  <c r="H2" i="2"/>
  <c r="M6" i="6"/>
  <c r="B6" i="13"/>
  <c r="E3" i="5"/>
  <c r="B6" i="8"/>
  <c r="B7" i="8"/>
  <c r="B4" i="8"/>
  <c r="D6" i="13"/>
  <c r="D6" i="6"/>
  <c r="E4" i="5"/>
  <c r="G4" i="8"/>
  <c r="G6" i="13"/>
  <c r="F6" i="6"/>
  <c r="G5" i="3"/>
  <c r="E5" i="5"/>
  <c r="I6" i="13"/>
  <c r="F5" i="2"/>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K11" i="6"/>
  <c r="K57" i="6" s="1"/>
  <c r="F11" i="6"/>
  <c r="P11" i="6" s="1"/>
  <c r="P57" i="6" s="1"/>
  <c r="G50" i="5"/>
  <c r="G49" i="5"/>
  <c r="G45" i="5"/>
  <c r="G43" i="5"/>
  <c r="G39" i="5"/>
  <c r="G37" i="5"/>
  <c r="G36" i="5"/>
  <c r="G35" i="5"/>
  <c r="G34" i="5"/>
  <c r="G33" i="5"/>
  <c r="G32" i="5"/>
  <c r="G31" i="5"/>
  <c r="G29" i="5"/>
  <c r="G28" i="5"/>
  <c r="G27" i="5"/>
  <c r="G26" i="5"/>
  <c r="G24" i="5"/>
  <c r="G23" i="5"/>
  <c r="G22" i="5"/>
  <c r="G17" i="5"/>
  <c r="G16" i="5"/>
  <c r="G15" i="5"/>
  <c r="G14" i="5"/>
  <c r="F24" i="3"/>
  <c r="E24" i="3"/>
  <c r="D24" i="3"/>
  <c r="C24" i="3"/>
  <c r="O11" i="6" l="1"/>
  <c r="K62" i="6"/>
  <c r="O12" i="6"/>
  <c r="O57" i="6" s="1"/>
  <c r="O16" i="6"/>
  <c r="O20" i="6"/>
  <c r="O24" i="6"/>
  <c r="O28" i="6"/>
  <c r="O32" i="6"/>
  <c r="O36" i="6"/>
  <c r="O40" i="6"/>
  <c r="O44" i="6"/>
  <c r="O48" i="6"/>
  <c r="O52" i="6"/>
  <c r="C17" i="1"/>
  <c r="F16" i="1"/>
  <c r="O59" i="6" l="1"/>
  <c r="P59" i="6"/>
  <c r="P60" i="6" s="1"/>
  <c r="P61" i="6" s="1"/>
  <c r="K64" i="6"/>
  <c r="F17" i="1"/>
  <c r="I17" i="1" s="1"/>
  <c r="C16" i="1"/>
  <c r="I16" i="1" s="1"/>
  <c r="Q59" i="6" l="1"/>
  <c r="O60" i="6"/>
  <c r="P62" i="6"/>
  <c r="P64" i="6" s="1"/>
  <c r="O62" i="6"/>
  <c r="C18" i="1"/>
  <c r="Q60" i="6" l="1"/>
  <c r="O61" i="6"/>
  <c r="Q62" i="6"/>
  <c r="C19" i="1"/>
  <c r="O64" i="6" l="1"/>
  <c r="Q61" i="6"/>
  <c r="Q64" i="6" s="1"/>
  <c r="O67" i="6" l="1"/>
  <c r="O68" i="6"/>
  <c r="I18" i="1"/>
  <c r="F18" i="1" l="1"/>
  <c r="I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CBE700C1-2A4D-442C-AD99-125FB0729860}">
      <text>
        <r>
          <rPr>
            <b/>
            <sz val="9"/>
            <color indexed="81"/>
            <rFont val="MS P ゴシック"/>
            <family val="3"/>
            <charset val="128"/>
          </rPr>
          <t>事務連絡の「５．事業着手日について」を確認したうえで設定すること。</t>
        </r>
      </text>
    </comment>
    <comment ref="D13" authorId="1" shapeId="0" xr:uid="{5C77DB0C-33FF-45B6-88ED-6002F79AE828}">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黄色で塗りつぶしたセルは、シート「様式10-2」に入力すること等により自動反映されることから、入力しないこと。</t>
        </r>
      </text>
    </comment>
    <comment ref="K18" authorId="2" shapeId="0" xr:uid="{4216B970-6C62-46CD-BAF6-634B0031F548}">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A6930DEE-F665-44D3-998F-F8C10139BDBC}">
      <text>
        <r>
          <rPr>
            <b/>
            <sz val="9"/>
            <color indexed="81"/>
            <rFont val="MS P ゴシック"/>
            <family val="3"/>
            <charset val="128"/>
          </rPr>
          <t>品名、数量、金額については、見積書整理表からの自動転記となっているため、入力不要。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1246CA24-BA7E-447C-AA0C-9E3EF082A302}">
      <text>
        <r>
          <rPr>
            <b/>
            <sz val="9"/>
            <color indexed="81"/>
            <rFont val="MS P ゴシック"/>
            <family val="3"/>
            <charset val="128"/>
          </rPr>
          <t>「見積書整理表」、「工事等の説明一覧」、「構成図（平面図）」の付番と対応しているか確認すること。</t>
        </r>
      </text>
    </comment>
    <comment ref="D20" authorId="1" shapeId="0" xr:uid="{E1C9291F-7A16-4DBA-8344-D8B88DB2FA2C}">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09F196EB-531F-44E2-BBF6-FE876B6A1E7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9507042B-90C2-4090-8267-87656FB9F5D7}">
      <text>
        <r>
          <rPr>
            <b/>
            <sz val="9"/>
            <color indexed="81"/>
            <rFont val="MS P ゴシック"/>
            <family val="3"/>
            <charset val="128"/>
          </rPr>
          <t>認定学科が複数ある場合、１つのセル内に全て入力すること。
※列の追加等は行わないこと。</t>
        </r>
      </text>
    </comment>
    <comment ref="B14" authorId="0" shapeId="0" xr:uid="{F22D6F40-8920-42F2-A559-02E880320F57}">
      <text>
        <r>
          <rPr>
            <b/>
            <sz val="9"/>
            <color indexed="81"/>
            <rFont val="MS P ゴシック"/>
            <family val="3"/>
            <charset val="128"/>
          </rPr>
          <t>実績が複数ある場合、①、②…と付番し、１つのセル内に入力すること。
※列の追加等は行わないこと。</t>
        </r>
      </text>
    </comment>
    <comment ref="B15" authorId="0" shapeId="0" xr:uid="{D36808A3-6B7C-4906-990E-4115BF3AC094}">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C1530F0D-6B34-4892-89A4-D43095211F72}">
      <text>
        <r>
          <rPr>
            <b/>
            <sz val="9"/>
            <color indexed="81"/>
            <rFont val="ＭＳ Ｐゴシック"/>
            <family val="3"/>
            <charset val="128"/>
          </rPr>
          <t>対象経費のみに付番し、
実施設計費を1,2,3,…、工事費を①,②,③,…とすること。
ここで付した番号を、「様式９－●」、「設備・装置（工事）等の説明一覧」、「設備（装置）構成図」、「平面（立面）図」、「定価証明書」、「カタログ」の対応箇所に付番する。</t>
        </r>
      </text>
    </comment>
    <comment ref="C9" authorId="0" shapeId="0" xr:uid="{B2157B28-8DBA-4546-A0BB-FF9D93DA69F3}">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3953E47D-26C5-417E-B93B-B7F253260C59}">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F1DA3D3-ABF5-4794-8F2F-15FABFEC7A48}">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456795A-286B-4CA5-ADB4-C55B1AA4FF43}">
      <text>
        <r>
          <rPr>
            <b/>
            <sz val="9"/>
            <color indexed="81"/>
            <rFont val="ＭＳ Ｐゴシック"/>
            <family val="3"/>
            <charset val="128"/>
          </rPr>
          <t>見積書の「金額」欄に記載の金額を記入すること。</t>
        </r>
      </text>
    </comment>
    <comment ref="Q10" authorId="0" shapeId="0" xr:uid="{3211FBFB-39BF-4D61-80AD-D76B3AED1A9C}">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878C66E5-9FF1-4556-84B9-4590DD90F7FB}">
      <text>
        <r>
          <rPr>
            <b/>
            <sz val="9"/>
            <color indexed="81"/>
            <rFont val="ＭＳ Ｐゴシック"/>
            <family val="3"/>
            <charset val="128"/>
          </rPr>
          <t>自動計算のため入力不要。</t>
        </r>
      </text>
    </comment>
    <comment ref="K62" authorId="0" shapeId="0" xr:uid="{100F61C0-00DE-4FF5-A3D0-D003FFBE6665}">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F398BDD8-74A0-4476-8654-072EF7A5169F}">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32934938-60B4-4CD1-AF9E-EBD2ADC8C071}">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85C0C87D-912F-4119-9BA5-B0AA766C861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18D9697B-0183-4995-91F9-C1B1780574CA}">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310B41A1-66D8-49C5-A8C6-B62D04D056DE}">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齋藤美桜</author>
    <author>文部科学省</author>
  </authors>
  <commentList>
    <comment ref="H7" authorId="0" shapeId="0" xr:uid="{F353E122-4785-4BFB-AE9C-46A6833AE7A3}">
      <text>
        <r>
          <rPr>
            <sz val="9"/>
            <color indexed="81"/>
            <rFont val="MS P ゴシック"/>
            <family val="3"/>
            <charset val="128"/>
          </rPr>
          <t xml:space="preserve">
</t>
        </r>
        <r>
          <rPr>
            <b/>
            <sz val="9"/>
            <color indexed="81"/>
            <rFont val="MS P ゴシック"/>
            <family val="3"/>
            <charset val="128"/>
          </rPr>
          <t>ドロップダウンリストより該当するものを選択すること。
【エコキャンパス】
　工事費見積　→　「施工業者」を選択
　実施設計費見積　→　「設計業者」を選択</t>
        </r>
      </text>
    </comment>
    <comment ref="C8" authorId="1" shapeId="0" xr:uid="{73A65A8B-AEB3-4D84-9A0E-D1146F3C5310}">
      <text>
        <r>
          <rPr>
            <b/>
            <sz val="11"/>
            <color indexed="81"/>
            <rFont val="ＭＳ Ｐゴシック"/>
            <family val="3"/>
            <charset val="128"/>
          </rPr>
          <t>業者名は正確に記載すること。</t>
        </r>
      </text>
    </comment>
    <comment ref="I8" authorId="1" shapeId="0" xr:uid="{383EEFF5-5CF6-4ACA-905D-3DB69FB92A13}">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467603A9-E262-4EED-B024-FBC87167D3D2}">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7C75C503-4887-4092-BB16-5AED4C9E054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154F9146-30D3-4E63-965F-B50393BFE0A0}">
      <text>
        <r>
          <rPr>
            <sz val="9"/>
            <color indexed="81"/>
            <rFont val="ＭＳ Ｐゴシック"/>
            <family val="3"/>
            <charset val="128"/>
          </rPr>
          <t xml:space="preserve">IS値が0.6以上で耐震改修の必要がない建物数を記載すること。
</t>
        </r>
      </text>
    </comment>
    <comment ref="J25" authorId="0" shapeId="0" xr:uid="{49BE0866-1151-417A-8C73-0147E2611A86}">
      <text>
        <r>
          <rPr>
            <sz val="9"/>
            <color indexed="81"/>
            <rFont val="ＭＳ Ｐゴシック"/>
            <family val="3"/>
            <charset val="128"/>
          </rPr>
          <t xml:space="preserve">耐震改修の結果、IS値が0.6以上になった建物数を記載すること。
</t>
        </r>
      </text>
    </comment>
    <comment ref="D42" authorId="0" shapeId="0" xr:uid="{5C1802F0-A101-47B3-971D-D807D0847C23}">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C7B0DFA8-DA60-49A8-ADDB-BE72004740B3}">
      <text>
        <r>
          <rPr>
            <sz val="9"/>
            <color indexed="81"/>
            <rFont val="ＭＳ Ｐゴシック"/>
            <family val="3"/>
            <charset val="128"/>
          </rPr>
          <t>IS値が0.6以上で耐震改修の必要がない建物数を記載すること。</t>
        </r>
      </text>
    </comment>
    <comment ref="J45" authorId="0" shapeId="0" xr:uid="{5025BED3-B6E4-4646-B566-3D5FB5182ABF}">
      <text>
        <r>
          <rPr>
            <sz val="9"/>
            <color indexed="81"/>
            <rFont val="ＭＳ Ｐゴシック"/>
            <family val="3"/>
            <charset val="128"/>
          </rPr>
          <t xml:space="preserve">耐震改修の結果、IS値が0.6以上になった建物数を記載すること。
</t>
        </r>
      </text>
    </comment>
    <comment ref="D61" authorId="0" shapeId="0" xr:uid="{919408D5-CE19-4F12-B264-0903864CB1A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F522701D-F54C-4BC3-A4E5-34C0E6E27F00}">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0597342B-7C86-478E-A600-2756304A0B1A}">
      <text>
        <r>
          <rPr>
            <sz val="9"/>
            <color indexed="81"/>
            <rFont val="ＭＳ Ｐゴシック"/>
            <family val="3"/>
            <charset val="128"/>
          </rPr>
          <t xml:space="preserve">避難場所の指定を受けていない学校である場合、下記回答欄を使用すること。
</t>
        </r>
      </text>
    </comment>
    <comment ref="D87" authorId="0" shapeId="0" xr:uid="{5B410ADE-FA0B-48CC-BE42-3BB7AAFF2CF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460CA2D9-5168-4981-AA7C-E0A28D68F6B9}">
      <text>
        <r>
          <rPr>
            <sz val="9"/>
            <color indexed="81"/>
            <rFont val="ＭＳ Ｐゴシック"/>
            <family val="3"/>
            <charset val="128"/>
          </rPr>
          <t xml:space="preserve">IS値が0.6以上で耐震改修の必要がない建物数を記載すること。
</t>
        </r>
      </text>
    </comment>
    <comment ref="J90" authorId="0" shapeId="0" xr:uid="{590249D2-C073-4D95-B338-B3693184D46C}">
      <text>
        <r>
          <rPr>
            <sz val="9"/>
            <color indexed="81"/>
            <rFont val="ＭＳ Ｐゴシック"/>
            <family val="3"/>
            <charset val="128"/>
          </rPr>
          <t>耐震改修の結果、IS値が0.6以上になった建物数を記載すること。</t>
        </r>
      </text>
    </comment>
    <comment ref="D106" authorId="0" shapeId="0" xr:uid="{C9CD91B3-A920-474F-BFFE-3728D169E9D5}">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B6AB8357-F5BF-4DFD-B287-E668C6610A97}">
      <text>
        <r>
          <rPr>
            <sz val="9"/>
            <color indexed="81"/>
            <rFont val="ＭＳ Ｐゴシック"/>
            <family val="3"/>
            <charset val="128"/>
          </rPr>
          <t xml:space="preserve">IS値が0.6以上で耐震改修の必要がない建物数を記載すること。
</t>
        </r>
      </text>
    </comment>
    <comment ref="J109" authorId="0" shapeId="0" xr:uid="{F10CA6DC-9A5B-45D1-9171-34A563D73DCB}">
      <text>
        <r>
          <rPr>
            <sz val="9"/>
            <color indexed="81"/>
            <rFont val="ＭＳ Ｐゴシック"/>
            <family val="3"/>
            <charset val="128"/>
          </rPr>
          <t>耐震改修の結果、IS値が0.6以上になった建物数を記載すること。</t>
        </r>
      </text>
    </comment>
    <comment ref="D125" authorId="0" shapeId="0" xr:uid="{FCB24E85-6BF9-40D1-8848-712C3453DB1D}">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56F0CE71-33D2-470F-B0C6-5E7D773CBAE4}">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60E04EB5-C765-47F3-B2E8-1734E900230B}">
      <text>
        <r>
          <rPr>
            <sz val="9"/>
            <color indexed="81"/>
            <rFont val="ＭＳ Ｐゴシック"/>
            <family val="3"/>
            <charset val="128"/>
          </rPr>
          <t xml:space="preserve">この表は自動入力されるため、入力不要
</t>
        </r>
      </text>
    </comment>
    <comment ref="Q157" authorId="0" shapeId="0" xr:uid="{451EAFA2-DE38-4A43-A783-9BDDEFA0D902}">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08F93445-7FF5-4069-9C8F-4E51391ECBD7}">
      <text>
        <r>
          <rPr>
            <sz val="9"/>
            <color indexed="81"/>
            <rFont val="ＭＳ Ｐゴシック"/>
            <family val="3"/>
            <charset val="128"/>
          </rPr>
          <t xml:space="preserve">この表は自動入力されるため、入力不要
</t>
        </r>
      </text>
    </comment>
    <comment ref="B172" authorId="0" shapeId="0" xr:uid="{8F5D56F2-E1BF-4C86-B440-0DACC36C19AA}">
      <text>
        <r>
          <rPr>
            <sz val="9"/>
            <color indexed="81"/>
            <rFont val="ＭＳ Ｐゴシック"/>
            <family val="3"/>
            <charset val="128"/>
          </rPr>
          <t xml:space="preserve">下記表は自動入力されるため、入力不要。
</t>
        </r>
      </text>
    </comment>
    <comment ref="B183" authorId="0" shapeId="0" xr:uid="{C2DC6917-0E9C-4A5E-8A66-78B6CDBD8A6E}">
      <text>
        <r>
          <rPr>
            <sz val="9"/>
            <color indexed="81"/>
            <rFont val="ＭＳ Ｐゴシック"/>
            <family val="3"/>
            <charset val="128"/>
          </rPr>
          <t xml:space="preserve">下記表は自動入力されるため、入力不要。
</t>
        </r>
      </text>
    </comment>
    <comment ref="B195" authorId="0" shapeId="0" xr:uid="{633FA5E4-7D49-4B93-9B01-56C82709292C}">
      <text>
        <r>
          <rPr>
            <sz val="9"/>
            <color indexed="81"/>
            <rFont val="ＭＳ Ｐゴシック"/>
            <family val="3"/>
            <charset val="128"/>
          </rPr>
          <t xml:space="preserve">この表は自動入力されるため、入力不要
</t>
        </r>
      </text>
    </comment>
    <comment ref="Q195" authorId="0" shapeId="0" xr:uid="{0E2632E1-3421-40D9-8780-A22473E70D98}">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D4880AA9-C412-4048-801E-84CC09405CA5}">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<sst xmlns="http://schemas.openxmlformats.org/spreadsheetml/2006/main" count="966" uniqueCount="356">
  <si>
    <t>様式9-１（エコキャンパス）</t>
    <rPh sb="0" eb="2">
      <t>ヨウシキ</t>
    </rPh>
    <phoneticPr fontId="11"/>
  </si>
  <si>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</si>
  <si>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</si>
  <si>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</si>
  <si>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</si>
  <si>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</si>
  <si>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</si>
  <si>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</si>
  <si>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</si>
  <si>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</si>
  <si>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</si>
  <si>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</si>
  <si>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</si>
  <si>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</si>
  <si>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</si>
  <si>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</si>
  <si>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</si>
  <si>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実施設計費</t>
    <rPh sb="0" eb="2">
      <t>ジッシ</t>
    </rPh>
    <rPh sb="2" eb="5">
      <t>セッケイヒ</t>
    </rPh>
    <phoneticPr fontId="11"/>
  </si>
  <si>
    <t>①</t>
    <phoneticPr fontId="11"/>
  </si>
  <si>
    <t>円</t>
    <rPh sb="0" eb="1">
      <t>エン</t>
    </rPh>
    <phoneticPr fontId="11"/>
  </si>
  <si>
    <t>②</t>
    <phoneticPr fontId="11"/>
  </si>
  <si>
    <t>③</t>
    <phoneticPr fontId="11"/>
  </si>
  <si>
    <t>工事費</t>
    <rPh sb="0" eb="3">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</si>
  <si>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</si>
  <si>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</si>
  <si>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</si>
  <si>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</si>
  <si>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</si>
  <si>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</si>
  <si>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</si>
  <si>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補助希望額</t>
    <rPh sb="0" eb="2">
      <t>ホジョ</t>
    </rPh>
    <rPh sb="2" eb="5">
      <t>キボウガク</t>
    </rPh>
    <phoneticPr fontId="11"/>
  </si>
  <si>
    <t>⑩</t>
    <phoneticPr fontId="11"/>
  </si>
  <si>
    <t>学校法人負担額</t>
    <rPh sb="0" eb="2">
      <t>ガッコウ</t>
    </rPh>
    <rPh sb="2" eb="4">
      <t>ホウジン</t>
    </rPh>
    <rPh sb="4" eb="7">
      <t>フタンガク</t>
    </rPh>
    <phoneticPr fontId="11"/>
  </si>
  <si>
    <t>⑪</t>
    <phoneticPr fontId="11"/>
  </si>
  <si>
    <t>改修施設の
現在の利用状況</t>
    <rPh sb="0" eb="2">
      <t>カイシュウ</t>
    </rPh>
    <rPh sb="2" eb="4">
      <t>シセツ</t>
    </rPh>
    <rPh sb="6" eb="8">
      <t>ゲンザイ</t>
    </rPh>
    <rPh sb="9" eb="11">
      <t>リヨウ</t>
    </rPh>
    <rPh sb="11" eb="13">
      <t>ジョウキョウ</t>
    </rPh>
    <phoneticPr fontId="11"/>
  </si>
  <si>
    <t>備考</t>
    <rPh sb="0" eb="2">
      <t>ビコウ</t>
    </rPh>
    <phoneticPr fontId="11"/>
  </si>
  <si>
    <t>様式9－２（エコキャンパス）</t>
    <phoneticPr fontId="11"/>
  </si>
  <si>
    <t>実施設計費・工事費の内訳</t>
    <rPh sb="6" eb="9">
      <t>コウジヒ</t>
    </rPh>
    <phoneticPr fontId="11"/>
  </si>
  <si>
    <t>実施設計費</t>
    <rPh sb="0" eb="2">
      <t>ジッシ</t>
    </rPh>
    <rPh sb="2" eb="4">
      <t>セッケイ</t>
    </rPh>
    <rPh sb="4" eb="5">
      <t>ヒ</t>
    </rPh>
    <phoneticPr fontId="11"/>
  </si>
  <si>
    <t>番号</t>
    <rPh sb="0" eb="2">
      <t>バンゴウ</t>
    </rPh>
    <phoneticPr fontId="11"/>
  </si>
  <si>
    <t>内　　　　　　　　　容</t>
    <phoneticPr fontId="11"/>
  </si>
  <si>
    <t>数　量</t>
    <rPh sb="0" eb="1">
      <t>カズ</t>
    </rPh>
    <rPh sb="2" eb="3">
      <t>リョウ</t>
    </rPh>
    <phoneticPr fontId="11"/>
  </si>
  <si>
    <t>金　額　（円）</t>
    <phoneticPr fontId="11"/>
  </si>
  <si>
    <t>補助対象</t>
    <rPh sb="0" eb="2">
      <t>ホジョ</t>
    </rPh>
    <rPh sb="2" eb="4">
      <t>タイショウ</t>
    </rPh>
    <phoneticPr fontId="11"/>
  </si>
  <si>
    <t>補助対象実施設計費計（＝①）</t>
    <phoneticPr fontId="11"/>
  </si>
  <si>
    <t>補助対象外</t>
    <rPh sb="0" eb="2">
      <t>ホジョ</t>
    </rPh>
    <rPh sb="2" eb="5">
      <t>タイショウガイ</t>
    </rPh>
    <phoneticPr fontId="11"/>
  </si>
  <si>
    <t>補助対象外実施設計費計（＝②）</t>
    <rPh sb="0" eb="2">
      <t>ホジョ</t>
    </rPh>
    <rPh sb="2" eb="5">
      <t>タイショウガイ</t>
    </rPh>
    <rPh sb="5" eb="7">
      <t>ジッシ</t>
    </rPh>
    <rPh sb="7" eb="9">
      <t>セッケイ</t>
    </rPh>
    <rPh sb="9" eb="10">
      <t>ヒ</t>
    </rPh>
    <rPh sb="10" eb="11">
      <t>ケイ</t>
    </rPh>
    <phoneticPr fontId="11"/>
  </si>
  <si>
    <t>実施設計費計（＝③）</t>
    <phoneticPr fontId="11"/>
  </si>
  <si>
    <t>工事明細</t>
    <phoneticPr fontId="11"/>
  </si>
  <si>
    <t>内　　容　・　目　　的</t>
    <rPh sb="0" eb="1">
      <t>ウチ</t>
    </rPh>
    <rPh sb="3" eb="4">
      <t>カタチ</t>
    </rPh>
    <phoneticPr fontId="11"/>
  </si>
  <si>
    <t>数　　量</t>
    <rPh sb="0" eb="1">
      <t>カズ</t>
    </rPh>
    <rPh sb="3" eb="4">
      <t>リョウ</t>
    </rPh>
    <phoneticPr fontId="11"/>
  </si>
  <si>
    <t>補助対象工事費計（＝④）</t>
    <rPh sb="0" eb="2">
      <t>ホジョ</t>
    </rPh>
    <rPh sb="2" eb="4">
      <t>タイショウ</t>
    </rPh>
    <rPh sb="4" eb="7">
      <t>コウジヒ</t>
    </rPh>
    <rPh sb="7" eb="8">
      <t>ケイ</t>
    </rPh>
    <phoneticPr fontId="11"/>
  </si>
  <si>
    <t>補助対象外工事費計（＝⑤）</t>
    <rPh sb="0" eb="2">
      <t>ホジョ</t>
    </rPh>
    <rPh sb="2" eb="5">
      <t>タイショウガイ</t>
    </rPh>
    <rPh sb="5" eb="7">
      <t>コウジ</t>
    </rPh>
    <rPh sb="7" eb="8">
      <t>ヒ</t>
    </rPh>
    <rPh sb="8" eb="9">
      <t>ケイ</t>
    </rPh>
    <phoneticPr fontId="11"/>
  </si>
  <si>
    <t>工事費計（＝⑥）</t>
    <phoneticPr fontId="11"/>
  </si>
  <si>
    <t>金額合計（事業経費計＝⑨）</t>
    <rPh sb="0" eb="2">
      <t>キンガク</t>
    </rPh>
    <rPh sb="2" eb="4">
      <t>ゴウケイ</t>
    </rPh>
    <rPh sb="5" eb="7">
      <t>ジギョウ</t>
    </rPh>
    <rPh sb="7" eb="9">
      <t>ケイヒ</t>
    </rPh>
    <rPh sb="9" eb="10">
      <t>ケイ</t>
    </rPh>
    <phoneticPr fontId="11"/>
  </si>
  <si>
    <t>様式9-３（エコキャンパス）</t>
    <rPh sb="0" eb="2">
      <t>ヨウシキ</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</si>
  <si>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</si>
  <si>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</si>
  <si>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</si>
  <si>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</si>
  <si>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</si>
  <si>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</si>
  <si>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</si>
  <si>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</si>
  <si>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</si>
  <si>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</si>
  <si>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</si>
  <si>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</si>
  <si>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</si>
  <si>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</si>
  <si>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</si>
  <si>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</si>
  <si>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</si>
  <si>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</si>
  <si>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</si>
  <si>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</si>
  <si>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</si>
  <si>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</si>
  <si>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</si>
  <si>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</si>
  <si>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</si>
  <si>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</si>
  <si>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</si>
  <si>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</si>
  <si>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</si>
  <si>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</si>
  <si>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</si>
  <si>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</si>
  <si>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</si>
  <si>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</si>
  <si>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</si>
  <si>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</si>
  <si>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</si>
  <si>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</si>
  <si>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</si>
  <si>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</si>
  <si>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</si>
  <si>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</si>
  <si>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</si>
  <si>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</si>
  <si>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</si>
  <si>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</si>
  <si>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</si>
  <si>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</si>
  <si>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</si>
  <si>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</si>
  <si>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</si>
  <si>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</si>
  <si>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</si>
  <si>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</si>
  <si>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</si>
  <si>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</si>
  <si>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</si>
  <si>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</si>
  <si>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</si>
  <si>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</si>
  <si>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</si>
  <si>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</si>
  <si>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</si>
  <si>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エコキャンパス推進事業 【 チ ェ ッ ク 表 】 </t>
    <rPh sb="7" eb="9">
      <t>スイシン</t>
    </rPh>
    <rPh sb="9" eb="11">
      <t>ジギョウ</t>
    </rPh>
    <rPh sb="22" eb="23">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</si>
  <si>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</si>
  <si>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</si>
  <si>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</si>
  <si>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</si>
  <si>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</si>
  <si>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</si>
  <si>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</si>
  <si>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</si>
  <si>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r>
      <t>補助対象となる事業経費が</t>
    </r>
    <r>
      <rPr>
        <sz val="11"/>
        <color rgb="FFFF0000"/>
        <rFont val="ＭＳ Ｐゴシック"/>
        <family val="3"/>
        <charset val="128"/>
        <scheme val="minor"/>
      </rPr>
      <t>１，０００万円以上</t>
    </r>
    <r>
      <rPr>
        <sz val="11"/>
        <rFont val="ＭＳ Ｐゴシック"/>
        <family val="3"/>
        <charset val="128"/>
      </rPr>
      <t>であることを確認して、「○」を選択してください。</t>
    </r>
    <rPh sb="0" eb="2">
      <t>ホジョ</t>
    </rPh>
    <rPh sb="2" eb="4">
      <t>タイショウ</t>
    </rPh>
    <rPh sb="7" eb="9">
      <t>ジギョウ</t>
    </rPh>
    <rPh sb="9" eb="11">
      <t>ケイヒ</t>
    </rPh>
    <rPh sb="17" eb="18">
      <t>マン</t>
    </rPh>
    <rPh sb="18" eb="19">
      <t>エン</t>
    </rPh>
    <rPh sb="19" eb="21">
      <t>イジョウ</t>
    </rPh>
    <rPh sb="27" eb="29">
      <t>カクニン</t>
    </rPh>
    <rPh sb="36" eb="38">
      <t>センタク</t>
    </rPh>
    <phoneticPr fontId="34"/>
  </si>
  <si>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</si>
  <si>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</si>
  <si>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補助対象となる事業経費に増改築、増床工事に係る経費を含んでいないことを確認して、「○」を選択してください。</t>
    <phoneticPr fontId="34"/>
  </si>
  <si>
    <t>【チェック項目Ⅱ】　提出書類が揃っているか</t>
    <rPh sb="5" eb="7">
      <t>コウモク</t>
    </rPh>
    <rPh sb="10" eb="12">
      <t>テイシュツ</t>
    </rPh>
    <rPh sb="12" eb="14">
      <t>ショルイ</t>
    </rPh>
    <rPh sb="15" eb="16">
      <t>ソロ</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</si>
  <si>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</si>
  <si>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</si>
  <si>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</si>
  <si>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</si>
  <si>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</si>
  <si>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</si>
  <si>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</si>
  <si>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</si>
  <si>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</si>
  <si>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</si>
  <si>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省エネ型設備（節水型器具）への更新を行う場合、その根拠となる仕様の記載された資料
　①更新する設備（器具）のカタログ等を提出することとし、省エネ（節水）型であることが記載された箇所をマーカー等により明示すること。　
　②器具を更新することにより得られる当該施設全体の省エネ効果について、現状と更新後の消費電力、消費水量等の比較等がで明示すること。
※　該当しない場合、「該当なし」を選択してください。</t>
    <rPh sb="0" eb="1">
      <t>ショウ</t>
    </rPh>
    <rPh sb="3" eb="4">
      <t>ガタ</t>
    </rPh>
    <rPh sb="4" eb="6">
      <t>セツビ</t>
    </rPh>
    <rPh sb="7" eb="9">
      <t>セッスイ</t>
    </rPh>
    <rPh sb="9" eb="10">
      <t>ガタ</t>
    </rPh>
    <rPh sb="10" eb="12">
      <t>キグ</t>
    </rPh>
    <rPh sb="15" eb="17">
      <t>コウシン</t>
    </rPh>
    <rPh sb="18" eb="19">
      <t>オコナ</t>
    </rPh>
    <rPh sb="20" eb="22">
      <t>バアイ</t>
    </rPh>
    <rPh sb="25" eb="27">
      <t>コンキョ</t>
    </rPh>
    <rPh sb="30" eb="32">
      <t>シヨウ</t>
    </rPh>
    <rPh sb="33" eb="35">
      <t>キサイ</t>
    </rPh>
    <rPh sb="38" eb="40">
      <t>シリョウ</t>
    </rPh>
    <rPh sb="43" eb="45">
      <t>コウシン</t>
    </rPh>
    <rPh sb="47" eb="49">
      <t>セツビ</t>
    </rPh>
    <rPh sb="50" eb="52">
      <t>キグ</t>
    </rPh>
    <rPh sb="58" eb="59">
      <t>トウ</t>
    </rPh>
    <rPh sb="60" eb="62">
      <t>テイシュツ</t>
    </rPh>
    <rPh sb="69" eb="70">
      <t>ショウ</t>
    </rPh>
    <rPh sb="73" eb="75">
      <t>セッスイ</t>
    </rPh>
    <rPh sb="76" eb="77">
      <t>ガタ</t>
    </rPh>
    <rPh sb="83" eb="85">
      <t>キサイ</t>
    </rPh>
    <rPh sb="88" eb="90">
      <t>カショ</t>
    </rPh>
    <rPh sb="95" eb="96">
      <t>トウ</t>
    </rPh>
    <rPh sb="99" eb="101">
      <t>メイジ</t>
    </rPh>
    <rPh sb="110" eb="112">
      <t>キグ</t>
    </rPh>
    <rPh sb="113" eb="115">
      <t>コウシン</t>
    </rPh>
    <rPh sb="122" eb="123">
      <t>エ</t>
    </rPh>
    <rPh sb="126" eb="128">
      <t>トウガイ</t>
    </rPh>
    <rPh sb="128" eb="130">
      <t>シセツ</t>
    </rPh>
    <rPh sb="130" eb="132">
      <t>ゼンタイ</t>
    </rPh>
    <rPh sb="133" eb="134">
      <t>ショウ</t>
    </rPh>
    <rPh sb="136" eb="138">
      <t>コウカ</t>
    </rPh>
    <rPh sb="143" eb="145">
      <t>ゲンジョウ</t>
    </rPh>
    <rPh sb="146" eb="148">
      <t>コウシン</t>
    </rPh>
    <rPh sb="148" eb="149">
      <t>アト</t>
    </rPh>
    <rPh sb="150" eb="152">
      <t>ショウヒ</t>
    </rPh>
    <rPh sb="152" eb="154">
      <t>デンリョク</t>
    </rPh>
    <rPh sb="155" eb="157">
      <t>ショウヒ</t>
    </rPh>
    <rPh sb="157" eb="159">
      <t>スイリョウ</t>
    </rPh>
    <rPh sb="159" eb="160">
      <t>トウ</t>
    </rPh>
    <rPh sb="161" eb="163">
      <t>ヒカク</t>
    </rPh>
    <rPh sb="163" eb="164">
      <t>トウ</t>
    </rPh>
    <rPh sb="166" eb="168">
      <t>メイジ</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</si>
  <si>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</si>
  <si>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</si>
  <si>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</si>
  <si>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</si>
  <si>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（「見積書整理表」「工事等の説明一覧」「平面図（又は立面図）」「様式10－２」）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</si>
  <si>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「見積書整理表」に付した番号が、「工事等の説明一覧」、「平面図（又は立面図）」、「様式10－２」に付した番号と、それぞれ対応していることを確認して、「○」を選択してください。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9" eb="50">
      <t>フ</t>
    </rPh>
    <rPh sb="52" eb="53">
      <t>バン</t>
    </rPh>
    <rPh sb="53" eb="54">
      <t>ゴウ</t>
    </rPh>
    <rPh sb="60" eb="62">
      <t>タイオウ</t>
    </rPh>
    <rPh sb="69" eb="71">
      <t>カクニン</t>
    </rPh>
    <rPh sb="78" eb="80">
      <t>センタク</t>
    </rPh>
    <phoneticPr fontId="34"/>
  </si>
  <si>
    <t>確　認　事　項　（工事予定施設の計画図面）</t>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</si>
  <si>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</si>
  <si>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</si>
  <si>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</si>
  <si>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</si>
  <si>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</si>
  <si>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</si>
  <si>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</si>
  <si>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</si>
  <si>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</si>
  <si>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</si>
  <si>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</si>
  <si>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</si>
  <si>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</si>
  <si>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</si>
  <si>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</si>
  <si>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</si>
  <si>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</si>
  <si>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</si>
  <si>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</si>
  <si>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</si>
  <si>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</si>
  <si>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</si>
  <si>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</si>
  <si>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</si>
  <si>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</si>
  <si>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</si>
  <si>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</si>
  <si>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</si>
  <si>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1"/>
  </si>
  <si>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</si>
  <si>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</si>
  <si>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</si>
  <si>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</si>
  <si>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</si>
  <si>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</si>
  <si>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1"/>
  </si>
  <si>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</si>
  <si>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</si>
  <si>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</si>
  <si>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1"/>
  </si>
  <si>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</si>
  <si>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</si>
  <si>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</si>
  <si>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</si>
  <si>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</si>
  <si>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</si>
  <si>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</si>
  <si>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</si>
  <si>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</si>
  <si>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</si>
  <si>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</si>
  <si>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</si>
  <si>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</si>
  <si>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</si>
  <si>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</si>
  <si>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</si>
  <si>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</si>
  <si>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</si>
  <si>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</si>
  <si>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</si>
  <si>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</si>
  <si>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</si>
  <si>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</si>
  <si>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</si>
  <si>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エコキャンパス推進事業</t>
  </si>
  <si>
    <t>エコキャンパス推進事業</t>
    <rPh sb="7" eb="11">
      <t>スイシンジギョウ</t>
    </rPh>
    <phoneticPr fontId="11"/>
  </si>
  <si>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</si>
  <si>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</si>
  <si>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</si>
  <si>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</si>
  <si>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</si>
  <si>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</si>
  <si>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</si>
  <si>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</si>
  <si>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</si>
  <si>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</si>
  <si>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</si>
  <si>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</si>
  <si>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</si>
  <si>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</si>
  <si>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</si>
  <si>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</si>
  <si>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</si>
  <si>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</si>
  <si>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</si>
  <si>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</si>
  <si>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</si>
  <si>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</si>
  <si>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</si>
  <si>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</si>
  <si>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</si>
  <si>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</si>
  <si>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</si>
  <si>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</si>
  <si>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</si>
  <si>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</si>
  <si>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</si>
  <si>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</si>
  <si>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</si>
  <si>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</si>
  <si>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</si>
  <si>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</si>
  <si>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</si>
  <si>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</si>
  <si>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</si>
  <si>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</si>
  <si>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</si>
  <si>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</si>
  <si>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</si>
  <si>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</si>
  <si>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</si>
  <si>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</si>
  <si>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</si>
  <si>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</si>
  <si>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</si>
  <si>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</si>
  <si>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</si>
  <si>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</si>
  <si>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</si>
  <si>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</si>
  <si>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</si>
  <si>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</si>
  <si>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</si>
  <si>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</si>
  <si>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</si>
  <si>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</si>
  <si>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</si>
  <si>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</si>
  <si>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</si>
  <si>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</si>
  <si>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</si>
  <si>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</si>
  <si>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</si>
  <si>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</si>
  <si>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</si>
  <si>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</si>
  <si>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</si>
  <si>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</si>
  <si>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</si>
  <si>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</si>
  <si>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</si>
  <si>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</si>
  <si>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</si>
  <si>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</si>
  <si>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</si>
  <si>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</si>
  <si>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</si>
  <si>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</si>
  <si>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</si>
  <si>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</si>
  <si>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</si>
  <si>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</si>
  <si>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</si>
  <si>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</si>
  <si>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</si>
  <si>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</si>
  <si>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</si>
  <si>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</si>
  <si>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</si>
  <si>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</si>
  <si>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</si>
  <si>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</si>
  <si>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</si>
  <si>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</si>
  <si>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t>（エコキャンパス推進事業）共通様式［学校法人作成］</t>
    <rPh sb="8" eb="10">
      <t>スイシン</t>
    </rPh>
    <rPh sb="10" eb="12">
      <t>ジギョウ</t>
    </rPh>
    <phoneticPr fontId="34"/>
  </si>
  <si>
    <t>品名</t>
    <rPh sb="0" eb="2">
      <t>ヒンメイ</t>
    </rPh>
    <phoneticPr fontId="11"/>
  </si>
  <si>
    <t>消費税</t>
    <rPh sb="0" eb="3">
      <t>ショウヒゼイ</t>
    </rPh>
    <phoneticPr fontId="11"/>
  </si>
  <si>
    <t>様式９－１（計画調書）　</t>
    <phoneticPr fontId="11"/>
  </si>
  <si>
    <t>様式９－２（実施設計費・工事費の内訳）</t>
    <phoneticPr fontId="11"/>
  </si>
  <si>
    <t>様式９－３（教員・生徒数調書）</t>
    <phoneticPr fontId="11"/>
  </si>
  <si>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</si>
  <si>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確　認　事　項　（資金収支決算書）</t>
    <rPh sb="0" eb="1">
      <t>アキラ</t>
    </rPh>
    <rPh sb="2" eb="3">
      <t>シノブ</t>
    </rPh>
    <rPh sb="4" eb="5">
      <t>コト</t>
    </rPh>
    <rPh sb="6" eb="7">
      <t>コウ</t>
    </rPh>
    <rPh sb="9" eb="16">
      <t>シキンシュウシケッサンショ</t>
    </rPh>
    <phoneticPr fontId="34"/>
  </si>
  <si>
    <t>過去３年度分の資金収支決算書の写し</t>
    <rPh sb="0" eb="2">
      <t>カコ</t>
    </rPh>
    <rPh sb="3" eb="6">
      <t>ネンドブン</t>
    </rPh>
    <rPh sb="7" eb="9">
      <t>シキン</t>
    </rPh>
    <rPh sb="9" eb="11">
      <t>シュウシ</t>
    </rPh>
    <rPh sb="11" eb="13">
      <t>ケッサン</t>
    </rPh>
    <rPh sb="13" eb="14">
      <t>ショ</t>
    </rPh>
    <rPh sb="15" eb="16">
      <t>ウツ</t>
    </rPh>
    <phoneticPr fontId="34"/>
  </si>
  <si>
    <t>令和６年度 エコキャンパス推進事業計画調書</t>
    <phoneticPr fontId="11"/>
  </si>
  <si>
    <t>令和　年　月</t>
    <rPh sb="0" eb="2">
      <t>レイワ</t>
    </rPh>
    <rPh sb="3" eb="4">
      <t>ネン</t>
    </rPh>
    <rPh sb="5" eb="6">
      <t>ツキ</t>
    </rPh>
    <phoneticPr fontId="11"/>
  </si>
  <si>
    <t>法人番号
（12桁）</t>
    <rPh sb="0" eb="2">
      <t>ホウジン</t>
    </rPh>
    <rPh sb="2" eb="4">
      <t>バンゴウ</t>
    </rPh>
    <rPh sb="8" eb="9">
      <t>ケタ</t>
    </rPh>
    <phoneticPr fontId="11"/>
  </si>
  <si>
    <t>交付事業選定に係る調書</t>
    <rPh sb="0" eb="4">
      <t>コウフジギョウ</t>
    </rPh>
    <rPh sb="4" eb="6">
      <t>センテイ</t>
    </rPh>
    <rPh sb="7" eb="8">
      <t>カカ</t>
    </rPh>
    <rPh sb="9" eb="11">
      <t>チョウショ</t>
    </rPh>
    <phoneticPr fontId="11"/>
  </si>
  <si>
    <t>①本事業申請時点において、耐震化が完了しているか。（※１）</t>
    <rPh sb="1" eb="4">
      <t>ホンジギョウ</t>
    </rPh>
    <rPh sb="4" eb="8">
      <t>シンセイジテン</t>
    </rPh>
    <rPh sb="13" eb="16">
      <t>タイシンカ</t>
    </rPh>
    <rPh sb="17" eb="19">
      <t>カンリョウ</t>
    </rPh>
    <phoneticPr fontId="11"/>
  </si>
  <si>
    <t>②令和６年４月１日時点において、高等教育の修学支援新制度の確認校であるか。（※２）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1"/>
  </si>
  <si>
    <t>③令和６年４月１日において、職業実践専門課程の認定を受けた学科を有しているか。（※３）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1"/>
  </si>
  <si>
    <t>認定を受けている学科名</t>
    <rPh sb="0" eb="2">
      <t>ニンテイ</t>
    </rPh>
    <rPh sb="3" eb="4">
      <t>ウ</t>
    </rPh>
    <rPh sb="8" eb="11">
      <t>ガッカメイ</t>
    </rPh>
    <phoneticPr fontId="11"/>
  </si>
  <si>
    <t>④過去に国土強靭化関連事業の整備実績があるか。（※４）</t>
    <rPh sb="1" eb="3">
      <t>カコ</t>
    </rPh>
    <rPh sb="4" eb="9">
      <t>コクドキョウジンカ</t>
    </rPh>
    <rPh sb="9" eb="13">
      <t>カンレンジギョウ</t>
    </rPh>
    <rPh sb="14" eb="16">
      <t>セイビ</t>
    </rPh>
    <rPh sb="16" eb="18">
      <t>ジッセキ</t>
    </rPh>
    <phoneticPr fontId="11"/>
  </si>
  <si>
    <t>交付決定日</t>
    <phoneticPr fontId="11"/>
  </si>
  <si>
    <t>交付事業名</t>
    <rPh sb="0" eb="5">
      <t>コウフジギョウメイ</t>
    </rPh>
    <phoneticPr fontId="11"/>
  </si>
  <si>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1"/>
  </si>
  <si>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1"/>
  </si>
  <si>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1"/>
  </si>
  <si>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1"/>
  </si>
  <si>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1"/>
  </si>
  <si>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1"/>
  </si>
  <si>
    <t>様式９-４（エコキャンパス推進事業）</t>
    <rPh sb="0" eb="2">
      <t>ヨウシキ</t>
    </rPh>
    <rPh sb="13" eb="17">
      <t>スイシンジギョウ</t>
    </rPh>
    <phoneticPr fontId="11"/>
  </si>
  <si>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</si>
  <si>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</si>
  <si>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様式９－４（交付事業選定に係る調書）</t>
    <rPh sb="6" eb="12">
      <t>コウフジギョウセンテイ</t>
    </rPh>
    <rPh sb="13" eb="14">
      <t>カカ</t>
    </rPh>
    <rPh sb="15" eb="17">
      <t>チョウショ</t>
    </rPh>
    <phoneticPr fontId="11"/>
  </si>
  <si>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4"/>
  </si>
  <si>
    <r>
      <t>対象工事について、「平面図（立面図）」に「見積書整理表」に付した番号を明記するなどして（手書き・マーカー等でかまわない）その</t>
    </r>
    <r>
      <rPr>
        <b/>
        <sz val="11"/>
        <color theme="1"/>
        <rFont val="ＭＳ Ｐゴシック"/>
        <family val="3"/>
        <charset val="128"/>
        <scheme val="minor"/>
      </rPr>
      <t>場所と箇所数</t>
    </r>
    <r>
      <rPr>
        <sz val="11"/>
        <rFont val="ＭＳ Ｐゴシック"/>
        <family val="3"/>
        <charset val="128"/>
      </rPr>
      <t xml:space="preserve">が確認できることを確認の上、「○」を選択してください。該当しない場合、「該当なし」を選択してください。【様式自由】
</t>
    </r>
    <r>
      <rPr>
        <b/>
        <sz val="11"/>
        <color theme="1"/>
        <rFont val="ＭＳ Ｐゴシック"/>
        <family val="3"/>
        <charset val="128"/>
        <scheme val="minor"/>
      </rPr>
      <t>※「洗面器・便器等の節水型器具への更新工事」については、「改修前図面」で現状の設置状況を確認し、「改修後図面」で改修後の設置状況を確認する必要があるため、設置場所（箇所数）を必ず図示するようお願いします。</t>
    </r>
    <rPh sb="0" eb="2">
      <t>タイショウ</t>
    </rPh>
    <rPh sb="2" eb="4">
      <t>コウジ</t>
    </rPh>
    <rPh sb="129" eb="132">
      <t>センメンキ</t>
    </rPh>
    <rPh sb="133" eb="135">
      <t>ベンキ</t>
    </rPh>
    <rPh sb="135" eb="136">
      <t>トウ</t>
    </rPh>
    <rPh sb="137" eb="139">
      <t>セッスイ</t>
    </rPh>
    <rPh sb="139" eb="140">
      <t>ガタ</t>
    </rPh>
    <rPh sb="140" eb="142">
      <t>キグ</t>
    </rPh>
    <rPh sb="144" eb="146">
      <t>コウシン</t>
    </rPh>
    <rPh sb="146" eb="148">
      <t>コウジ</t>
    </rPh>
    <rPh sb="156" eb="159">
      <t>カイシュウマエ</t>
    </rPh>
    <rPh sb="159" eb="161">
      <t>ズメン</t>
    </rPh>
    <rPh sb="163" eb="165">
      <t>ゲンジョウ</t>
    </rPh>
    <rPh sb="166" eb="168">
      <t>セッチ</t>
    </rPh>
    <rPh sb="168" eb="170">
      <t>ジョウキョウ</t>
    </rPh>
    <rPh sb="171" eb="173">
      <t>カクニン</t>
    </rPh>
    <rPh sb="176" eb="178">
      <t>カイシュウ</t>
    </rPh>
    <rPh sb="178" eb="179">
      <t>アト</t>
    </rPh>
    <rPh sb="179" eb="181">
      <t>ズメン</t>
    </rPh>
    <rPh sb="183" eb="186">
      <t>カイシュウゴ</t>
    </rPh>
    <rPh sb="187" eb="189">
      <t>セッチ</t>
    </rPh>
    <rPh sb="189" eb="191">
      <t>ジョウキョウ</t>
    </rPh>
    <rPh sb="192" eb="194">
      <t>カクニン</t>
    </rPh>
    <rPh sb="196" eb="198">
      <t>ヒツヨウ</t>
    </rPh>
    <rPh sb="204" eb="206">
      <t>セッチ</t>
    </rPh>
    <rPh sb="206" eb="208">
      <t>バショ</t>
    </rPh>
    <rPh sb="209" eb="211">
      <t>カショ</t>
    </rPh>
    <rPh sb="211" eb="212">
      <t>スウ</t>
    </rPh>
    <rPh sb="214" eb="215">
      <t>カナラ</t>
    </rPh>
    <rPh sb="216" eb="218">
      <t>ズシ</t>
    </rPh>
    <rPh sb="223" eb="224">
      <t>ネガ</t>
    </rPh>
    <phoneticPr fontId="34"/>
  </si>
  <si>
    <t>教員・生徒数調書（令和６年４月１日現在）</t>
    <phoneticPr fontId="11"/>
  </si>
  <si>
    <t>事業着手時期</t>
    <rPh sb="0" eb="6">
      <t>ジギョウチャクシュジキ</t>
    </rPh>
    <phoneticPr fontId="11"/>
  </si>
  <si>
    <t>事業完了予定日</t>
    <rPh sb="0" eb="4">
      <t>ジギョウカンリョウ</t>
    </rPh>
    <rPh sb="4" eb="7">
      <t>ヨテイビ</t>
    </rPh>
    <phoneticPr fontId="11"/>
  </si>
  <si>
    <r>
      <t>「各工事（品目）における学校施設のエコキャンパス化との関連性」の説明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となる時）申請された数量の根拠」をそれぞれ「学校施設のエコキャンパス化を行う上でどのように関連があるのか、どうして必要なのか」と言う観点で、具体的に回答欄へご回答ください。</t>
    </r>
    <rPh sb="12" eb="16">
      <t>ガッコウシセツ</t>
    </rPh>
    <rPh sb="24" eb="25">
      <t>カ</t>
    </rPh>
    <rPh sb="45" eb="48">
      <t>グタイテキ</t>
    </rPh>
    <rPh sb="69" eb="73">
      <t>シンセイスウリョウ</t>
    </rPh>
    <rPh sb="75" eb="77">
      <t>イジョウ</t>
    </rPh>
    <rPh sb="80" eb="81">
      <t>トキ</t>
    </rPh>
    <rPh sb="99" eb="103">
      <t>ガッコウシセツ</t>
    </rPh>
    <rPh sb="111" eb="112">
      <t>カ</t>
    </rPh>
    <rPh sb="113" eb="114">
      <t>オコナ</t>
    </rPh>
    <rPh sb="115" eb="116">
      <t>ウエ</t>
    </rPh>
    <rPh sb="122" eb="124">
      <t>カンレン</t>
    </rPh>
    <rPh sb="134" eb="136">
      <t>ヒツヨウ</t>
    </rPh>
    <rPh sb="141" eb="142">
      <t>イ</t>
    </rPh>
    <rPh sb="143" eb="145">
      <t>カンテン</t>
    </rPh>
    <rPh sb="147" eb="150">
      <t>グタイテキ</t>
    </rPh>
    <phoneticPr fontId="34"/>
  </si>
  <si>
    <t>工事等の説明一覧（工事費）</t>
    <rPh sb="0" eb="2">
      <t>コウジ</t>
    </rPh>
    <rPh sb="2" eb="3">
      <t>トウ</t>
    </rPh>
    <rPh sb="4" eb="6">
      <t>セツメイ</t>
    </rPh>
    <rPh sb="6" eb="8">
      <t>イチラン</t>
    </rPh>
    <rPh sb="9" eb="12">
      <t>コウジヒ</t>
    </rPh>
    <phoneticPr fontId="34"/>
  </si>
  <si>
    <t>工事等の説明一覧（実施設計費）</t>
    <rPh sb="0" eb="2">
      <t>コウジ</t>
    </rPh>
    <rPh sb="2" eb="3">
      <t>トウ</t>
    </rPh>
    <rPh sb="4" eb="6">
      <t>セツメイ</t>
    </rPh>
    <rPh sb="6" eb="8">
      <t>イチラン</t>
    </rPh>
    <rPh sb="9" eb="14">
      <t>ジッシセッケイヒ</t>
    </rPh>
    <phoneticPr fontId="34"/>
  </si>
  <si>
    <t>⑫</t>
    <phoneticPr fontId="11"/>
  </si>
  <si>
    <t>専修学校の耐震化状況（令和6年5月1日時点）</t>
    <rPh sb="11" eb="12">
      <t>レイ</t>
    </rPh>
    <rPh sb="12" eb="13">
      <t>ワ</t>
    </rPh>
    <rPh sb="14" eb="15">
      <t>ネン</t>
    </rPh>
    <phoneticPr fontId="11"/>
  </si>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</sst>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9"/>
      <color indexed="81"/>
      <name val="MS P ゴシック"/>
      <family val="3"/>
      <charset val="128"/>
    </font>
    <font>
      <sz val="11"/>
      <color rgb="FFFF0000"/>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theme="1"/>
      <name val="ＭＳ 明朝"/>
      <family val="1"/>
      <charset val="128"/>
    </font>
    <font>
      <sz val="12"/>
      <color theme="1"/>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diagonalDown="1">
      <left style="thin">
        <color indexed="64"/>
      </left>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s>
  <cellStyleXfs count="14">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alignment vertical="center"/>
    </xf>
    <xf numFmtId="38" fontId="36" fillId="0" borderId="0" applyFont="0" applyFill="0" applyBorder="0" applyAlignment="0" applyProtection="0">
      <alignment vertical="center"/>
    </xf>
    <xf numFmtId="9" fontId="10" fillId="0" borderId="0" applyFont="0" applyFill="0" applyBorder="0" applyAlignment="0" applyProtection="0">
      <alignment vertical="center"/>
    </xf>
    <xf numFmtId="0" fontId="6" fillId="0" borderId="0">
      <alignment vertical="center"/>
    </xf>
  </cellStyleXfs>
  <cellXfs count="930">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4"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wrapText="1" justifyLastLine="1"/>
    </xf>
    <xf numFmtId="0" fontId="13" fillId="0" borderId="10" xfId="0" applyFont="1" applyBorder="1" applyAlignment="1">
      <alignment horizontal="distributed" vertical="center" justifyLastLine="1"/>
    </xf>
    <xf numFmtId="0" fontId="13" fillId="0" borderId="11" xfId="0" applyFont="1" applyBorder="1" applyAlignment="1">
      <alignment horizontal="center" vertical="center" justifyLastLine="1"/>
    </xf>
    <xf numFmtId="177" fontId="15" fillId="0" borderId="12" xfId="0" applyNumberFormat="1" applyFont="1" applyBorder="1">
      <alignment vertical="center"/>
    </xf>
    <xf numFmtId="177" fontId="13" fillId="0" borderId="13" xfId="0" applyNumberFormat="1" applyFont="1" applyBorder="1" applyAlignment="1">
      <alignment horizontal="center" vertical="center"/>
    </xf>
    <xf numFmtId="177" fontId="15" fillId="0" borderId="12" xfId="0" applyNumberFormat="1" applyFont="1" applyBorder="1" applyAlignment="1">
      <alignment horizontal="left" vertical="center"/>
    </xf>
    <xf numFmtId="177" fontId="15" fillId="0" borderId="15" xfId="0" applyNumberFormat="1" applyFont="1" applyBorder="1" applyAlignment="1">
      <alignment horizontal="left" vertical="center"/>
    </xf>
    <xf numFmtId="177" fontId="13" fillId="0" borderId="11" xfId="0" applyNumberFormat="1" applyFont="1" applyBorder="1" applyAlignment="1">
      <alignment horizontal="center" vertical="center"/>
    </xf>
    <xf numFmtId="177" fontId="15" fillId="0" borderId="15" xfId="0" applyNumberFormat="1" applyFont="1" applyBorder="1">
      <alignment vertical="center"/>
    </xf>
    <xf numFmtId="0" fontId="13" fillId="0" borderId="16" xfId="0" applyFont="1" applyBorder="1" applyAlignment="1">
      <alignment horizontal="distributed" vertical="center" justifyLastLine="1"/>
    </xf>
    <xf numFmtId="0" fontId="13" fillId="0" borderId="17" xfId="0" applyFont="1" applyBorder="1" applyAlignment="1">
      <alignment horizontal="center" vertical="center" justifyLastLine="1"/>
    </xf>
    <xf numFmtId="177" fontId="15" fillId="0" borderId="18" xfId="0" applyNumberFormat="1" applyFont="1" applyBorder="1">
      <alignment vertical="center"/>
    </xf>
    <xf numFmtId="177" fontId="13" fillId="0" borderId="19" xfId="0" applyNumberFormat="1" applyFont="1" applyBorder="1" applyAlignment="1">
      <alignment horizontal="center" vertical="center"/>
    </xf>
    <xf numFmtId="177" fontId="15" fillId="0" borderId="20" xfId="0" applyNumberFormat="1" applyFont="1" applyBorder="1">
      <alignment vertical="center"/>
    </xf>
    <xf numFmtId="177" fontId="15" fillId="0" borderId="21" xfId="0" applyNumberFormat="1" applyFont="1" applyBorder="1">
      <alignment vertical="center"/>
    </xf>
    <xf numFmtId="0" fontId="13" fillId="0" borderId="22" xfId="0" applyFont="1" applyBorder="1" applyAlignment="1">
      <alignment horizontal="center" vertical="center" justifyLastLine="1"/>
    </xf>
    <xf numFmtId="177" fontId="15" fillId="0" borderId="23" xfId="0" applyNumberFormat="1" applyFont="1" applyBorder="1">
      <alignment vertical="center"/>
    </xf>
    <xf numFmtId="177" fontId="13" fillId="0" borderId="22" xfId="0" applyNumberFormat="1" applyFont="1" applyBorder="1" applyAlignment="1">
      <alignment horizontal="center" vertical="center"/>
    </xf>
    <xf numFmtId="177" fontId="13" fillId="0" borderId="22" xfId="0" applyNumberFormat="1" applyFont="1" applyBorder="1" applyAlignment="1">
      <alignment horizontal="center" vertical="center" justifyLastLine="1"/>
    </xf>
    <xf numFmtId="177" fontId="15" fillId="0" borderId="24" xfId="0" applyNumberFormat="1" applyFont="1" applyBorder="1">
      <alignment vertical="center"/>
    </xf>
    <xf numFmtId="0" fontId="13" fillId="0" borderId="5" xfId="0" applyFont="1" applyBorder="1" applyAlignment="1">
      <alignment horizontal="distributed" vertical="center" wrapText="1" justifyLastLine="1"/>
    </xf>
    <xf numFmtId="0" fontId="13" fillId="0" borderId="25" xfId="0" applyFont="1" applyBorder="1" applyAlignment="1">
      <alignment horizontal="distributed" vertical="center" justifyLastLine="1"/>
    </xf>
    <xf numFmtId="0" fontId="14" fillId="0" borderId="0" xfId="0" applyFont="1" applyAlignment="1">
      <alignment horizontal="right" vertical="center"/>
    </xf>
    <xf numFmtId="0" fontId="18" fillId="0" borderId="0" xfId="0" applyFont="1" applyAlignment="1">
      <alignment horizontal="centerContinuous" vertical="center"/>
    </xf>
    <xf numFmtId="0" fontId="19" fillId="0" borderId="0" xfId="0" applyFont="1">
      <alignment vertical="center"/>
    </xf>
    <xf numFmtId="0" fontId="19" fillId="0" borderId="29" xfId="0" applyFont="1" applyBorder="1" applyAlignment="1">
      <alignment horizontal="center" vertical="center" wrapText="1" justifyLastLine="1"/>
    </xf>
    <xf numFmtId="177" fontId="19" fillId="0" borderId="30" xfId="0" applyNumberFormat="1" applyFont="1" applyBorder="1" applyAlignment="1">
      <alignment horizontal="center" vertical="center" justifyLastLine="1"/>
    </xf>
    <xf numFmtId="0" fontId="10" fillId="0" borderId="32" xfId="0" applyFont="1" applyBorder="1">
      <alignment vertical="center"/>
    </xf>
    <xf numFmtId="177" fontId="21" fillId="0" borderId="33" xfId="0" applyNumberFormat="1" applyFont="1" applyBorder="1" applyAlignment="1">
      <alignment vertical="center" shrinkToFit="1"/>
    </xf>
    <xf numFmtId="0" fontId="22" fillId="0" borderId="0" xfId="0" applyFont="1">
      <alignment vertical="center"/>
    </xf>
    <xf numFmtId="0" fontId="22" fillId="0" borderId="34" xfId="0" applyFont="1" applyBorder="1" applyAlignment="1">
      <alignment horizontal="right" vertical="center"/>
    </xf>
    <xf numFmtId="177" fontId="21" fillId="0" borderId="36" xfId="0" applyNumberFormat="1" applyFont="1" applyBorder="1">
      <alignment vertical="center"/>
    </xf>
    <xf numFmtId="0" fontId="19" fillId="0" borderId="14" xfId="0" applyFont="1" applyBorder="1" applyAlignment="1">
      <alignment horizontal="center" vertical="distributed" textRotation="255" justifyLastLine="1"/>
    </xf>
    <xf numFmtId="0" fontId="19" fillId="0" borderId="41" xfId="0" applyFont="1" applyBorder="1" applyAlignment="1">
      <alignment horizontal="center" vertical="center" wrapText="1" justifyLastLine="1"/>
    </xf>
    <xf numFmtId="177" fontId="19" fillId="0" borderId="42" xfId="0" applyNumberFormat="1" applyFont="1" applyBorder="1" applyAlignment="1">
      <alignment horizontal="center" vertical="center" justifyLastLine="1"/>
    </xf>
    <xf numFmtId="0" fontId="19" fillId="0" borderId="43" xfId="0" applyFont="1" applyBorder="1">
      <alignment vertical="center"/>
    </xf>
    <xf numFmtId="178" fontId="19" fillId="0" borderId="43" xfId="0" applyNumberFormat="1" applyFont="1" applyBorder="1">
      <alignment vertical="center"/>
    </xf>
    <xf numFmtId="0" fontId="19" fillId="0" borderId="41" xfId="0" applyFont="1" applyBorder="1">
      <alignment vertical="center"/>
    </xf>
    <xf numFmtId="0" fontId="22" fillId="0" borderId="7" xfId="0" applyFont="1" applyBorder="1" applyAlignment="1">
      <alignment horizontal="right" vertical="center"/>
    </xf>
    <xf numFmtId="178" fontId="19" fillId="0" borderId="43" xfId="0" applyNumberFormat="1" applyFont="1" applyBorder="1" applyAlignment="1">
      <alignment horizontal="center" vertical="center"/>
    </xf>
    <xf numFmtId="0" fontId="19" fillId="0" borderId="11" xfId="0" applyFont="1" applyBorder="1" applyAlignment="1">
      <alignment horizontal="center" vertical="distributed" textRotation="255" justifyLastLine="1"/>
    </xf>
    <xf numFmtId="177" fontId="19" fillId="0" borderId="0" xfId="0" applyNumberFormat="1" applyFont="1" applyAlignment="1">
      <alignment vertical="center" shrinkToFit="1"/>
    </xf>
    <xf numFmtId="177" fontId="19" fillId="0" borderId="0" xfId="0" applyNumberFormat="1" applyFont="1">
      <alignment vertical="center"/>
    </xf>
    <xf numFmtId="0" fontId="13" fillId="0" borderId="44" xfId="0" applyFont="1" applyBorder="1" applyAlignment="1">
      <alignment horizontal="distributed" vertical="center" justifyLastLine="1"/>
    </xf>
    <xf numFmtId="0" fontId="20" fillId="0" borderId="0" xfId="0" applyFont="1">
      <alignment vertical="center"/>
    </xf>
    <xf numFmtId="0" fontId="22" fillId="0" borderId="74" xfId="0" applyFont="1" applyBorder="1" applyAlignment="1">
      <alignment horizontal="right" vertical="center"/>
    </xf>
    <xf numFmtId="0" fontId="13" fillId="0" borderId="7" xfId="0" applyFont="1" applyBorder="1" applyAlignment="1">
      <alignment horizontal="distributed" vertical="center" justifyLastLine="1"/>
    </xf>
    <xf numFmtId="0" fontId="0" fillId="0" borderId="0" xfId="0" applyAlignment="1">
      <alignment horizontal="center" vertical="center"/>
    </xf>
    <xf numFmtId="0" fontId="29" fillId="0" borderId="49"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4" fillId="0" borderId="26" xfId="0" applyNumberFormat="1" applyFont="1" applyBorder="1" applyAlignment="1">
      <alignment horizontal="right" vertical="center"/>
    </xf>
    <xf numFmtId="0" fontId="30" fillId="0" borderId="0" xfId="1" applyFont="1" applyAlignment="1">
      <alignment vertical="center"/>
    </xf>
    <xf numFmtId="0" fontId="9" fillId="0" borderId="0" xfId="2">
      <alignment vertical="center"/>
    </xf>
    <xf numFmtId="0" fontId="13" fillId="0" borderId="0" xfId="1" applyFont="1" applyAlignment="1">
      <alignment vertical="center"/>
    </xf>
    <xf numFmtId="0" fontId="19" fillId="0" borderId="13" xfId="0" applyFont="1" applyBorder="1" applyAlignment="1">
      <alignment horizontal="center" vertical="distributed" textRotation="255" justifyLastLine="1"/>
    </xf>
    <xf numFmtId="0" fontId="19" fillId="0" borderId="79" xfId="0" applyFont="1" applyBorder="1" applyAlignment="1">
      <alignment vertical="center" justifyLastLine="1"/>
    </xf>
    <xf numFmtId="0" fontId="13" fillId="0" borderId="41" xfId="0" applyFont="1" applyBorder="1" applyAlignment="1">
      <alignment horizontal="distributed" vertical="center" wrapText="1" justifyLastLine="1"/>
    </xf>
    <xf numFmtId="0" fontId="19" fillId="0" borderId="83" xfId="0" applyFont="1" applyBorder="1" applyAlignment="1">
      <alignment vertical="center" justifyLastLine="1"/>
    </xf>
    <xf numFmtId="0" fontId="19" fillId="0" borderId="49"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9" fillId="0" borderId="0" xfId="2" applyNumberFormat="1">
      <alignment vertical="center"/>
    </xf>
    <xf numFmtId="0" fontId="29" fillId="0" borderId="7" xfId="0" applyFont="1" applyBorder="1" applyAlignment="1">
      <alignment horizontal="distributed" vertical="center" justifyLastLine="1"/>
    </xf>
    <xf numFmtId="0" fontId="35" fillId="0" borderId="0" xfId="9" applyFont="1">
      <alignment vertical="center"/>
    </xf>
    <xf numFmtId="0" fontId="8"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8"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8" xfId="9" applyFont="1" applyBorder="1" applyAlignment="1">
      <alignment vertical="center" wrapText="1"/>
    </xf>
    <xf numFmtId="0" fontId="36" fillId="4" borderId="0" xfId="9" applyFont="1" applyFill="1" applyAlignment="1">
      <alignment vertical="center" wrapText="1"/>
    </xf>
    <xf numFmtId="0" fontId="36" fillId="4" borderId="0" xfId="9" applyFont="1" applyFill="1" applyAlignment="1">
      <alignment horizontal="left" vertical="center" wrapText="1" indent="1"/>
    </xf>
    <xf numFmtId="0" fontId="8" fillId="4" borderId="0" xfId="9" applyFill="1">
      <alignment vertical="center"/>
    </xf>
    <xf numFmtId="0" fontId="36" fillId="0" borderId="0" xfId="9" applyFont="1" applyAlignment="1">
      <alignment horizontal="left" vertical="center"/>
    </xf>
    <xf numFmtId="0" fontId="8" fillId="7" borderId="7" xfId="9" applyFill="1" applyBorder="1" applyAlignment="1">
      <alignment horizontal="center" vertical="center"/>
    </xf>
    <xf numFmtId="0" fontId="42" fillId="0" borderId="0" xfId="9" applyFont="1" applyAlignment="1">
      <alignment horizontal="center" vertical="center"/>
    </xf>
    <xf numFmtId="0" fontId="8"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8" fillId="0" borderId="31" xfId="9" applyBorder="1" applyAlignment="1">
      <alignment horizontal="center" vertical="center"/>
    </xf>
    <xf numFmtId="0" fontId="42" fillId="0" borderId="0" xfId="9" applyFont="1" applyAlignment="1">
      <alignment horizontal="left" vertical="center" wrapText="1"/>
    </xf>
    <xf numFmtId="0" fontId="8" fillId="0" borderId="0" xfId="9" applyAlignment="1">
      <alignment horizontal="left" vertical="center" wrapText="1"/>
    </xf>
    <xf numFmtId="0" fontId="37" fillId="0" borderId="0" xfId="9" applyFont="1" applyAlignment="1">
      <alignment horizontal="left" vertical="center" wrapText="1"/>
    </xf>
    <xf numFmtId="0" fontId="8" fillId="0" borderId="0" xfId="9" applyAlignment="1">
      <alignment horizontal="center" vertical="center"/>
    </xf>
    <xf numFmtId="0" fontId="8" fillId="0" borderId="0" xfId="9" applyAlignment="1">
      <alignment horizontal="center" vertical="center" wrapText="1"/>
    </xf>
    <xf numFmtId="0" fontId="8" fillId="0" borderId="0" xfId="10">
      <alignment vertical="center"/>
    </xf>
    <xf numFmtId="0" fontId="8"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9" borderId="87" xfId="10" applyFont="1" applyFill="1" applyBorder="1" applyAlignment="1">
      <alignment horizontal="center" vertical="center"/>
    </xf>
    <xf numFmtId="0" fontId="0" fillId="9" borderId="88" xfId="10" applyFont="1" applyFill="1" applyBorder="1" applyAlignment="1">
      <alignment horizontal="center" vertical="center"/>
    </xf>
    <xf numFmtId="0" fontId="0" fillId="9" borderId="89" xfId="10" applyFont="1" applyFill="1" applyBorder="1" applyAlignment="1">
      <alignment horizontal="center" vertical="center" wrapText="1"/>
    </xf>
    <xf numFmtId="0" fontId="8" fillId="9" borderId="89" xfId="10" applyFill="1" applyBorder="1" applyAlignment="1">
      <alignment horizontal="center" vertical="center" wrapText="1"/>
    </xf>
    <xf numFmtId="0" fontId="0" fillId="9" borderId="90" xfId="10" applyFont="1" applyFill="1" applyBorder="1" applyAlignment="1">
      <alignment horizontal="center" vertical="center"/>
    </xf>
    <xf numFmtId="0" fontId="8" fillId="9" borderId="87" xfId="10" applyFill="1" applyBorder="1" applyAlignment="1">
      <alignment horizontal="center" vertical="center"/>
    </xf>
    <xf numFmtId="0" fontId="8" fillId="4" borderId="0" xfId="10" applyFill="1" applyAlignment="1">
      <alignment horizontal="center" vertical="center"/>
    </xf>
    <xf numFmtId="0" fontId="8" fillId="9" borderId="91" xfId="10" applyFill="1" applyBorder="1" applyAlignment="1">
      <alignment horizontal="center" vertical="center"/>
    </xf>
    <xf numFmtId="0" fontId="0" fillId="9" borderId="87" xfId="10" applyFont="1" applyFill="1" applyBorder="1" applyAlignment="1">
      <alignment horizontal="center" vertical="center" wrapText="1"/>
    </xf>
    <xf numFmtId="0" fontId="47" fillId="0" borderId="0" xfId="10" applyFont="1" applyAlignment="1">
      <alignment horizontal="center" vertical="center" wrapText="1"/>
    </xf>
    <xf numFmtId="0" fontId="47" fillId="9" borderId="92" xfId="10" applyFont="1" applyFill="1" applyBorder="1" applyAlignment="1">
      <alignment horizontal="center" vertical="center" wrapText="1"/>
    </xf>
    <xf numFmtId="0" fontId="47" fillId="9" borderId="26" xfId="10" applyFont="1" applyFill="1" applyBorder="1" applyAlignment="1">
      <alignment horizontal="center" vertical="center" wrapText="1"/>
    </xf>
    <xf numFmtId="0" fontId="47" fillId="9" borderId="93" xfId="10" applyFont="1" applyFill="1" applyBorder="1" applyAlignment="1">
      <alignment horizontal="center" vertical="center" wrapText="1"/>
    </xf>
    <xf numFmtId="0" fontId="47" fillId="9" borderId="94" xfId="10" applyFont="1" applyFill="1" applyBorder="1" applyAlignment="1">
      <alignment horizontal="center" vertical="center" wrapText="1"/>
    </xf>
    <xf numFmtId="0" fontId="47" fillId="4" borderId="0" xfId="10" applyFont="1" applyFill="1" applyAlignment="1">
      <alignment horizontal="center" vertical="center" wrapText="1"/>
    </xf>
    <xf numFmtId="0" fontId="48" fillId="0" borderId="0" xfId="10" applyFont="1" applyAlignment="1">
      <alignment vertical="center" wrapText="1"/>
    </xf>
    <xf numFmtId="0" fontId="47" fillId="9" borderId="95" xfId="10" applyFont="1" applyFill="1" applyBorder="1" applyAlignment="1">
      <alignment horizontal="center" vertical="center" wrapText="1"/>
    </xf>
    <xf numFmtId="0" fontId="49" fillId="0" borderId="0" xfId="10" applyFont="1">
      <alignment vertical="center"/>
    </xf>
    <xf numFmtId="0" fontId="8" fillId="0" borderId="96"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76" xfId="10" applyFont="1" applyBorder="1" applyAlignment="1">
      <alignment horizontal="left" vertical="center" wrapText="1"/>
    </xf>
    <xf numFmtId="38" fontId="8" fillId="0" borderId="41" xfId="8" applyFont="1" applyBorder="1">
      <alignment vertical="center"/>
    </xf>
    <xf numFmtId="38" fontId="8" fillId="4" borderId="41" xfId="8" applyFont="1" applyFill="1" applyBorder="1" applyAlignment="1">
      <alignment horizontal="right" vertical="center"/>
    </xf>
    <xf numFmtId="38" fontId="8" fillId="4" borderId="96" xfId="8" applyFont="1" applyFill="1" applyBorder="1" applyAlignment="1">
      <alignment horizontal="left" vertical="center" wrapText="1"/>
    </xf>
    <xf numFmtId="38" fontId="8" fillId="4" borderId="0" xfId="8" applyFont="1" applyFill="1" applyBorder="1" applyAlignment="1">
      <alignment horizontal="left" vertical="center" wrapText="1"/>
    </xf>
    <xf numFmtId="0" fontId="8" fillId="0" borderId="97"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8" fillId="0" borderId="7" xfId="8" applyFont="1" applyBorder="1">
      <alignment vertical="center"/>
    </xf>
    <xf numFmtId="38" fontId="8" fillId="4" borderId="7" xfId="8" applyFont="1" applyFill="1" applyBorder="1" applyAlignment="1">
      <alignment horizontal="right" vertical="center"/>
    </xf>
    <xf numFmtId="38" fontId="8" fillId="4" borderId="97" xfId="8" applyFont="1" applyFill="1" applyBorder="1" applyAlignment="1">
      <alignment horizontal="left" vertical="center" wrapText="1"/>
    </xf>
    <xf numFmtId="0" fontId="8" fillId="0" borderId="14" xfId="10" applyBorder="1" applyAlignment="1">
      <alignment horizontal="left" vertical="center" wrapText="1"/>
    </xf>
    <xf numFmtId="0" fontId="8" fillId="0" borderId="7" xfId="10" applyBorder="1" applyAlignment="1">
      <alignment horizontal="left" vertical="center" wrapText="1"/>
    </xf>
    <xf numFmtId="0" fontId="8" fillId="0" borderId="99" xfId="10" applyBorder="1" applyAlignment="1">
      <alignment horizontal="center" vertical="center"/>
    </xf>
    <xf numFmtId="0" fontId="8" fillId="0" borderId="47" xfId="10" applyBorder="1" applyAlignment="1">
      <alignment horizontal="left" vertical="center" wrapText="1"/>
    </xf>
    <xf numFmtId="0" fontId="8" fillId="0" borderId="85" xfId="10" applyBorder="1" applyAlignment="1">
      <alignment horizontal="left" vertical="center" wrapText="1"/>
    </xf>
    <xf numFmtId="0" fontId="45" fillId="0" borderId="93" xfId="10" applyFont="1" applyBorder="1" applyAlignment="1">
      <alignment horizontal="left" vertical="center" wrapText="1"/>
    </xf>
    <xf numFmtId="38" fontId="8" fillId="0" borderId="85" xfId="8" applyFont="1" applyBorder="1">
      <alignment vertical="center"/>
    </xf>
    <xf numFmtId="38" fontId="8" fillId="4" borderId="85" xfId="8" applyFont="1" applyFill="1" applyBorder="1" applyAlignment="1">
      <alignment horizontal="right" vertical="center"/>
    </xf>
    <xf numFmtId="38" fontId="8" fillId="4" borderId="99" xfId="8" applyFont="1" applyFill="1" applyBorder="1" applyAlignment="1">
      <alignment horizontal="left" vertical="center" wrapText="1"/>
    </xf>
    <xf numFmtId="0" fontId="50" fillId="0" borderId="0" xfId="10" applyFont="1" applyAlignment="1">
      <alignment horizontal="distributed" vertical="center" justifyLastLine="1"/>
    </xf>
    <xf numFmtId="38" fontId="8"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10" borderId="100" xfId="8" applyFont="1" applyFill="1" applyBorder="1" applyAlignment="1">
      <alignment horizontal="right" vertical="center"/>
    </xf>
    <xf numFmtId="0" fontId="0" fillId="0" borderId="0" xfId="10" applyFont="1">
      <alignment vertical="center"/>
    </xf>
    <xf numFmtId="0" fontId="42" fillId="8" borderId="7" xfId="10" applyFont="1" applyFill="1" applyBorder="1" applyAlignment="1">
      <alignment horizontal="center" vertical="center"/>
    </xf>
    <xf numFmtId="0" fontId="37" fillId="8" borderId="7" xfId="10" applyFont="1" applyFill="1" applyBorder="1" applyAlignment="1">
      <alignment horizontal="center" vertical="center"/>
    </xf>
    <xf numFmtId="10" fontId="8" fillId="0" borderId="7" xfId="10" applyNumberFormat="1" applyBorder="1">
      <alignment vertical="center"/>
    </xf>
    <xf numFmtId="0" fontId="19" fillId="0" borderId="0" xfId="0" applyFont="1" applyAlignment="1">
      <alignment horizontal="right" vertical="center"/>
    </xf>
    <xf numFmtId="0" fontId="13" fillId="0" borderId="3" xfId="0" applyFont="1" applyBorder="1" applyAlignment="1">
      <alignment horizontal="distributed" vertical="center" justifyLastLine="1"/>
    </xf>
    <xf numFmtId="0" fontId="19" fillId="0" borderId="101" xfId="0" applyFont="1" applyBorder="1" applyAlignment="1">
      <alignment horizontal="distributed" vertical="center"/>
    </xf>
    <xf numFmtId="0" fontId="19" fillId="0" borderId="4" xfId="0" applyFont="1" applyBorder="1" applyAlignment="1">
      <alignment horizontal="distributed" vertical="center" wrapText="1" justifyLastLine="1"/>
    </xf>
    <xf numFmtId="0" fontId="19" fillId="0" borderId="103"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34" xfId="0" applyFont="1" applyBorder="1" applyAlignment="1">
      <alignment horizontal="distributed" vertical="center" justifyLastLine="1"/>
    </xf>
    <xf numFmtId="178" fontId="19" fillId="0" borderId="14" xfId="0" applyNumberFormat="1" applyFont="1" applyBorder="1" applyAlignment="1">
      <alignment horizontal="right" vertical="center" shrinkToFit="1"/>
    </xf>
    <xf numFmtId="0" fontId="19" fillId="0" borderId="39" xfId="0" applyFont="1" applyBorder="1" applyAlignment="1">
      <alignment horizontal="left" vertical="center"/>
    </xf>
    <xf numFmtId="0" fontId="19" fillId="0" borderId="55" xfId="0" applyFont="1" applyBorder="1" applyAlignment="1">
      <alignment horizontal="distributed" vertical="center" justifyLastLine="1"/>
    </xf>
    <xf numFmtId="178" fontId="19" fillId="0" borderId="22" xfId="0" applyNumberFormat="1" applyFont="1" applyBorder="1" applyAlignment="1">
      <alignment horizontal="right" vertical="center" shrinkToFit="1"/>
    </xf>
    <xf numFmtId="0" fontId="19" fillId="0" borderId="24" xfId="0" applyFont="1" applyBorder="1" applyAlignment="1">
      <alignment horizontal="left" vertical="center"/>
    </xf>
    <xf numFmtId="0" fontId="19" fillId="0" borderId="104" xfId="0" applyFont="1" applyBorder="1">
      <alignment vertical="center"/>
    </xf>
    <xf numFmtId="0" fontId="19" fillId="0" borderId="28" xfId="0" applyFont="1" applyBorder="1">
      <alignment vertical="center"/>
    </xf>
    <xf numFmtId="177" fontId="19" fillId="0" borderId="0" xfId="0" applyNumberFormat="1" applyFont="1" applyAlignment="1">
      <alignment horizontal="right" vertical="center"/>
    </xf>
    <xf numFmtId="181" fontId="19" fillId="0" borderId="0" xfId="0" applyNumberFormat="1" applyFont="1">
      <alignment vertical="center"/>
    </xf>
    <xf numFmtId="182" fontId="19" fillId="0" borderId="0" xfId="0" applyNumberFormat="1" applyFont="1">
      <alignment vertical="center"/>
    </xf>
    <xf numFmtId="0" fontId="19" fillId="0" borderId="1" xfId="0" applyFont="1" applyBorder="1" applyAlignment="1">
      <alignment horizontal="left" vertical="center"/>
    </xf>
    <xf numFmtId="0" fontId="19" fillId="0" borderId="0" xfId="0" applyFont="1" applyAlignment="1">
      <alignment horizontal="left" vertical="center"/>
    </xf>
    <xf numFmtId="180" fontId="8"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8" borderId="7" xfId="10" applyFont="1" applyFill="1" applyBorder="1" applyAlignment="1">
      <alignment horizontal="center" vertical="center"/>
    </xf>
    <xf numFmtId="0" fontId="58" fillId="0" borderId="0" xfId="10" applyFont="1">
      <alignment vertical="center"/>
    </xf>
    <xf numFmtId="0" fontId="8" fillId="0" borderId="7" xfId="10" applyBorder="1" applyAlignment="1">
      <alignment horizontal="center" vertical="center"/>
    </xf>
    <xf numFmtId="0" fontId="19" fillId="0" borderId="65" xfId="0" applyFont="1" applyBorder="1">
      <alignment vertical="center"/>
    </xf>
    <xf numFmtId="0" fontId="40" fillId="0" borderId="0" xfId="10" applyFont="1" applyAlignment="1">
      <alignment horizontal="center" vertical="center"/>
    </xf>
    <xf numFmtId="0" fontId="65" fillId="0" borderId="0" xfId="0" applyFont="1">
      <alignment vertical="center"/>
    </xf>
    <xf numFmtId="0" fontId="66" fillId="4" borderId="0" xfId="0" applyFont="1" applyFill="1">
      <alignment vertical="center"/>
    </xf>
    <xf numFmtId="0" fontId="66" fillId="4" borderId="0" xfId="0" applyFont="1" applyFill="1" applyAlignment="1">
      <alignment horizontal="left" vertical="center" wrapText="1"/>
    </xf>
    <xf numFmtId="0" fontId="66" fillId="4" borderId="0" xfId="0" applyFont="1" applyFill="1" applyAlignment="1">
      <alignment vertical="center" wrapText="1"/>
    </xf>
    <xf numFmtId="0" fontId="67" fillId="0" borderId="0" xfId="0" applyFont="1" applyAlignment="1">
      <alignment vertical="center" wrapText="1"/>
    </xf>
    <xf numFmtId="0" fontId="10" fillId="0" borderId="0" xfId="0" applyFont="1" applyAlignment="1">
      <alignment vertical="center" wrapText="1"/>
    </xf>
    <xf numFmtId="0" fontId="67"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9" fillId="11" borderId="0" xfId="0" applyFont="1" applyFill="1">
      <alignment vertical="center"/>
    </xf>
    <xf numFmtId="0" fontId="29"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71" fillId="11" borderId="0" xfId="0" applyFont="1" applyFill="1">
      <alignment vertical="center"/>
    </xf>
    <xf numFmtId="0" fontId="59" fillId="11" borderId="0" xfId="0" applyFont="1" applyFill="1" applyAlignment="1">
      <alignment horizontal="left" vertical="center" wrapText="1"/>
    </xf>
    <xf numFmtId="0" fontId="0" fillId="11" borderId="0" xfId="0" applyFill="1" applyAlignment="1">
      <alignment vertical="center" wrapText="1"/>
    </xf>
    <xf numFmtId="0" fontId="10"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101" xfId="0"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68" xfId="0" applyBorder="1" applyAlignment="1">
      <alignment horizontal="center" vertical="center" wrapText="1"/>
    </xf>
    <xf numFmtId="0" fontId="0" fillId="0" borderId="45" xfId="0" applyBorder="1" applyAlignment="1">
      <alignment horizontal="center" vertical="center" wrapText="1"/>
    </xf>
    <xf numFmtId="0" fontId="29" fillId="0" borderId="92" xfId="0" applyFont="1" applyBorder="1" applyAlignment="1">
      <alignment horizontal="right" vertical="center" wrapText="1"/>
    </xf>
    <xf numFmtId="0" fontId="29" fillId="0" borderId="119" xfId="0" applyFont="1" applyBorder="1" applyAlignment="1">
      <alignment horizontal="right" vertical="center" wrapText="1"/>
    </xf>
    <xf numFmtId="0" fontId="29" fillId="0" borderId="108" xfId="0" applyFont="1" applyBorder="1" applyAlignment="1">
      <alignment horizontal="right" vertical="center" wrapText="1"/>
    </xf>
    <xf numFmtId="0" fontId="29" fillId="0" borderId="109" xfId="0" applyFont="1" applyBorder="1" applyAlignment="1">
      <alignment horizontal="right" vertical="center" wrapText="1"/>
    </xf>
    <xf numFmtId="0" fontId="29" fillId="0" borderId="129" xfId="0" applyFont="1" applyBorder="1" applyAlignment="1">
      <alignment horizontal="right" vertical="center" wrapText="1"/>
    </xf>
    <xf numFmtId="0" fontId="29" fillId="0" borderId="130" xfId="0" applyFont="1" applyBorder="1" applyAlignment="1">
      <alignment horizontal="right" vertical="center" wrapText="1"/>
    </xf>
    <xf numFmtId="0" fontId="29" fillId="0" borderId="131" xfId="0" applyFont="1" applyBorder="1" applyAlignment="1">
      <alignment horizontal="right" vertical="center" wrapText="1"/>
    </xf>
    <xf numFmtId="0" fontId="29" fillId="0" borderId="94" xfId="0" applyFont="1" applyBorder="1" applyAlignment="1">
      <alignment horizontal="right" vertical="center" wrapText="1"/>
    </xf>
    <xf numFmtId="0" fontId="29" fillId="0" borderId="124" xfId="0" applyFont="1" applyBorder="1" applyAlignment="1">
      <alignment horizontal="right" vertical="center" wrapText="1"/>
    </xf>
    <xf numFmtId="0" fontId="29" fillId="3" borderId="134" xfId="0" applyFont="1" applyFill="1" applyBorder="1" applyAlignment="1" applyProtection="1">
      <alignment horizontal="center" vertical="center" wrapText="1"/>
      <protection locked="0"/>
    </xf>
    <xf numFmtId="183" fontId="29" fillId="2" borderId="134" xfId="8" applyNumberFormat="1" applyFont="1" applyFill="1" applyBorder="1" applyAlignment="1" applyProtection="1">
      <alignment vertical="center" wrapText="1"/>
      <protection locked="0"/>
    </xf>
    <xf numFmtId="183" fontId="29" fillId="12" borderId="134" xfId="8" applyNumberFormat="1" applyFont="1" applyFill="1" applyBorder="1" applyAlignment="1">
      <alignment vertical="center" wrapText="1"/>
    </xf>
    <xf numFmtId="183" fontId="29" fillId="2" borderId="135" xfId="8" applyNumberFormat="1" applyFont="1" applyFill="1" applyBorder="1" applyAlignment="1" applyProtection="1">
      <alignment vertical="center" wrapText="1"/>
      <protection locked="0"/>
    </xf>
    <xf numFmtId="183" fontId="29" fillId="13" borderId="59" xfId="8" applyNumberFormat="1" applyFont="1" applyFill="1" applyBorder="1" applyAlignment="1">
      <alignment vertical="center" wrapText="1"/>
    </xf>
    <xf numFmtId="183" fontId="29" fillId="2" borderId="44" xfId="8" applyNumberFormat="1" applyFont="1" applyFill="1" applyBorder="1" applyAlignment="1" applyProtection="1">
      <alignment vertical="center" wrapText="1"/>
      <protection locked="0"/>
    </xf>
    <xf numFmtId="183" fontId="29" fillId="2" borderId="101" xfId="8" applyNumberFormat="1" applyFont="1" applyFill="1" applyBorder="1" applyAlignment="1" applyProtection="1">
      <alignment vertical="center" wrapText="1"/>
      <protection locked="0"/>
    </xf>
    <xf numFmtId="183" fontId="29" fillId="2" borderId="125" xfId="8" applyNumberFormat="1" applyFont="1" applyFill="1" applyBorder="1" applyAlignment="1" applyProtection="1">
      <alignment vertical="center" wrapText="1"/>
      <protection locked="0"/>
    </xf>
    <xf numFmtId="183" fontId="29" fillId="2" borderId="126" xfId="8" applyNumberFormat="1" applyFont="1" applyFill="1" applyBorder="1" applyAlignment="1" applyProtection="1">
      <alignment vertical="center" wrapText="1"/>
      <protection locked="0"/>
    </xf>
    <xf numFmtId="183" fontId="29" fillId="2" borderId="68" xfId="8" applyNumberFormat="1" applyFont="1" applyFill="1" applyBorder="1" applyAlignment="1" applyProtection="1">
      <alignment vertical="center" wrapText="1"/>
      <protection locked="0"/>
    </xf>
    <xf numFmtId="183" fontId="29" fillId="2" borderId="45" xfId="8" applyNumberFormat="1" applyFont="1" applyFill="1" applyBorder="1" applyAlignment="1" applyProtection="1">
      <alignment vertical="center" wrapText="1"/>
      <protection locked="0"/>
    </xf>
    <xf numFmtId="183" fontId="29" fillId="13" borderId="136" xfId="8" applyNumberFormat="1" applyFont="1" applyFill="1" applyBorder="1" applyAlignment="1">
      <alignment vertical="center" wrapText="1"/>
    </xf>
    <xf numFmtId="0" fontId="10" fillId="0" borderId="7" xfId="0" applyFont="1" applyBorder="1" applyAlignment="1">
      <alignment vertical="center" wrapText="1"/>
    </xf>
    <xf numFmtId="0" fontId="29" fillId="3" borderId="97" xfId="0" applyFont="1" applyFill="1" applyBorder="1" applyAlignment="1" applyProtection="1">
      <alignment horizontal="center" vertical="center" wrapText="1"/>
      <protection locked="0"/>
    </xf>
    <xf numFmtId="183" fontId="29" fillId="2" borderId="97" xfId="8" applyNumberFormat="1" applyFont="1" applyFill="1" applyBorder="1" applyAlignment="1" applyProtection="1">
      <alignment vertical="center" wrapText="1"/>
      <protection locked="0"/>
    </xf>
    <xf numFmtId="183" fontId="29" fillId="12" borderId="97" xfId="8" applyNumberFormat="1" applyFont="1" applyFill="1" applyBorder="1" applyAlignment="1">
      <alignment vertical="center" wrapText="1"/>
    </xf>
    <xf numFmtId="183" fontId="29" fillId="13" borderId="14" xfId="8" applyNumberFormat="1" applyFont="1" applyFill="1" applyBorder="1" applyAlignment="1">
      <alignment vertical="center" wrapText="1"/>
    </xf>
    <xf numFmtId="183" fontId="29" fillId="2" borderId="6" xfId="8" applyNumberFormat="1" applyFont="1" applyFill="1" applyBorder="1" applyAlignment="1" applyProtection="1">
      <alignment vertical="center" wrapText="1"/>
      <protection locked="0"/>
    </xf>
    <xf numFmtId="183" fontId="29" fillId="2" borderId="34" xfId="8" applyNumberFormat="1" applyFont="1" applyFill="1" applyBorder="1" applyAlignment="1" applyProtection="1">
      <alignment vertical="center" wrapText="1"/>
      <protection locked="0"/>
    </xf>
    <xf numFmtId="183" fontId="29" fillId="2" borderId="138" xfId="8" applyNumberFormat="1" applyFont="1" applyFill="1" applyBorder="1" applyAlignment="1" applyProtection="1">
      <alignment vertical="center" wrapText="1"/>
      <protection locked="0"/>
    </xf>
    <xf numFmtId="183" fontId="29" fillId="2" borderId="139" xfId="8" applyNumberFormat="1" applyFont="1" applyFill="1" applyBorder="1" applyAlignment="1" applyProtection="1">
      <alignment vertical="center" wrapText="1"/>
      <protection locked="0"/>
    </xf>
    <xf numFmtId="183" fontId="29" fillId="2" borderId="49" xfId="8" applyNumberFormat="1" applyFont="1" applyFill="1" applyBorder="1" applyAlignment="1" applyProtection="1">
      <alignment vertical="center" wrapText="1"/>
      <protection locked="0"/>
    </xf>
    <xf numFmtId="183" fontId="29" fillId="2" borderId="35" xfId="8" applyNumberFormat="1" applyFont="1" applyFill="1" applyBorder="1" applyAlignment="1" applyProtection="1">
      <alignment vertical="center" wrapText="1"/>
      <protection locked="0"/>
    </xf>
    <xf numFmtId="183" fontId="29" fillId="13" borderId="140" xfId="8" applyNumberFormat="1" applyFont="1" applyFill="1" applyBorder="1" applyAlignment="1">
      <alignment vertical="center" wrapText="1"/>
    </xf>
    <xf numFmtId="0" fontId="29" fillId="3" borderId="99" xfId="0" applyFont="1" applyFill="1" applyBorder="1" applyAlignment="1" applyProtection="1">
      <alignment horizontal="center" vertical="center" wrapText="1"/>
      <protection locked="0"/>
    </xf>
    <xf numFmtId="183" fontId="29" fillId="2" borderId="92" xfId="8" applyNumberFormat="1" applyFont="1" applyFill="1" applyBorder="1" applyAlignment="1" applyProtection="1">
      <alignment vertical="center" wrapText="1"/>
      <protection locked="0"/>
    </xf>
    <xf numFmtId="183" fontId="29" fillId="12" borderId="92" xfId="8" applyNumberFormat="1" applyFont="1" applyFill="1" applyBorder="1" applyAlignment="1">
      <alignment vertical="center" wrapText="1"/>
    </xf>
    <xf numFmtId="183" fontId="29" fillId="2" borderId="99" xfId="8" applyNumberFormat="1" applyFont="1" applyFill="1" applyBorder="1" applyAlignment="1" applyProtection="1">
      <alignment vertical="center" wrapText="1"/>
      <protection locked="0"/>
    </xf>
    <xf numFmtId="183" fontId="29" fillId="13" borderId="47" xfId="8" applyNumberFormat="1" applyFont="1" applyFill="1" applyBorder="1" applyAlignment="1">
      <alignment vertical="center" wrapText="1"/>
    </xf>
    <xf numFmtId="183" fontId="29" fillId="2" borderId="108" xfId="8" applyNumberFormat="1" applyFont="1" applyFill="1" applyBorder="1" applyAlignment="1" applyProtection="1">
      <alignment vertical="center" wrapText="1"/>
      <protection locked="0"/>
    </xf>
    <xf numFmtId="183" fontId="29" fillId="2" borderId="109" xfId="8" applyNumberFormat="1" applyFont="1" applyFill="1" applyBorder="1" applyAlignment="1" applyProtection="1">
      <alignment vertical="center" wrapText="1"/>
      <protection locked="0"/>
    </xf>
    <xf numFmtId="183" fontId="29" fillId="2" borderId="129" xfId="8" applyNumberFormat="1" applyFont="1" applyFill="1" applyBorder="1" applyAlignment="1" applyProtection="1">
      <alignment vertical="center" wrapText="1"/>
      <protection locked="0"/>
    </xf>
    <xf numFmtId="183" fontId="29" fillId="2" borderId="130" xfId="8" applyNumberFormat="1" applyFont="1" applyFill="1" applyBorder="1" applyAlignment="1" applyProtection="1">
      <alignment vertical="center" wrapText="1"/>
      <protection locked="0"/>
    </xf>
    <xf numFmtId="183" fontId="29" fillId="2" borderId="131" xfId="8" applyNumberFormat="1" applyFont="1" applyFill="1" applyBorder="1" applyAlignment="1" applyProtection="1">
      <alignment vertical="center" wrapText="1"/>
      <protection locked="0"/>
    </xf>
    <xf numFmtId="183" fontId="29" fillId="2" borderId="94" xfId="8" applyNumberFormat="1" applyFont="1" applyFill="1" applyBorder="1" applyAlignment="1" applyProtection="1">
      <alignment vertical="center" wrapText="1"/>
      <protection locked="0"/>
    </xf>
    <xf numFmtId="183" fontId="29" fillId="13" borderId="142" xfId="8" applyNumberFormat="1" applyFont="1" applyFill="1" applyBorder="1" applyAlignment="1">
      <alignment vertical="center" wrapText="1"/>
    </xf>
    <xf numFmtId="0" fontId="29" fillId="0" borderId="110" xfId="0" applyFont="1" applyBorder="1" applyAlignment="1">
      <alignment horizontal="center" vertical="center" wrapText="1"/>
    </xf>
    <xf numFmtId="183" fontId="29" fillId="13" borderId="144" xfId="8" applyNumberFormat="1" applyFont="1" applyFill="1" applyBorder="1" applyAlignment="1">
      <alignment vertical="center" wrapText="1"/>
    </xf>
    <xf numFmtId="183" fontId="29" fillId="13" borderId="110" xfId="8" applyNumberFormat="1" applyFont="1" applyFill="1" applyBorder="1" applyAlignment="1">
      <alignment vertical="center" wrapText="1"/>
    </xf>
    <xf numFmtId="183" fontId="29" fillId="13" borderId="145" xfId="8" applyNumberFormat="1" applyFont="1" applyFill="1" applyBorder="1" applyAlignment="1">
      <alignment vertical="center" wrapText="1"/>
    </xf>
    <xf numFmtId="183" fontId="29" fillId="13" borderId="146" xfId="8" applyNumberFormat="1" applyFont="1" applyFill="1" applyBorder="1" applyAlignment="1">
      <alignment vertical="center" wrapText="1"/>
    </xf>
    <xf numFmtId="183" fontId="29" fillId="13" borderId="147" xfId="8" applyNumberFormat="1" applyFont="1" applyFill="1" applyBorder="1" applyAlignment="1">
      <alignment vertical="center" wrapText="1"/>
    </xf>
    <xf numFmtId="183" fontId="29" fillId="13" borderId="148" xfId="8" applyNumberFormat="1" applyFont="1" applyFill="1" applyBorder="1" applyAlignment="1">
      <alignment vertical="center" wrapText="1"/>
    </xf>
    <xf numFmtId="183" fontId="29" fillId="13" borderId="149" xfId="8" applyNumberFormat="1" applyFont="1" applyFill="1" applyBorder="1" applyAlignment="1">
      <alignment vertical="center" wrapText="1"/>
    </xf>
    <xf numFmtId="183" fontId="29" fillId="13" borderId="150" xfId="8" applyNumberFormat="1" applyFont="1" applyFill="1" applyBorder="1" applyAlignment="1">
      <alignment vertical="center" wrapText="1"/>
    </xf>
    <xf numFmtId="183" fontId="29" fillId="13" borderId="151" xfId="8" applyNumberFormat="1" applyFont="1" applyFill="1" applyBorder="1" applyAlignment="1">
      <alignment vertical="center" wrapText="1"/>
    </xf>
    <xf numFmtId="0" fontId="29" fillId="11" borderId="0" xfId="0" applyFont="1" applyFill="1" applyAlignment="1">
      <alignment horizontal="center" vertical="center" wrapText="1"/>
    </xf>
    <xf numFmtId="38" fontId="29" fillId="11" borderId="0" xfId="8" applyFont="1" applyFill="1" applyBorder="1" applyAlignment="1">
      <alignment vertical="center" wrapText="1"/>
    </xf>
    <xf numFmtId="38" fontId="29" fillId="11" borderId="152" xfId="8" applyFont="1" applyFill="1" applyBorder="1" applyAlignment="1">
      <alignment vertical="center" wrapText="1"/>
    </xf>
    <xf numFmtId="38" fontId="29" fillId="11" borderId="153" xfId="8" applyFont="1" applyFill="1" applyBorder="1" applyAlignment="1">
      <alignment vertical="center" wrapText="1"/>
    </xf>
    <xf numFmtId="38" fontId="29" fillId="11" borderId="154" xfId="8" applyFont="1" applyFill="1" applyBorder="1" applyAlignment="1">
      <alignment vertical="center" wrapText="1"/>
    </xf>
    <xf numFmtId="38" fontId="29" fillId="11" borderId="155" xfId="8" applyFont="1" applyFill="1" applyBorder="1" applyAlignment="1">
      <alignment vertical="center" wrapText="1"/>
    </xf>
    <xf numFmtId="38" fontId="29" fillId="0" borderId="156" xfId="8" applyFont="1" applyFill="1" applyBorder="1" applyAlignment="1">
      <alignment vertical="center" wrapText="1"/>
    </xf>
    <xf numFmtId="38" fontId="29" fillId="0" borderId="159" xfId="8" applyFont="1" applyFill="1" applyBorder="1" applyAlignment="1">
      <alignment horizontal="center" vertical="center" wrapText="1"/>
    </xf>
    <xf numFmtId="38" fontId="29" fillId="0" borderId="160" xfId="8" applyFont="1" applyFill="1" applyBorder="1" applyAlignment="1">
      <alignment horizontal="center" vertical="center" wrapText="1"/>
    </xf>
    <xf numFmtId="0" fontId="67" fillId="11" borderId="0" xfId="0" applyFont="1" applyFill="1" applyAlignment="1">
      <alignment vertical="center" wrapText="1"/>
    </xf>
    <xf numFmtId="0" fontId="78" fillId="11" borderId="0" xfId="0" applyFont="1" applyFill="1">
      <alignment vertical="center"/>
    </xf>
    <xf numFmtId="0" fontId="80" fillId="11" borderId="0" xfId="0" applyFont="1" applyFill="1">
      <alignment vertical="center"/>
    </xf>
    <xf numFmtId="0" fontId="29" fillId="11" borderId="110" xfId="0" applyFont="1" applyFill="1" applyBorder="1" applyAlignment="1">
      <alignment wrapText="1"/>
    </xf>
    <xf numFmtId="0" fontId="29" fillId="11" borderId="110" xfId="0" applyFont="1" applyFill="1" applyBorder="1" applyAlignment="1">
      <alignment horizontal="right" wrapText="1"/>
    </xf>
    <xf numFmtId="0" fontId="29" fillId="12" borderId="134" xfId="0" applyFont="1" applyFill="1" applyBorder="1" applyAlignment="1">
      <alignment horizontal="center" vertical="center" wrapText="1"/>
    </xf>
    <xf numFmtId="0" fontId="29" fillId="12" borderId="97" xfId="0" applyFont="1" applyFill="1" applyBorder="1" applyAlignment="1">
      <alignment horizontal="center" vertical="center" wrapText="1"/>
    </xf>
    <xf numFmtId="0" fontId="29" fillId="12" borderId="99" xfId="0" applyFont="1" applyFill="1" applyBorder="1" applyAlignment="1">
      <alignment horizontal="center" vertical="center" wrapText="1"/>
    </xf>
    <xf numFmtId="0" fontId="59" fillId="11" borderId="0" xfId="0" applyFont="1" applyFill="1">
      <alignment vertical="center"/>
    </xf>
    <xf numFmtId="0" fontId="81" fillId="11" borderId="0" xfId="0" applyFont="1" applyFill="1" applyAlignment="1">
      <alignment vertical="center" wrapText="1"/>
    </xf>
    <xf numFmtId="0" fontId="82" fillId="11" borderId="110" xfId="0" applyFont="1" applyFill="1" applyBorder="1">
      <alignment vertical="center"/>
    </xf>
    <xf numFmtId="0" fontId="71" fillId="11" borderId="110" xfId="0" applyFont="1" applyFill="1" applyBorder="1">
      <alignment vertical="center"/>
    </xf>
    <xf numFmtId="0" fontId="10" fillId="0" borderId="28" xfId="0" applyFont="1" applyBorder="1" applyAlignment="1">
      <alignment vertical="center" shrinkToFit="1"/>
    </xf>
    <xf numFmtId="0" fontId="10" fillId="0" borderId="28" xfId="0" applyFont="1" applyBorder="1" applyAlignment="1">
      <alignment horizontal="right"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29" fillId="12" borderId="135" xfId="0" applyFont="1" applyFill="1" applyBorder="1" applyAlignment="1">
      <alignment horizontal="center" vertical="center" wrapText="1"/>
    </xf>
    <xf numFmtId="184" fontId="29" fillId="2" borderId="134" xfId="8" applyNumberFormat="1" applyFont="1" applyFill="1" applyBorder="1" applyAlignment="1" applyProtection="1">
      <alignment vertical="center" shrinkToFit="1"/>
      <protection locked="0"/>
    </xf>
    <xf numFmtId="184" fontId="29" fillId="12" borderId="134" xfId="8" applyNumberFormat="1" applyFont="1" applyFill="1" applyBorder="1" applyAlignment="1">
      <alignment vertical="center" shrinkToFit="1"/>
    </xf>
    <xf numFmtId="184" fontId="29" fillId="2" borderId="135" xfId="8" applyNumberFormat="1" applyFont="1" applyFill="1" applyBorder="1" applyAlignment="1" applyProtection="1">
      <alignment vertical="center" shrinkToFit="1"/>
      <protection locked="0"/>
    </xf>
    <xf numFmtId="184" fontId="29" fillId="13" borderId="0" xfId="8" applyNumberFormat="1" applyFont="1" applyFill="1" applyBorder="1" applyAlignment="1">
      <alignment vertical="center" shrinkToFit="1"/>
    </xf>
    <xf numFmtId="184" fontId="29" fillId="2" borderId="44" xfId="8" applyNumberFormat="1" applyFont="1" applyFill="1" applyBorder="1" applyAlignment="1" applyProtection="1">
      <alignment vertical="center" shrinkToFit="1"/>
      <protection locked="0"/>
    </xf>
    <xf numFmtId="184" fontId="29" fillId="2" borderId="45" xfId="8" applyNumberFormat="1" applyFont="1" applyFill="1" applyBorder="1" applyAlignment="1" applyProtection="1">
      <alignment vertical="center" shrinkToFit="1"/>
      <protection locked="0"/>
    </xf>
    <xf numFmtId="184" fontId="29" fillId="13" borderId="136" xfId="8" applyNumberFormat="1" applyFont="1" applyFill="1" applyBorder="1" applyAlignment="1">
      <alignment vertical="center" shrinkToFit="1"/>
    </xf>
    <xf numFmtId="0" fontId="29" fillId="12" borderId="96" xfId="0" applyFont="1" applyFill="1" applyBorder="1" applyAlignment="1">
      <alignment horizontal="center" vertical="center" wrapText="1"/>
    </xf>
    <xf numFmtId="184" fontId="29" fillId="2" borderId="97" xfId="8" applyNumberFormat="1" applyFont="1" applyFill="1" applyBorder="1" applyAlignment="1" applyProtection="1">
      <alignment vertical="center" shrinkToFit="1"/>
      <protection locked="0"/>
    </xf>
    <xf numFmtId="184" fontId="29" fillId="12" borderId="97" xfId="8" applyNumberFormat="1" applyFont="1" applyFill="1" applyBorder="1" applyAlignment="1">
      <alignment vertical="center" shrinkToFit="1"/>
    </xf>
    <xf numFmtId="184" fontId="29" fillId="13" borderId="14" xfId="8" applyNumberFormat="1" applyFont="1" applyFill="1" applyBorder="1" applyAlignment="1">
      <alignment vertical="center" shrinkToFit="1"/>
    </xf>
    <xf numFmtId="184" fontId="29" fillId="2" borderId="6" xfId="8" applyNumberFormat="1" applyFont="1" applyFill="1" applyBorder="1" applyAlignment="1" applyProtection="1">
      <alignment vertical="center" shrinkToFit="1"/>
      <protection locked="0"/>
    </xf>
    <xf numFmtId="184" fontId="29" fillId="2" borderId="35" xfId="8" applyNumberFormat="1" applyFont="1" applyFill="1" applyBorder="1" applyAlignment="1" applyProtection="1">
      <alignment vertical="center" shrinkToFit="1"/>
      <protection locked="0"/>
    </xf>
    <xf numFmtId="184" fontId="29" fillId="13" borderId="140" xfId="8" applyNumberFormat="1" applyFont="1" applyFill="1" applyBorder="1" applyAlignment="1">
      <alignment vertical="center" shrinkToFit="1"/>
    </xf>
    <xf numFmtId="0" fontId="29" fillId="12" borderId="92" xfId="0" applyFont="1" applyFill="1" applyBorder="1" applyAlignment="1">
      <alignment horizontal="center" vertical="center" wrapText="1"/>
    </xf>
    <xf numFmtId="184" fontId="29" fillId="2" borderId="99" xfId="8" applyNumberFormat="1" applyFont="1" applyFill="1" applyBorder="1" applyAlignment="1" applyProtection="1">
      <alignment vertical="center" shrinkToFit="1"/>
      <protection locked="0"/>
    </xf>
    <xf numFmtId="184" fontId="29" fillId="12" borderId="99" xfId="8" applyNumberFormat="1" applyFont="1" applyFill="1" applyBorder="1" applyAlignment="1">
      <alignment vertical="center" shrinkToFit="1"/>
    </xf>
    <xf numFmtId="184" fontId="29" fillId="13" borderId="47" xfId="8" applyNumberFormat="1" applyFont="1" applyFill="1" applyBorder="1" applyAlignment="1">
      <alignment vertical="center" shrinkToFit="1"/>
    </xf>
    <xf numFmtId="184" fontId="29" fillId="2" borderId="25" xfId="8" applyNumberFormat="1" applyFont="1" applyFill="1" applyBorder="1" applyAlignment="1" applyProtection="1">
      <alignment vertical="center" shrinkToFit="1"/>
      <protection locked="0"/>
    </xf>
    <xf numFmtId="184" fontId="29" fillId="2" borderId="38" xfId="8" applyNumberFormat="1" applyFont="1" applyFill="1" applyBorder="1" applyAlignment="1" applyProtection="1">
      <alignment vertical="center" shrinkToFit="1"/>
      <protection locked="0"/>
    </xf>
    <xf numFmtId="184" fontId="29" fillId="13" borderId="161" xfId="8" applyNumberFormat="1" applyFont="1" applyFill="1" applyBorder="1" applyAlignment="1">
      <alignment vertical="center" shrinkToFit="1"/>
    </xf>
    <xf numFmtId="184" fontId="29" fillId="12" borderId="144" xfId="8" applyNumberFormat="1" applyFont="1" applyFill="1" applyBorder="1" applyAlignment="1">
      <alignment vertical="center" shrinkToFit="1"/>
    </xf>
    <xf numFmtId="184" fontId="29" fillId="12" borderId="110" xfId="8" applyNumberFormat="1" applyFont="1" applyFill="1" applyBorder="1" applyAlignment="1">
      <alignment vertical="center" shrinkToFit="1"/>
    </xf>
    <xf numFmtId="184" fontId="29" fillId="12" borderId="145" xfId="8" applyNumberFormat="1" applyFont="1" applyFill="1" applyBorder="1" applyAlignment="1">
      <alignment vertical="center" shrinkToFit="1"/>
    </xf>
    <xf numFmtId="184" fontId="29" fillId="12" borderId="146" xfId="8" applyNumberFormat="1" applyFont="1" applyFill="1" applyBorder="1" applyAlignment="1">
      <alignment vertical="center" shrinkToFit="1"/>
    </xf>
    <xf numFmtId="184" fontId="29" fillId="12" borderId="150" xfId="8" applyNumberFormat="1" applyFont="1" applyFill="1" applyBorder="1" applyAlignment="1">
      <alignment vertical="center" shrinkToFit="1"/>
    </xf>
    <xf numFmtId="184" fontId="29" fillId="12" borderId="151" xfId="8" applyNumberFormat="1" applyFont="1" applyFill="1" applyBorder="1" applyAlignment="1">
      <alignment vertical="center" shrinkToFit="1"/>
    </xf>
    <xf numFmtId="0" fontId="85" fillId="11" borderId="0" xfId="0" applyFont="1" applyFill="1" applyAlignment="1">
      <alignment vertical="center" wrapText="1"/>
    </xf>
    <xf numFmtId="0" fontId="86" fillId="11" borderId="0" xfId="0" applyFont="1" applyFill="1" applyAlignment="1">
      <alignment horizontal="left" vertical="center"/>
    </xf>
    <xf numFmtId="0" fontId="29" fillId="11" borderId="0" xfId="0" applyFont="1" applyFill="1" applyAlignment="1"/>
    <xf numFmtId="0" fontId="89" fillId="11" borderId="0" xfId="0" applyFont="1" applyFill="1">
      <alignment vertical="center"/>
    </xf>
    <xf numFmtId="0" fontId="29" fillId="0" borderId="0" xfId="0" applyFont="1" applyAlignment="1">
      <alignment horizontal="center" vertical="center" wrapText="1"/>
    </xf>
    <xf numFmtId="38" fontId="29" fillId="0" borderId="0" xfId="8" applyFont="1" applyFill="1" applyBorder="1" applyAlignment="1">
      <alignment vertical="center" wrapText="1"/>
    </xf>
    <xf numFmtId="0" fontId="10" fillId="8" borderId="0" xfId="0" applyFont="1" applyFill="1" applyAlignment="1">
      <alignment vertical="center" wrapText="1"/>
    </xf>
    <xf numFmtId="0" fontId="90" fillId="8" borderId="0" xfId="0" applyFont="1" applyFill="1">
      <alignment vertical="center"/>
    </xf>
    <xf numFmtId="0" fontId="29" fillId="8" borderId="0" xfId="0" applyFont="1" applyFill="1" applyAlignment="1">
      <alignment vertical="center" wrapText="1"/>
    </xf>
    <xf numFmtId="0" fontId="10" fillId="8" borderId="0" xfId="0" applyFont="1" applyFill="1" applyAlignment="1">
      <alignment horizontal="center" vertical="center" wrapText="1"/>
    </xf>
    <xf numFmtId="0" fontId="81" fillId="8" borderId="0" xfId="0" applyFont="1" applyFill="1" applyAlignment="1">
      <alignment vertical="center" wrapText="1"/>
    </xf>
    <xf numFmtId="0" fontId="71" fillId="8" borderId="26" xfId="0" applyFont="1" applyFill="1" applyBorder="1" applyAlignment="1">
      <alignment horizontal="left" vertical="center"/>
    </xf>
    <xf numFmtId="0" fontId="59" fillId="8" borderId="0" xfId="0" applyFont="1" applyFill="1" applyAlignment="1">
      <alignment horizontal="left" vertical="center" wrapText="1"/>
    </xf>
    <xf numFmtId="0" fontId="10" fillId="0" borderId="101"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68" xfId="0" applyFont="1" applyBorder="1" applyAlignment="1">
      <alignment horizontal="center" vertical="center" wrapText="1"/>
    </xf>
    <xf numFmtId="183" fontId="29" fillId="13" borderId="135" xfId="8" applyNumberFormat="1" applyFont="1" applyFill="1" applyBorder="1" applyAlignment="1">
      <alignment vertical="center" wrapText="1"/>
    </xf>
    <xf numFmtId="183" fontId="29" fillId="13" borderId="96" xfId="8" applyNumberFormat="1" applyFont="1" applyFill="1" applyBorder="1" applyAlignment="1">
      <alignment vertical="center" wrapText="1"/>
    </xf>
    <xf numFmtId="0" fontId="29" fillId="3" borderId="92" xfId="0" applyFont="1" applyFill="1" applyBorder="1" applyAlignment="1" applyProtection="1">
      <alignment horizontal="center" vertical="center" wrapText="1"/>
      <protection locked="0"/>
    </xf>
    <xf numFmtId="183" fontId="29" fillId="13" borderId="92" xfId="8" applyNumberFormat="1" applyFont="1" applyFill="1" applyBorder="1" applyAlignment="1">
      <alignment vertical="center" wrapText="1"/>
    </xf>
    <xf numFmtId="0" fontId="29" fillId="0" borderId="26" xfId="0" applyFont="1" applyBorder="1" applyAlignment="1">
      <alignment horizontal="center" vertical="center" wrapText="1"/>
    </xf>
    <xf numFmtId="183" fontId="29" fillId="13" borderId="26" xfId="8" applyNumberFormat="1" applyFont="1" applyFill="1" applyBorder="1" applyAlignment="1">
      <alignment vertical="center" wrapText="1"/>
    </xf>
    <xf numFmtId="183" fontId="29" fillId="13" borderId="108" xfId="8" applyNumberFormat="1" applyFont="1" applyFill="1" applyBorder="1" applyAlignment="1">
      <alignment vertical="center" wrapText="1"/>
    </xf>
    <xf numFmtId="183" fontId="29" fillId="13" borderId="109" xfId="8" applyNumberFormat="1" applyFont="1" applyFill="1" applyBorder="1" applyAlignment="1">
      <alignment vertical="center" wrapText="1"/>
    </xf>
    <xf numFmtId="183" fontId="29" fillId="13" borderId="129" xfId="8" applyNumberFormat="1" applyFont="1" applyFill="1" applyBorder="1" applyAlignment="1">
      <alignment vertical="center" wrapText="1"/>
    </xf>
    <xf numFmtId="183" fontId="29" fillId="13" borderId="130" xfId="8" applyNumberFormat="1" applyFont="1" applyFill="1" applyBorder="1" applyAlignment="1">
      <alignment vertical="center" wrapText="1"/>
    </xf>
    <xf numFmtId="183" fontId="29" fillId="13" borderId="131" xfId="8" applyNumberFormat="1" applyFont="1" applyFill="1" applyBorder="1" applyAlignment="1">
      <alignment vertical="center" wrapText="1"/>
    </xf>
    <xf numFmtId="183" fontId="29" fillId="13" borderId="94" xfId="8" applyNumberFormat="1" applyFont="1" applyFill="1" applyBorder="1" applyAlignment="1">
      <alignment vertical="center" wrapText="1"/>
    </xf>
    <xf numFmtId="0" fontId="29" fillId="8" borderId="152" xfId="0" applyFont="1" applyFill="1" applyBorder="1" applyAlignment="1">
      <alignment vertical="center" wrapText="1"/>
    </xf>
    <xf numFmtId="0" fontId="29" fillId="8" borderId="153" xfId="0" applyFont="1" applyFill="1" applyBorder="1" applyAlignment="1">
      <alignment vertical="center" wrapText="1"/>
    </xf>
    <xf numFmtId="0" fontId="29" fillId="8" borderId="0" xfId="0" applyFont="1" applyFill="1" applyAlignment="1">
      <alignment horizontal="center" vertical="center" wrapText="1"/>
    </xf>
    <xf numFmtId="38" fontId="29" fillId="8" borderId="0" xfId="8" applyFont="1" applyFill="1" applyBorder="1" applyAlignment="1">
      <alignment vertical="center" wrapText="1"/>
    </xf>
    <xf numFmtId="38" fontId="29" fillId="8" borderId="154" xfId="8" applyFont="1" applyFill="1" applyBorder="1" applyAlignment="1">
      <alignment vertical="center" wrapText="1"/>
    </xf>
    <xf numFmtId="38" fontId="29" fillId="8" borderId="155" xfId="8" applyFont="1" applyFill="1" applyBorder="1" applyAlignment="1">
      <alignment vertical="center" wrapText="1"/>
    </xf>
    <xf numFmtId="38" fontId="29" fillId="0" borderId="166" xfId="8" applyFont="1" applyFill="1" applyBorder="1" applyAlignment="1">
      <alignment vertical="center" wrapText="1"/>
    </xf>
    <xf numFmtId="38" fontId="29" fillId="0" borderId="97" xfId="8" applyFont="1" applyFill="1" applyBorder="1" applyAlignment="1">
      <alignment horizontal="center" vertical="center" wrapText="1"/>
    </xf>
    <xf numFmtId="38" fontId="29" fillId="0" borderId="99" xfId="8" applyFont="1" applyFill="1" applyBorder="1" applyAlignment="1">
      <alignment horizontal="center" vertical="center" wrapText="1"/>
    </xf>
    <xf numFmtId="0" fontId="67" fillId="8" borderId="0" xfId="0" applyFont="1" applyFill="1" applyAlignment="1">
      <alignment vertical="center" wrapText="1"/>
    </xf>
    <xf numFmtId="0" fontId="78" fillId="8" borderId="0" xfId="0" applyFont="1" applyFill="1">
      <alignment vertical="center"/>
    </xf>
    <xf numFmtId="0" fontId="80" fillId="8" borderId="0" xfId="0" applyFont="1" applyFill="1">
      <alignment vertical="center"/>
    </xf>
    <xf numFmtId="0" fontId="29" fillId="8" borderId="26" xfId="0" applyFont="1" applyFill="1" applyBorder="1" applyAlignment="1">
      <alignment horizontal="right" wrapText="1"/>
    </xf>
    <xf numFmtId="0" fontId="82" fillId="8" borderId="26" xfId="0" applyFont="1" applyFill="1" applyBorder="1">
      <alignment vertical="center"/>
    </xf>
    <xf numFmtId="0" fontId="14" fillId="8" borderId="26" xfId="0" applyFont="1" applyFill="1" applyBorder="1">
      <alignment vertical="center"/>
    </xf>
    <xf numFmtId="0" fontId="29"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29" fillId="13" borderId="135" xfId="8" applyNumberFormat="1" applyFont="1" applyFill="1" applyBorder="1" applyAlignment="1">
      <alignment vertical="center" shrinkToFit="1"/>
    </xf>
    <xf numFmtId="184" fontId="29" fillId="13" borderId="96" xfId="8" applyNumberFormat="1" applyFont="1" applyFill="1" applyBorder="1" applyAlignment="1">
      <alignment vertical="center" shrinkToFit="1"/>
    </xf>
    <xf numFmtId="184" fontId="29" fillId="13" borderId="99" xfId="8" applyNumberFormat="1" applyFont="1" applyFill="1" applyBorder="1" applyAlignment="1">
      <alignment vertical="center" shrinkToFit="1"/>
    </xf>
    <xf numFmtId="184" fontId="29" fillId="12" borderId="92" xfId="8" applyNumberFormat="1" applyFont="1" applyFill="1" applyBorder="1" applyAlignment="1">
      <alignment vertical="center" shrinkToFit="1"/>
    </xf>
    <xf numFmtId="184" fontId="29" fillId="12" borderId="26" xfId="8" applyNumberFormat="1" applyFont="1" applyFill="1" applyBorder="1" applyAlignment="1">
      <alignment vertical="center" shrinkToFit="1"/>
    </xf>
    <xf numFmtId="184" fontId="29" fillId="12" borderId="108" xfId="8" applyNumberFormat="1" applyFont="1" applyFill="1" applyBorder="1" applyAlignment="1">
      <alignment vertical="center" shrinkToFit="1"/>
    </xf>
    <xf numFmtId="184" fontId="29" fillId="12" borderId="109" xfId="8" applyNumberFormat="1" applyFont="1" applyFill="1" applyBorder="1" applyAlignment="1">
      <alignment vertical="center" shrinkToFit="1"/>
    </xf>
    <xf numFmtId="184" fontId="29" fillId="12" borderId="94" xfId="8" applyNumberFormat="1" applyFont="1" applyFill="1" applyBorder="1" applyAlignment="1">
      <alignment vertical="center" shrinkToFit="1"/>
    </xf>
    <xf numFmtId="0" fontId="0" fillId="8" borderId="0" xfId="0" applyFill="1" applyAlignment="1">
      <alignment vertical="center" wrapText="1"/>
    </xf>
    <xf numFmtId="0" fontId="86" fillId="8" borderId="0" xfId="0" applyFont="1" applyFill="1">
      <alignment vertical="center"/>
    </xf>
    <xf numFmtId="0" fontId="29" fillId="8" borderId="0" xfId="0" applyFont="1" applyFill="1" applyAlignment="1"/>
    <xf numFmtId="0" fontId="29" fillId="8" borderId="0" xfId="0" applyFont="1" applyFill="1" applyAlignment="1">
      <alignment horizontal="right"/>
    </xf>
    <xf numFmtId="0" fontId="89" fillId="8" borderId="0" xfId="0" applyFont="1" applyFill="1">
      <alignment vertical="center"/>
    </xf>
    <xf numFmtId="0" fontId="29" fillId="8" borderId="26" xfId="0" applyFont="1" applyFill="1" applyBorder="1" applyAlignment="1">
      <alignment horizontal="right"/>
    </xf>
    <xf numFmtId="0" fontId="29" fillId="12" borderId="67" xfId="0" applyFont="1" applyFill="1" applyBorder="1" applyAlignment="1">
      <alignment horizontal="center" vertical="center" wrapText="1"/>
    </xf>
    <xf numFmtId="0" fontId="85" fillId="8" borderId="0" xfId="0" applyFont="1" applyFill="1" applyAlignment="1">
      <alignment vertical="center" wrapText="1"/>
    </xf>
    <xf numFmtId="0" fontId="29" fillId="9" borderId="0" xfId="0" applyFont="1" applyFill="1" applyAlignment="1">
      <alignment vertical="center" wrapText="1"/>
    </xf>
    <xf numFmtId="0" fontId="29" fillId="0" borderId="0" xfId="0" applyFont="1" applyAlignment="1">
      <alignment vertical="center" wrapText="1"/>
    </xf>
    <xf numFmtId="0" fontId="29" fillId="0" borderId="26" xfId="0" applyFont="1" applyBorder="1" applyAlignment="1">
      <alignment vertical="center" wrapText="1"/>
    </xf>
    <xf numFmtId="0" fontId="81" fillId="0" borderId="0" xfId="0" applyFont="1" applyAlignment="1">
      <alignment vertical="center" wrapText="1"/>
    </xf>
    <xf numFmtId="10" fontId="10" fillId="12" borderId="92" xfId="12" applyNumberFormat="1" applyFont="1" applyFill="1" applyBorder="1" applyAlignment="1">
      <alignment vertical="center" wrapText="1"/>
    </xf>
    <xf numFmtId="38" fontId="92" fillId="4" borderId="0" xfId="8" applyFont="1" applyFill="1" applyBorder="1" applyAlignment="1">
      <alignment vertical="center" wrapText="1"/>
    </xf>
    <xf numFmtId="0" fontId="0" fillId="0" borderId="0" xfId="0" applyAlignment="1">
      <alignment vertical="center" wrapText="1"/>
    </xf>
    <xf numFmtId="0" fontId="0" fillId="0" borderId="120" xfId="0" applyBorder="1" applyAlignment="1">
      <alignment horizontal="center" vertical="center" wrapText="1"/>
    </xf>
    <xf numFmtId="0" fontId="10" fillId="0" borderId="0" xfId="0" applyFont="1" applyAlignment="1">
      <alignment horizontal="center" vertical="center" wrapText="1"/>
    </xf>
    <xf numFmtId="0" fontId="29" fillId="12" borderId="120" xfId="0" applyFont="1" applyFill="1" applyBorder="1" applyAlignment="1">
      <alignment horizontal="right" vertical="center" wrapText="1"/>
    </xf>
    <xf numFmtId="0" fontId="29" fillId="12" borderId="134" xfId="8" applyNumberFormat="1" applyFont="1" applyFill="1" applyBorder="1" applyAlignment="1">
      <alignment horizontal="right" vertical="center" wrapText="1"/>
    </xf>
    <xf numFmtId="0" fontId="29" fillId="12" borderId="78" xfId="8" applyNumberFormat="1" applyFont="1" applyFill="1" applyBorder="1" applyAlignment="1">
      <alignment horizontal="right" vertical="center" wrapText="1"/>
    </xf>
    <xf numFmtId="0" fontId="29" fillId="12" borderId="135" xfId="8" applyNumberFormat="1" applyFont="1" applyFill="1" applyBorder="1" applyAlignment="1">
      <alignment horizontal="right" vertical="center" wrapText="1"/>
    </xf>
    <xf numFmtId="0" fontId="29" fillId="12" borderId="134" xfId="8" applyNumberFormat="1" applyFont="1" applyFill="1" applyBorder="1" applyAlignment="1">
      <alignment horizontal="center" vertical="center" wrapText="1"/>
    </xf>
    <xf numFmtId="0" fontId="29" fillId="12" borderId="97" xfId="0" applyFont="1" applyFill="1" applyBorder="1" applyAlignment="1">
      <alignment horizontal="right" vertical="center" wrapText="1"/>
    </xf>
    <xf numFmtId="0" fontId="29" fillId="12" borderId="97" xfId="8" applyNumberFormat="1" applyFont="1" applyFill="1" applyBorder="1" applyAlignment="1">
      <alignment horizontal="right" vertical="center" wrapText="1"/>
    </xf>
    <xf numFmtId="0" fontId="29" fillId="12" borderId="14" xfId="8" applyNumberFormat="1" applyFont="1" applyFill="1" applyBorder="1" applyAlignment="1">
      <alignment horizontal="right" vertical="center" wrapText="1"/>
    </xf>
    <xf numFmtId="0" fontId="29" fillId="12" borderId="167" xfId="8" applyNumberFormat="1" applyFont="1" applyFill="1" applyBorder="1" applyAlignment="1">
      <alignment horizontal="right" vertical="center" wrapText="1"/>
    </xf>
    <xf numFmtId="0" fontId="29" fillId="12" borderId="97" xfId="8" applyNumberFormat="1" applyFont="1" applyFill="1" applyBorder="1" applyAlignment="1">
      <alignment horizontal="center" vertical="center" wrapText="1"/>
    </xf>
    <xf numFmtId="0" fontId="29" fillId="12" borderId="95" xfId="0" applyFont="1" applyFill="1" applyBorder="1" applyAlignment="1">
      <alignment horizontal="right" vertical="center" wrapText="1"/>
    </xf>
    <xf numFmtId="0" fontId="29" fillId="12" borderId="92" xfId="8" applyNumberFormat="1" applyFont="1" applyFill="1" applyBorder="1" applyAlignment="1">
      <alignment horizontal="right" vertical="center" wrapText="1"/>
    </xf>
    <xf numFmtId="0" fontId="29" fillId="12" borderId="26" xfId="8" applyNumberFormat="1" applyFont="1" applyFill="1" applyBorder="1" applyAlignment="1">
      <alignment horizontal="right" vertical="center" wrapText="1"/>
    </xf>
    <xf numFmtId="0" fontId="29" fillId="12" borderId="99" xfId="8" applyNumberFormat="1" applyFont="1" applyFill="1" applyBorder="1" applyAlignment="1">
      <alignment horizontal="right" vertical="center" wrapText="1"/>
    </xf>
    <xf numFmtId="0" fontId="29" fillId="12" borderId="92" xfId="8" applyNumberFormat="1" applyFont="1" applyFill="1" applyBorder="1" applyAlignment="1">
      <alignment horizontal="center" vertical="center" wrapText="1"/>
    </xf>
    <xf numFmtId="0" fontId="29" fillId="12" borderId="92" xfId="0" applyFont="1" applyFill="1" applyBorder="1" applyAlignment="1">
      <alignment horizontal="right" vertical="center" wrapText="1"/>
    </xf>
    <xf numFmtId="38" fontId="29" fillId="12" borderId="92" xfId="8" applyFont="1" applyFill="1" applyBorder="1" applyAlignment="1">
      <alignment horizontal="right" vertical="center" wrapText="1"/>
    </xf>
    <xf numFmtId="38" fontId="29" fillId="13" borderId="92" xfId="8" applyFont="1" applyFill="1" applyBorder="1" applyAlignment="1">
      <alignment horizontal="right" vertical="center" wrapText="1"/>
    </xf>
    <xf numFmtId="38" fontId="29" fillId="13" borderId="26" xfId="8" applyFont="1" applyFill="1" applyBorder="1" applyAlignment="1">
      <alignment horizontal="right" vertical="center" wrapText="1"/>
    </xf>
    <xf numFmtId="38" fontId="29" fillId="13" borderId="108" xfId="8" applyFont="1" applyFill="1" applyBorder="1" applyAlignment="1">
      <alignment horizontal="right" vertical="center" wrapText="1"/>
    </xf>
    <xf numFmtId="0" fontId="29" fillId="4" borderId="0" xfId="0" applyFont="1" applyFill="1" applyAlignment="1">
      <alignment horizontal="right" vertical="center" wrapText="1"/>
    </xf>
    <xf numFmtId="38" fontId="29" fillId="4" borderId="0" xfId="8" applyFont="1" applyFill="1" applyBorder="1" applyAlignment="1">
      <alignment horizontal="right" vertical="center" wrapText="1"/>
    </xf>
    <xf numFmtId="38" fontId="29" fillId="4" borderId="0" xfId="8" applyFont="1" applyFill="1" applyBorder="1" applyAlignment="1">
      <alignment horizontal="center" vertical="center" wrapText="1"/>
    </xf>
    <xf numFmtId="0" fontId="29" fillId="12" borderId="102" xfId="8" applyNumberFormat="1" applyFont="1" applyFill="1" applyBorder="1" applyAlignment="1">
      <alignment horizontal="center" vertical="center" wrapText="1"/>
    </xf>
    <xf numFmtId="0" fontId="29" fillId="12" borderId="119" xfId="8" applyNumberFormat="1" applyFont="1" applyFill="1" applyBorder="1" applyAlignment="1">
      <alignment horizontal="right" vertical="center" wrapText="1"/>
    </xf>
    <xf numFmtId="0" fontId="29" fillId="12" borderId="39" xfId="8" applyNumberFormat="1" applyFont="1" applyFill="1" applyBorder="1" applyAlignment="1">
      <alignment horizontal="center" vertical="center" wrapText="1"/>
    </xf>
    <xf numFmtId="0" fontId="29" fillId="12" borderId="167" xfId="0" applyFont="1" applyFill="1" applyBorder="1" applyAlignment="1">
      <alignment horizontal="center" vertical="center" wrapText="1"/>
    </xf>
    <xf numFmtId="0" fontId="29" fillId="12" borderId="107" xfId="8" applyNumberFormat="1" applyFont="1" applyFill="1" applyBorder="1" applyAlignment="1">
      <alignment horizontal="center" vertical="center" wrapText="1"/>
    </xf>
    <xf numFmtId="0" fontId="29" fillId="0" borderId="40" xfId="0" applyFont="1" applyBorder="1" applyAlignment="1">
      <alignment horizontal="center" vertical="center" wrapText="1"/>
    </xf>
    <xf numFmtId="38" fontId="29" fillId="13" borderId="100" xfId="8" applyFont="1" applyFill="1" applyBorder="1" applyAlignment="1">
      <alignment horizontal="right" vertical="center" wrapText="1"/>
    </xf>
    <xf numFmtId="0" fontId="29" fillId="12" borderId="100" xfId="0" applyFont="1" applyFill="1" applyBorder="1" applyAlignment="1">
      <alignment horizontal="right" vertical="center" wrapText="1"/>
    </xf>
    <xf numFmtId="38" fontId="29" fillId="12" borderId="100" xfId="8" applyFont="1" applyFill="1" applyBorder="1" applyAlignment="1">
      <alignment horizontal="right" vertical="center" wrapText="1"/>
    </xf>
    <xf numFmtId="38" fontId="29" fillId="13" borderId="58" xfId="8" applyFont="1" applyFill="1" applyBorder="1" applyAlignment="1">
      <alignment horizontal="right" vertical="center" wrapText="1"/>
    </xf>
    <xf numFmtId="185" fontId="10" fillId="12" borderId="100" xfId="12" applyNumberFormat="1" applyFont="1" applyFill="1" applyBorder="1" applyAlignment="1">
      <alignment vertical="center" wrapText="1"/>
    </xf>
    <xf numFmtId="0" fontId="10" fillId="8" borderId="28" xfId="0" applyFont="1" applyFill="1" applyBorder="1" applyAlignment="1">
      <alignment vertical="center" shrinkToFit="1"/>
    </xf>
    <xf numFmtId="0" fontId="10"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29" fillId="8" borderId="92" xfId="0" applyFont="1" applyFill="1" applyBorder="1" applyAlignment="1">
      <alignment horizontal="right" vertical="center" wrapText="1"/>
    </xf>
    <xf numFmtId="0" fontId="29" fillId="8" borderId="119" xfId="0" applyFont="1" applyFill="1" applyBorder="1" applyAlignment="1">
      <alignment horizontal="right" vertical="center" wrapText="1"/>
    </xf>
    <xf numFmtId="0" fontId="29" fillId="8" borderId="108" xfId="0" applyFont="1" applyFill="1" applyBorder="1" applyAlignment="1">
      <alignment horizontal="right" vertical="center" wrapText="1"/>
    </xf>
    <xf numFmtId="0" fontId="29" fillId="8" borderId="94" xfId="0" applyFont="1" applyFill="1" applyBorder="1" applyAlignment="1">
      <alignment horizontal="right" vertical="center" wrapText="1"/>
    </xf>
    <xf numFmtId="0" fontId="29" fillId="8" borderId="135" xfId="0" applyFont="1" applyFill="1" applyBorder="1" applyAlignment="1">
      <alignment horizontal="center" vertical="center" wrapText="1"/>
    </xf>
    <xf numFmtId="10" fontId="10" fillId="8" borderId="119" xfId="12" applyNumberFormat="1" applyFont="1" applyFill="1" applyBorder="1" applyAlignment="1">
      <alignment vertical="center" wrapText="1"/>
    </xf>
    <xf numFmtId="0" fontId="29" fillId="8" borderId="97" xfId="0" applyFont="1" applyFill="1" applyBorder="1" applyAlignment="1">
      <alignment horizontal="center" vertical="center" wrapText="1"/>
    </xf>
    <xf numFmtId="10" fontId="10" fillId="8" borderId="167" xfId="12" applyNumberFormat="1" applyFont="1" applyFill="1" applyBorder="1" applyAlignment="1">
      <alignment vertical="center" wrapText="1"/>
    </xf>
    <xf numFmtId="0" fontId="29" fillId="8" borderId="92" xfId="0" applyFont="1" applyFill="1" applyBorder="1" applyAlignment="1">
      <alignment horizontal="center" vertical="center" wrapText="1"/>
    </xf>
    <xf numFmtId="10" fontId="10" fillId="8" borderId="99" xfId="12" applyNumberFormat="1" applyFont="1" applyFill="1" applyBorder="1" applyAlignment="1">
      <alignment vertical="center" wrapText="1"/>
    </xf>
    <xf numFmtId="0" fontId="29" fillId="8" borderId="26" xfId="0" applyFont="1" applyFill="1" applyBorder="1" applyAlignment="1">
      <alignment horizontal="center" vertical="center" wrapText="1"/>
    </xf>
    <xf numFmtId="10" fontId="10" fillId="8" borderId="92" xfId="12" applyNumberFormat="1" applyFont="1" applyFill="1" applyBorder="1" applyAlignment="1">
      <alignment vertical="center" wrapText="1"/>
    </xf>
    <xf numFmtId="10" fontId="10" fillId="8" borderId="134" xfId="12" applyNumberFormat="1" applyFont="1" applyFill="1" applyBorder="1" applyAlignment="1">
      <alignment vertical="center" wrapText="1"/>
    </xf>
    <xf numFmtId="10" fontId="10" fillId="8" borderId="97" xfId="12" applyNumberFormat="1" applyFont="1" applyFill="1" applyBorder="1" applyAlignment="1">
      <alignment vertical="center" wrapText="1"/>
    </xf>
    <xf numFmtId="0" fontId="22" fillId="0" borderId="41" xfId="0" applyFont="1" applyBorder="1" applyAlignment="1">
      <alignment horizontal="right" vertical="center"/>
    </xf>
    <xf numFmtId="0" fontId="6" fillId="9" borderId="89" xfId="10" applyFont="1" applyFill="1" applyBorder="1" applyAlignment="1">
      <alignment horizontal="center" vertical="center"/>
    </xf>
    <xf numFmtId="0" fontId="10" fillId="0" borderId="34" xfId="0" applyFont="1" applyBorder="1">
      <alignment vertical="center"/>
    </xf>
    <xf numFmtId="177" fontId="21" fillId="0" borderId="34" xfId="0" applyNumberFormat="1" applyFont="1" applyBorder="1" applyAlignment="1">
      <alignment vertical="center" shrinkToFit="1"/>
    </xf>
    <xf numFmtId="178" fontId="19" fillId="0" borderId="41" xfId="0" applyNumberFormat="1" applyFont="1" applyBorder="1">
      <alignment vertical="center"/>
    </xf>
    <xf numFmtId="0" fontId="19" fillId="0" borderId="42" xfId="0" applyFont="1" applyBorder="1">
      <alignment vertical="center"/>
    </xf>
    <xf numFmtId="0" fontId="22" fillId="0" borderId="108" xfId="0" applyFont="1" applyBorder="1" applyAlignment="1">
      <alignment horizontal="right" vertical="center"/>
    </xf>
    <xf numFmtId="177" fontId="23" fillId="0" borderId="7" xfId="0" applyNumberFormat="1" applyFont="1" applyBorder="1" applyAlignment="1">
      <alignment vertical="center" shrinkToFit="1"/>
    </xf>
    <xf numFmtId="0" fontId="22" fillId="0" borderId="64" xfId="0" applyFont="1" applyBorder="1" applyAlignment="1">
      <alignment horizontal="right" vertical="center"/>
    </xf>
    <xf numFmtId="0" fontId="19" fillId="0" borderId="7" xfId="0" applyFont="1" applyBorder="1" applyAlignment="1">
      <alignment horizontal="center" vertical="distributed" textRotation="255" justifyLastLine="1"/>
    </xf>
    <xf numFmtId="177" fontId="23" fillId="0" borderId="41" xfId="0" applyNumberFormat="1" applyFont="1" applyBorder="1" applyAlignment="1">
      <alignment vertical="center" shrinkToFit="1"/>
    </xf>
    <xf numFmtId="177" fontId="21" fillId="0" borderId="43" xfId="0" applyNumberFormat="1" applyFont="1" applyBorder="1" applyAlignment="1">
      <alignment vertical="center" shrinkToFit="1"/>
    </xf>
    <xf numFmtId="0" fontId="19" fillId="0" borderId="173" xfId="0" applyFont="1" applyBorder="1">
      <alignment vertical="center"/>
    </xf>
    <xf numFmtId="178" fontId="19" fillId="0" borderId="32" xfId="0" applyNumberFormat="1" applyFont="1" applyBorder="1">
      <alignment vertical="center"/>
    </xf>
    <xf numFmtId="177" fontId="21" fillId="0" borderId="32" xfId="0" applyNumberFormat="1" applyFont="1" applyBorder="1" applyAlignment="1">
      <alignment vertical="center" shrinkToFit="1"/>
    </xf>
    <xf numFmtId="0" fontId="19" fillId="0" borderId="81" xfId="0" applyFont="1" applyBorder="1">
      <alignment vertical="center"/>
    </xf>
    <xf numFmtId="0" fontId="36" fillId="14" borderId="7" xfId="9" applyFont="1" applyFill="1" applyBorder="1" applyAlignment="1">
      <alignment horizontal="center" vertical="center"/>
    </xf>
    <xf numFmtId="177" fontId="15" fillId="14" borderId="11" xfId="0" applyNumberFormat="1" applyFont="1" applyFill="1" applyBorder="1">
      <alignment vertical="center"/>
    </xf>
    <xf numFmtId="177" fontId="15" fillId="14" borderId="17" xfId="0" applyNumberFormat="1" applyFont="1" applyFill="1" applyBorder="1">
      <alignment vertical="center"/>
    </xf>
    <xf numFmtId="177" fontId="15" fillId="14" borderId="22" xfId="0" applyNumberFormat="1" applyFont="1" applyFill="1" applyBorder="1">
      <alignment vertical="center"/>
    </xf>
    <xf numFmtId="177" fontId="15" fillId="14" borderId="11" xfId="0" applyNumberFormat="1" applyFont="1" applyFill="1" applyBorder="1" applyAlignment="1">
      <alignment horizontal="right" vertical="center"/>
    </xf>
    <xf numFmtId="177" fontId="15" fillId="14" borderId="19" xfId="0" applyNumberFormat="1" applyFont="1" applyFill="1" applyBorder="1">
      <alignment vertical="center"/>
    </xf>
    <xf numFmtId="177" fontId="15" fillId="14" borderId="14" xfId="0" applyNumberFormat="1" applyFont="1" applyFill="1" applyBorder="1">
      <alignment vertical="center"/>
    </xf>
    <xf numFmtId="0" fontId="13" fillId="14" borderId="27" xfId="0" applyFont="1" applyFill="1" applyBorder="1" applyAlignment="1">
      <alignment horizontal="center" vertical="center" shrinkToFit="1"/>
    </xf>
    <xf numFmtId="0" fontId="10" fillId="14" borderId="7" xfId="0" applyFont="1" applyFill="1" applyBorder="1">
      <alignment vertical="center"/>
    </xf>
    <xf numFmtId="177" fontId="21" fillId="14" borderId="7" xfId="0" applyNumberFormat="1" applyFont="1" applyFill="1" applyBorder="1" applyAlignment="1">
      <alignment vertical="center" shrinkToFit="1"/>
    </xf>
    <xf numFmtId="177" fontId="23" fillId="14" borderId="35" xfId="0" applyNumberFormat="1" applyFont="1" applyFill="1" applyBorder="1" applyAlignment="1">
      <alignment vertical="center" shrinkToFit="1"/>
    </xf>
    <xf numFmtId="177" fontId="23" fillId="14" borderId="107" xfId="0" applyNumberFormat="1" applyFont="1" applyFill="1" applyBorder="1" applyAlignment="1">
      <alignment vertical="center" shrinkToFit="1"/>
    </xf>
    <xf numFmtId="0" fontId="24" fillId="14" borderId="7" xfId="0" applyFont="1" applyFill="1" applyBorder="1">
      <alignment vertical="center"/>
    </xf>
    <xf numFmtId="0" fontId="19" fillId="14" borderId="7" xfId="0" applyFont="1" applyFill="1" applyBorder="1">
      <alignment vertical="center"/>
    </xf>
    <xf numFmtId="178" fontId="19" fillId="14" borderId="7" xfId="0" applyNumberFormat="1" applyFont="1" applyFill="1" applyBorder="1">
      <alignment vertical="center"/>
    </xf>
    <xf numFmtId="177" fontId="23" fillId="14" borderId="33" xfId="0" applyNumberFormat="1" applyFont="1" applyFill="1" applyBorder="1" applyAlignment="1">
      <alignment vertical="center" shrinkToFit="1"/>
    </xf>
    <xf numFmtId="177" fontId="23" fillId="14" borderId="75" xfId="0" applyNumberFormat="1" applyFont="1" applyFill="1" applyBorder="1" applyAlignment="1">
      <alignment vertical="center" justifyLastLine="1" shrinkToFit="1"/>
    </xf>
    <xf numFmtId="0" fontId="29" fillId="14" borderId="85" xfId="0" applyFont="1" applyFill="1" applyBorder="1">
      <alignment vertical="center"/>
    </xf>
    <xf numFmtId="0" fontId="0" fillId="14" borderId="0" xfId="0" applyFill="1" applyAlignment="1">
      <alignment horizontal="center" vertical="center"/>
    </xf>
    <xf numFmtId="0" fontId="0" fillId="14" borderId="27" xfId="10" applyFont="1" applyFill="1" applyBorder="1" applyAlignment="1">
      <alignment horizontal="center" vertical="center" wrapText="1"/>
    </xf>
    <xf numFmtId="0" fontId="0" fillId="0" borderId="70" xfId="10" applyFont="1" applyBorder="1" applyAlignment="1">
      <alignment horizontal="center" vertical="center"/>
    </xf>
    <xf numFmtId="0" fontId="0" fillId="0" borderId="2" xfId="10" applyFont="1" applyBorder="1" applyAlignment="1">
      <alignment horizontal="center" vertical="center"/>
    </xf>
    <xf numFmtId="38" fontId="8" fillId="14" borderId="41" xfId="8" applyFont="1" applyFill="1" applyBorder="1" applyAlignment="1">
      <alignment horizontal="right" vertical="center"/>
    </xf>
    <xf numFmtId="38" fontId="8" fillId="14" borderId="93" xfId="8" applyFont="1" applyFill="1" applyBorder="1" applyAlignment="1">
      <alignment horizontal="right" vertical="center"/>
    </xf>
    <xf numFmtId="38" fontId="8" fillId="14" borderId="77" xfId="8" applyFont="1" applyFill="1" applyBorder="1">
      <alignment vertical="center"/>
    </xf>
    <xf numFmtId="38" fontId="8" fillId="14" borderId="94" xfId="8" applyFont="1" applyFill="1" applyBorder="1">
      <alignment vertical="center"/>
    </xf>
    <xf numFmtId="38" fontId="8" fillId="14" borderId="84" xfId="8" applyFont="1" applyFill="1" applyBorder="1" applyAlignment="1">
      <alignment horizontal="right" vertical="center"/>
    </xf>
    <xf numFmtId="38" fontId="8" fillId="14" borderId="96" xfId="10" applyNumberFormat="1" applyFill="1" applyBorder="1">
      <alignment vertical="center"/>
    </xf>
    <xf numFmtId="38" fontId="8" fillId="14" borderId="98" xfId="8" applyFont="1" applyFill="1" applyBorder="1" applyAlignment="1">
      <alignment horizontal="right" vertical="center"/>
    </xf>
    <xf numFmtId="38" fontId="8" fillId="14" borderId="97" xfId="10" applyNumberFormat="1" applyFill="1" applyBorder="1">
      <alignment vertical="center"/>
    </xf>
    <xf numFmtId="38" fontId="8" fillId="14" borderId="95" xfId="8" applyFont="1" applyFill="1" applyBorder="1" applyAlignment="1">
      <alignment horizontal="right" vertical="center"/>
    </xf>
    <xf numFmtId="38" fontId="8" fillId="14" borderId="99" xfId="10" applyNumberFormat="1" applyFill="1" applyBorder="1">
      <alignment vertical="center"/>
    </xf>
    <xf numFmtId="179" fontId="8" fillId="14" borderId="100" xfId="8" applyNumberFormat="1" applyFont="1" applyFill="1" applyBorder="1" applyAlignment="1">
      <alignment horizontal="right" vertical="center" wrapText="1"/>
    </xf>
    <xf numFmtId="38" fontId="8" fillId="14" borderId="100" xfId="10" applyNumberFormat="1" applyFill="1" applyBorder="1">
      <alignment vertical="center"/>
    </xf>
    <xf numFmtId="10" fontId="0" fillId="14" borderId="70" xfId="10" applyNumberFormat="1" applyFont="1" applyFill="1" applyBorder="1" applyAlignment="1">
      <alignment horizontal="right" vertical="center" wrapText="1"/>
    </xf>
    <xf numFmtId="10" fontId="0" fillId="14" borderId="100" xfId="10" applyNumberFormat="1" applyFont="1" applyFill="1" applyBorder="1" applyAlignment="1">
      <alignment horizontal="right" vertical="center" wrapText="1"/>
    </xf>
    <xf numFmtId="179" fontId="0" fillId="14" borderId="70" xfId="10" applyNumberFormat="1" applyFont="1" applyFill="1" applyBorder="1" applyAlignment="1">
      <alignment horizontal="right" vertical="center" wrapText="1"/>
    </xf>
    <xf numFmtId="179" fontId="0" fillId="14" borderId="100"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38" fontId="0" fillId="14" borderId="92" xfId="10" applyNumberFormat="1" applyFont="1" applyFill="1" applyBorder="1" applyAlignment="1">
      <alignment horizontal="right" vertical="center" wrapText="1"/>
    </xf>
    <xf numFmtId="178" fontId="8" fillId="14" borderId="70" xfId="10" applyNumberFormat="1" applyFill="1" applyBorder="1" applyAlignment="1">
      <alignment horizontal="right" vertical="center" wrapText="1"/>
    </xf>
    <xf numFmtId="178" fontId="8" fillId="14" borderId="100" xfId="10" applyNumberFormat="1" applyFill="1" applyBorder="1" applyAlignment="1">
      <alignment horizontal="right" vertical="center" wrapText="1"/>
    </xf>
    <xf numFmtId="38" fontId="0" fillId="14" borderId="100" xfId="8" applyFont="1" applyFill="1" applyBorder="1" applyAlignment="1">
      <alignment horizontal="right" vertical="center"/>
    </xf>
    <xf numFmtId="178" fontId="8" fillId="14" borderId="7" xfId="10" applyNumberFormat="1" applyFill="1" applyBorder="1">
      <alignment vertical="center"/>
    </xf>
    <xf numFmtId="0" fontId="47" fillId="3" borderId="93" xfId="10" applyFont="1" applyFill="1" applyBorder="1" applyAlignment="1">
      <alignment horizontal="center" vertical="center" wrapText="1"/>
    </xf>
    <xf numFmtId="0" fontId="57" fillId="14" borderId="7" xfId="10" applyFont="1" applyFill="1" applyBorder="1" applyAlignment="1">
      <alignment horizontal="center" vertical="center" wrapText="1"/>
    </xf>
    <xf numFmtId="0" fontId="10" fillId="0" borderId="1" xfId="0" applyFont="1" applyBorder="1">
      <alignment vertical="center"/>
    </xf>
    <xf numFmtId="0" fontId="10" fillId="0" borderId="28" xfId="0" applyFont="1" applyBorder="1">
      <alignment vertical="center"/>
    </xf>
    <xf numFmtId="0" fontId="10" fillId="0" borderId="95" xfId="0" applyFont="1" applyBorder="1">
      <alignment vertical="center"/>
    </xf>
    <xf numFmtId="0" fontId="10" fillId="0" borderId="26" xfId="0" applyFont="1" applyBorder="1">
      <alignment vertical="center"/>
    </xf>
    <xf numFmtId="0" fontId="10" fillId="0" borderId="107" xfId="0" applyFont="1" applyBorder="1">
      <alignment vertical="center"/>
    </xf>
    <xf numFmtId="0" fontId="13" fillId="4" borderId="43" xfId="0" applyFont="1" applyFill="1" applyBorder="1" applyAlignment="1">
      <alignment horizontal="distributed" vertical="center" wrapText="1" justifyLastLine="1"/>
    </xf>
    <xf numFmtId="0" fontId="19" fillId="0" borderId="28" xfId="0" applyFont="1" applyBorder="1" applyAlignment="1">
      <alignment horizontal="distributed" vertical="center"/>
    </xf>
    <xf numFmtId="0" fontId="19" fillId="0" borderId="4" xfId="0" applyFont="1" applyBorder="1" applyAlignment="1">
      <alignment horizontal="distributed" vertical="center" justifyLastLine="1"/>
    </xf>
    <xf numFmtId="0" fontId="19" fillId="0" borderId="6" xfId="0" applyFont="1" applyBorder="1" applyAlignment="1">
      <alignment horizontal="left" vertical="center" justifyLastLine="1"/>
    </xf>
    <xf numFmtId="0" fontId="19" fillId="0" borderId="34"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19" fillId="0" borderId="6" xfId="0" applyFont="1" applyBorder="1" applyAlignment="1">
      <alignment horizontal="center" vertical="center" justifyLastLine="1"/>
    </xf>
    <xf numFmtId="178" fontId="3" fillId="0" borderId="177" xfId="9" applyNumberFormat="1" applyFont="1" applyBorder="1" applyAlignment="1">
      <alignment horizontal="center" vertical="center"/>
    </xf>
    <xf numFmtId="178" fontId="3" fillId="0" borderId="41" xfId="9" applyNumberFormat="1" applyFont="1" applyBorder="1" applyAlignment="1">
      <alignment horizontal="center" vertical="center"/>
    </xf>
    <xf numFmtId="0" fontId="3" fillId="0" borderId="0" xfId="10" applyFont="1">
      <alignment vertical="center"/>
    </xf>
    <xf numFmtId="0" fontId="13" fillId="0" borderId="76" xfId="0" applyFont="1" applyBorder="1" applyAlignment="1">
      <alignment horizontal="distributed" vertical="center" justifyLastLine="1"/>
    </xf>
    <xf numFmtId="0" fontId="4" fillId="7" borderId="34" xfId="9" applyFont="1" applyFill="1" applyBorder="1" applyAlignment="1">
      <alignment horizontal="center" vertical="center"/>
    </xf>
    <xf numFmtId="0" fontId="8" fillId="7" borderId="14" xfId="9" applyFill="1" applyBorder="1" applyAlignment="1">
      <alignment horizontal="center" vertical="center"/>
    </xf>
    <xf numFmtId="0" fontId="8" fillId="7" borderId="49" xfId="9" applyFill="1" applyBorder="1" applyAlignment="1">
      <alignment horizontal="center" vertical="center"/>
    </xf>
    <xf numFmtId="0" fontId="8" fillId="7" borderId="34" xfId="9" applyFill="1" applyBorder="1" applyAlignment="1">
      <alignment horizontal="center" vertical="center"/>
    </xf>
    <xf numFmtId="0" fontId="8" fillId="8" borderId="34" xfId="9" applyFill="1" applyBorder="1" applyAlignment="1">
      <alignment horizontal="left" vertical="center" wrapText="1"/>
    </xf>
    <xf numFmtId="0" fontId="8" fillId="8" borderId="14" xfId="9" applyFill="1" applyBorder="1" applyAlignment="1">
      <alignment horizontal="left" vertical="center" wrapText="1"/>
    </xf>
    <xf numFmtId="0" fontId="5" fillId="8" borderId="34" xfId="13" applyFont="1" applyFill="1" applyBorder="1" applyAlignment="1">
      <alignment horizontal="left" vertical="center" wrapText="1"/>
    </xf>
    <xf numFmtId="0" fontId="6" fillId="8" borderId="14" xfId="13" applyFill="1" applyBorder="1" applyAlignment="1">
      <alignment horizontal="left" vertical="center" wrapText="1"/>
    </xf>
    <xf numFmtId="0" fontId="4" fillId="8" borderId="14" xfId="10" applyFont="1" applyFill="1" applyBorder="1" applyAlignment="1">
      <alignment horizontal="left" vertical="center" wrapText="1"/>
    </xf>
    <xf numFmtId="0" fontId="8" fillId="8" borderId="14" xfId="10" applyFill="1" applyBorder="1" applyAlignment="1">
      <alignment horizontal="left" vertical="center" wrapText="1"/>
    </xf>
    <xf numFmtId="0" fontId="8" fillId="8" borderId="49" xfId="10" applyFill="1" applyBorder="1" applyAlignment="1">
      <alignment horizontal="left" vertical="center" wrapText="1"/>
    </xf>
    <xf numFmtId="0" fontId="3" fillId="8" borderId="34" xfId="9" applyFont="1" applyFill="1" applyBorder="1" applyAlignment="1">
      <alignment horizontal="left" vertical="center" wrapText="1"/>
    </xf>
    <xf numFmtId="0" fontId="5" fillId="8" borderId="34" xfId="9" applyFont="1" applyFill="1" applyBorder="1" applyAlignment="1">
      <alignment horizontal="left" vertical="center" wrapText="1"/>
    </xf>
    <xf numFmtId="0" fontId="8" fillId="8" borderId="14" xfId="9" applyFill="1" applyBorder="1" applyAlignment="1">
      <alignment horizontal="left" vertical="center"/>
    </xf>
    <xf numFmtId="0" fontId="4" fillId="8" borderId="34" xfId="9" applyFont="1" applyFill="1" applyBorder="1" applyAlignment="1">
      <alignment horizontal="left" vertical="center"/>
    </xf>
    <xf numFmtId="0" fontId="5" fillId="8" borderId="34" xfId="9" applyFont="1" applyFill="1" applyBorder="1" applyAlignment="1">
      <alignment horizontal="left" vertical="center"/>
    </xf>
    <xf numFmtId="0" fontId="38" fillId="0" borderId="65" xfId="9" applyFont="1" applyBorder="1" applyAlignment="1">
      <alignment horizontal="center" vertical="center"/>
    </xf>
    <xf numFmtId="0" fontId="6" fillId="8" borderId="14" xfId="10" applyFont="1" applyFill="1" applyBorder="1">
      <alignment vertical="center"/>
    </xf>
    <xf numFmtId="0" fontId="6" fillId="8" borderId="49" xfId="10" applyFont="1" applyFill="1" applyBorder="1">
      <alignment vertical="center"/>
    </xf>
    <xf numFmtId="0" fontId="8" fillId="0" borderId="7" xfId="9" applyBorder="1" applyAlignment="1">
      <alignment horizontal="center" vertical="center"/>
    </xf>
    <xf numFmtId="0" fontId="8" fillId="8" borderId="49" xfId="9" applyFill="1" applyBorder="1" applyAlignment="1">
      <alignment horizontal="left" vertical="center" wrapText="1"/>
    </xf>
    <xf numFmtId="0" fontId="8" fillId="8" borderId="49" xfId="9" applyFill="1" applyBorder="1" applyAlignment="1">
      <alignment horizontal="left" vertical="center"/>
    </xf>
    <xf numFmtId="0" fontId="3" fillId="8" borderId="34" xfId="9" applyFont="1" applyFill="1" applyBorder="1" applyAlignment="1">
      <alignment horizontal="left" vertical="center"/>
    </xf>
    <xf numFmtId="0" fontId="3" fillId="8" borderId="34" xfId="10" applyFont="1" applyFill="1" applyBorder="1" applyAlignment="1">
      <alignment horizontal="left" vertical="center" wrapText="1"/>
    </xf>
    <xf numFmtId="0" fontId="38" fillId="5" borderId="59"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49" xfId="9" applyFont="1" applyBorder="1" applyAlignment="1">
      <alignment horizontal="center" vertical="center"/>
    </xf>
    <xf numFmtId="0" fontId="36" fillId="6" borderId="86" xfId="9" applyFont="1" applyFill="1" applyBorder="1" applyAlignment="1">
      <alignment horizontal="left" vertical="center" wrapText="1" indent="1"/>
    </xf>
    <xf numFmtId="0" fontId="36" fillId="6" borderId="47" xfId="9" applyFont="1" applyFill="1" applyBorder="1" applyAlignment="1">
      <alignment horizontal="left" vertical="center" wrapText="1" indent="1"/>
    </xf>
    <xf numFmtId="0" fontId="36" fillId="6" borderId="48" xfId="9" applyFont="1" applyFill="1" applyBorder="1" applyAlignment="1">
      <alignment horizontal="left" vertical="center" wrapText="1" indent="1"/>
    </xf>
    <xf numFmtId="0" fontId="8" fillId="8" borderId="34" xfId="9" applyFill="1" applyBorder="1" applyAlignment="1">
      <alignment horizontal="left" vertical="center"/>
    </xf>
    <xf numFmtId="0" fontId="13" fillId="0" borderId="29"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3" fillId="0" borderId="7" xfId="0" applyFont="1" applyBorder="1" applyAlignment="1">
      <alignment horizontal="center" vertical="center" shrinkToFit="1"/>
    </xf>
    <xf numFmtId="0" fontId="13" fillId="0" borderId="35" xfId="0" applyFont="1" applyBorder="1" applyAlignment="1">
      <alignment horizontal="center" vertical="center" shrinkToFit="1"/>
    </xf>
    <xf numFmtId="0" fontId="12" fillId="0" borderId="0" xfId="0" applyFont="1" applyAlignment="1">
      <alignment horizontal="center" vertical="center"/>
    </xf>
    <xf numFmtId="0" fontId="13" fillId="0" borderId="57"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40" xfId="0" applyFont="1" applyBorder="1" applyAlignment="1">
      <alignment horizontal="center" vertical="center" shrinkToFit="1"/>
    </xf>
    <xf numFmtId="0" fontId="14" fillId="0" borderId="0" xfId="0" applyFont="1" applyAlignment="1">
      <alignment horizontal="center" vertical="center" wrapText="1"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3" fillId="0" borderId="46" xfId="0" applyFont="1" applyBorder="1" applyAlignment="1">
      <alignment horizontal="left" vertical="center" wrapText="1" justifyLastLine="1"/>
    </xf>
    <xf numFmtId="0" fontId="13" fillId="0" borderId="19"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37" xfId="0" applyFont="1" applyBorder="1" applyAlignment="1">
      <alignment horizontal="left" vertical="center" justifyLastLine="1"/>
    </xf>
    <xf numFmtId="0" fontId="13" fillId="0" borderId="47" xfId="0" applyFont="1" applyBorder="1" applyAlignment="1">
      <alignment horizontal="left" vertical="center" justifyLastLine="1"/>
    </xf>
    <xf numFmtId="0" fontId="13" fillId="0" borderId="48" xfId="0" applyFont="1" applyBorder="1" applyAlignment="1">
      <alignment horizontal="left" vertical="center" justifyLastLine="1"/>
    </xf>
    <xf numFmtId="12" fontId="15" fillId="14" borderId="50" xfId="0" applyNumberFormat="1" applyFont="1" applyFill="1" applyBorder="1" applyAlignment="1">
      <alignment horizontal="right" vertical="center" shrinkToFit="1"/>
    </xf>
    <xf numFmtId="12" fontId="15" fillId="14" borderId="51" xfId="0" applyNumberFormat="1" applyFont="1" applyFill="1" applyBorder="1" applyAlignment="1">
      <alignment horizontal="right" vertical="center" shrinkToFit="1"/>
    </xf>
    <xf numFmtId="12" fontId="13" fillId="0" borderId="51" xfId="0" applyNumberFormat="1" applyFont="1" applyBorder="1" applyAlignment="1">
      <alignment horizontal="center" vertical="center" shrinkToFit="1"/>
    </xf>
    <xf numFmtId="12" fontId="13" fillId="0" borderId="52" xfId="0" applyNumberFormat="1" applyFont="1" applyBorder="1" applyAlignment="1">
      <alignment horizontal="center" vertical="center" shrinkToFit="1"/>
    </xf>
    <xf numFmtId="12" fontId="13" fillId="0" borderId="53" xfId="0" applyNumberFormat="1" applyFont="1" applyBorder="1" applyAlignment="1">
      <alignment horizontal="center" vertical="center" shrinkToFit="1"/>
    </xf>
    <xf numFmtId="12" fontId="13" fillId="0" borderId="54" xfId="0" applyNumberFormat="1" applyFont="1" applyBorder="1" applyAlignment="1">
      <alignment horizontal="center" vertical="center" shrinkToFit="1"/>
    </xf>
    <xf numFmtId="0" fontId="13" fillId="0" borderId="46"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176" fontId="13" fillId="0" borderId="8" xfId="0" applyNumberFormat="1" applyFont="1" applyBorder="1" applyAlignment="1">
      <alignment horizontal="left" vertical="center" shrinkToFit="1"/>
    </xf>
    <xf numFmtId="176" fontId="13" fillId="0" borderId="56" xfId="0" applyNumberFormat="1" applyFont="1" applyBorder="1" applyAlignment="1">
      <alignment horizontal="left" vertical="center" shrinkToFit="1"/>
    </xf>
    <xf numFmtId="176" fontId="13" fillId="0" borderId="34"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176" fontId="13" fillId="0" borderId="49" xfId="0" applyNumberFormat="1" applyFont="1" applyBorder="1" applyAlignment="1">
      <alignment horizontal="center" vertical="center" shrinkToFit="1"/>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0" borderId="39" xfId="0" applyFont="1" applyBorder="1" applyAlignment="1">
      <alignment horizontal="center" vertical="center"/>
    </xf>
    <xf numFmtId="177" fontId="13" fillId="0" borderId="22" xfId="0" applyNumberFormat="1" applyFont="1" applyBorder="1" applyAlignment="1">
      <alignment horizontal="distributed" vertical="center" justifyLastLine="1"/>
    </xf>
    <xf numFmtId="177" fontId="13" fillId="0" borderId="23" xfId="0" applyNumberFormat="1" applyFont="1" applyBorder="1" applyAlignment="1">
      <alignment horizontal="distributed" vertical="center" justifyLastLine="1"/>
    </xf>
    <xf numFmtId="0" fontId="97" fillId="3" borderId="55" xfId="0" applyFont="1" applyFill="1" applyBorder="1" applyAlignment="1">
      <alignment horizontal="center" vertical="center"/>
    </xf>
    <xf numFmtId="0" fontId="97" fillId="3" borderId="23" xfId="0" applyFont="1" applyFill="1" applyBorder="1" applyAlignment="1">
      <alignment horizontal="center" vertical="center"/>
    </xf>
    <xf numFmtId="0" fontId="97" fillId="3" borderId="175" xfId="0" applyFont="1" applyFill="1" applyBorder="1" applyAlignment="1">
      <alignment horizontal="center" vertical="center"/>
    </xf>
    <xf numFmtId="0" fontId="97" fillId="3" borderId="174" xfId="0" applyFont="1" applyFill="1" applyBorder="1" applyAlignment="1">
      <alignment horizontal="center" vertical="center"/>
    </xf>
    <xf numFmtId="0" fontId="19" fillId="0" borderId="63" xfId="0" applyFont="1" applyBorder="1" applyAlignment="1">
      <alignment horizontal="left" vertical="center"/>
    </xf>
    <xf numFmtId="0" fontId="19" fillId="0" borderId="43" xfId="0" applyFont="1" applyBorder="1" applyAlignment="1">
      <alignment horizontal="left" vertical="center"/>
    </xf>
    <xf numFmtId="0" fontId="19" fillId="0" borderId="32" xfId="0" applyFont="1" applyBorder="1" applyAlignment="1">
      <alignment horizontal="left" vertical="center"/>
    </xf>
    <xf numFmtId="0" fontId="17" fillId="0" borderId="0" xfId="0" applyFont="1" applyAlignment="1">
      <alignment horizontal="center" vertical="center"/>
    </xf>
    <xf numFmtId="0" fontId="20" fillId="0" borderId="70" xfId="0" applyFont="1" applyBorder="1" applyAlignment="1">
      <alignment horizontal="center" vertical="center" justifyLastLine="1"/>
    </xf>
    <xf numFmtId="0" fontId="20" fillId="0" borderId="58" xfId="0" applyFont="1" applyBorder="1" applyAlignment="1">
      <alignment horizontal="center" vertical="center" justifyLastLine="1"/>
    </xf>
    <xf numFmtId="0" fontId="20" fillId="0" borderId="66" xfId="0" applyFont="1" applyBorder="1" applyAlignment="1">
      <alignment horizontal="center" vertical="center" justifyLastLine="1"/>
    </xf>
    <xf numFmtId="0" fontId="19" fillId="14" borderId="57" xfId="0" applyFont="1" applyFill="1" applyBorder="1" applyAlignment="1">
      <alignment horizontal="center" vertical="center"/>
    </xf>
    <xf numFmtId="0" fontId="19" fillId="14" borderId="58"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67" xfId="0" applyFont="1" applyBorder="1" applyAlignment="1">
      <alignment horizontal="center" vertical="distributed" textRotation="255" justifyLastLine="1"/>
    </xf>
    <xf numFmtId="0" fontId="19" fillId="0" borderId="31" xfId="0" applyFont="1" applyBorder="1" applyAlignment="1">
      <alignment horizontal="center" vertical="distributed" textRotation="255" justifyLastLine="1"/>
    </xf>
    <xf numFmtId="0" fontId="19" fillId="0" borderId="32" xfId="0" applyFont="1" applyBorder="1" applyAlignment="1">
      <alignment horizontal="center" vertical="distributed" textRotation="255" justifyLastLine="1"/>
    </xf>
    <xf numFmtId="0" fontId="19" fillId="0" borderId="41" xfId="0" applyFont="1" applyBorder="1" applyAlignment="1">
      <alignment horizontal="center" vertical="distributed" textRotation="255" justifyLastLine="1"/>
    </xf>
    <xf numFmtId="0" fontId="19" fillId="14" borderId="13" xfId="0" applyFont="1" applyFill="1" applyBorder="1" applyAlignment="1">
      <alignment horizontal="left" vertical="center"/>
    </xf>
    <xf numFmtId="0" fontId="19" fillId="14" borderId="11" xfId="0" applyFont="1" applyFill="1" applyBorder="1" applyAlignment="1">
      <alignment horizontal="left" vertical="center"/>
    </xf>
    <xf numFmtId="0" fontId="19" fillId="14" borderId="12" xfId="0" applyFont="1" applyFill="1" applyBorder="1" applyAlignment="1">
      <alignment horizontal="left" vertical="center"/>
    </xf>
    <xf numFmtId="0" fontId="19" fillId="0" borderId="34" xfId="0" applyFont="1" applyBorder="1" applyAlignment="1">
      <alignment horizontal="left" vertical="center"/>
    </xf>
    <xf numFmtId="0" fontId="19" fillId="0" borderId="14" xfId="0" applyFont="1" applyBorder="1" applyAlignment="1">
      <alignment horizontal="left" vertical="center"/>
    </xf>
    <xf numFmtId="0" fontId="19" fillId="0" borderId="49" xfId="0" applyFont="1" applyBorder="1" applyAlignment="1">
      <alignment horizontal="left" vertical="center"/>
    </xf>
    <xf numFmtId="0" fontId="19" fillId="0" borderId="41" xfId="0" applyFont="1" applyBorder="1">
      <alignment vertical="center"/>
    </xf>
    <xf numFmtId="0" fontId="19" fillId="0" borderId="80" xfId="0" applyFont="1" applyBorder="1" applyAlignment="1">
      <alignment horizontal="center" vertical="distributed" textRotation="255" justifyLastLine="1"/>
    </xf>
    <xf numFmtId="0" fontId="19" fillId="0" borderId="81" xfId="0" applyFont="1" applyBorder="1" applyAlignment="1">
      <alignment horizontal="center" vertical="distributed" textRotation="255" justifyLastLine="1"/>
    </xf>
    <xf numFmtId="0" fontId="19" fillId="0" borderId="172" xfId="0" applyFont="1" applyBorder="1" applyAlignment="1">
      <alignment horizontal="center" vertical="distributed" textRotation="255" justifyLastLine="1"/>
    </xf>
    <xf numFmtId="0" fontId="19" fillId="0" borderId="82" xfId="0" applyFont="1" applyBorder="1" applyAlignment="1">
      <alignment horizontal="center" vertical="distributed" textRotation="255" justifyLastLine="1"/>
    </xf>
    <xf numFmtId="0" fontId="19" fillId="0" borderId="0" xfId="0" applyFont="1" applyAlignment="1">
      <alignment horizontal="left" vertical="center"/>
    </xf>
    <xf numFmtId="0" fontId="19" fillId="0" borderId="59" xfId="0" applyFont="1" applyBorder="1" applyAlignment="1">
      <alignment horizontal="center" vertical="center" justifyLastLine="1"/>
    </xf>
    <xf numFmtId="0" fontId="19" fillId="0" borderId="60" xfId="0" applyFont="1" applyBorder="1" applyAlignment="1">
      <alignment horizontal="center" vertical="center" justifyLastLine="1"/>
    </xf>
    <xf numFmtId="0" fontId="19" fillId="0" borderId="61" xfId="0" applyFont="1" applyBorder="1" applyAlignment="1">
      <alignment horizontal="center" vertical="center" justifyLastLine="1"/>
    </xf>
    <xf numFmtId="0" fontId="19" fillId="0" borderId="62" xfId="0" applyFont="1" applyBorder="1" applyAlignment="1">
      <alignment horizontal="center" vertical="center" justifyLastLine="1"/>
    </xf>
    <xf numFmtId="0" fontId="19" fillId="0" borderId="7" xfId="0" applyFont="1" applyBorder="1" applyAlignment="1">
      <alignment horizontal="left" vertical="center"/>
    </xf>
    <xf numFmtId="0" fontId="0" fillId="0" borderId="41" xfId="0" applyBorder="1">
      <alignment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64" xfId="0" applyFont="1" applyBorder="1" applyAlignment="1">
      <alignment horizontal="center" vertical="distributed" textRotation="255" justifyLastLine="1"/>
    </xf>
    <xf numFmtId="0" fontId="19" fillId="0" borderId="28" xfId="0" applyFont="1" applyBorder="1" applyAlignment="1">
      <alignment horizontal="center" vertical="distributed" textRotation="255" justifyLastLine="1"/>
    </xf>
    <xf numFmtId="0" fontId="0" fillId="0" borderId="0" xfId="0" applyAlignment="1">
      <alignment horizontal="left" vertical="center"/>
    </xf>
    <xf numFmtId="0" fontId="29" fillId="0" borderId="25" xfId="0" applyFont="1" applyBorder="1" applyAlignment="1">
      <alignment horizontal="distributed" vertical="center" justifyLastLine="1"/>
    </xf>
    <xf numFmtId="0" fontId="29" fillId="0" borderId="85" xfId="0" applyFont="1" applyBorder="1" applyAlignment="1">
      <alignment horizontal="distributed" vertical="center" justifyLastLine="1"/>
    </xf>
    <xf numFmtId="0" fontId="0" fillId="0" borderId="78" xfId="0" applyBorder="1" applyAlignment="1">
      <alignment horizontal="center" vertical="center"/>
    </xf>
    <xf numFmtId="0" fontId="12" fillId="0" borderId="0" xfId="0" applyFont="1" applyAlignment="1">
      <alignment horizontal="right"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29" fillId="0" borderId="84" xfId="0" applyFont="1" applyBorder="1" applyAlignment="1">
      <alignment horizontal="distributed" vertical="center" justifyLastLine="1"/>
    </xf>
    <xf numFmtId="0" fontId="29" fillId="0" borderId="67" xfId="0" applyFont="1" applyBorder="1" applyAlignment="1">
      <alignment horizontal="distributed" vertical="center" justifyLastLine="1"/>
    </xf>
    <xf numFmtId="0" fontId="29" fillId="0" borderId="76" xfId="0" applyFont="1" applyBorder="1" applyAlignment="1">
      <alignment horizontal="distributed" vertical="center" justifyLastLine="1"/>
    </xf>
    <xf numFmtId="0" fontId="29" fillId="0" borderId="7" xfId="0" applyFont="1" applyBorder="1" applyAlignment="1">
      <alignment horizontal="distributed" vertical="center" justifyLastLine="1"/>
    </xf>
    <xf numFmtId="0" fontId="29" fillId="0" borderId="60"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77" xfId="0" applyFont="1" applyBorder="1" applyAlignment="1">
      <alignment horizontal="distributed" vertical="center" justifyLastLine="1"/>
    </xf>
    <xf numFmtId="0" fontId="19" fillId="14" borderId="61" xfId="0" applyFont="1" applyFill="1" applyBorder="1" applyAlignment="1">
      <alignment horizontal="center" vertical="center"/>
    </xf>
    <xf numFmtId="0" fontId="19" fillId="14" borderId="65" xfId="0" applyFont="1" applyFill="1" applyBorder="1" applyAlignment="1">
      <alignment horizontal="center" vertical="center"/>
    </xf>
    <xf numFmtId="0" fontId="19" fillId="14" borderId="42" xfId="0" applyFont="1" applyFill="1" applyBorder="1" applyAlignment="1">
      <alignment horizontal="center" vertical="center"/>
    </xf>
    <xf numFmtId="0" fontId="59" fillId="0" borderId="0" xfId="0" applyFont="1" applyAlignment="1">
      <alignment horizontal="right" vertical="center"/>
    </xf>
    <xf numFmtId="0" fontId="60" fillId="0" borderId="0" xfId="0" applyFont="1" applyAlignment="1">
      <alignment horizontal="center" vertical="center"/>
    </xf>
    <xf numFmtId="176" fontId="19" fillId="0" borderId="26" xfId="0" applyNumberFormat="1" applyFont="1" applyBorder="1" applyAlignment="1">
      <alignment horizontal="left" vertical="center"/>
    </xf>
    <xf numFmtId="0" fontId="19" fillId="14" borderId="29" xfId="0" applyFont="1" applyFill="1" applyBorder="1" applyAlignment="1">
      <alignment horizontal="center" vertical="center" wrapText="1"/>
    </xf>
    <xf numFmtId="0" fontId="19" fillId="14" borderId="59" xfId="0" applyFont="1" applyFill="1" applyBorder="1" applyAlignment="1">
      <alignment horizontal="center" vertical="center" wrapText="1"/>
    </xf>
    <xf numFmtId="0" fontId="19" fillId="14" borderId="133" xfId="0" applyFont="1" applyFill="1" applyBorder="1" applyAlignment="1">
      <alignment horizontal="center" vertical="center" wrapText="1"/>
    </xf>
    <xf numFmtId="0" fontId="19" fillId="0" borderId="14" xfId="0" applyFont="1" applyBorder="1" applyAlignment="1">
      <alignment horizontal="center" vertical="center" justifyLastLine="1"/>
    </xf>
    <xf numFmtId="0" fontId="19" fillId="0" borderId="39" xfId="0" applyFont="1" applyBorder="1" applyAlignment="1">
      <alignment horizontal="center" vertical="center" justifyLastLine="1"/>
    </xf>
    <xf numFmtId="0" fontId="13" fillId="14" borderId="34" xfId="0" applyFont="1" applyFill="1" applyBorder="1" applyAlignment="1">
      <alignment horizontal="center" vertical="center" shrinkToFit="1"/>
    </xf>
    <xf numFmtId="0" fontId="13" fillId="14" borderId="14" xfId="0" applyFont="1" applyFill="1" applyBorder="1" applyAlignment="1">
      <alignment horizontal="center" vertical="center" shrinkToFit="1"/>
    </xf>
    <xf numFmtId="0" fontId="13" fillId="14" borderId="39" xfId="0" applyFont="1" applyFill="1" applyBorder="1" applyAlignment="1">
      <alignment horizontal="center" vertical="center" shrinkToFit="1"/>
    </xf>
    <xf numFmtId="0" fontId="19" fillId="14" borderId="55"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19" fillId="14" borderId="24" xfId="0" applyFont="1" applyFill="1" applyBorder="1" applyAlignment="1">
      <alignment horizontal="center" vertical="center" wrapText="1"/>
    </xf>
    <xf numFmtId="0" fontId="19" fillId="0" borderId="98" xfId="0" applyFont="1" applyBorder="1" applyAlignment="1">
      <alignment horizontal="left" vertical="center" justifyLastLine="1"/>
    </xf>
    <xf numFmtId="0" fontId="19" fillId="0" borderId="65" xfId="0" applyFont="1" applyBorder="1" applyAlignment="1">
      <alignment horizontal="left" vertical="center" justifyLastLine="1"/>
    </xf>
    <xf numFmtId="0" fontId="19" fillId="0" borderId="62" xfId="0" applyFont="1" applyBorder="1" applyAlignment="1">
      <alignment horizontal="left" vertical="center" justifyLastLine="1"/>
    </xf>
    <xf numFmtId="0" fontId="19" fillId="0" borderId="65" xfId="0" applyFont="1" applyBorder="1" applyAlignment="1">
      <alignment horizontal="center" vertical="center" justifyLastLine="1"/>
    </xf>
    <xf numFmtId="0" fontId="19" fillId="0" borderId="42" xfId="0" applyFont="1" applyBorder="1" applyAlignment="1">
      <alignment horizontal="center" vertical="center" justifyLastLine="1"/>
    </xf>
    <xf numFmtId="0" fontId="19" fillId="0" borderId="34" xfId="0" applyFont="1" applyBorder="1" applyAlignment="1">
      <alignment horizontal="center" vertical="center" justifyLastLine="1"/>
    </xf>
    <xf numFmtId="0" fontId="19" fillId="0" borderId="6" xfId="0" applyFont="1" applyBorder="1" applyAlignment="1">
      <alignment horizontal="center" vertical="center" justifyLastLine="1"/>
    </xf>
    <xf numFmtId="0" fontId="19" fillId="0" borderId="7" xfId="0" applyFont="1" applyBorder="1" applyAlignment="1">
      <alignment horizontal="center" vertical="center" justifyLastLine="1"/>
    </xf>
    <xf numFmtId="0" fontId="19" fillId="0" borderId="67"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9" fillId="0" borderId="86" xfId="0" applyFont="1" applyBorder="1" applyAlignment="1">
      <alignment horizontal="left" vertical="center" justifyLastLine="1"/>
    </xf>
    <xf numFmtId="0" fontId="19" fillId="0" borderId="47" xfId="0" applyFont="1" applyBorder="1" applyAlignment="1">
      <alignment horizontal="left" vertical="center" justifyLastLine="1"/>
    </xf>
    <xf numFmtId="0" fontId="19" fillId="0" borderId="176" xfId="0" applyFont="1" applyBorder="1" applyAlignment="1">
      <alignment horizontal="left" vertical="center" justifyLastLine="1"/>
    </xf>
    <xf numFmtId="0" fontId="19" fillId="0" borderId="37"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48" xfId="0" applyFont="1" applyBorder="1" applyAlignment="1">
      <alignment horizontal="center" vertical="center" justifyLastLine="1"/>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left" vertical="center" wrapText="1"/>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33" fillId="0" borderId="0" xfId="10" applyFont="1" applyAlignment="1">
      <alignment horizontal="center" vertical="center"/>
    </xf>
    <xf numFmtId="0" fontId="0" fillId="14" borderId="58" xfId="10" applyFont="1" applyFill="1" applyBorder="1" applyAlignment="1">
      <alignment horizontal="center" vertical="center"/>
    </xf>
    <xf numFmtId="0" fontId="0" fillId="14" borderId="40" xfId="10" applyFont="1" applyFill="1" applyBorder="1" applyAlignment="1">
      <alignment horizontal="center" vertical="center"/>
    </xf>
    <xf numFmtId="0" fontId="7" fillId="14" borderId="57" xfId="10" applyFont="1" applyFill="1" applyBorder="1" applyAlignment="1">
      <alignment horizontal="center" vertical="center" wrapText="1"/>
    </xf>
    <xf numFmtId="0" fontId="8" fillId="14" borderId="40" xfId="10" applyFill="1" applyBorder="1" applyAlignment="1">
      <alignment horizontal="center" vertical="center" wrapText="1"/>
    </xf>
    <xf numFmtId="0" fontId="0" fillId="14" borderId="57" xfId="10" applyFont="1" applyFill="1" applyBorder="1" applyAlignment="1">
      <alignment horizontal="center" vertical="center" wrapText="1"/>
    </xf>
    <xf numFmtId="0" fontId="0" fillId="14" borderId="58"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63" fillId="8" borderId="7" xfId="10" applyFont="1" applyFill="1" applyBorder="1" applyAlignment="1">
      <alignment horizontal="center" vertical="center"/>
    </xf>
    <xf numFmtId="0" fontId="56" fillId="14" borderId="34" xfId="10" applyFont="1" applyFill="1" applyBorder="1" applyAlignment="1" applyProtection="1">
      <alignment horizontal="center" vertical="center" wrapText="1" shrinkToFit="1"/>
      <protection locked="0"/>
    </xf>
    <xf numFmtId="0" fontId="56" fillId="14" borderId="49" xfId="10" applyFont="1" applyFill="1" applyBorder="1" applyAlignment="1" applyProtection="1">
      <alignment horizontal="center" vertical="center" wrapText="1" shrinkToFit="1"/>
      <protection locked="0"/>
    </xf>
    <xf numFmtId="0" fontId="57" fillId="14" borderId="7" xfId="10" applyFont="1" applyFill="1" applyBorder="1" applyAlignment="1">
      <alignment horizontal="center" vertical="center" wrapText="1"/>
    </xf>
    <xf numFmtId="0" fontId="8" fillId="8" borderId="7" xfId="9" applyFill="1" applyBorder="1" applyAlignment="1">
      <alignment horizontal="center" vertical="center"/>
    </xf>
    <xf numFmtId="0" fontId="8" fillId="8" borderId="14" xfId="9" applyFill="1" applyBorder="1" applyAlignment="1">
      <alignment horizontal="center" vertical="center"/>
    </xf>
    <xf numFmtId="0" fontId="98" fillId="8" borderId="13" xfId="9" applyFont="1" applyFill="1" applyBorder="1" applyAlignment="1">
      <alignment horizontal="left" vertical="center" wrapText="1"/>
    </xf>
    <xf numFmtId="0" fontId="35" fillId="8" borderId="11" xfId="9" applyFont="1" applyFill="1" applyBorder="1" applyAlignment="1">
      <alignment horizontal="left" vertical="center" wrapText="1"/>
    </xf>
    <xf numFmtId="0" fontId="35" fillId="8" borderId="12" xfId="9" applyFont="1" applyFill="1" applyBorder="1" applyAlignment="1">
      <alignment horizontal="left" vertical="center" wrapText="1"/>
    </xf>
    <xf numFmtId="0" fontId="35" fillId="8" borderId="61" xfId="9" applyFont="1" applyFill="1" applyBorder="1" applyAlignment="1">
      <alignment horizontal="left" vertical="center" wrapText="1"/>
    </xf>
    <xf numFmtId="0" fontId="35" fillId="8" borderId="65" xfId="9" applyFont="1" applyFill="1" applyBorder="1" applyAlignment="1">
      <alignment horizontal="left" vertical="center" wrapText="1"/>
    </xf>
    <xf numFmtId="0" fontId="35" fillId="8" borderId="62" xfId="9" applyFont="1" applyFill="1" applyBorder="1" applyAlignment="1">
      <alignment horizontal="left" vertical="center" wrapText="1"/>
    </xf>
    <xf numFmtId="0" fontId="8" fillId="0" borderId="32" xfId="9" applyBorder="1" applyAlignment="1">
      <alignment horizontal="center" vertical="center"/>
    </xf>
    <xf numFmtId="0" fontId="8" fillId="0" borderId="41" xfId="9" applyBorder="1" applyAlignment="1">
      <alignment horizontal="center" vertical="center"/>
    </xf>
    <xf numFmtId="0" fontId="3" fillId="0" borderId="0" xfId="9" applyFont="1" applyAlignment="1">
      <alignment horizontal="left" vertical="center" wrapText="1"/>
    </xf>
    <xf numFmtId="0" fontId="8" fillId="0" borderId="65" xfId="9" applyBorder="1" applyAlignment="1">
      <alignment horizontal="left" vertical="center" wrapText="1"/>
    </xf>
    <xf numFmtId="178" fontId="3" fillId="0" borderId="32" xfId="9" applyNumberFormat="1" applyFont="1" applyBorder="1" applyAlignment="1">
      <alignment horizontal="center" vertical="center"/>
    </xf>
    <xf numFmtId="178" fontId="8" fillId="0" borderId="41" xfId="9" applyNumberFormat="1" applyBorder="1" applyAlignment="1">
      <alignment horizontal="center" vertical="center"/>
    </xf>
    <xf numFmtId="0" fontId="3" fillId="4" borderId="0" xfId="9" applyFont="1" applyFill="1" applyAlignment="1">
      <alignment horizontal="left" vertical="center" wrapText="1"/>
    </xf>
    <xf numFmtId="0" fontId="8" fillId="4" borderId="0" xfId="9" applyFill="1" applyAlignment="1">
      <alignment horizontal="left" vertical="center" wrapText="1"/>
    </xf>
    <xf numFmtId="0" fontId="8" fillId="4" borderId="43" xfId="9" applyFill="1" applyBorder="1" applyAlignment="1">
      <alignment horizontal="left" vertical="center" wrapText="1"/>
    </xf>
    <xf numFmtId="0" fontId="3" fillId="0" borderId="178" xfId="9" applyFont="1" applyBorder="1" applyAlignment="1">
      <alignment horizontal="left" vertical="center" wrapText="1"/>
    </xf>
    <xf numFmtId="0" fontId="8" fillId="0" borderId="179" xfId="9" applyBorder="1" applyAlignment="1">
      <alignment horizontal="left" vertical="center" wrapText="1"/>
    </xf>
    <xf numFmtId="0" fontId="8" fillId="0" borderId="31" xfId="9" applyBorder="1" applyAlignment="1">
      <alignment horizontal="center" vertical="center"/>
    </xf>
    <xf numFmtId="178" fontId="8" fillId="0" borderId="32" xfId="9" applyNumberFormat="1" applyBorder="1" applyAlignment="1">
      <alignment horizontal="center" vertical="center"/>
    </xf>
    <xf numFmtId="0" fontId="2" fillId="0" borderId="32" xfId="9" applyFont="1" applyBorder="1" applyAlignment="1">
      <alignment horizontal="center" vertical="center"/>
    </xf>
    <xf numFmtId="0" fontId="2" fillId="0" borderId="31" xfId="9" applyFont="1" applyBorder="1" applyAlignment="1">
      <alignment horizontal="center" vertical="center"/>
    </xf>
    <xf numFmtId="0" fontId="19" fillId="0" borderId="106" xfId="0" applyFont="1" applyBorder="1">
      <alignment vertical="center"/>
    </xf>
    <xf numFmtId="0" fontId="10" fillId="0" borderId="11" xfId="0" applyFont="1" applyBorder="1">
      <alignment vertical="center"/>
    </xf>
    <xf numFmtId="0" fontId="10" fillId="0" borderId="15" xfId="0" applyFont="1" applyBorder="1">
      <alignment vertical="center"/>
    </xf>
    <xf numFmtId="0" fontId="19" fillId="0" borderId="2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28" xfId="0" applyFont="1" applyBorder="1">
      <alignment vertical="center"/>
    </xf>
    <xf numFmtId="0" fontId="10" fillId="0" borderId="95" xfId="0" applyFont="1" applyBorder="1">
      <alignment vertical="center"/>
    </xf>
    <xf numFmtId="0" fontId="10" fillId="0" borderId="26" xfId="0" applyFont="1" applyBorder="1">
      <alignment vertical="center"/>
    </xf>
    <xf numFmtId="0" fontId="10" fillId="0" borderId="107" xfId="0" applyFont="1" applyBorder="1">
      <alignment vertical="center"/>
    </xf>
    <xf numFmtId="0" fontId="19" fillId="0" borderId="49" xfId="0" applyFont="1" applyBorder="1" applyAlignment="1">
      <alignment horizontal="center" vertical="center" justifyLastLine="1"/>
    </xf>
    <xf numFmtId="0" fontId="19" fillId="0" borderId="17" xfId="0" applyFont="1" applyBorder="1" applyAlignment="1">
      <alignment horizontal="center" vertical="center"/>
    </xf>
    <xf numFmtId="0" fontId="19" fillId="0" borderId="105" xfId="0" applyFont="1" applyBorder="1" applyAlignment="1">
      <alignment horizontal="center" vertical="center"/>
    </xf>
    <xf numFmtId="0" fontId="19" fillId="0" borderId="28" xfId="0" applyFont="1" applyBorder="1" applyAlignment="1">
      <alignment horizontal="left" vertical="top"/>
    </xf>
    <xf numFmtId="0" fontId="19" fillId="0" borderId="0" xfId="0" applyFont="1" applyAlignment="1">
      <alignment horizontal="left" vertical="top"/>
    </xf>
    <xf numFmtId="0" fontId="19" fillId="0" borderId="1" xfId="0" applyFont="1" applyBorder="1" applyAlignment="1">
      <alignment horizontal="left" vertical="top"/>
    </xf>
    <xf numFmtId="0" fontId="19" fillId="14" borderId="101" xfId="0" applyFont="1" applyFill="1" applyBorder="1" applyAlignment="1">
      <alignment horizontal="center" vertical="center" wrapText="1"/>
    </xf>
    <xf numFmtId="0" fontId="19" fillId="14" borderId="78" xfId="0" applyFont="1" applyFill="1" applyBorder="1" applyAlignment="1">
      <alignment horizontal="center" vertical="center" wrapText="1"/>
    </xf>
    <xf numFmtId="0" fontId="19" fillId="14" borderId="68" xfId="0" applyFont="1" applyFill="1" applyBorder="1" applyAlignment="1">
      <alignment horizontal="center" vertical="center" wrapText="1"/>
    </xf>
    <xf numFmtId="0" fontId="19" fillId="14" borderId="101" xfId="0" applyFont="1" applyFill="1" applyBorder="1" applyAlignment="1">
      <alignment horizontal="center" vertical="center"/>
    </xf>
    <xf numFmtId="0" fontId="19" fillId="14" borderId="78" xfId="0" applyFont="1" applyFill="1" applyBorder="1" applyAlignment="1">
      <alignment horizontal="center" vertical="center"/>
    </xf>
    <xf numFmtId="0" fontId="19" fillId="14" borderId="102" xfId="0" applyFont="1" applyFill="1" applyBorder="1" applyAlignment="1">
      <alignment horizontal="center" vertical="center"/>
    </xf>
    <xf numFmtId="0" fontId="19" fillId="14" borderId="55"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22" xfId="0" applyFont="1" applyFill="1" applyBorder="1">
      <alignment vertical="center"/>
    </xf>
    <xf numFmtId="0" fontId="19" fillId="14" borderId="24" xfId="0" applyFont="1" applyFill="1" applyBorder="1">
      <alignment vertical="center"/>
    </xf>
    <xf numFmtId="0" fontId="19" fillId="14" borderId="46"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9" fillId="0" borderId="46" xfId="0" applyFont="1" applyBorder="1" applyAlignment="1">
      <alignment horizontal="center" vertical="center" justifyLastLine="1"/>
    </xf>
    <xf numFmtId="0" fontId="19" fillId="0" borderId="20" xfId="0" applyFont="1" applyBorder="1" applyAlignment="1">
      <alignment horizontal="center" vertical="center" justifyLastLine="1"/>
    </xf>
    <xf numFmtId="0" fontId="61" fillId="0" borderId="46"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4" fillId="0" borderId="14" xfId="0" applyFont="1" applyBorder="1" applyAlignment="1">
      <alignment horizontal="center" vertical="center" justifyLastLine="1"/>
    </xf>
    <xf numFmtId="0" fontId="24" fillId="0" borderId="49" xfId="0" applyFont="1" applyBorder="1" applyAlignment="1">
      <alignment horizontal="center" vertical="center" justifyLastLine="1"/>
    </xf>
    <xf numFmtId="0" fontId="66" fillId="4" borderId="0" xfId="0" applyFont="1" applyFill="1" applyAlignment="1">
      <alignment horizontal="left" vertical="center" wrapText="1"/>
    </xf>
    <xf numFmtId="0" fontId="29" fillId="11" borderId="110" xfId="0" applyFont="1" applyFill="1" applyBorder="1" applyAlignment="1">
      <alignment horizontal="right" wrapText="1"/>
    </xf>
    <xf numFmtId="0" fontId="0" fillId="11" borderId="110" xfId="0" applyFill="1" applyBorder="1" applyAlignment="1">
      <alignment horizontal="right" wrapText="1"/>
    </xf>
    <xf numFmtId="0" fontId="29" fillId="0" borderId="111" xfId="0" applyFont="1" applyBorder="1" applyAlignment="1">
      <alignment vertical="center" wrapText="1"/>
    </xf>
    <xf numFmtId="0" fontId="0" fillId="0" borderId="112" xfId="0" applyBorder="1" applyAlignment="1">
      <alignment vertical="center" wrapText="1"/>
    </xf>
    <xf numFmtId="0" fontId="0" fillId="0" borderId="117" xfId="0" applyBorder="1" applyAlignment="1">
      <alignment vertical="center" wrapText="1"/>
    </xf>
    <xf numFmtId="0" fontId="0" fillId="0" borderId="118"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74" fillId="0" borderId="113" xfId="0" applyFont="1" applyBorder="1" applyAlignment="1">
      <alignment horizontal="center" vertical="center" wrapText="1"/>
    </xf>
    <xf numFmtId="0" fontId="10" fillId="0" borderId="119" xfId="0" applyFont="1" applyBorder="1" applyAlignment="1">
      <alignment horizontal="center" vertical="center" wrapText="1"/>
    </xf>
    <xf numFmtId="0" fontId="0" fillId="0" borderId="92" xfId="0" applyBorder="1" applyAlignment="1">
      <alignment vertical="center" wrapText="1"/>
    </xf>
    <xf numFmtId="0" fontId="0" fillId="0" borderId="113" xfId="0" applyBorder="1" applyAlignment="1">
      <alignment horizontal="center" vertical="center" wrapText="1"/>
    </xf>
    <xf numFmtId="0" fontId="10" fillId="0" borderId="114"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16" xfId="0" applyFont="1" applyBorder="1" applyAlignment="1">
      <alignment horizontal="center" vertical="center" wrapText="1"/>
    </xf>
    <xf numFmtId="0" fontId="0" fillId="0" borderId="58" xfId="0" applyBorder="1" applyAlignment="1">
      <alignment horizontal="center" vertical="center" shrinkToFit="1"/>
    </xf>
    <xf numFmtId="0" fontId="10" fillId="0" borderId="40" xfId="0" applyFont="1" applyBorder="1" applyAlignment="1">
      <alignment horizontal="center" vertical="center" shrinkToFit="1"/>
    </xf>
    <xf numFmtId="0" fontId="0" fillId="0" borderId="7" xfId="0" applyBorder="1" applyAlignment="1">
      <alignment horizontal="center" vertical="center" wrapText="1"/>
    </xf>
    <xf numFmtId="0" fontId="10" fillId="0" borderId="7" xfId="0" applyFont="1" applyBorder="1" applyAlignment="1">
      <alignment horizontal="center" vertical="center" wrapText="1"/>
    </xf>
    <xf numFmtId="0" fontId="0" fillId="0" borderId="119" xfId="0" applyBorder="1" applyAlignment="1">
      <alignment horizontal="center" vertical="center" wrapText="1"/>
    </xf>
    <xf numFmtId="0" fontId="10" fillId="0" borderId="120"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02" xfId="0" applyFont="1" applyBorder="1" applyAlignment="1">
      <alignment horizontal="center" vertical="center" wrapText="1"/>
    </xf>
    <xf numFmtId="0" fontId="0" fillId="0" borderId="121" xfId="0" applyBorder="1" applyAlignment="1">
      <alignment horizontal="center" vertical="center" wrapText="1"/>
    </xf>
    <xf numFmtId="0" fontId="10" fillId="0" borderId="124" xfId="0" applyFont="1" applyBorder="1" applyAlignment="1">
      <alignment horizontal="center" vertical="center" wrapText="1"/>
    </xf>
    <xf numFmtId="0" fontId="74" fillId="0" borderId="7" xfId="0" applyFont="1" applyBorder="1" applyAlignment="1">
      <alignment horizontal="center" vertical="center" wrapText="1"/>
    </xf>
    <xf numFmtId="0" fontId="0" fillId="0" borderId="70" xfId="0" applyBorder="1" applyAlignment="1">
      <alignment horizontal="center" vertical="center" shrinkToFit="1"/>
    </xf>
    <xf numFmtId="0" fontId="10" fillId="0" borderId="58" xfId="0" applyFont="1" applyBorder="1" applyAlignment="1">
      <alignment horizontal="center" vertical="center" shrinkToFit="1"/>
    </xf>
    <xf numFmtId="0" fontId="0" fillId="0" borderId="122" xfId="0" applyBorder="1" applyAlignment="1">
      <alignment horizontal="center" vertical="center" shrinkToFit="1"/>
    </xf>
    <xf numFmtId="0" fontId="10" fillId="0" borderId="123" xfId="0" applyFont="1" applyBorder="1" applyAlignment="1">
      <alignment horizontal="center" vertical="center" shrinkToFit="1"/>
    </xf>
    <xf numFmtId="38" fontId="29" fillId="11" borderId="0" xfId="8" applyFont="1" applyFill="1" applyBorder="1" applyAlignment="1">
      <alignment horizontal="center" vertical="center" wrapText="1"/>
    </xf>
    <xf numFmtId="38" fontId="29" fillId="0" borderId="157" xfId="8" applyFont="1" applyFill="1" applyBorder="1" applyAlignment="1">
      <alignment horizontal="center" vertical="center" wrapText="1"/>
    </xf>
    <xf numFmtId="38" fontId="29" fillId="0" borderId="158" xfId="8" applyFont="1" applyFill="1" applyBorder="1" applyAlignment="1">
      <alignment horizontal="center" vertical="center" wrapText="1"/>
    </xf>
    <xf numFmtId="38" fontId="29" fillId="3" borderId="96" xfId="8" applyFont="1" applyFill="1" applyBorder="1" applyAlignment="1">
      <alignment horizontal="center" vertical="center" wrapText="1"/>
    </xf>
    <xf numFmtId="38" fontId="29" fillId="3" borderId="140" xfId="8" applyFont="1" applyFill="1" applyBorder="1" applyAlignment="1">
      <alignment horizontal="center" vertical="center" wrapText="1"/>
    </xf>
    <xf numFmtId="0" fontId="29" fillId="0" borderId="132" xfId="0" applyFont="1" applyBorder="1" applyAlignment="1">
      <alignment horizontal="center" vertical="center" wrapText="1"/>
    </xf>
    <xf numFmtId="0" fontId="29" fillId="0" borderId="133" xfId="0" applyFont="1" applyBorder="1" applyAlignment="1">
      <alignment horizontal="center" vertical="center" wrapText="1"/>
    </xf>
    <xf numFmtId="0" fontId="29" fillId="0" borderId="137"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41"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143" xfId="0" applyFont="1" applyBorder="1" applyAlignment="1">
      <alignment horizontal="center" vertical="center" wrapText="1"/>
    </xf>
    <xf numFmtId="0" fontId="29" fillId="0" borderId="110" xfId="0" applyFont="1" applyBorder="1" applyAlignment="1">
      <alignment horizontal="center" vertical="center" wrapText="1"/>
    </xf>
    <xf numFmtId="38" fontId="76" fillId="11" borderId="0" xfId="8" applyFont="1" applyFill="1" applyBorder="1" applyAlignment="1">
      <alignment horizontal="center" vertical="center" wrapText="1"/>
    </xf>
    <xf numFmtId="38" fontId="29" fillId="3" borderId="144" xfId="8" applyFont="1" applyFill="1" applyBorder="1" applyAlignment="1">
      <alignment horizontal="center" vertical="center" wrapText="1"/>
    </xf>
    <xf numFmtId="38" fontId="29" fillId="3" borderId="151" xfId="8" applyFont="1" applyFill="1" applyBorder="1" applyAlignment="1">
      <alignment horizontal="center" vertical="center" wrapText="1"/>
    </xf>
    <xf numFmtId="0" fontId="10" fillId="0" borderId="113" xfId="0" applyFont="1" applyBorder="1" applyAlignment="1">
      <alignment horizontal="center" vertical="center" wrapText="1"/>
    </xf>
    <xf numFmtId="0" fontId="10" fillId="0" borderId="70" xfId="0" applyFont="1" applyBorder="1" applyAlignment="1">
      <alignment horizontal="center" vertical="center" shrinkToFit="1"/>
    </xf>
    <xf numFmtId="0" fontId="29" fillId="11" borderId="0" xfId="0" applyFont="1" applyFill="1" applyAlignment="1">
      <alignment vertical="center" wrapText="1"/>
    </xf>
    <xf numFmtId="0" fontId="0" fillId="11" borderId="0" xfId="0" applyFill="1" applyAlignment="1">
      <alignment vertical="center" wrapText="1"/>
    </xf>
    <xf numFmtId="0" fontId="10" fillId="0" borderId="121" xfId="0" applyFont="1" applyBorder="1" applyAlignment="1">
      <alignment horizontal="center" vertical="center" wrapText="1"/>
    </xf>
    <xf numFmtId="0" fontId="29" fillId="8" borderId="26" xfId="0" applyFont="1" applyFill="1" applyBorder="1" applyAlignment="1">
      <alignment horizontal="right" wrapText="1"/>
    </xf>
    <xf numFmtId="0" fontId="29" fillId="0" borderId="162" xfId="0" applyFont="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5" xfId="0" applyBorder="1" applyAlignment="1">
      <alignment vertical="center" wrapText="1"/>
    </xf>
    <xf numFmtId="0" fontId="74" fillId="0" borderId="134" xfId="0" applyFont="1" applyBorder="1" applyAlignment="1">
      <alignment horizontal="center" vertical="center" wrapText="1"/>
    </xf>
    <xf numFmtId="0" fontId="10" fillId="0" borderId="134" xfId="0" applyFont="1" applyBorder="1" applyAlignment="1">
      <alignment horizontal="center" vertical="center" wrapText="1"/>
    </xf>
    <xf numFmtId="0" fontId="0" fillId="0" borderId="134" xfId="0" applyBorder="1" applyAlignment="1">
      <alignment horizontal="center" vertical="center" wrapText="1"/>
    </xf>
    <xf numFmtId="0" fontId="0" fillId="0" borderId="120" xfId="0" applyBorder="1" applyAlignment="1">
      <alignment horizontal="center" vertical="center" wrapText="1"/>
    </xf>
    <xf numFmtId="38" fontId="29" fillId="8" borderId="0" xfId="8" applyFont="1" applyFill="1" applyBorder="1" applyAlignment="1">
      <alignment horizontal="center" vertical="center" wrapText="1"/>
    </xf>
    <xf numFmtId="38" fontId="29" fillId="0" borderId="100" xfId="8" applyFont="1" applyFill="1" applyBorder="1" applyAlignment="1">
      <alignment horizontal="center" vertical="center" wrapText="1"/>
    </xf>
    <xf numFmtId="0" fontId="29" fillId="0" borderId="84"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26" xfId="0" applyFont="1" applyBorder="1" applyAlignment="1">
      <alignment horizontal="center" vertical="center" wrapText="1"/>
    </xf>
    <xf numFmtId="38" fontId="76" fillId="8" borderId="0" xfId="8" applyFont="1" applyFill="1" applyBorder="1" applyAlignment="1">
      <alignment horizontal="center" vertical="center" wrapText="1"/>
    </xf>
    <xf numFmtId="38" fontId="29" fillId="3" borderId="92" xfId="8" applyFont="1" applyFill="1" applyBorder="1" applyAlignment="1">
      <alignment horizontal="center" vertical="center" wrapText="1"/>
    </xf>
    <xf numFmtId="0" fontId="0" fillId="8" borderId="26" xfId="0" applyFill="1" applyBorder="1" applyAlignment="1">
      <alignment horizontal="right" wrapText="1"/>
    </xf>
    <xf numFmtId="0" fontId="29" fillId="0" borderId="163" xfId="0" applyFont="1" applyBorder="1" applyAlignment="1">
      <alignment vertical="center" wrapText="1"/>
    </xf>
    <xf numFmtId="0" fontId="29" fillId="0" borderId="164" xfId="0" applyFont="1" applyBorder="1" applyAlignment="1">
      <alignment vertical="center" wrapText="1"/>
    </xf>
    <xf numFmtId="0" fontId="29" fillId="0" borderId="118" xfId="0" applyFont="1" applyBorder="1" applyAlignment="1">
      <alignment vertical="center" wrapText="1"/>
    </xf>
    <xf numFmtId="0" fontId="29" fillId="0" borderId="165" xfId="0" applyFont="1" applyBorder="1" applyAlignment="1">
      <alignment vertical="center" wrapText="1"/>
    </xf>
    <xf numFmtId="0" fontId="29" fillId="0" borderId="128" xfId="0" applyFont="1" applyBorder="1" applyAlignment="1">
      <alignment vertical="center" wrapText="1"/>
    </xf>
    <xf numFmtId="0" fontId="10" fillId="0" borderId="7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40" xfId="0" applyFont="1" applyBorder="1" applyAlignment="1">
      <alignment horizontal="center" vertical="center" wrapText="1"/>
    </xf>
    <xf numFmtId="0" fontId="0" fillId="8" borderId="0" xfId="0" applyFill="1" applyAlignment="1">
      <alignment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0" fillId="0" borderId="119" xfId="0" applyBorder="1" applyAlignment="1">
      <alignment horizontal="center" vertical="center"/>
    </xf>
    <xf numFmtId="0" fontId="29" fillId="8" borderId="0" xfId="0" applyFont="1" applyFill="1" applyAlignment="1">
      <alignment vertical="center" wrapText="1"/>
    </xf>
    <xf numFmtId="0" fontId="29" fillId="9" borderId="26" xfId="0" applyFont="1" applyFill="1" applyBorder="1" applyAlignment="1">
      <alignment horizontal="left" vertical="center" wrapText="1"/>
    </xf>
    <xf numFmtId="0" fontId="59" fillId="0" borderId="26" xfId="0" applyFont="1" applyBorder="1" applyAlignment="1">
      <alignment horizontal="left" vertical="center" wrapText="1"/>
    </xf>
    <xf numFmtId="0" fontId="29" fillId="0" borderId="26" xfId="0" applyFont="1" applyBorder="1" applyAlignment="1">
      <alignment horizontal="right" vertical="center" wrapText="1"/>
    </xf>
    <xf numFmtId="0" fontId="0" fillId="0" borderId="28" xfId="0" applyBorder="1" applyAlignment="1">
      <alignment horizontal="center" vertical="center"/>
    </xf>
    <xf numFmtId="9" fontId="10" fillId="12" borderId="134" xfId="12" applyFont="1" applyFill="1" applyBorder="1" applyAlignment="1">
      <alignment vertical="center" wrapText="1"/>
    </xf>
    <xf numFmtId="9" fontId="10" fillId="12" borderId="119" xfId="12" applyFont="1" applyFill="1" applyBorder="1" applyAlignment="1">
      <alignment vertical="center" wrapText="1"/>
    </xf>
    <xf numFmtId="9" fontId="10" fillId="12" borderId="92" xfId="12" applyFont="1" applyFill="1" applyBorder="1" applyAlignment="1">
      <alignment vertical="center" wrapText="1"/>
    </xf>
    <xf numFmtId="0" fontId="74" fillId="0" borderId="119" xfId="0" applyFont="1" applyBorder="1" applyAlignment="1">
      <alignment horizontal="center" vertical="center" wrapText="1"/>
    </xf>
    <xf numFmtId="0" fontId="74" fillId="0" borderId="92" xfId="0" applyFont="1" applyBorder="1" applyAlignment="1">
      <alignment horizontal="center" vertical="center" wrapText="1"/>
    </xf>
    <xf numFmtId="0" fontId="0" fillId="0" borderId="70" xfId="0" applyBorder="1" applyAlignment="1">
      <alignment horizontal="center" vertical="center" wrapText="1"/>
    </xf>
    <xf numFmtId="0" fontId="0" fillId="0" borderId="58" xfId="0" applyBorder="1" applyAlignment="1">
      <alignment horizontal="center" vertical="center" wrapText="1"/>
    </xf>
    <xf numFmtId="0" fontId="0" fillId="0" borderId="40" xfId="0" applyBorder="1" applyAlignment="1">
      <alignment horizontal="center" vertical="center" wrapText="1"/>
    </xf>
    <xf numFmtId="0" fontId="0" fillId="0" borderId="119" xfId="0" applyBorder="1" applyAlignment="1">
      <alignment vertical="center" wrapText="1"/>
    </xf>
    <xf numFmtId="38" fontId="29" fillId="13" borderId="168" xfId="8" applyFont="1" applyFill="1" applyBorder="1" applyAlignment="1">
      <alignment horizontal="center" vertical="center" wrapText="1"/>
    </xf>
    <xf numFmtId="0" fontId="74" fillId="0" borderId="102"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07" xfId="0" applyFont="1" applyBorder="1" applyAlignment="1">
      <alignment horizontal="center" vertical="center" wrapText="1"/>
    </xf>
    <xf numFmtId="38" fontId="29" fillId="13" borderId="169" xfId="8" applyFont="1" applyFill="1" applyBorder="1" applyAlignment="1">
      <alignment horizontal="center" vertical="center" wrapText="1"/>
    </xf>
    <xf numFmtId="38" fontId="29" fillId="4" borderId="26" xfId="8" applyFont="1" applyFill="1" applyBorder="1" applyAlignment="1">
      <alignment horizontal="right" vertical="center" wrapText="1"/>
    </xf>
    <xf numFmtId="0" fontId="29" fillId="0" borderId="70" xfId="0" applyFont="1" applyBorder="1" applyAlignment="1">
      <alignment horizontal="center" vertical="center" wrapText="1"/>
    </xf>
    <xf numFmtId="0" fontId="29" fillId="0" borderId="58" xfId="0" applyFont="1" applyBorder="1" applyAlignment="1">
      <alignment horizontal="center" vertical="center" wrapText="1"/>
    </xf>
    <xf numFmtId="0" fontId="29" fillId="8" borderId="26" xfId="0" applyFont="1" applyFill="1" applyBorder="1" applyAlignment="1">
      <alignment horizontal="right" vertical="center" wrapText="1"/>
    </xf>
    <xf numFmtId="0" fontId="29" fillId="8" borderId="162" xfId="0" applyFont="1" applyFill="1" applyBorder="1" applyAlignment="1">
      <alignment vertical="center" wrapText="1"/>
    </xf>
    <xf numFmtId="0" fontId="29" fillId="8" borderId="163" xfId="0" applyFont="1" applyFill="1" applyBorder="1" applyAlignment="1">
      <alignment vertical="center" wrapText="1"/>
    </xf>
    <xf numFmtId="0" fontId="29" fillId="8" borderId="164" xfId="0" applyFont="1" applyFill="1" applyBorder="1" applyAlignment="1">
      <alignment vertical="center" wrapText="1"/>
    </xf>
    <xf numFmtId="0" fontId="29" fillId="8" borderId="118" xfId="0" applyFont="1" applyFill="1" applyBorder="1" applyAlignment="1">
      <alignment vertical="center" wrapText="1"/>
    </xf>
    <xf numFmtId="0" fontId="29" fillId="8" borderId="165" xfId="0" applyFont="1" applyFill="1" applyBorder="1" applyAlignment="1">
      <alignment vertical="center" wrapText="1"/>
    </xf>
    <xf numFmtId="0" fontId="29" fillId="8" borderId="128" xfId="0" applyFont="1" applyFill="1" applyBorder="1" applyAlignment="1">
      <alignment vertical="center" wrapText="1"/>
    </xf>
    <xf numFmtId="0" fontId="74" fillId="8" borderId="134" xfId="0" applyFont="1" applyFill="1" applyBorder="1" applyAlignment="1">
      <alignment horizontal="center" vertical="center" wrapText="1"/>
    </xf>
    <xf numFmtId="0" fontId="10" fillId="8" borderId="119" xfId="0" applyFont="1" applyFill="1" applyBorder="1" applyAlignment="1">
      <alignment horizontal="center" vertical="center" wrapText="1"/>
    </xf>
    <xf numFmtId="0" fontId="0" fillId="8" borderId="92" xfId="0" applyFill="1" applyBorder="1" applyAlignment="1">
      <alignment vertical="center" wrapText="1"/>
    </xf>
    <xf numFmtId="0" fontId="0" fillId="8" borderId="113" xfId="0" applyFill="1" applyBorder="1" applyAlignment="1">
      <alignment horizontal="center" vertical="center" wrapText="1"/>
    </xf>
    <xf numFmtId="0" fontId="0" fillId="8" borderId="134" xfId="0" applyFill="1" applyBorder="1" applyAlignment="1">
      <alignment horizontal="center" vertical="center" wrapText="1"/>
    </xf>
    <xf numFmtId="0" fontId="0" fillId="8" borderId="119" xfId="0" applyFill="1" applyBorder="1" applyAlignment="1">
      <alignment horizontal="center" vertical="center" wrapText="1"/>
    </xf>
    <xf numFmtId="0" fontId="10" fillId="8" borderId="70" xfId="0" applyFont="1" applyFill="1" applyBorder="1" applyAlignment="1">
      <alignment horizontal="center" vertical="center" wrapText="1"/>
    </xf>
    <xf numFmtId="0" fontId="10" fillId="8" borderId="58"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0" fillId="8" borderId="119" xfId="0" applyFill="1" applyBorder="1" applyAlignment="1">
      <alignment horizontal="center" vertical="center"/>
    </xf>
    <xf numFmtId="0" fontId="29" fillId="8" borderId="95"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26" xfId="0" applyFont="1" applyFill="1" applyBorder="1" applyAlignment="1">
      <alignment horizontal="left" vertical="center" wrapText="1"/>
    </xf>
    <xf numFmtId="0" fontId="10" fillId="8" borderId="2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8" borderId="70" xfId="0" applyFont="1" applyFill="1" applyBorder="1" applyAlignment="1">
      <alignment horizontal="center" vertical="center" shrinkToFit="1"/>
    </xf>
    <xf numFmtId="0" fontId="10" fillId="8" borderId="40" xfId="0" applyFont="1" applyFill="1" applyBorder="1" applyAlignment="1">
      <alignment horizontal="center" vertical="center" shrinkToFit="1"/>
    </xf>
    <xf numFmtId="0" fontId="93" fillId="0" borderId="170" xfId="0" applyFont="1" applyBorder="1" applyAlignment="1">
      <alignment horizontal="center" vertical="center" wrapText="1"/>
    </xf>
    <xf numFmtId="0" fontId="93" fillId="0" borderId="171" xfId="0" applyFont="1" applyBorder="1" applyAlignment="1">
      <alignment horizontal="center" vertical="center" wrapText="1"/>
    </xf>
    <xf numFmtId="0" fontId="93" fillId="0" borderId="152" xfId="0" applyFont="1" applyBorder="1" applyAlignment="1">
      <alignment horizontal="center" vertical="center" wrapText="1"/>
    </xf>
    <xf numFmtId="0" fontId="93" fillId="0" borderId="153" xfId="0" applyFont="1" applyBorder="1" applyAlignment="1">
      <alignment horizontal="center" vertical="center" wrapText="1"/>
    </xf>
    <xf numFmtId="0" fontId="93" fillId="0" borderId="154" xfId="0" applyFont="1" applyBorder="1" applyAlignment="1">
      <alignment horizontal="center" vertical="center" wrapText="1"/>
    </xf>
    <xf numFmtId="0" fontId="93" fillId="0" borderId="155" xfId="0" applyFont="1" applyBorder="1" applyAlignment="1">
      <alignment horizontal="center" vertical="center" wrapText="1"/>
    </xf>
    <xf numFmtId="0" fontId="94" fillId="0" borderId="0" xfId="0" applyFont="1" applyAlignment="1">
      <alignment horizontal="left" vertical="center" wrapText="1"/>
    </xf>
    <xf numFmtId="0" fontId="1" fillId="8" borderId="34" xfId="10" applyFont="1" applyFill="1" applyBorder="1">
      <alignment vertical="center"/>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38F27287-9673-47C0-B0E9-D15934F584A8}"/>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90310EB2-43FD-425A-ABC0-41564B9F4F1B}"/>
    <cellStyle name="標準 3" xfId="6" xr:uid="{00000000-0005-0000-0000-000006000000}"/>
    <cellStyle name="標準 4" xfId="7" xr:uid="{00000000-0005-0000-0000-000007000000}"/>
    <cellStyle name="標準 5" xfId="9" xr:uid="{B806FF64-1B9B-44FA-8FBF-0D5E2836D3D6}"/>
    <cellStyle name="標準 6" xfId="13" xr:uid="{E12D527C-3B4B-4EE3-92C1-C132D9DB8C79}"/>
  </cellStyles>
  <dxfs count="165">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202406</xdr:rowOff>
    </xdr:from>
    <xdr:to>
      <xdr:col>5</xdr:col>
      <xdr:colOff>250030</xdr:colOff>
      <xdr:row>7</xdr:row>
      <xdr:rowOff>35720</xdr:rowOff>
    </xdr:to>
    <xdr:sp macro="" textlink="">
      <xdr:nvSpPr>
        <xdr:cNvPr id="2" name="テキスト ボックス 1">
          <a:extLst>
            <a:ext uri="{FF2B5EF4-FFF2-40B4-BE49-F238E27FC236}">
              <a16:creationId xmlns:a16="http://schemas.microsoft.com/office/drawing/2014/main" id="{89DFAA16-AC31-47B1-9F4C-41D1A76434BC}"/>
            </a:ext>
          </a:extLst>
        </xdr:cNvPr>
        <xdr:cNvSpPr txBox="1"/>
      </xdr:nvSpPr>
      <xdr:spPr>
        <a:xfrm>
          <a:off x="381000"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238125</xdr:rowOff>
    </xdr:from>
    <xdr:to>
      <xdr:col>11</xdr:col>
      <xdr:colOff>8965</xdr:colOff>
      <xdr:row>3</xdr:row>
      <xdr:rowOff>15127</xdr:rowOff>
    </xdr:to>
    <xdr:sp macro="" textlink="">
      <xdr:nvSpPr>
        <xdr:cNvPr id="3" name="テキスト ボックス 2">
          <a:extLst>
            <a:ext uri="{FF2B5EF4-FFF2-40B4-BE49-F238E27FC236}">
              <a16:creationId xmlns:a16="http://schemas.microsoft.com/office/drawing/2014/main" id="{E0B358DD-800F-498A-8E37-593553588C1B}"/>
            </a:ext>
          </a:extLst>
        </xdr:cNvPr>
        <xdr:cNvSpPr txBox="1"/>
      </xdr:nvSpPr>
      <xdr:spPr>
        <a:xfrm>
          <a:off x="882967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89647</xdr:colOff>
      <xdr:row>1</xdr:row>
      <xdr:rowOff>11206</xdr:rowOff>
    </xdr:from>
    <xdr:to>
      <xdr:col>13</xdr:col>
      <xdr:colOff>403412</xdr:colOff>
      <xdr:row>5</xdr:row>
      <xdr:rowOff>11205</xdr:rowOff>
    </xdr:to>
    <xdr:sp macro="" textlink="">
      <xdr:nvSpPr>
        <xdr:cNvPr id="2" name="テキスト ボックス 1">
          <a:extLst>
            <a:ext uri="{FF2B5EF4-FFF2-40B4-BE49-F238E27FC236}">
              <a16:creationId xmlns:a16="http://schemas.microsoft.com/office/drawing/2014/main" id="{42256D36-F0F4-40D8-8815-A4254ACBF0A2}"/>
            </a:ext>
          </a:extLst>
        </xdr:cNvPr>
        <xdr:cNvSpPr txBox="1"/>
      </xdr:nvSpPr>
      <xdr:spPr>
        <a:xfrm>
          <a:off x="7059706" y="1905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145677</xdr:colOff>
      <xdr:row>2</xdr:row>
      <xdr:rowOff>22412</xdr:rowOff>
    </xdr:from>
    <xdr:to>
      <xdr:col>12</xdr:col>
      <xdr:colOff>437031</xdr:colOff>
      <xdr:row>5</xdr:row>
      <xdr:rowOff>145675</xdr:rowOff>
    </xdr:to>
    <xdr:sp macro="" textlink="">
      <xdr:nvSpPr>
        <xdr:cNvPr id="2" name="テキスト ボックス 1">
          <a:extLst>
            <a:ext uri="{FF2B5EF4-FFF2-40B4-BE49-F238E27FC236}">
              <a16:creationId xmlns:a16="http://schemas.microsoft.com/office/drawing/2014/main" id="{F21C6FDF-E9C5-4C5B-9C11-229C98BCBC61}"/>
            </a:ext>
          </a:extLst>
        </xdr:cNvPr>
        <xdr:cNvSpPr txBox="1"/>
      </xdr:nvSpPr>
      <xdr:spPr>
        <a:xfrm>
          <a:off x="11418795" y="470647"/>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xdr:row>
      <xdr:rowOff>0</xdr:rowOff>
    </xdr:from>
    <xdr:to>
      <xdr:col>9</xdr:col>
      <xdr:colOff>504825</xdr:colOff>
      <xdr:row>2</xdr:row>
      <xdr:rowOff>342900</xdr:rowOff>
    </xdr:to>
    <xdr:sp macro="" textlink="">
      <xdr:nvSpPr>
        <xdr:cNvPr id="3" name="テキスト ボックス 2">
          <a:extLst>
            <a:ext uri="{FF2B5EF4-FFF2-40B4-BE49-F238E27FC236}">
              <a16:creationId xmlns:a16="http://schemas.microsoft.com/office/drawing/2014/main" id="{79831826-22E0-4448-BB72-C0B8B8588D16}"/>
            </a:ext>
          </a:extLst>
        </xdr:cNvPr>
        <xdr:cNvSpPr txBox="1"/>
      </xdr:nvSpPr>
      <xdr:spPr>
        <a:xfrm>
          <a:off x="7677150" y="25717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24E3B92F-9ACC-4E40-88AD-DE258AFFDDCB}"/>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0C8644C0-F88F-4A89-B457-490380AE75F5}"/>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E5B32390-E990-49D2-9923-49FD7A12AF71}"/>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FFC9F8DC-D8F0-4F92-85F3-687A7DE00650}"/>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DAC56E38-3B81-4C95-988B-F0E733E0F0EF}"/>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100853</xdr:colOff>
      <xdr:row>1</xdr:row>
      <xdr:rowOff>134470</xdr:rowOff>
    </xdr:from>
    <xdr:to>
      <xdr:col>13</xdr:col>
      <xdr:colOff>649941</xdr:colOff>
      <xdr:row>4</xdr:row>
      <xdr:rowOff>67234</xdr:rowOff>
    </xdr:to>
    <xdr:sp macro="" textlink="">
      <xdr:nvSpPr>
        <xdr:cNvPr id="2" name="テキスト ボックス 1">
          <a:extLst>
            <a:ext uri="{FF2B5EF4-FFF2-40B4-BE49-F238E27FC236}">
              <a16:creationId xmlns:a16="http://schemas.microsoft.com/office/drawing/2014/main" id="{D574A244-E39B-4097-9549-5E9882AF801E}"/>
            </a:ext>
          </a:extLst>
        </xdr:cNvPr>
        <xdr:cNvSpPr txBox="1"/>
      </xdr:nvSpPr>
      <xdr:spPr>
        <a:xfrm>
          <a:off x="7989794" y="44823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A44F1A9A-9DF7-43BB-8EE1-DC50DBEF241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24FC97CF-B8E6-4994-87E5-F52A2985F5F8}"/>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F0EC566C-BBB3-4F4B-970A-F847AE9C85C7}"/>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F013A046-5963-4482-A31D-51A41DCA89A1}"/>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5D3F2C1A-C79E-4D60-BE06-31A6DD2B88AE}"/>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168AD4E2-FE9F-4917-B307-F209FE88000F}"/>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74904C8F-D619-42E5-9EE8-B1DD610C7E92}"/>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A8C0168-0A72-411C-88F8-1683D5F2D656}"/>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08524053-80D8-4E72-A78B-26E1D3633A5D}"/>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AppData\Local\Box\Box%20Edit\Documents\MvEwuBEPXUWVlcKsBRWiTQ==\03_&#12295;&#12295;&#23398;&#22290;&#12295;&#12295;&#23554;&#38272;&#23398;&#26657;&#65288;&#24773;&#22577;&#36890;&#20449;&#12493;&#12483;&#12488;&#12527;&#12540;&#12463;&#65288;230419&#25968;&#24335;&#20462;&#27491;&#65289;&#65289;.xlsx" TargetMode="External"/><Relationship Id="rId1" Type="http://schemas.openxmlformats.org/officeDocument/2006/relationships/externalLinkPath" Target="/Users/mio3110/AppData/Local/Box/Box%20Edit/Documents/MvEwuBEPXUWVlcKsBRWiTQ==/03_&#12295;&#12295;&#23398;&#22290;&#12295;&#12295;&#23554;&#38272;&#23398;&#26657;&#65288;&#24773;&#22577;&#36890;&#20449;&#12493;&#12483;&#12488;&#12527;&#12540;&#12463;&#65288;230419&#25968;&#24335;&#20462;&#27491;&#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_様式3-1"/>
      <sheetName val="03_様式3-2"/>
      <sheetName val="04_様式3-3"/>
      <sheetName val="05_様式3-4"/>
      <sheetName val="06_様式3-5"/>
      <sheetName val="07_見積書整理表"/>
      <sheetName val="08-1_説明一覧（通信装置）"/>
      <sheetName val="08-2_説明一覧（敷設工事）"/>
      <sheetName val="09_採択理由書"/>
      <sheetName val="10_私立高等学校等実態調査"/>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99D2-4798-4B72-BF2A-BC146672A45C}">
  <sheetPr>
    <tabColor rgb="FFFFFF00"/>
  </sheetPr>
  <dimension ref="A1:G52"/>
  <sheetViews>
    <sheetView tabSelected="1" view="pageBreakPreview" topLeftCell="A34" zoomScaleNormal="100" zoomScaleSheetLayoutView="100" zoomScalePageLayoutView="110" workbookViewId="0">
      <selection activeCell="B39" sqref="B39:E39"/>
    </sheetView>
  </sheetViews>
  <sheetFormatPr defaultColWidth="9" defaultRowHeight="13.2"/>
  <cols>
    <col min="1" max="1" width="3.77734375" style="106" customWidth="1"/>
    <col min="2" max="2" width="5" style="106" customWidth="1"/>
    <col min="3" max="3" width="5.6640625" style="106" customWidth="1"/>
    <col min="4" max="4" width="13.21875" style="106" customWidth="1"/>
    <col min="5" max="5" width="70.88671875" style="106" customWidth="1"/>
    <col min="6" max="6" width="10.109375" style="78" customWidth="1"/>
    <col min="7" max="7" width="5.21875" style="78" customWidth="1"/>
    <col min="8" max="16384" width="9" style="78"/>
  </cols>
  <sheetData>
    <row r="1" spans="1:7" ht="48" customHeight="1">
      <c r="A1" s="564" t="s">
        <v>119</v>
      </c>
      <c r="B1" s="564"/>
      <c r="C1" s="564"/>
      <c r="D1" s="564"/>
      <c r="E1" s="564"/>
      <c r="F1" s="564"/>
      <c r="G1" s="77"/>
    </row>
    <row r="2" spans="1:7" ht="15" customHeight="1">
      <c r="A2" s="79"/>
      <c r="B2" s="79"/>
      <c r="C2" s="565"/>
      <c r="D2" s="565"/>
      <c r="E2" s="565"/>
      <c r="F2" s="79"/>
      <c r="G2" s="77"/>
    </row>
    <row r="3" spans="1:7" s="83" customFormat="1" ht="22.5" customHeight="1">
      <c r="A3" s="80"/>
      <c r="B3" s="81"/>
      <c r="C3" s="566" t="s">
        <v>120</v>
      </c>
      <c r="D3" s="567"/>
      <c r="E3" s="476">
        <f>'02_様式9-1'!B7</f>
        <v>0</v>
      </c>
      <c r="F3" s="80"/>
    </row>
    <row r="4" spans="1:7" s="83" customFormat="1" ht="22.5" customHeight="1">
      <c r="A4" s="80"/>
      <c r="B4" s="81"/>
      <c r="C4" s="566" t="s">
        <v>121</v>
      </c>
      <c r="D4" s="567"/>
      <c r="E4" s="476">
        <f>'02_様式9-1'!G7</f>
        <v>0</v>
      </c>
      <c r="F4" s="80"/>
    </row>
    <row r="5" spans="1:7" s="83" customFormat="1" ht="22.5" customHeight="1">
      <c r="A5" s="80"/>
      <c r="B5" s="81"/>
      <c r="C5" s="566" t="s">
        <v>122</v>
      </c>
      <c r="D5" s="567"/>
      <c r="E5" s="476">
        <f>'02_様式9-1'!B8</f>
        <v>0</v>
      </c>
      <c r="F5" s="80"/>
    </row>
    <row r="6" spans="1:7" s="83" customFormat="1" ht="16.5" customHeight="1">
      <c r="A6" s="80"/>
      <c r="B6" s="81"/>
      <c r="C6" s="84"/>
      <c r="D6" s="84"/>
      <c r="E6" s="80"/>
      <c r="F6" s="80"/>
    </row>
    <row r="7" spans="1:7" s="83" customFormat="1" ht="15" customHeight="1" thickBot="1">
      <c r="A7" s="80"/>
      <c r="B7" s="81"/>
      <c r="C7" s="85"/>
      <c r="D7" s="85"/>
      <c r="E7" s="86"/>
      <c r="F7" s="80"/>
    </row>
    <row r="8" spans="1:7" s="83" customFormat="1" ht="24" customHeight="1">
      <c r="A8" s="87"/>
      <c r="B8" s="88"/>
      <c r="C8" s="563" t="s">
        <v>123</v>
      </c>
      <c r="D8" s="563"/>
      <c r="E8" s="563"/>
      <c r="F8" s="89"/>
    </row>
    <row r="9" spans="1:7" ht="70.5" customHeight="1" thickBot="1">
      <c r="A9" s="90"/>
      <c r="B9" s="91"/>
      <c r="C9" s="568" t="s">
        <v>217</v>
      </c>
      <c r="D9" s="569"/>
      <c r="E9" s="570"/>
      <c r="F9" s="92"/>
    </row>
    <row r="10" spans="1:7" s="95" customFormat="1" ht="13.5" customHeight="1">
      <c r="A10" s="93"/>
      <c r="B10" s="93"/>
      <c r="C10" s="94"/>
      <c r="D10" s="94"/>
      <c r="E10" s="94"/>
      <c r="F10" s="93"/>
    </row>
    <row r="11" spans="1:7" s="83" customFormat="1" ht="9" customHeight="1">
      <c r="A11" s="80"/>
      <c r="B11" s="96"/>
      <c r="C11" s="96"/>
      <c r="D11" s="96"/>
      <c r="E11" s="96"/>
      <c r="F11" s="80"/>
    </row>
    <row r="12" spans="1:7" ht="30" customHeight="1">
      <c r="A12" s="555" t="s">
        <v>124</v>
      </c>
      <c r="B12" s="555"/>
      <c r="C12" s="555"/>
      <c r="D12" s="555"/>
      <c r="E12" s="555"/>
      <c r="F12" s="555"/>
    </row>
    <row r="13" spans="1:7" ht="20.25" customHeight="1">
      <c r="A13" s="542" t="s">
        <v>125</v>
      </c>
      <c r="B13" s="540"/>
      <c r="C13" s="540"/>
      <c r="D13" s="540"/>
      <c r="E13" s="540"/>
      <c r="F13" s="97" t="s">
        <v>126</v>
      </c>
      <c r="G13" s="98" t="s">
        <v>127</v>
      </c>
    </row>
    <row r="14" spans="1:7" ht="22.5" customHeight="1">
      <c r="A14" s="99">
        <v>1</v>
      </c>
      <c r="B14" s="571" t="s">
        <v>128</v>
      </c>
      <c r="C14" s="552"/>
      <c r="D14" s="552"/>
      <c r="E14" s="552"/>
      <c r="F14" s="99"/>
      <c r="G14" s="100" t="str">
        <f t="shared" ref="G14" si="0">IF(F14="○","ＯＫ","ＮＧ")</f>
        <v>ＮＧ</v>
      </c>
    </row>
    <row r="15" spans="1:7" ht="39.75" customHeight="1">
      <c r="A15" s="99">
        <v>2</v>
      </c>
      <c r="B15" s="543" t="s">
        <v>129</v>
      </c>
      <c r="C15" s="544"/>
      <c r="D15" s="544"/>
      <c r="E15" s="544"/>
      <c r="F15" s="99"/>
      <c r="G15" s="100" t="str">
        <f>IF(F15="○","ＯＫ","ＮＧ")</f>
        <v>ＮＧ</v>
      </c>
    </row>
    <row r="16" spans="1:7" ht="20.25" customHeight="1">
      <c r="A16" s="99">
        <v>3</v>
      </c>
      <c r="B16" s="543" t="s">
        <v>130</v>
      </c>
      <c r="C16" s="544"/>
      <c r="D16" s="544"/>
      <c r="E16" s="544"/>
      <c r="F16" s="99"/>
      <c r="G16" s="100" t="str">
        <f>IF(F16="○","ＯＫ","ＮＧ")</f>
        <v>ＮＧ</v>
      </c>
    </row>
    <row r="17" spans="1:7" ht="23.25" customHeight="1">
      <c r="A17" s="99">
        <v>4</v>
      </c>
      <c r="B17" s="543" t="s">
        <v>131</v>
      </c>
      <c r="C17" s="544"/>
      <c r="D17" s="544"/>
      <c r="E17" s="544"/>
      <c r="F17" s="99"/>
      <c r="G17" s="100" t="str">
        <f>IF(F17="○","ＯＫ","ＮＧ")</f>
        <v>ＮＧ</v>
      </c>
    </row>
    <row r="18" spans="1:7" s="108" customFormat="1" ht="44.25" customHeight="1">
      <c r="A18" s="193">
        <v>5</v>
      </c>
      <c r="B18" s="562" t="s">
        <v>345</v>
      </c>
      <c r="C18" s="548"/>
      <c r="D18" s="548"/>
      <c r="E18" s="548"/>
      <c r="F18" s="193"/>
      <c r="G18" s="195" t="str">
        <f>IF(F18="○","ＯＫ","ＮＧ")</f>
        <v>ＮＧ</v>
      </c>
    </row>
    <row r="19" spans="1:7" ht="12.75" customHeight="1">
      <c r="A19" s="101"/>
      <c r="B19" s="101"/>
      <c r="C19" s="101"/>
      <c r="D19" s="101"/>
      <c r="E19" s="101"/>
      <c r="F19" s="101"/>
    </row>
    <row r="20" spans="1:7" ht="30" customHeight="1">
      <c r="A20" s="555" t="s">
        <v>132</v>
      </c>
      <c r="B20" s="555"/>
      <c r="C20" s="555"/>
      <c r="D20" s="555"/>
      <c r="E20" s="555"/>
      <c r="F20" s="555"/>
      <c r="G20" s="100"/>
    </row>
    <row r="21" spans="1:7" ht="20.25" customHeight="1">
      <c r="A21" s="542" t="s">
        <v>125</v>
      </c>
      <c r="B21" s="540"/>
      <c r="C21" s="540"/>
      <c r="D21" s="540"/>
      <c r="E21" s="540"/>
      <c r="F21" s="97" t="s">
        <v>126</v>
      </c>
      <c r="G21" s="83" t="s">
        <v>127</v>
      </c>
    </row>
    <row r="22" spans="1:7" ht="23.25" customHeight="1">
      <c r="A22" s="99">
        <v>1</v>
      </c>
      <c r="B22" s="551" t="s">
        <v>318</v>
      </c>
      <c r="C22" s="552"/>
      <c r="D22" s="552"/>
      <c r="E22" s="552"/>
      <c r="F22" s="99"/>
      <c r="G22" s="100" t="str">
        <f t="shared" ref="G22:G38" si="1">IF(F22="○","ＯＫ","ＮＧ")</f>
        <v>ＮＧ</v>
      </c>
    </row>
    <row r="23" spans="1:7" ht="23.25" customHeight="1">
      <c r="A23" s="99">
        <v>2</v>
      </c>
      <c r="B23" s="551" t="s">
        <v>319</v>
      </c>
      <c r="C23" s="552"/>
      <c r="D23" s="552"/>
      <c r="E23" s="552"/>
      <c r="F23" s="99"/>
      <c r="G23" s="100" t="str">
        <f t="shared" si="1"/>
        <v>ＮＧ</v>
      </c>
    </row>
    <row r="24" spans="1:7" ht="20.25" customHeight="1">
      <c r="A24" s="99">
        <v>3</v>
      </c>
      <c r="B24" s="554" t="s">
        <v>320</v>
      </c>
      <c r="C24" s="552"/>
      <c r="D24" s="552"/>
      <c r="E24" s="552"/>
      <c r="F24" s="99"/>
      <c r="G24" s="100" t="str">
        <f t="shared" si="1"/>
        <v>ＮＧ</v>
      </c>
    </row>
    <row r="25" spans="1:7" ht="20.25" customHeight="1">
      <c r="A25" s="99">
        <v>4</v>
      </c>
      <c r="B25" s="561" t="s">
        <v>344</v>
      </c>
      <c r="C25" s="552"/>
      <c r="D25" s="552"/>
      <c r="E25" s="552"/>
      <c r="F25" s="99"/>
      <c r="G25" s="100" t="str">
        <f t="shared" ref="G25" si="2">IF(F25="○","ＯＫ","ＮＧ")</f>
        <v>ＮＧ</v>
      </c>
    </row>
    <row r="26" spans="1:7" ht="20.25" customHeight="1">
      <c r="A26" s="99">
        <v>5</v>
      </c>
      <c r="B26" s="554" t="s">
        <v>133</v>
      </c>
      <c r="C26" s="552"/>
      <c r="D26" s="552"/>
      <c r="E26" s="552"/>
      <c r="F26" s="99"/>
      <c r="G26" s="100" t="str">
        <f>IF(F26="○","ＯＫ","ＮＧ")</f>
        <v>ＮＧ</v>
      </c>
    </row>
    <row r="27" spans="1:7" ht="57" customHeight="1">
      <c r="A27" s="99">
        <v>6</v>
      </c>
      <c r="B27" s="551" t="s">
        <v>219</v>
      </c>
      <c r="C27" s="552"/>
      <c r="D27" s="552"/>
      <c r="E27" s="552"/>
      <c r="F27" s="99"/>
      <c r="G27" s="100" t="str">
        <f>IF(F27="○","ＯＫ","ＮＧ")</f>
        <v>ＮＧ</v>
      </c>
    </row>
    <row r="28" spans="1:7" ht="20.25" customHeight="1">
      <c r="A28" s="99">
        <v>7</v>
      </c>
      <c r="B28" s="554" t="s">
        <v>134</v>
      </c>
      <c r="C28" s="552"/>
      <c r="D28" s="552"/>
      <c r="E28" s="552"/>
      <c r="F28" s="99"/>
      <c r="G28" s="100" t="str">
        <f t="shared" ref="G28:G29" si="3">IF(F28="○","ＯＫ","ＮＧ")</f>
        <v>ＮＧ</v>
      </c>
    </row>
    <row r="29" spans="1:7" ht="20.25" customHeight="1">
      <c r="A29" s="99">
        <v>8</v>
      </c>
      <c r="B29" s="554" t="s">
        <v>135</v>
      </c>
      <c r="C29" s="552"/>
      <c r="D29" s="552"/>
      <c r="E29" s="552"/>
      <c r="F29" s="99"/>
      <c r="G29" s="100" t="str">
        <f t="shared" si="3"/>
        <v>ＮＧ</v>
      </c>
    </row>
    <row r="30" spans="1:7" ht="20.25" customHeight="1">
      <c r="A30" s="558">
        <v>9</v>
      </c>
      <c r="B30" s="543" t="s">
        <v>136</v>
      </c>
      <c r="C30" s="544"/>
      <c r="D30" s="544"/>
      <c r="E30" s="544"/>
      <c r="F30" s="559"/>
      <c r="G30" s="100"/>
    </row>
    <row r="31" spans="1:7" ht="21" customHeight="1">
      <c r="A31" s="558"/>
      <c r="B31" s="82" t="s">
        <v>137</v>
      </c>
      <c r="C31" s="554" t="s">
        <v>138</v>
      </c>
      <c r="D31" s="552"/>
      <c r="E31" s="560"/>
      <c r="F31" s="99"/>
      <c r="G31" s="100" t="str">
        <f t="shared" si="1"/>
        <v>ＮＧ</v>
      </c>
    </row>
    <row r="32" spans="1:7" ht="54.75" customHeight="1">
      <c r="A32" s="558"/>
      <c r="B32" s="82" t="s">
        <v>139</v>
      </c>
      <c r="C32" s="543" t="s">
        <v>140</v>
      </c>
      <c r="D32" s="544"/>
      <c r="E32" s="559"/>
      <c r="F32" s="99"/>
      <c r="G32" s="100" t="str">
        <f t="shared" si="1"/>
        <v>ＮＧ</v>
      </c>
    </row>
    <row r="33" spans="1:7" ht="64.5" customHeight="1">
      <c r="A33" s="558"/>
      <c r="B33" s="82" t="s">
        <v>141</v>
      </c>
      <c r="C33" s="551" t="s">
        <v>142</v>
      </c>
      <c r="D33" s="544"/>
      <c r="E33" s="559"/>
      <c r="F33" s="99"/>
      <c r="G33" s="100" t="str">
        <f>IF(F33="　","NG","OK")</f>
        <v>OK</v>
      </c>
    </row>
    <row r="34" spans="1:7" ht="110.25" customHeight="1">
      <c r="A34" s="99">
        <v>10</v>
      </c>
      <c r="B34" s="551" t="s">
        <v>143</v>
      </c>
      <c r="C34" s="552"/>
      <c r="D34" s="552"/>
      <c r="E34" s="552"/>
      <c r="F34" s="99"/>
      <c r="G34" s="100" t="str">
        <f>IF(F34="　","NG","OK")</f>
        <v>OK</v>
      </c>
    </row>
    <row r="35" spans="1:7" ht="20.25" customHeight="1">
      <c r="A35" s="99">
        <v>11</v>
      </c>
      <c r="B35" s="553" t="s">
        <v>323</v>
      </c>
      <c r="C35" s="552"/>
      <c r="D35" s="552"/>
      <c r="E35" s="552"/>
      <c r="F35" s="102"/>
      <c r="G35" s="100" t="str">
        <f t="shared" si="1"/>
        <v>ＮＧ</v>
      </c>
    </row>
    <row r="36" spans="1:7" ht="20.25" customHeight="1">
      <c r="A36" s="99">
        <v>12</v>
      </c>
      <c r="B36" s="554" t="s">
        <v>144</v>
      </c>
      <c r="C36" s="552"/>
      <c r="D36" s="552"/>
      <c r="E36" s="552"/>
      <c r="F36" s="102"/>
      <c r="G36" s="100" t="str">
        <f t="shared" si="1"/>
        <v>ＮＧ</v>
      </c>
    </row>
    <row r="37" spans="1:7" ht="20.25" customHeight="1">
      <c r="A37" s="99">
        <v>13</v>
      </c>
      <c r="B37" s="554" t="s">
        <v>145</v>
      </c>
      <c r="C37" s="552"/>
      <c r="D37" s="552"/>
      <c r="E37" s="552"/>
      <c r="F37" s="102"/>
      <c r="G37" s="100" t="str">
        <f t="shared" si="1"/>
        <v>ＮＧ</v>
      </c>
    </row>
    <row r="38" spans="1:7" s="108" customFormat="1" ht="22.5" customHeight="1">
      <c r="A38" s="99">
        <v>14</v>
      </c>
      <c r="B38" s="929" t="s">
        <v>355</v>
      </c>
      <c r="C38" s="556"/>
      <c r="D38" s="556"/>
      <c r="E38" s="557"/>
      <c r="F38" s="193"/>
      <c r="G38" s="195" t="str">
        <f t="shared" si="1"/>
        <v>ＮＧ</v>
      </c>
    </row>
    <row r="39" spans="1:7" ht="20.25" customHeight="1">
      <c r="A39" s="99">
        <v>15</v>
      </c>
      <c r="B39" s="554" t="s">
        <v>146</v>
      </c>
      <c r="C39" s="552"/>
      <c r="D39" s="552"/>
      <c r="E39" s="552"/>
      <c r="F39" s="99"/>
      <c r="G39" s="100" t="str">
        <f>IF(F39="　","ＮＧ","ＯＫ")</f>
        <v>ＯＫ</v>
      </c>
    </row>
    <row r="40" spans="1:7" ht="9.75" customHeight="1">
      <c r="A40" s="103"/>
      <c r="B40" s="104"/>
      <c r="C40" s="104"/>
      <c r="D40" s="104"/>
      <c r="E40" s="104"/>
      <c r="F40" s="105"/>
    </row>
    <row r="41" spans="1:7" ht="30" customHeight="1">
      <c r="A41" s="555" t="s">
        <v>147</v>
      </c>
      <c r="B41" s="555"/>
      <c r="C41" s="555"/>
      <c r="D41" s="555"/>
      <c r="E41" s="555"/>
      <c r="F41" s="555"/>
    </row>
    <row r="42" spans="1:7" ht="20.25" customHeight="1">
      <c r="A42" s="542" t="s">
        <v>148</v>
      </c>
      <c r="B42" s="540"/>
      <c r="C42" s="540"/>
      <c r="D42" s="540"/>
      <c r="E42" s="540"/>
      <c r="F42" s="97" t="s">
        <v>126</v>
      </c>
      <c r="G42" s="80" t="s">
        <v>127</v>
      </c>
    </row>
    <row r="43" spans="1:7" ht="41.25" customHeight="1">
      <c r="A43" s="99">
        <v>1</v>
      </c>
      <c r="B43" s="551" t="s">
        <v>149</v>
      </c>
      <c r="C43" s="544"/>
      <c r="D43" s="544"/>
      <c r="E43" s="544"/>
      <c r="F43" s="99"/>
      <c r="G43" s="100" t="str">
        <f t="shared" ref="G43" si="4">IF(F43="○","ＯＫ","ＮＧ")</f>
        <v>ＮＧ</v>
      </c>
    </row>
    <row r="44" spans="1:7" ht="20.25" customHeight="1">
      <c r="A44" s="542" t="s">
        <v>150</v>
      </c>
      <c r="B44" s="540"/>
      <c r="C44" s="540"/>
      <c r="D44" s="540"/>
      <c r="E44" s="540"/>
      <c r="F44" s="97" t="s">
        <v>126</v>
      </c>
    </row>
    <row r="45" spans="1:7" ht="117" customHeight="1">
      <c r="A45" s="99">
        <v>2</v>
      </c>
      <c r="B45" s="550" t="s">
        <v>346</v>
      </c>
      <c r="C45" s="544"/>
      <c r="D45" s="544"/>
      <c r="E45" s="544"/>
      <c r="F45" s="99"/>
      <c r="G45" s="100" t="str">
        <f t="shared" ref="G45" si="5">IF(F45="○","ＯＫ","ＮＧ")</f>
        <v>ＮＧ</v>
      </c>
    </row>
    <row r="46" spans="1:7" ht="20.25" customHeight="1">
      <c r="A46" s="539" t="s">
        <v>322</v>
      </c>
      <c r="B46" s="540"/>
      <c r="C46" s="540"/>
      <c r="D46" s="540"/>
      <c r="E46" s="541"/>
      <c r="F46" s="97" t="s">
        <v>126</v>
      </c>
      <c r="G46" s="80"/>
    </row>
    <row r="47" spans="1:7" s="108" customFormat="1" ht="63" customHeight="1">
      <c r="A47" s="193">
        <v>3</v>
      </c>
      <c r="B47" s="547" t="s">
        <v>321</v>
      </c>
      <c r="C47" s="548"/>
      <c r="D47" s="548"/>
      <c r="E47" s="549"/>
      <c r="F47" s="193"/>
      <c r="G47" s="100" t="str">
        <f t="shared" ref="G47" si="6">IF(F47="○","ＯＫ","ＮＧ")</f>
        <v>ＮＧ</v>
      </c>
    </row>
    <row r="48" spans="1:7" ht="20.25" customHeight="1">
      <c r="A48" s="542" t="s">
        <v>151</v>
      </c>
      <c r="B48" s="540"/>
      <c r="C48" s="540"/>
      <c r="D48" s="540"/>
      <c r="E48" s="541"/>
      <c r="F48" s="97" t="s">
        <v>126</v>
      </c>
      <c r="G48" s="80"/>
    </row>
    <row r="49" spans="1:7" ht="68.25" customHeight="1">
      <c r="A49" s="99">
        <v>4</v>
      </c>
      <c r="B49" s="543" t="s">
        <v>152</v>
      </c>
      <c r="C49" s="544"/>
      <c r="D49" s="544"/>
      <c r="E49" s="544"/>
      <c r="F49" s="99"/>
      <c r="G49" s="100" t="str">
        <f t="shared" ref="G49:G50" si="7">IF(F49="○","ＯＫ","ＮＧ")</f>
        <v>ＮＧ</v>
      </c>
    </row>
    <row r="50" spans="1:7" ht="72" customHeight="1">
      <c r="A50" s="99">
        <v>5</v>
      </c>
      <c r="B50" s="545" t="s">
        <v>218</v>
      </c>
      <c r="C50" s="546"/>
      <c r="D50" s="546"/>
      <c r="E50" s="546"/>
      <c r="F50" s="99"/>
      <c r="G50" s="100" t="str">
        <f t="shared" si="7"/>
        <v>ＮＧ</v>
      </c>
    </row>
    <row r="52" spans="1:7">
      <c r="B52" s="107"/>
    </row>
  </sheetData>
  <mergeCells count="45">
    <mergeCell ref="B18:E18"/>
    <mergeCell ref="C8:E8"/>
    <mergeCell ref="A1:F1"/>
    <mergeCell ref="C2:E2"/>
    <mergeCell ref="C3:D3"/>
    <mergeCell ref="C4:D4"/>
    <mergeCell ref="C5:D5"/>
    <mergeCell ref="C9:E9"/>
    <mergeCell ref="A12:F12"/>
    <mergeCell ref="A13:E13"/>
    <mergeCell ref="B14:E14"/>
    <mergeCell ref="B15:E15"/>
    <mergeCell ref="B16:E16"/>
    <mergeCell ref="B17:E17"/>
    <mergeCell ref="A20:F20"/>
    <mergeCell ref="A21:E21"/>
    <mergeCell ref="B22:E22"/>
    <mergeCell ref="B23:E23"/>
    <mergeCell ref="B26:E26"/>
    <mergeCell ref="B25:E25"/>
    <mergeCell ref="B24:E24"/>
    <mergeCell ref="B27:E27"/>
    <mergeCell ref="B28:E28"/>
    <mergeCell ref="B29:E29"/>
    <mergeCell ref="A30:A33"/>
    <mergeCell ref="B30:F30"/>
    <mergeCell ref="C31:E31"/>
    <mergeCell ref="C32:E32"/>
    <mergeCell ref="C33:E33"/>
    <mergeCell ref="B45:E45"/>
    <mergeCell ref="B34:E34"/>
    <mergeCell ref="B35:E35"/>
    <mergeCell ref="B36:E36"/>
    <mergeCell ref="B37:E37"/>
    <mergeCell ref="B39:E39"/>
    <mergeCell ref="A41:F41"/>
    <mergeCell ref="A42:E42"/>
    <mergeCell ref="B43:E43"/>
    <mergeCell ref="A44:E44"/>
    <mergeCell ref="B38:E38"/>
    <mergeCell ref="A46:E46"/>
    <mergeCell ref="A48:E48"/>
    <mergeCell ref="B49:E49"/>
    <mergeCell ref="B50:E50"/>
    <mergeCell ref="B47:E47"/>
  </mergeCells>
  <phoneticPr fontId="11"/>
  <conditionalFormatting sqref="F14:F18">
    <cfRule type="cellIs" dxfId="164" priority="1" operator="equal">
      <formula>""</formula>
    </cfRule>
  </conditionalFormatting>
  <conditionalFormatting sqref="F22:F29 F31:F39 F43 F45 F47 F49:F50">
    <cfRule type="cellIs" dxfId="163" priority="2" operator="equal">
      <formula>""</formula>
    </cfRule>
  </conditionalFormatting>
  <dataValidations count="4">
    <dataValidation type="list" showErrorMessage="1" prompt="_x000a__x000a_" sqref="F39" xr:uid="{9FF0E25B-6474-4648-84CE-AA2BAA745639}">
      <formula1>"○,該当なし,　,"</formula1>
    </dataValidation>
    <dataValidation type="list" showErrorMessage="1" prompt="_x000a__x000a_" sqref="F31:F37 F43 F22:F29 F45 F49:F50 F14:F17" xr:uid="{582317A7-42AD-4E7E-B9D4-105F02748A2A}">
      <formula1>"○,×,　,"</formula1>
    </dataValidation>
    <dataValidation type="list" showInputMessage="1" showErrorMessage="1" sqref="F47 F38" xr:uid="{F2CD1CFC-CD21-4FC6-9087-96FD8F43D765}">
      <formula1>"○,×,該当なし,　,"</formula1>
    </dataValidation>
    <dataValidation type="list" showInputMessage="1" showErrorMessage="1" sqref="F18" xr:uid="{2CC55A4A-4EF0-4AAB-809E-E0DE30B249C0}">
      <formula1>"○,×"</formula1>
    </dataValidation>
  </dataValidations>
  <printOptions horizontalCentered="1"/>
  <pageMargins left="0.70866141732283472" right="0.70866141732283472" top="0.74803149606299213" bottom="0.74803149606299213" header="0.31496062992125984" footer="0.31496062992125984"/>
  <pageSetup paperSize="9" scale="70" fitToWidth="0" fitToHeight="0" orientation="portrait" cellComments="asDisplayed" r:id="rId1"/>
  <headerFooter>
    <oddHeader>&amp;R&amp;"-,太字"&amp;10&amp;K000000様式９関係資料［学校法人作成］</oddHeader>
  </headerFooter>
  <rowBreaks count="1" manualBreakCount="1">
    <brk id="39"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A2A7E-ABF2-4A49-8D18-4A49B2DC8657}">
  <sheetPr>
    <tabColor rgb="FF00B0F0"/>
    <pageSetUpPr fitToPage="1"/>
  </sheetPr>
  <dimension ref="A1:W222"/>
  <sheetViews>
    <sheetView view="pageBreakPreview" zoomScale="86" zoomScaleNormal="70" zoomScaleSheetLayoutView="86" workbookViewId="0">
      <selection activeCell="B4" sqref="B4"/>
    </sheetView>
  </sheetViews>
  <sheetFormatPr defaultColWidth="9" defaultRowHeight="13.2" outlineLevelRow="1"/>
  <cols>
    <col min="1" max="1" width="1.77734375" style="201" customWidth="1"/>
    <col min="2" max="2" width="5.109375" style="201" customWidth="1"/>
    <col min="3" max="3" width="17.6640625" style="201" customWidth="1"/>
    <col min="4" max="4" width="7.88671875" style="201" customWidth="1"/>
    <col min="5" max="15" width="12.6640625" style="201" customWidth="1"/>
    <col min="16" max="16" width="10.77734375" style="201" customWidth="1"/>
    <col min="17" max="17" width="7.88671875" style="201" customWidth="1"/>
    <col min="18" max="16384" width="9" style="201"/>
  </cols>
  <sheetData>
    <row r="1" spans="2:20" ht="17.25" customHeight="1">
      <c r="B1" s="197" t="s">
        <v>221</v>
      </c>
      <c r="C1" s="197"/>
      <c r="D1" s="198"/>
      <c r="E1" s="199"/>
      <c r="F1" s="199"/>
      <c r="G1" s="199"/>
      <c r="H1" s="199"/>
      <c r="I1" s="200"/>
    </row>
    <row r="2" spans="2:20" ht="20.25" customHeight="1">
      <c r="B2" s="197" t="s">
        <v>222</v>
      </c>
      <c r="C2" s="197"/>
      <c r="D2" s="198"/>
      <c r="E2" s="199"/>
      <c r="F2" s="199"/>
      <c r="G2" s="199"/>
      <c r="H2" s="199"/>
      <c r="I2" s="200"/>
    </row>
    <row r="3" spans="2:20" ht="17.25" customHeight="1">
      <c r="B3" s="791" t="s">
        <v>354</v>
      </c>
      <c r="C3" s="791"/>
      <c r="D3" s="791"/>
      <c r="E3" s="791"/>
      <c r="F3" s="791"/>
      <c r="G3" s="791"/>
      <c r="H3" s="791"/>
      <c r="I3" s="202"/>
    </row>
    <row r="4" spans="2:20" s="207" customFormat="1">
      <c r="B4" s="203"/>
      <c r="C4" s="204"/>
      <c r="D4" s="204"/>
      <c r="E4" s="205"/>
      <c r="F4" s="205"/>
      <c r="G4" s="205"/>
      <c r="H4" s="205"/>
      <c r="I4" s="206"/>
      <c r="R4"/>
      <c r="S4"/>
      <c r="T4"/>
    </row>
    <row r="5" spans="2:20" s="207" customFormat="1">
      <c r="B5" s="203"/>
      <c r="C5" s="204"/>
      <c r="D5" s="204"/>
      <c r="E5" s="205"/>
      <c r="F5" s="205"/>
      <c r="G5" s="205"/>
      <c r="H5" s="205"/>
      <c r="I5" s="206"/>
      <c r="R5"/>
      <c r="S5"/>
      <c r="T5"/>
    </row>
    <row r="6" spans="2:20" s="207" customFormat="1" ht="13.5" customHeight="1">
      <c r="B6" s="203"/>
      <c r="C6" s="204"/>
      <c r="D6" s="204"/>
      <c r="E6" s="205"/>
      <c r="F6" s="205"/>
      <c r="G6" s="205"/>
      <c r="H6" s="205"/>
      <c r="I6" s="206"/>
      <c r="R6"/>
      <c r="S6"/>
      <c r="T6"/>
    </row>
    <row r="7" spans="2:20" s="207" customFormat="1" ht="13.5" customHeight="1">
      <c r="B7" s="203"/>
      <c r="C7" s="204"/>
      <c r="D7" s="204"/>
      <c r="E7" s="205"/>
      <c r="F7" s="205"/>
      <c r="G7" s="205"/>
      <c r="H7" s="205"/>
      <c r="I7" s="206"/>
      <c r="R7"/>
      <c r="S7"/>
      <c r="T7"/>
    </row>
    <row r="8" spans="2:20" s="207" customFormat="1">
      <c r="B8" s="203"/>
      <c r="C8" s="204"/>
      <c r="D8" s="204"/>
      <c r="E8" s="205"/>
      <c r="F8" s="205"/>
      <c r="G8" s="205"/>
      <c r="H8" s="205"/>
      <c r="I8" s="206"/>
      <c r="R8"/>
      <c r="S8"/>
      <c r="T8"/>
    </row>
    <row r="9" spans="2:20" s="207" customFormat="1">
      <c r="B9" s="203"/>
      <c r="C9" s="204"/>
      <c r="D9" s="204"/>
      <c r="E9" s="205"/>
      <c r="F9" s="205"/>
      <c r="G9" s="205"/>
      <c r="H9" s="205"/>
      <c r="I9" s="206"/>
      <c r="R9"/>
      <c r="S9"/>
      <c r="T9"/>
    </row>
    <row r="10" spans="2:20" s="207" customFormat="1">
      <c r="B10" s="203"/>
      <c r="C10" s="204"/>
      <c r="D10" s="204"/>
      <c r="E10" s="205"/>
      <c r="F10" s="205"/>
      <c r="G10" s="205"/>
      <c r="H10" s="205"/>
      <c r="I10" s="206"/>
      <c r="R10"/>
      <c r="S10"/>
      <c r="T10"/>
    </row>
    <row r="11" spans="2:20" s="207" customFormat="1">
      <c r="B11" s="203"/>
      <c r="C11" s="204"/>
      <c r="D11" s="204"/>
      <c r="E11" s="205"/>
      <c r="F11" s="205"/>
      <c r="G11" s="205"/>
      <c r="H11" s="205"/>
      <c r="I11" s="206"/>
      <c r="R11"/>
      <c r="S11"/>
      <c r="T11"/>
    </row>
    <row r="12" spans="2:20" s="207" customFormat="1">
      <c r="B12" s="203"/>
      <c r="C12" s="204"/>
      <c r="D12" s="204"/>
      <c r="E12" s="205"/>
      <c r="F12" s="205"/>
      <c r="G12" s="205"/>
      <c r="H12" s="205"/>
      <c r="I12" s="206"/>
      <c r="R12"/>
      <c r="S12"/>
      <c r="T12"/>
    </row>
    <row r="13" spans="2:20" s="207" customFormat="1">
      <c r="B13" s="203"/>
      <c r="C13" s="204"/>
      <c r="D13" s="204"/>
      <c r="E13" s="205"/>
      <c r="F13" s="205"/>
      <c r="G13" s="205"/>
      <c r="H13" s="205"/>
      <c r="I13" s="206"/>
      <c r="R13"/>
      <c r="S13"/>
      <c r="T13"/>
    </row>
    <row r="14" spans="2:20" s="207" customFormat="1">
      <c r="B14" s="203"/>
      <c r="C14" s="204"/>
      <c r="D14" s="204"/>
      <c r="E14" s="205"/>
      <c r="F14" s="205"/>
      <c r="G14" s="205"/>
      <c r="H14" s="205"/>
      <c r="I14" s="206"/>
    </row>
    <row r="15" spans="2:20" s="207" customFormat="1">
      <c r="B15" s="203"/>
      <c r="C15" s="204"/>
      <c r="D15" s="204"/>
      <c r="E15" s="205"/>
      <c r="F15" s="205"/>
      <c r="G15" s="205"/>
      <c r="H15" s="205"/>
      <c r="I15" s="206"/>
    </row>
    <row r="16" spans="2:20" s="207" customFormat="1">
      <c r="B16" s="208"/>
      <c r="C16" s="206"/>
      <c r="D16" s="206"/>
      <c r="E16" s="208"/>
      <c r="F16" s="208"/>
      <c r="G16" s="206"/>
      <c r="H16" s="206"/>
      <c r="I16" s="206"/>
    </row>
    <row r="17" spans="1:21" s="207" customFormat="1">
      <c r="B17" s="208"/>
      <c r="C17" s="206"/>
      <c r="D17" s="206"/>
      <c r="E17" s="208"/>
      <c r="F17" s="208"/>
      <c r="G17" s="206"/>
      <c r="H17" s="206"/>
      <c r="I17" s="206"/>
    </row>
    <row r="18" spans="1:21" s="207" customFormat="1">
      <c r="B18" s="208"/>
      <c r="C18" s="206"/>
      <c r="D18" s="206"/>
      <c r="E18" s="208"/>
      <c r="F18" s="208"/>
      <c r="G18" s="206"/>
      <c r="H18" s="206"/>
      <c r="I18" s="206"/>
    </row>
    <row r="19" spans="1:21" s="207" customFormat="1" ht="30.9" customHeight="1">
      <c r="A19" s="209"/>
      <c r="B19" s="210" t="s">
        <v>223</v>
      </c>
      <c r="C19" s="211"/>
      <c r="D19" s="212"/>
      <c r="E19" s="213"/>
      <c r="F19" s="213"/>
      <c r="G19" s="214"/>
      <c r="H19" s="214"/>
      <c r="I19" s="214"/>
      <c r="J19" s="209"/>
      <c r="K19" s="209"/>
      <c r="L19" s="209"/>
      <c r="M19" s="209"/>
      <c r="N19" s="209"/>
      <c r="O19" s="209"/>
      <c r="P19" s="209"/>
      <c r="Q19" s="209"/>
    </row>
    <row r="20" spans="1:21" s="207" customFormat="1" ht="30.9" customHeight="1">
      <c r="A20" s="209"/>
      <c r="B20" s="210"/>
      <c r="C20" s="211"/>
      <c r="D20" s="212"/>
      <c r="E20" s="213"/>
      <c r="F20" s="213"/>
      <c r="G20" s="214"/>
      <c r="H20" s="214"/>
      <c r="I20" s="214"/>
      <c r="J20" s="209"/>
      <c r="K20" s="209"/>
      <c r="L20" s="209"/>
      <c r="M20" s="209"/>
      <c r="N20" s="209"/>
      <c r="O20" s="209"/>
      <c r="P20" s="209"/>
      <c r="Q20" s="209"/>
    </row>
    <row r="21" spans="1:21" ht="30" customHeight="1" thickBot="1">
      <c r="A21" s="209"/>
      <c r="B21" s="215" t="s">
        <v>224</v>
      </c>
      <c r="C21" s="215"/>
      <c r="D21" s="216"/>
      <c r="E21" s="211"/>
      <c r="F21" s="211"/>
      <c r="G21" s="211"/>
      <c r="H21" s="211"/>
      <c r="I21" s="211"/>
      <c r="J21" s="211"/>
      <c r="K21" s="211"/>
      <c r="L21" s="211"/>
      <c r="M21" s="211"/>
      <c r="N21" s="792" t="s">
        <v>225</v>
      </c>
      <c r="O21" s="793"/>
      <c r="P21" s="217"/>
      <c r="Q21" s="209"/>
    </row>
    <row r="22" spans="1:21" ht="18" customHeight="1" thickTop="1" thickBot="1">
      <c r="A22" s="209"/>
      <c r="B22" s="794"/>
      <c r="C22" s="795"/>
      <c r="D22" s="800" t="s">
        <v>226</v>
      </c>
      <c r="E22" s="803" t="s">
        <v>227</v>
      </c>
      <c r="F22" s="803" t="s">
        <v>228</v>
      </c>
      <c r="G22" s="804" t="s">
        <v>229</v>
      </c>
      <c r="H22" s="805"/>
      <c r="I22" s="805"/>
      <c r="J22" s="805"/>
      <c r="K22" s="805"/>
      <c r="L22" s="805"/>
      <c r="M22" s="805"/>
      <c r="N22" s="805"/>
      <c r="O22" s="806"/>
      <c r="P22" s="209"/>
      <c r="Q22" s="209"/>
      <c r="R22" s="809" t="s">
        <v>230</v>
      </c>
      <c r="S22" s="810"/>
      <c r="T22" s="810"/>
      <c r="U22" s="810"/>
    </row>
    <row r="23" spans="1:21" ht="18" customHeight="1" thickBot="1">
      <c r="A23" s="209"/>
      <c r="B23" s="796"/>
      <c r="C23" s="797"/>
      <c r="D23" s="801"/>
      <c r="E23" s="801"/>
      <c r="F23" s="801"/>
      <c r="G23" s="811" t="s">
        <v>231</v>
      </c>
      <c r="H23" s="812" t="s">
        <v>232</v>
      </c>
      <c r="I23" s="813"/>
      <c r="J23" s="813"/>
      <c r="K23" s="813"/>
      <c r="L23" s="813"/>
      <c r="M23" s="813"/>
      <c r="N23" s="814"/>
      <c r="O23" s="815" t="s">
        <v>233</v>
      </c>
      <c r="P23" s="217"/>
      <c r="Q23" s="209"/>
      <c r="R23" s="817" t="s">
        <v>234</v>
      </c>
      <c r="S23" s="809" t="s">
        <v>235</v>
      </c>
      <c r="T23" s="809" t="s">
        <v>236</v>
      </c>
      <c r="U23" s="809" t="s">
        <v>237</v>
      </c>
    </row>
    <row r="24" spans="1:21" ht="16.5" customHeight="1" thickBot="1">
      <c r="A24" s="209"/>
      <c r="B24" s="796"/>
      <c r="C24" s="797"/>
      <c r="D24" s="801"/>
      <c r="E24" s="801"/>
      <c r="F24" s="801"/>
      <c r="G24" s="801"/>
      <c r="H24" s="218"/>
      <c r="I24" s="818" t="s">
        <v>238</v>
      </c>
      <c r="J24" s="819"/>
      <c r="K24" s="820" t="s">
        <v>239</v>
      </c>
      <c r="L24" s="821"/>
      <c r="M24" s="807" t="s">
        <v>240</v>
      </c>
      <c r="N24" s="808"/>
      <c r="O24" s="816"/>
      <c r="P24" s="217"/>
      <c r="Q24" s="209"/>
      <c r="R24" s="817"/>
      <c r="S24" s="810"/>
      <c r="T24" s="810"/>
      <c r="U24" s="810"/>
    </row>
    <row r="25" spans="1:21" ht="31.5" customHeight="1">
      <c r="A25" s="209"/>
      <c r="B25" s="796"/>
      <c r="C25" s="797"/>
      <c r="D25" s="801"/>
      <c r="E25" s="801"/>
      <c r="F25" s="801"/>
      <c r="G25" s="801"/>
      <c r="H25" s="219" t="s">
        <v>241</v>
      </c>
      <c r="I25" s="220" t="s">
        <v>242</v>
      </c>
      <c r="J25" s="221" t="s">
        <v>243</v>
      </c>
      <c r="K25" s="222" t="s">
        <v>244</v>
      </c>
      <c r="L25" s="223" t="s">
        <v>245</v>
      </c>
      <c r="M25" s="224" t="s">
        <v>244</v>
      </c>
      <c r="N25" s="225" t="s">
        <v>245</v>
      </c>
      <c r="O25" s="816"/>
      <c r="P25" s="217"/>
      <c r="Q25" s="209"/>
      <c r="R25" s="817"/>
      <c r="S25" s="810"/>
      <c r="T25" s="810"/>
      <c r="U25" s="810"/>
    </row>
    <row r="26" spans="1:21" ht="17.25" customHeight="1" thickBot="1">
      <c r="A26" s="209"/>
      <c r="B26" s="798"/>
      <c r="C26" s="799"/>
      <c r="D26" s="802"/>
      <c r="E26" s="226" t="s">
        <v>246</v>
      </c>
      <c r="F26" s="227" t="s">
        <v>247</v>
      </c>
      <c r="G26" s="227" t="s">
        <v>248</v>
      </c>
      <c r="H26" s="226" t="s">
        <v>249</v>
      </c>
      <c r="I26" s="228" t="s">
        <v>250</v>
      </c>
      <c r="J26" s="229" t="s">
        <v>251</v>
      </c>
      <c r="K26" s="230" t="s">
        <v>252</v>
      </c>
      <c r="L26" s="231" t="s">
        <v>253</v>
      </c>
      <c r="M26" s="232" t="s">
        <v>254</v>
      </c>
      <c r="N26" s="233" t="s">
        <v>255</v>
      </c>
      <c r="O26" s="234" t="s">
        <v>256</v>
      </c>
      <c r="P26" s="209"/>
      <c r="Q26" s="209"/>
      <c r="R26" s="817"/>
      <c r="S26" s="810"/>
      <c r="T26" s="810"/>
      <c r="U26" s="810"/>
    </row>
    <row r="27" spans="1:21" ht="17.25" customHeight="1">
      <c r="A27" s="209"/>
      <c r="B27" s="827" t="s">
        <v>257</v>
      </c>
      <c r="C27" s="828"/>
      <c r="D27" s="235"/>
      <c r="E27" s="236"/>
      <c r="F27" s="237">
        <f>E27-G27</f>
        <v>0</v>
      </c>
      <c r="G27" s="238"/>
      <c r="H27" s="239">
        <f>SUM(I27:N27)</f>
        <v>0</v>
      </c>
      <c r="I27" s="240"/>
      <c r="J27" s="241"/>
      <c r="K27" s="242"/>
      <c r="L27" s="243"/>
      <c r="M27" s="244"/>
      <c r="N27" s="245"/>
      <c r="O27" s="246">
        <f>G27-H27</f>
        <v>0</v>
      </c>
      <c r="P27" s="209"/>
      <c r="Q27" s="209"/>
      <c r="R27" s="810" t="str">
        <f>IF(COUNTA(E27:E29,G27:G29,I27:N29)=0,"OK",IF(COUNTIF(D27:D29,"○")=1,"OK","エラー"))</f>
        <v>OK</v>
      </c>
      <c r="S27" s="247" t="str">
        <f>IF(COUNTA(G27,I27:N27)&gt;=1,IF(E27&lt;=0,"エラー","OK"),"OK")</f>
        <v>OK</v>
      </c>
      <c r="T27" s="247" t="str">
        <f>IF(F27&lt;0,"エラー","OK")</f>
        <v>OK</v>
      </c>
      <c r="U27" s="247" t="str">
        <f>IF(O27&lt;0,"エラー","OK")</f>
        <v>OK</v>
      </c>
    </row>
    <row r="28" spans="1:21" ht="17.25" customHeight="1">
      <c r="A28" s="209"/>
      <c r="B28" s="829" t="s">
        <v>258</v>
      </c>
      <c r="C28" s="830"/>
      <c r="D28" s="248"/>
      <c r="E28" s="249"/>
      <c r="F28" s="250">
        <f>E28-G28</f>
        <v>0</v>
      </c>
      <c r="G28" s="249"/>
      <c r="H28" s="251">
        <f>SUM(I28:N28)</f>
        <v>0</v>
      </c>
      <c r="I28" s="252"/>
      <c r="J28" s="253"/>
      <c r="K28" s="254"/>
      <c r="L28" s="255"/>
      <c r="M28" s="256"/>
      <c r="N28" s="257"/>
      <c r="O28" s="258">
        <f>G28-H28</f>
        <v>0</v>
      </c>
      <c r="P28" s="209"/>
      <c r="Q28" s="209"/>
      <c r="R28" s="810"/>
      <c r="S28" s="247" t="str">
        <f>IF(COUNTA(G28,I28:N28)&gt;=1,IF(E28&lt;=0,"エラー","OK"),"OK")</f>
        <v>OK</v>
      </c>
      <c r="T28" s="247" t="str">
        <f>IF(F28&lt;0,"エラー","OK")</f>
        <v>OK</v>
      </c>
      <c r="U28" s="247" t="str">
        <f>IF(O28&lt;0,"エラー","OK")</f>
        <v>OK</v>
      </c>
    </row>
    <row r="29" spans="1:21" ht="17.25" customHeight="1" thickBot="1">
      <c r="A29" s="209"/>
      <c r="B29" s="831" t="s">
        <v>259</v>
      </c>
      <c r="C29" s="832"/>
      <c r="D29" s="259"/>
      <c r="E29" s="260"/>
      <c r="F29" s="261">
        <f>E29-G29</f>
        <v>0</v>
      </c>
      <c r="G29" s="262"/>
      <c r="H29" s="263">
        <f>SUM(I29:N29)</f>
        <v>0</v>
      </c>
      <c r="I29" s="264"/>
      <c r="J29" s="265"/>
      <c r="K29" s="266"/>
      <c r="L29" s="267"/>
      <c r="M29" s="268"/>
      <c r="N29" s="269"/>
      <c r="O29" s="270">
        <f>G29-H29</f>
        <v>0</v>
      </c>
      <c r="P29" s="209"/>
      <c r="Q29" s="209"/>
      <c r="R29" s="810"/>
      <c r="S29" s="247" t="str">
        <f>IF(COUNTA(G29,I29:N29)&gt;=1,IF(E29&lt;=0,"エラー","OK"),"OK")</f>
        <v>OK</v>
      </c>
      <c r="T29" s="247" t="str">
        <f>IF(F29&lt;0,"エラー","OK")</f>
        <v>OK</v>
      </c>
      <c r="U29" s="247" t="str">
        <f>IF(O29&lt;0,"エラー","OK")</f>
        <v>OK</v>
      </c>
    </row>
    <row r="30" spans="1:21" ht="17.25" customHeight="1" thickBot="1">
      <c r="A30" s="209"/>
      <c r="B30" s="833" t="s">
        <v>260</v>
      </c>
      <c r="C30" s="834"/>
      <c r="D30" s="271"/>
      <c r="E30" s="272">
        <f t="shared" ref="E30:O30" si="0">SUM(E27:E29)</f>
        <v>0</v>
      </c>
      <c r="F30" s="272">
        <f>SUM(F27:F29)</f>
        <v>0</v>
      </c>
      <c r="G30" s="272">
        <f t="shared" si="0"/>
        <v>0</v>
      </c>
      <c r="H30" s="273">
        <f t="shared" si="0"/>
        <v>0</v>
      </c>
      <c r="I30" s="274">
        <f t="shared" si="0"/>
        <v>0</v>
      </c>
      <c r="J30" s="275">
        <f t="shared" si="0"/>
        <v>0</v>
      </c>
      <c r="K30" s="276">
        <f t="shared" si="0"/>
        <v>0</v>
      </c>
      <c r="L30" s="277">
        <f t="shared" si="0"/>
        <v>0</v>
      </c>
      <c r="M30" s="278">
        <f t="shared" si="0"/>
        <v>0</v>
      </c>
      <c r="N30" s="279">
        <f t="shared" si="0"/>
        <v>0</v>
      </c>
      <c r="O30" s="280">
        <f t="shared" si="0"/>
        <v>0</v>
      </c>
      <c r="P30" s="209"/>
      <c r="Q30" s="209"/>
    </row>
    <row r="31" spans="1:21" ht="3.75" customHeight="1" thickTop="1">
      <c r="A31" s="209"/>
      <c r="B31" s="281"/>
      <c r="C31" s="281"/>
      <c r="D31" s="281"/>
      <c r="E31" s="282"/>
      <c r="F31" s="282"/>
      <c r="G31" s="282"/>
      <c r="H31" s="282"/>
      <c r="I31" s="282"/>
      <c r="J31" s="282"/>
      <c r="K31" s="283"/>
      <c r="L31" s="284"/>
      <c r="M31" s="282"/>
      <c r="N31" s="282"/>
      <c r="O31" s="282"/>
      <c r="P31" s="209"/>
      <c r="Q31" s="209"/>
    </row>
    <row r="32" spans="1:21" ht="4.5" customHeight="1" thickBot="1">
      <c r="A32" s="209"/>
      <c r="B32" s="281"/>
      <c r="C32" s="281"/>
      <c r="D32" s="281"/>
      <c r="E32" s="282"/>
      <c r="F32" s="282"/>
      <c r="G32" s="282"/>
      <c r="H32" s="282"/>
      <c r="I32" s="282"/>
      <c r="J32" s="282"/>
      <c r="K32" s="285"/>
      <c r="L32" s="286"/>
      <c r="M32" s="282"/>
      <c r="N32" s="282"/>
      <c r="O32" s="282"/>
      <c r="P32" s="209"/>
      <c r="Q32" s="209"/>
    </row>
    <row r="33" spans="1:22" ht="17.25" customHeight="1">
      <c r="A33" s="209"/>
      <c r="B33" s="281"/>
      <c r="C33" s="281"/>
      <c r="D33" s="281"/>
      <c r="E33" s="282"/>
      <c r="F33" s="282"/>
      <c r="G33" s="282"/>
      <c r="H33" s="835" t="s">
        <v>261</v>
      </c>
      <c r="I33" s="835"/>
      <c r="J33" s="835"/>
      <c r="K33" s="835"/>
      <c r="L33" s="835"/>
      <c r="M33" s="835"/>
      <c r="N33" s="835"/>
      <c r="O33" s="835"/>
      <c r="P33" s="209"/>
      <c r="Q33" s="209"/>
    </row>
    <row r="34" spans="1:22" ht="17.25" customHeight="1" thickBot="1">
      <c r="A34" s="209"/>
      <c r="B34" s="281"/>
      <c r="C34" s="281"/>
      <c r="D34" s="281"/>
      <c r="E34" s="282"/>
      <c r="F34" s="282"/>
      <c r="G34" s="282"/>
      <c r="H34" s="822" t="s">
        <v>262</v>
      </c>
      <c r="I34" s="822"/>
      <c r="J34" s="822"/>
      <c r="K34" s="822"/>
      <c r="L34" s="822"/>
      <c r="M34" s="822"/>
      <c r="N34" s="822"/>
      <c r="O34" s="822"/>
      <c r="P34" s="209"/>
      <c r="Q34" s="209"/>
    </row>
    <row r="35" spans="1:22" ht="17.25" customHeight="1" thickTop="1" thickBot="1">
      <c r="A35" s="209"/>
      <c r="B35" s="281"/>
      <c r="C35" s="281"/>
      <c r="D35" s="281"/>
      <c r="E35" s="282"/>
      <c r="F35" s="282"/>
      <c r="G35" s="282"/>
      <c r="H35" s="282"/>
      <c r="I35" s="287"/>
      <c r="J35" s="823" t="s">
        <v>263</v>
      </c>
      <c r="K35" s="823"/>
      <c r="L35" s="823" t="s">
        <v>264</v>
      </c>
      <c r="M35" s="824"/>
      <c r="N35" s="282"/>
      <c r="O35" s="282"/>
      <c r="P35" s="209"/>
      <c r="Q35" s="209"/>
    </row>
    <row r="36" spans="1:22" ht="17.25" customHeight="1">
      <c r="A36" s="209"/>
      <c r="B36" s="281"/>
      <c r="C36" s="281"/>
      <c r="D36" s="281"/>
      <c r="E36" s="282"/>
      <c r="F36" s="282"/>
      <c r="G36" s="282"/>
      <c r="H36" s="282"/>
      <c r="I36" s="288" t="s">
        <v>257</v>
      </c>
      <c r="J36" s="825"/>
      <c r="K36" s="825"/>
      <c r="L36" s="825"/>
      <c r="M36" s="826"/>
      <c r="N36" s="282"/>
      <c r="O36" s="282"/>
      <c r="P36" s="209"/>
      <c r="Q36" s="209"/>
    </row>
    <row r="37" spans="1:22" ht="17.25" customHeight="1">
      <c r="A37" s="209"/>
      <c r="B37" s="281"/>
      <c r="C37" s="281"/>
      <c r="D37" s="281"/>
      <c r="E37" s="282"/>
      <c r="F37" s="282"/>
      <c r="G37" s="282"/>
      <c r="H37" s="282"/>
      <c r="I37" s="288" t="s">
        <v>258</v>
      </c>
      <c r="J37" s="825"/>
      <c r="K37" s="825"/>
      <c r="L37" s="825"/>
      <c r="M37" s="826"/>
      <c r="N37" s="282"/>
      <c r="O37" s="282"/>
      <c r="P37" s="209"/>
      <c r="Q37" s="209"/>
    </row>
    <row r="38" spans="1:22" ht="17.25" customHeight="1" thickBot="1">
      <c r="A38" s="209"/>
      <c r="B38" s="281"/>
      <c r="C38" s="281"/>
      <c r="D38" s="281"/>
      <c r="E38" s="282"/>
      <c r="F38" s="282"/>
      <c r="G38" s="282"/>
      <c r="H38" s="282"/>
      <c r="I38" s="289" t="s">
        <v>259</v>
      </c>
      <c r="J38" s="836"/>
      <c r="K38" s="836"/>
      <c r="L38" s="836"/>
      <c r="M38" s="837"/>
      <c r="N38" s="282"/>
      <c r="O38" s="282"/>
      <c r="P38" s="209"/>
      <c r="Q38" s="209"/>
    </row>
    <row r="39" spans="1:22" ht="17.25" customHeight="1" thickTop="1">
      <c r="A39" s="209"/>
      <c r="B39" s="281"/>
      <c r="C39" s="281"/>
      <c r="D39" s="281"/>
      <c r="E39" s="282"/>
      <c r="F39" s="282"/>
      <c r="G39" s="282"/>
      <c r="H39" s="282"/>
      <c r="I39" s="282"/>
      <c r="J39" s="282"/>
      <c r="K39" s="282"/>
      <c r="L39" s="282"/>
      <c r="M39" s="282"/>
      <c r="N39" s="282"/>
      <c r="O39" s="282"/>
      <c r="P39" s="209"/>
      <c r="Q39" s="209"/>
    </row>
    <row r="40" spans="1:22" ht="12.75" customHeight="1">
      <c r="A40" s="209"/>
      <c r="B40" s="281"/>
      <c r="C40" s="281"/>
      <c r="D40" s="281"/>
      <c r="E40" s="282"/>
      <c r="F40" s="282"/>
      <c r="G40" s="282"/>
      <c r="H40" s="282"/>
      <c r="I40" s="282"/>
      <c r="J40" s="282"/>
      <c r="K40" s="282"/>
      <c r="L40" s="282"/>
      <c r="M40" s="282"/>
      <c r="N40" s="282"/>
      <c r="O40" s="282"/>
      <c r="P40" s="209"/>
      <c r="Q40" s="209"/>
    </row>
    <row r="41" spans="1:22" s="200" customFormat="1" ht="30" customHeight="1" thickBot="1">
      <c r="A41" s="290"/>
      <c r="B41" s="291" t="s">
        <v>265</v>
      </c>
      <c r="C41" s="292"/>
      <c r="D41" s="292"/>
      <c r="E41" s="292"/>
      <c r="F41" s="292"/>
      <c r="G41" s="292"/>
      <c r="H41" s="292"/>
      <c r="I41" s="292"/>
      <c r="J41" s="292"/>
      <c r="K41" s="292"/>
      <c r="L41" s="292"/>
      <c r="M41" s="292"/>
      <c r="N41" s="293"/>
      <c r="O41" s="294" t="s">
        <v>225</v>
      </c>
      <c r="P41" s="292"/>
      <c r="Q41" s="290"/>
    </row>
    <row r="42" spans="1:22" ht="18" customHeight="1" thickTop="1" thickBot="1">
      <c r="A42" s="209"/>
      <c r="B42" s="794"/>
      <c r="C42" s="795"/>
      <c r="D42" s="800" t="s">
        <v>226</v>
      </c>
      <c r="E42" s="838" t="s">
        <v>227</v>
      </c>
      <c r="F42" s="803" t="s">
        <v>228</v>
      </c>
      <c r="G42" s="804" t="s">
        <v>229</v>
      </c>
      <c r="H42" s="805"/>
      <c r="I42" s="805"/>
      <c r="J42" s="805"/>
      <c r="K42" s="805"/>
      <c r="L42" s="805"/>
      <c r="M42" s="805"/>
      <c r="N42" s="805"/>
      <c r="O42" s="806"/>
      <c r="P42" s="209"/>
      <c r="Q42" s="209"/>
      <c r="R42" s="809" t="s">
        <v>230</v>
      </c>
      <c r="S42" s="809"/>
      <c r="T42" s="809"/>
      <c r="U42" s="809"/>
      <c r="V42" s="809"/>
    </row>
    <row r="43" spans="1:22" ht="18" customHeight="1" thickBot="1">
      <c r="A43" s="209"/>
      <c r="B43" s="796"/>
      <c r="C43" s="797"/>
      <c r="D43" s="801"/>
      <c r="E43" s="801"/>
      <c r="F43" s="801"/>
      <c r="G43" s="811" t="s">
        <v>231</v>
      </c>
      <c r="H43" s="812" t="s">
        <v>232</v>
      </c>
      <c r="I43" s="813"/>
      <c r="J43" s="813"/>
      <c r="K43" s="813"/>
      <c r="L43" s="813"/>
      <c r="M43" s="813"/>
      <c r="N43" s="814"/>
      <c r="O43" s="815" t="s">
        <v>233</v>
      </c>
      <c r="P43" s="217"/>
      <c r="Q43" s="209"/>
      <c r="R43" s="817" t="s">
        <v>234</v>
      </c>
      <c r="S43" s="809" t="s">
        <v>235</v>
      </c>
      <c r="T43" s="809" t="s">
        <v>236</v>
      </c>
      <c r="U43" s="809" t="s">
        <v>237</v>
      </c>
      <c r="V43" s="809" t="s">
        <v>266</v>
      </c>
    </row>
    <row r="44" spans="1:22" ht="15" customHeight="1" thickBot="1">
      <c r="A44" s="209"/>
      <c r="B44" s="796"/>
      <c r="C44" s="797"/>
      <c r="D44" s="801"/>
      <c r="E44" s="801"/>
      <c r="F44" s="801"/>
      <c r="G44" s="801"/>
      <c r="H44" s="218"/>
      <c r="I44" s="818" t="s">
        <v>238</v>
      </c>
      <c r="J44" s="819"/>
      <c r="K44" s="820" t="s">
        <v>239</v>
      </c>
      <c r="L44" s="821"/>
      <c r="M44" s="807" t="s">
        <v>240</v>
      </c>
      <c r="N44" s="808"/>
      <c r="O44" s="816"/>
      <c r="P44" s="217"/>
      <c r="Q44" s="209"/>
      <c r="R44" s="817"/>
      <c r="S44" s="810"/>
      <c r="T44" s="810"/>
      <c r="U44" s="810"/>
      <c r="V44" s="810"/>
    </row>
    <row r="45" spans="1:22" ht="33.75" customHeight="1">
      <c r="A45" s="209"/>
      <c r="B45" s="796"/>
      <c r="C45" s="797"/>
      <c r="D45" s="801"/>
      <c r="E45" s="801"/>
      <c r="F45" s="801"/>
      <c r="G45" s="801"/>
      <c r="H45" s="219" t="s">
        <v>241</v>
      </c>
      <c r="I45" s="220" t="s">
        <v>242</v>
      </c>
      <c r="J45" s="221" t="s">
        <v>243</v>
      </c>
      <c r="K45" s="222" t="s">
        <v>244</v>
      </c>
      <c r="L45" s="223" t="s">
        <v>245</v>
      </c>
      <c r="M45" s="224" t="s">
        <v>244</v>
      </c>
      <c r="N45" s="225" t="s">
        <v>245</v>
      </c>
      <c r="O45" s="816"/>
      <c r="P45" s="217"/>
      <c r="Q45" s="209"/>
      <c r="R45" s="817"/>
      <c r="S45" s="810"/>
      <c r="T45" s="810"/>
      <c r="U45" s="810"/>
      <c r="V45" s="810"/>
    </row>
    <row r="46" spans="1:22" ht="17.25" customHeight="1" thickBot="1">
      <c r="A46" s="209"/>
      <c r="B46" s="798"/>
      <c r="C46" s="799"/>
      <c r="D46" s="802"/>
      <c r="E46" s="226" t="s">
        <v>246</v>
      </c>
      <c r="F46" s="227" t="s">
        <v>247</v>
      </c>
      <c r="G46" s="227" t="s">
        <v>248</v>
      </c>
      <c r="H46" s="226" t="s">
        <v>249</v>
      </c>
      <c r="I46" s="228" t="s">
        <v>250</v>
      </c>
      <c r="J46" s="229" t="s">
        <v>251</v>
      </c>
      <c r="K46" s="230" t="s">
        <v>252</v>
      </c>
      <c r="L46" s="231" t="s">
        <v>253</v>
      </c>
      <c r="M46" s="232" t="s">
        <v>254</v>
      </c>
      <c r="N46" s="233" t="s">
        <v>255</v>
      </c>
      <c r="O46" s="234" t="s">
        <v>256</v>
      </c>
      <c r="P46" s="209"/>
      <c r="Q46" s="209"/>
      <c r="R46" s="817"/>
      <c r="S46" s="810"/>
      <c r="T46" s="810"/>
      <c r="U46" s="810"/>
      <c r="V46" s="810"/>
    </row>
    <row r="47" spans="1:22" ht="17.25" customHeight="1">
      <c r="A47" s="209"/>
      <c r="B47" s="827" t="s">
        <v>257</v>
      </c>
      <c r="C47" s="828"/>
      <c r="D47" s="295" t="str">
        <f>IF(D27="","",D27)</f>
        <v/>
      </c>
      <c r="E47" s="236"/>
      <c r="F47" s="237">
        <f>E47-G47</f>
        <v>0</v>
      </c>
      <c r="G47" s="238"/>
      <c r="H47" s="239">
        <f>SUM(I47:N47)</f>
        <v>0</v>
      </c>
      <c r="I47" s="240"/>
      <c r="J47" s="241"/>
      <c r="K47" s="242"/>
      <c r="L47" s="243"/>
      <c r="M47" s="244"/>
      <c r="N47" s="245"/>
      <c r="O47" s="246">
        <f>G47-H47</f>
        <v>0</v>
      </c>
      <c r="P47" s="209"/>
      <c r="Q47" s="209"/>
      <c r="R47" s="810" t="str">
        <f>IF(COUNTA(E47:E49,G47:G49,I47:N49)=0,"OK",IF(COUNTIF(D47:D49,"○")=1,"OK","エラー"))</f>
        <v>OK</v>
      </c>
      <c r="S47" s="247" t="str">
        <f>IF(COUNTA(G47,I47:N47)&gt;=1,IF(E47&lt;=0,"エラー","OK"),"OK")</f>
        <v>OK</v>
      </c>
      <c r="T47" s="247" t="str">
        <f>IF(F47&lt;0,"エラー","OK")</f>
        <v>OK</v>
      </c>
      <c r="U47" s="247" t="str">
        <f>IF(O47&lt;0,"エラー","OK")</f>
        <v>OK</v>
      </c>
      <c r="V47" s="247" t="str">
        <f>IF(AND(E47&lt;=E27,G47&lt;=G27,I47&lt;=I27,J47&lt;=J27,K47&lt;=K27,L47&lt;=L27,M47&lt;=M27,N47&lt;=N27),"OK","エラー")</f>
        <v>OK</v>
      </c>
    </row>
    <row r="48" spans="1:22" ht="17.25" customHeight="1">
      <c r="A48" s="209"/>
      <c r="B48" s="829" t="s">
        <v>258</v>
      </c>
      <c r="C48" s="830"/>
      <c r="D48" s="296" t="str">
        <f>IF(D28="","",D28)</f>
        <v/>
      </c>
      <c r="E48" s="249"/>
      <c r="F48" s="250">
        <f>E48-G48</f>
        <v>0</v>
      </c>
      <c r="G48" s="249"/>
      <c r="H48" s="251">
        <f>SUM(I48:N48)</f>
        <v>0</v>
      </c>
      <c r="I48" s="252"/>
      <c r="J48" s="253"/>
      <c r="K48" s="254"/>
      <c r="L48" s="255"/>
      <c r="M48" s="256"/>
      <c r="N48" s="257"/>
      <c r="O48" s="258">
        <f>G48-H48</f>
        <v>0</v>
      </c>
      <c r="P48" s="209"/>
      <c r="Q48" s="209"/>
      <c r="R48" s="810"/>
      <c r="S48" s="247" t="str">
        <f>IF(COUNTA(G48,I48:N48)&gt;=1,IF(E48&lt;=0,"エラー","OK"),"OK")</f>
        <v>OK</v>
      </c>
      <c r="T48" s="247" t="str">
        <f>IF(F48&lt;0,"エラー","OK")</f>
        <v>OK</v>
      </c>
      <c r="U48" s="247" t="str">
        <f>IF(O48&lt;0,"エラー","OK")</f>
        <v>OK</v>
      </c>
      <c r="V48" s="247" t="str">
        <f>IF(AND(E48&lt;=E28,G48&lt;=G28,I48&lt;=I28,J48&lt;=J28,K48&lt;=K28,L48&lt;=L28,M48&lt;=M28,N48&lt;=N28),"OK","エラー")</f>
        <v>OK</v>
      </c>
    </row>
    <row r="49" spans="1:22" ht="17.25" customHeight="1" thickBot="1">
      <c r="A49" s="209"/>
      <c r="B49" s="831" t="s">
        <v>259</v>
      </c>
      <c r="C49" s="832"/>
      <c r="D49" s="297" t="str">
        <f>IF(D29="","",D29)</f>
        <v/>
      </c>
      <c r="E49" s="260"/>
      <c r="F49" s="261">
        <f>E49-G49</f>
        <v>0</v>
      </c>
      <c r="G49" s="262"/>
      <c r="H49" s="263">
        <f>SUM(I49:N49)</f>
        <v>0</v>
      </c>
      <c r="I49" s="264"/>
      <c r="J49" s="265"/>
      <c r="K49" s="266"/>
      <c r="L49" s="267"/>
      <c r="M49" s="268"/>
      <c r="N49" s="269"/>
      <c r="O49" s="270">
        <f>G49-H49</f>
        <v>0</v>
      </c>
      <c r="P49" s="209"/>
      <c r="Q49" s="209"/>
      <c r="R49" s="810"/>
      <c r="S49" s="247" t="str">
        <f>IF(COUNTA(G49,I49:N49)&gt;=1,IF(E49&lt;=0,"エラー","OK"),"OK")</f>
        <v>OK</v>
      </c>
      <c r="T49" s="247" t="str">
        <f>IF(F49&lt;0,"エラー","OK")</f>
        <v>OK</v>
      </c>
      <c r="U49" s="247" t="str">
        <f>IF(O49&lt;0,"エラー","OK")</f>
        <v>OK</v>
      </c>
      <c r="V49" s="247" t="str">
        <f>IF(AND(E49&lt;=E29,G49&lt;=G29,I49&lt;=I29,J49&lt;=J29,K49&lt;=K29,L49&lt;=L29,M49&lt;=M29,N49&lt;=N29),"OK","エラー")</f>
        <v>OK</v>
      </c>
    </row>
    <row r="50" spans="1:22" ht="17.25" customHeight="1" thickBot="1">
      <c r="A50" s="209"/>
      <c r="B50" s="833" t="s">
        <v>260</v>
      </c>
      <c r="C50" s="834"/>
      <c r="D50" s="271"/>
      <c r="E50" s="272">
        <f>SUM(E47:E49)</f>
        <v>0</v>
      </c>
      <c r="F50" s="272">
        <f>SUM(F47:F49)</f>
        <v>0</v>
      </c>
      <c r="G50" s="272">
        <f t="shared" ref="G50:O50" si="1">SUM(G47:G49)</f>
        <v>0</v>
      </c>
      <c r="H50" s="273">
        <f t="shared" si="1"/>
        <v>0</v>
      </c>
      <c r="I50" s="274">
        <f t="shared" si="1"/>
        <v>0</v>
      </c>
      <c r="J50" s="275">
        <f t="shared" si="1"/>
        <v>0</v>
      </c>
      <c r="K50" s="276">
        <f t="shared" si="1"/>
        <v>0</v>
      </c>
      <c r="L50" s="277">
        <f t="shared" si="1"/>
        <v>0</v>
      </c>
      <c r="M50" s="278">
        <f t="shared" si="1"/>
        <v>0</v>
      </c>
      <c r="N50" s="279">
        <f t="shared" si="1"/>
        <v>0</v>
      </c>
      <c r="O50" s="280">
        <f t="shared" si="1"/>
        <v>0</v>
      </c>
      <c r="P50" s="209"/>
      <c r="Q50" s="209"/>
    </row>
    <row r="51" spans="1:22" ht="5.25" customHeight="1" thickTop="1">
      <c r="A51" s="209"/>
      <c r="B51" s="281"/>
      <c r="C51" s="281"/>
      <c r="D51" s="281"/>
      <c r="E51" s="282"/>
      <c r="F51" s="282"/>
      <c r="G51" s="282"/>
      <c r="H51" s="282"/>
      <c r="I51" s="282"/>
      <c r="J51" s="282"/>
      <c r="K51" s="283"/>
      <c r="L51" s="284"/>
      <c r="M51" s="282"/>
      <c r="N51" s="282"/>
      <c r="O51" s="282"/>
      <c r="P51" s="209"/>
      <c r="Q51" s="209"/>
    </row>
    <row r="52" spans="1:22" ht="4.5" customHeight="1" thickBot="1">
      <c r="A52" s="209"/>
      <c r="B52" s="281"/>
      <c r="C52" s="281"/>
      <c r="D52" s="281"/>
      <c r="E52" s="282"/>
      <c r="F52" s="282"/>
      <c r="G52" s="282"/>
      <c r="H52" s="282"/>
      <c r="I52" s="282"/>
      <c r="J52" s="282"/>
      <c r="K52" s="285"/>
      <c r="L52" s="286"/>
      <c r="M52" s="282"/>
      <c r="N52" s="282"/>
      <c r="O52" s="282"/>
      <c r="P52" s="209"/>
      <c r="Q52" s="209"/>
    </row>
    <row r="53" spans="1:22" ht="17.25" customHeight="1">
      <c r="A53" s="209"/>
      <c r="B53" s="281"/>
      <c r="C53" s="281"/>
      <c r="D53" s="281"/>
      <c r="E53" s="282"/>
      <c r="F53" s="282"/>
      <c r="G53" s="282"/>
      <c r="H53" s="835" t="s">
        <v>261</v>
      </c>
      <c r="I53" s="835"/>
      <c r="J53" s="835"/>
      <c r="K53" s="835"/>
      <c r="L53" s="835"/>
      <c r="M53" s="835"/>
      <c r="N53" s="835"/>
      <c r="O53" s="835"/>
      <c r="P53" s="209"/>
      <c r="Q53" s="209"/>
    </row>
    <row r="54" spans="1:22" ht="17.25" customHeight="1" thickBot="1">
      <c r="A54" s="209"/>
      <c r="B54" s="281"/>
      <c r="C54" s="281"/>
      <c r="D54" s="281"/>
      <c r="E54" s="282"/>
      <c r="F54" s="282"/>
      <c r="G54" s="282"/>
      <c r="H54" s="822" t="s">
        <v>262</v>
      </c>
      <c r="I54" s="822"/>
      <c r="J54" s="822"/>
      <c r="K54" s="822"/>
      <c r="L54" s="822"/>
      <c r="M54" s="822"/>
      <c r="N54" s="822"/>
      <c r="O54" s="822"/>
      <c r="P54" s="209"/>
      <c r="Q54" s="209"/>
    </row>
    <row r="55" spans="1:22" ht="17.25" customHeight="1" thickTop="1" thickBot="1">
      <c r="A55" s="209"/>
      <c r="B55" s="281"/>
      <c r="C55" s="281"/>
      <c r="D55" s="281"/>
      <c r="E55" s="282"/>
      <c r="F55" s="282"/>
      <c r="G55" s="282"/>
      <c r="H55" s="282"/>
      <c r="I55" s="287"/>
      <c r="J55" s="823" t="s">
        <v>263</v>
      </c>
      <c r="K55" s="823"/>
      <c r="L55" s="823" t="s">
        <v>264</v>
      </c>
      <c r="M55" s="824"/>
      <c r="N55" s="282"/>
      <c r="O55" s="282"/>
      <c r="P55" s="209"/>
      <c r="Q55" s="209"/>
    </row>
    <row r="56" spans="1:22" ht="17.25" customHeight="1">
      <c r="A56" s="209"/>
      <c r="B56" s="281"/>
      <c r="C56" s="281"/>
      <c r="D56" s="281"/>
      <c r="E56" s="282"/>
      <c r="F56" s="282"/>
      <c r="G56" s="282"/>
      <c r="H56" s="282"/>
      <c r="I56" s="288" t="s">
        <v>257</v>
      </c>
      <c r="J56" s="825"/>
      <c r="K56" s="825"/>
      <c r="L56" s="825"/>
      <c r="M56" s="826"/>
      <c r="N56" s="282"/>
      <c r="O56" s="282"/>
      <c r="P56" s="209"/>
      <c r="Q56" s="209"/>
    </row>
    <row r="57" spans="1:22" ht="17.25" customHeight="1">
      <c r="A57" s="209"/>
      <c r="B57" s="281"/>
      <c r="C57" s="281"/>
      <c r="D57" s="281"/>
      <c r="E57" s="282"/>
      <c r="F57" s="282"/>
      <c r="G57" s="282"/>
      <c r="H57" s="282"/>
      <c r="I57" s="288" t="s">
        <v>258</v>
      </c>
      <c r="J57" s="825"/>
      <c r="K57" s="825"/>
      <c r="L57" s="825"/>
      <c r="M57" s="826"/>
      <c r="N57" s="282"/>
      <c r="O57" s="282"/>
      <c r="P57" s="209"/>
      <c r="Q57" s="209"/>
    </row>
    <row r="58" spans="1:22" ht="17.25" customHeight="1" thickBot="1">
      <c r="A58" s="209"/>
      <c r="B58" s="281"/>
      <c r="C58" s="281"/>
      <c r="D58" s="281"/>
      <c r="E58" s="282"/>
      <c r="F58" s="282"/>
      <c r="G58" s="282"/>
      <c r="H58" s="282"/>
      <c r="I58" s="289" t="s">
        <v>259</v>
      </c>
      <c r="J58" s="836"/>
      <c r="K58" s="836"/>
      <c r="L58" s="836"/>
      <c r="M58" s="837"/>
      <c r="N58" s="282"/>
      <c r="O58" s="282"/>
      <c r="P58" s="209"/>
      <c r="Q58" s="209"/>
    </row>
    <row r="59" spans="1:22" ht="13.5" customHeight="1" thickTop="1">
      <c r="A59" s="209"/>
      <c r="B59" s="210"/>
      <c r="C59" s="298"/>
      <c r="D59" s="212"/>
      <c r="E59" s="211"/>
      <c r="F59" s="211"/>
      <c r="G59" s="211"/>
      <c r="H59" s="211"/>
      <c r="I59" s="211"/>
      <c r="J59" s="211"/>
      <c r="K59" s="211"/>
      <c r="L59" s="211"/>
      <c r="M59" s="211"/>
      <c r="N59" s="211"/>
      <c r="O59" s="211"/>
      <c r="P59" s="299"/>
      <c r="Q59" s="299"/>
    </row>
    <row r="60" spans="1:22" ht="30" customHeight="1" thickBot="1">
      <c r="A60" s="209"/>
      <c r="B60" s="300" t="s">
        <v>267</v>
      </c>
      <c r="C60" s="301"/>
      <c r="D60" s="216"/>
      <c r="E60" s="211"/>
      <c r="F60" s="211"/>
      <c r="G60" s="211"/>
      <c r="H60" s="211"/>
      <c r="I60" s="211"/>
      <c r="J60" s="211"/>
      <c r="K60" s="211"/>
      <c r="L60" s="211"/>
      <c r="M60" s="211"/>
      <c r="N60" s="793" t="s">
        <v>268</v>
      </c>
      <c r="O60" s="793"/>
      <c r="P60" s="299"/>
      <c r="Q60" s="299"/>
    </row>
    <row r="61" spans="1:22" ht="16.5" customHeight="1" thickTop="1" thickBot="1">
      <c r="A61" s="209"/>
      <c r="B61" s="794"/>
      <c r="C61" s="795"/>
      <c r="D61" s="800" t="s">
        <v>226</v>
      </c>
      <c r="E61" s="803" t="s">
        <v>269</v>
      </c>
      <c r="F61" s="803" t="s">
        <v>270</v>
      </c>
      <c r="G61" s="804" t="s">
        <v>271</v>
      </c>
      <c r="H61" s="805"/>
      <c r="I61" s="805"/>
      <c r="J61" s="805"/>
      <c r="K61" s="805"/>
      <c r="L61" s="805"/>
      <c r="M61" s="805"/>
      <c r="N61" s="805"/>
      <c r="O61" s="806"/>
      <c r="P61" s="299"/>
      <c r="Q61" s="299"/>
      <c r="R61" s="809" t="s">
        <v>230</v>
      </c>
      <c r="S61" s="809"/>
      <c r="T61" s="809"/>
      <c r="U61" s="809"/>
      <c r="V61" s="809"/>
    </row>
    <row r="62" spans="1:22" ht="16.5" customHeight="1" thickBot="1">
      <c r="A62" s="209"/>
      <c r="B62" s="796"/>
      <c r="C62" s="797"/>
      <c r="D62" s="801"/>
      <c r="E62" s="801"/>
      <c r="F62" s="801"/>
      <c r="G62" s="801" t="s">
        <v>272</v>
      </c>
      <c r="H62" s="812" t="s">
        <v>273</v>
      </c>
      <c r="I62" s="813"/>
      <c r="J62" s="813"/>
      <c r="K62" s="813"/>
      <c r="L62" s="813"/>
      <c r="M62" s="813"/>
      <c r="N62" s="814"/>
      <c r="O62" s="815" t="s">
        <v>274</v>
      </c>
      <c r="P62" s="299"/>
      <c r="Q62" s="299"/>
      <c r="R62" s="817" t="s">
        <v>234</v>
      </c>
      <c r="S62" s="809" t="s">
        <v>275</v>
      </c>
      <c r="T62" s="809" t="s">
        <v>276</v>
      </c>
      <c r="U62" s="809" t="s">
        <v>277</v>
      </c>
      <c r="V62" s="809" t="s">
        <v>278</v>
      </c>
    </row>
    <row r="63" spans="1:22" ht="16.5" customHeight="1" thickBot="1">
      <c r="A63" s="209"/>
      <c r="B63" s="796"/>
      <c r="C63" s="797"/>
      <c r="D63" s="801"/>
      <c r="E63" s="801"/>
      <c r="F63" s="801"/>
      <c r="G63" s="801"/>
      <c r="H63" s="302"/>
      <c r="I63" s="839" t="s">
        <v>279</v>
      </c>
      <c r="J63" s="808"/>
      <c r="K63" s="839" t="s">
        <v>280</v>
      </c>
      <c r="L63" s="808"/>
      <c r="M63" s="839" t="s">
        <v>281</v>
      </c>
      <c r="N63" s="808"/>
      <c r="O63" s="816"/>
      <c r="P63" s="299"/>
      <c r="Q63" s="299"/>
      <c r="R63" s="817"/>
      <c r="S63" s="810"/>
      <c r="T63" s="810"/>
      <c r="U63" s="810"/>
      <c r="V63" s="810"/>
    </row>
    <row r="64" spans="1:22" ht="35.25" customHeight="1">
      <c r="A64" s="209"/>
      <c r="B64" s="796"/>
      <c r="C64" s="797"/>
      <c r="D64" s="801"/>
      <c r="E64" s="801"/>
      <c r="F64" s="801"/>
      <c r="G64" s="801"/>
      <c r="H64" s="303" t="s">
        <v>282</v>
      </c>
      <c r="I64" s="220" t="s">
        <v>283</v>
      </c>
      <c r="J64" s="225" t="s">
        <v>284</v>
      </c>
      <c r="K64" s="304" t="s">
        <v>244</v>
      </c>
      <c r="L64" s="305" t="s">
        <v>285</v>
      </c>
      <c r="M64" s="304" t="s">
        <v>244</v>
      </c>
      <c r="N64" s="305" t="s">
        <v>285</v>
      </c>
      <c r="O64" s="816"/>
      <c r="P64" s="299"/>
      <c r="Q64" s="299"/>
      <c r="R64" s="817"/>
      <c r="S64" s="810"/>
      <c r="T64" s="810"/>
      <c r="U64" s="810"/>
      <c r="V64" s="810"/>
    </row>
    <row r="65" spans="1:23" ht="15" thickBot="1">
      <c r="A65" s="209"/>
      <c r="B65" s="798"/>
      <c r="C65" s="799"/>
      <c r="D65" s="802"/>
      <c r="E65" s="226" t="s">
        <v>246</v>
      </c>
      <c r="F65" s="227" t="s">
        <v>247</v>
      </c>
      <c r="G65" s="227" t="s">
        <v>248</v>
      </c>
      <c r="H65" s="226" t="s">
        <v>249</v>
      </c>
      <c r="I65" s="228" t="s">
        <v>250</v>
      </c>
      <c r="J65" s="233" t="s">
        <v>286</v>
      </c>
      <c r="K65" s="228" t="s">
        <v>252</v>
      </c>
      <c r="L65" s="233" t="s">
        <v>253</v>
      </c>
      <c r="M65" s="228" t="s">
        <v>254</v>
      </c>
      <c r="N65" s="233" t="s">
        <v>255</v>
      </c>
      <c r="O65" s="234" t="s">
        <v>256</v>
      </c>
      <c r="P65" s="299"/>
      <c r="Q65" s="299"/>
      <c r="R65" s="817"/>
      <c r="S65" s="810"/>
      <c r="T65" s="810"/>
      <c r="U65" s="810"/>
      <c r="V65" s="810"/>
    </row>
    <row r="66" spans="1:23" ht="17.25" customHeight="1">
      <c r="A66" s="209"/>
      <c r="B66" s="827" t="s">
        <v>257</v>
      </c>
      <c r="C66" s="828"/>
      <c r="D66" s="306" t="str">
        <f>IF(D27="","",D27)</f>
        <v/>
      </c>
      <c r="E66" s="307"/>
      <c r="F66" s="308">
        <f>E66- G66</f>
        <v>0</v>
      </c>
      <c r="G66" s="309"/>
      <c r="H66" s="310">
        <f>SUM(I66:N66)</f>
        <v>0</v>
      </c>
      <c r="I66" s="311"/>
      <c r="J66" s="312"/>
      <c r="K66" s="311"/>
      <c r="L66" s="312"/>
      <c r="M66" s="311"/>
      <c r="N66" s="312"/>
      <c r="O66" s="313">
        <f>+G66-H66</f>
        <v>0</v>
      </c>
      <c r="P66" s="299"/>
      <c r="Q66" s="299"/>
      <c r="R66" s="810" t="str">
        <f>IF(COUNTA(E66:E68,G66:G68,I66:N68)=0,"OK",IF(COUNTIF(D66:D68,"○")=1,"OK","エラー"))</f>
        <v>OK</v>
      </c>
      <c r="S66" s="247" t="str">
        <f>IF(COUNTA(G66,I66:N66)&gt;=1,IF(E66&lt;=0,"エラー","OK"),"OK")</f>
        <v>OK</v>
      </c>
      <c r="T66" s="247" t="str">
        <f>IF(F66&lt;0,"エラー","OK")</f>
        <v>OK</v>
      </c>
      <c r="U66" s="247" t="str">
        <f>IF(O66&lt;0,"エラー","OK")</f>
        <v>OK</v>
      </c>
      <c r="V66" s="247" t="str">
        <f>IF(AND(COUNTA(E27)=COUNTA(E66),COUNTA(G27)=COUNTA(G66),COUNTA(I27)=COUNTA(I66),COUNTA(J27)=COUNTA(J66),COUNTA(K27)=COUNTA(K66),COUNTA(L27)=COUNTA(L66),COUNTA(M27)=COUNTA(M66),COUNTA(N27)=COUNTA(N66)),"OK","エラー")</f>
        <v>OK</v>
      </c>
    </row>
    <row r="67" spans="1:23" ht="17.25" customHeight="1">
      <c r="A67" s="209"/>
      <c r="B67" s="829" t="s">
        <v>258</v>
      </c>
      <c r="C67" s="830"/>
      <c r="D67" s="314" t="str">
        <f>IF(D28="","",D28)</f>
        <v/>
      </c>
      <c r="E67" s="315"/>
      <c r="F67" s="316">
        <f>E67- G67</f>
        <v>0</v>
      </c>
      <c r="G67" s="315"/>
      <c r="H67" s="317">
        <f>SUM(I67:N67)</f>
        <v>0</v>
      </c>
      <c r="I67" s="318"/>
      <c r="J67" s="319"/>
      <c r="K67" s="318"/>
      <c r="L67" s="319"/>
      <c r="M67" s="318"/>
      <c r="N67" s="319"/>
      <c r="O67" s="320">
        <f>+G67-H67</f>
        <v>0</v>
      </c>
      <c r="P67" s="299"/>
      <c r="Q67" s="299"/>
      <c r="R67" s="810"/>
      <c r="S67" s="247" t="str">
        <f>IF(COUNTA(G67,I67:N67)&gt;=1,IF(E67&lt;=0,"エラー","OK"),"OK")</f>
        <v>OK</v>
      </c>
      <c r="T67" s="247" t="str">
        <f>IF(F67&lt;0,"エラー","OK")</f>
        <v>OK</v>
      </c>
      <c r="U67" s="247" t="str">
        <f>IF(O67&lt;0,"エラー","OK")</f>
        <v>OK</v>
      </c>
      <c r="V67" s="247" t="str">
        <f>IF(AND(COUNTA(E28)=COUNTA(E67),COUNTA(G28)=COUNTA(G67),COUNTA(I28)=COUNTA(I67),COUNTA(J28)=COUNTA(J67),COUNTA(K28)=COUNTA(K67),COUNTA(L28)=COUNTA(L67),COUNTA(M28)=COUNTA(M67),COUNTA(N28)=COUNTA(N67)),"OK","エラー")</f>
        <v>OK</v>
      </c>
    </row>
    <row r="68" spans="1:23" ht="17.25" customHeight="1" thickBot="1">
      <c r="A68" s="209"/>
      <c r="B68" s="831" t="s">
        <v>259</v>
      </c>
      <c r="C68" s="832"/>
      <c r="D68" s="321" t="str">
        <f>IF(D29="","",D29)</f>
        <v/>
      </c>
      <c r="E68" s="322"/>
      <c r="F68" s="323">
        <f>E68- G68</f>
        <v>0</v>
      </c>
      <c r="G68" s="322"/>
      <c r="H68" s="324">
        <f>SUM(I68:N68)</f>
        <v>0</v>
      </c>
      <c r="I68" s="325"/>
      <c r="J68" s="326"/>
      <c r="K68" s="325"/>
      <c r="L68" s="326"/>
      <c r="M68" s="325"/>
      <c r="N68" s="326"/>
      <c r="O68" s="327">
        <f>+G68-H68</f>
        <v>0</v>
      </c>
      <c r="P68" s="299"/>
      <c r="Q68" s="299"/>
      <c r="R68" s="810"/>
      <c r="S68" s="247" t="str">
        <f>IF(COUNTA(G68,I68:N68)&gt;=1,IF(E68&lt;=0,"エラー","OK"),"OK")</f>
        <v>OK</v>
      </c>
      <c r="T68" s="247" t="str">
        <f>IF(F68&lt;0,"エラー","OK")</f>
        <v>OK</v>
      </c>
      <c r="U68" s="247" t="str">
        <f>IF(O68&lt;0,"エラー","OK")</f>
        <v>OK</v>
      </c>
      <c r="V68" s="247" t="str">
        <f>IF(AND(COUNTA(E29)=COUNTA(E68),COUNTA(G29)=COUNTA(G68),COUNTA(I29)=COUNTA(I68),COUNTA(J29)=COUNTA(J68),COUNTA(K29)=COUNTA(K68),COUNTA(L29)=COUNTA(L68),COUNTA(M29)=COUNTA(M68),COUNTA(N29)=COUNTA(N68)),"OK","エラー")</f>
        <v>OK</v>
      </c>
    </row>
    <row r="69" spans="1:23" ht="17.25" customHeight="1" thickBot="1">
      <c r="A69" s="209"/>
      <c r="B69" s="833" t="s">
        <v>260</v>
      </c>
      <c r="C69" s="834"/>
      <c r="D69" s="271"/>
      <c r="E69" s="328">
        <f t="shared" ref="E69:O69" si="2">SUM(E66:E68)</f>
        <v>0</v>
      </c>
      <c r="F69" s="328">
        <f t="shared" si="2"/>
        <v>0</v>
      </c>
      <c r="G69" s="328">
        <f t="shared" si="2"/>
        <v>0</v>
      </c>
      <c r="H69" s="329">
        <f t="shared" si="2"/>
        <v>0</v>
      </c>
      <c r="I69" s="330">
        <f t="shared" si="2"/>
        <v>0</v>
      </c>
      <c r="J69" s="331">
        <f t="shared" si="2"/>
        <v>0</v>
      </c>
      <c r="K69" s="330">
        <f t="shared" si="2"/>
        <v>0</v>
      </c>
      <c r="L69" s="332">
        <f t="shared" si="2"/>
        <v>0</v>
      </c>
      <c r="M69" s="330">
        <f t="shared" si="2"/>
        <v>0</v>
      </c>
      <c r="N69" s="332">
        <f t="shared" si="2"/>
        <v>0</v>
      </c>
      <c r="O69" s="333">
        <f t="shared" si="2"/>
        <v>0</v>
      </c>
      <c r="P69" s="299"/>
      <c r="Q69" s="299"/>
    </row>
    <row r="70" spans="1:23" ht="15" thickTop="1">
      <c r="A70" s="209"/>
      <c r="B70" s="840" t="s">
        <v>287</v>
      </c>
      <c r="C70" s="841"/>
      <c r="D70" s="841"/>
      <c r="E70" s="841"/>
      <c r="F70" s="841"/>
      <c r="G70" s="841"/>
      <c r="H70" s="841"/>
      <c r="I70" s="841"/>
      <c r="J70" s="841"/>
      <c r="K70" s="841"/>
      <c r="L70" s="841"/>
      <c r="M70" s="841"/>
      <c r="N70" s="841"/>
      <c r="O70" s="334"/>
      <c r="P70" s="299"/>
      <c r="Q70" s="299"/>
    </row>
    <row r="71" spans="1:23" ht="14.4">
      <c r="A71" s="209"/>
      <c r="B71" s="211"/>
      <c r="C71" s="217"/>
      <c r="D71" s="217"/>
      <c r="E71" s="217"/>
      <c r="F71" s="217"/>
      <c r="G71" s="217"/>
      <c r="H71" s="217"/>
      <c r="I71" s="217"/>
      <c r="J71" s="217"/>
      <c r="K71" s="217"/>
      <c r="L71" s="217"/>
      <c r="M71" s="217"/>
      <c r="N71" s="217"/>
      <c r="O71" s="334"/>
      <c r="P71" s="299"/>
      <c r="Q71" s="299"/>
    </row>
    <row r="72" spans="1:23" s="200" customFormat="1" ht="20.25" customHeight="1">
      <c r="A72" s="290"/>
      <c r="B72" s="335" t="s">
        <v>288</v>
      </c>
      <c r="C72" s="292"/>
      <c r="D72" s="292"/>
      <c r="E72" s="292"/>
      <c r="F72" s="292"/>
      <c r="G72" s="292"/>
      <c r="H72" s="292"/>
      <c r="I72" s="292"/>
      <c r="J72" s="292"/>
      <c r="K72" s="292"/>
      <c r="L72" s="292"/>
      <c r="M72" s="292"/>
      <c r="N72" s="336"/>
      <c r="O72" s="336"/>
      <c r="P72" s="292"/>
      <c r="Q72" s="290"/>
    </row>
    <row r="73" spans="1:23" s="200" customFormat="1" ht="25.5" customHeight="1" thickBot="1">
      <c r="A73" s="290"/>
      <c r="B73" s="337" t="s">
        <v>289</v>
      </c>
      <c r="C73" s="292"/>
      <c r="D73" s="292"/>
      <c r="E73" s="292"/>
      <c r="F73" s="292"/>
      <c r="G73" s="292"/>
      <c r="H73" s="292"/>
      <c r="I73" s="292"/>
      <c r="J73" s="292"/>
      <c r="K73" s="292"/>
      <c r="L73" s="292"/>
      <c r="M73" s="292"/>
      <c r="N73" s="792" t="s">
        <v>268</v>
      </c>
      <c r="O73" s="792"/>
      <c r="P73" s="292"/>
      <c r="Q73" s="290"/>
    </row>
    <row r="74" spans="1:23" ht="16.5" customHeight="1" thickTop="1" thickBot="1">
      <c r="A74" s="209"/>
      <c r="B74" s="794"/>
      <c r="C74" s="795"/>
      <c r="D74" s="800" t="s">
        <v>226</v>
      </c>
      <c r="E74" s="803" t="s">
        <v>269</v>
      </c>
      <c r="F74" s="803" t="s">
        <v>270</v>
      </c>
      <c r="G74" s="804" t="s">
        <v>271</v>
      </c>
      <c r="H74" s="805"/>
      <c r="I74" s="805"/>
      <c r="J74" s="805"/>
      <c r="K74" s="805"/>
      <c r="L74" s="805"/>
      <c r="M74" s="805"/>
      <c r="N74" s="805"/>
      <c r="O74" s="806"/>
      <c r="P74" s="299"/>
      <c r="Q74" s="299"/>
      <c r="R74" s="809" t="s">
        <v>230</v>
      </c>
      <c r="S74" s="809"/>
      <c r="T74" s="809"/>
      <c r="U74" s="809"/>
      <c r="V74" s="809"/>
      <c r="W74" s="809"/>
    </row>
    <row r="75" spans="1:23" ht="16.5" customHeight="1" thickBot="1">
      <c r="A75" s="209"/>
      <c r="B75" s="796"/>
      <c r="C75" s="797"/>
      <c r="D75" s="801"/>
      <c r="E75" s="801"/>
      <c r="F75" s="801"/>
      <c r="G75" s="801" t="s">
        <v>272</v>
      </c>
      <c r="H75" s="812" t="s">
        <v>273</v>
      </c>
      <c r="I75" s="813"/>
      <c r="J75" s="813"/>
      <c r="K75" s="813"/>
      <c r="L75" s="813"/>
      <c r="M75" s="813"/>
      <c r="N75" s="814"/>
      <c r="O75" s="842" t="s">
        <v>274</v>
      </c>
      <c r="P75" s="299"/>
      <c r="Q75" s="299"/>
      <c r="R75" s="817" t="s">
        <v>234</v>
      </c>
      <c r="S75" s="809" t="s">
        <v>275</v>
      </c>
      <c r="T75" s="809" t="s">
        <v>276</v>
      </c>
      <c r="U75" s="809" t="s">
        <v>277</v>
      </c>
      <c r="V75" s="809" t="s">
        <v>278</v>
      </c>
      <c r="W75" s="809" t="s">
        <v>266</v>
      </c>
    </row>
    <row r="76" spans="1:23" ht="16.5" customHeight="1" thickBot="1">
      <c r="A76" s="209"/>
      <c r="B76" s="796"/>
      <c r="C76" s="797"/>
      <c r="D76" s="801"/>
      <c r="E76" s="801"/>
      <c r="F76" s="801"/>
      <c r="G76" s="801"/>
      <c r="H76" s="302"/>
      <c r="I76" s="839" t="s">
        <v>279</v>
      </c>
      <c r="J76" s="808"/>
      <c r="K76" s="839" t="s">
        <v>280</v>
      </c>
      <c r="L76" s="808"/>
      <c r="M76" s="839" t="s">
        <v>281</v>
      </c>
      <c r="N76" s="808"/>
      <c r="O76" s="816"/>
      <c r="P76" s="299"/>
      <c r="Q76" s="299"/>
      <c r="R76" s="817"/>
      <c r="S76" s="810"/>
      <c r="T76" s="810"/>
      <c r="U76" s="810"/>
      <c r="V76" s="810"/>
      <c r="W76" s="810"/>
    </row>
    <row r="77" spans="1:23" ht="36.75" customHeight="1">
      <c r="A77" s="209"/>
      <c r="B77" s="796"/>
      <c r="C77" s="797"/>
      <c r="D77" s="801"/>
      <c r="E77" s="801"/>
      <c r="F77" s="801"/>
      <c r="G77" s="801"/>
      <c r="H77" s="303" t="s">
        <v>282</v>
      </c>
      <c r="I77" s="304" t="s">
        <v>283</v>
      </c>
      <c r="J77" s="305" t="s">
        <v>284</v>
      </c>
      <c r="K77" s="304" t="s">
        <v>244</v>
      </c>
      <c r="L77" s="305" t="s">
        <v>285</v>
      </c>
      <c r="M77" s="304" t="s">
        <v>244</v>
      </c>
      <c r="N77" s="305" t="s">
        <v>285</v>
      </c>
      <c r="O77" s="816"/>
      <c r="P77" s="299"/>
      <c r="Q77" s="299"/>
      <c r="R77" s="817"/>
      <c r="S77" s="810"/>
      <c r="T77" s="810"/>
      <c r="U77" s="810"/>
      <c r="V77" s="810"/>
      <c r="W77" s="810"/>
    </row>
    <row r="78" spans="1:23" ht="15" thickBot="1">
      <c r="A78" s="209"/>
      <c r="B78" s="798"/>
      <c r="C78" s="799"/>
      <c r="D78" s="802"/>
      <c r="E78" s="226" t="s">
        <v>246</v>
      </c>
      <c r="F78" s="227" t="s">
        <v>247</v>
      </c>
      <c r="G78" s="227" t="s">
        <v>248</v>
      </c>
      <c r="H78" s="226" t="s">
        <v>249</v>
      </c>
      <c r="I78" s="228" t="s">
        <v>250</v>
      </c>
      <c r="J78" s="233" t="s">
        <v>286</v>
      </c>
      <c r="K78" s="228" t="s">
        <v>252</v>
      </c>
      <c r="L78" s="233" t="s">
        <v>253</v>
      </c>
      <c r="M78" s="228" t="s">
        <v>254</v>
      </c>
      <c r="N78" s="233" t="s">
        <v>255</v>
      </c>
      <c r="O78" s="234" t="s">
        <v>256</v>
      </c>
      <c r="P78" s="299"/>
      <c r="Q78" s="299"/>
      <c r="R78" s="817"/>
      <c r="S78" s="810"/>
      <c r="T78" s="810"/>
      <c r="U78" s="810"/>
      <c r="V78" s="810"/>
      <c r="W78" s="810"/>
    </row>
    <row r="79" spans="1:23" ht="17.25" customHeight="1">
      <c r="A79" s="209"/>
      <c r="B79" s="827" t="s">
        <v>257</v>
      </c>
      <c r="C79" s="828"/>
      <c r="D79" s="306" t="str">
        <f>IF(D47="","",D47)</f>
        <v/>
      </c>
      <c r="E79" s="307"/>
      <c r="F79" s="308">
        <f>E79- G79</f>
        <v>0</v>
      </c>
      <c r="G79" s="309"/>
      <c r="H79" s="310">
        <f>SUM(I79:N79)</f>
        <v>0</v>
      </c>
      <c r="I79" s="311"/>
      <c r="J79" s="312"/>
      <c r="K79" s="311"/>
      <c r="L79" s="312"/>
      <c r="M79" s="311"/>
      <c r="N79" s="312"/>
      <c r="O79" s="313">
        <f>+G79-H79</f>
        <v>0</v>
      </c>
      <c r="P79" s="299"/>
      <c r="Q79" s="299"/>
      <c r="R79" s="810" t="str">
        <f>IF(COUNTA(E79:E81,G79:G81,I79:N81)=0,"OK",IF(COUNTIF(D79:D81,"○")=1,"OK","エラー"))</f>
        <v>OK</v>
      </c>
      <c r="S79" s="247" t="str">
        <f>IF(COUNTA(G79,I79:N79)&gt;=1,IF(E79&lt;=0,"エラー","OK"),"OK")</f>
        <v>OK</v>
      </c>
      <c r="T79" s="247" t="str">
        <f>IF(F79&lt;0,"エラー","OK")</f>
        <v>OK</v>
      </c>
      <c r="U79" s="247" t="str">
        <f>IF(O79&lt;0,"エラー","OK")</f>
        <v>OK</v>
      </c>
      <c r="V79" s="247" t="str">
        <f>IF(AND(COUNTA(E47)=COUNTA(E79),COUNTA(G47)=COUNTA(G79),COUNTA(I47)=COUNTA(I79),COUNTA(J47)=COUNTA(J79),COUNTA(K47)=COUNTA(K79),COUNTA(L47)=COUNTA(L79),COUNTA(M47)=COUNTA(M79),COUNTA(N47)=COUNTA(N79)),"OK","エラー")</f>
        <v>OK</v>
      </c>
      <c r="W79" s="247" t="str">
        <f>IF(AND(E79&lt;=E66,G79&lt;=G66,I79&lt;=I66,J79&lt;=J66,K79&lt;=K66,L79&lt;=L66,M79&lt;=M66,N79&lt;=N66),"OK","エラー")</f>
        <v>OK</v>
      </c>
    </row>
    <row r="80" spans="1:23" ht="17.25" customHeight="1">
      <c r="A80" s="209"/>
      <c r="B80" s="829" t="s">
        <v>258</v>
      </c>
      <c r="C80" s="830"/>
      <c r="D80" s="314" t="str">
        <f>IF(D48="","",D48)</f>
        <v/>
      </c>
      <c r="E80" s="315"/>
      <c r="F80" s="316">
        <f>E80- G80</f>
        <v>0</v>
      </c>
      <c r="G80" s="315"/>
      <c r="H80" s="317">
        <f>SUM(I80:N80)</f>
        <v>0</v>
      </c>
      <c r="I80" s="318"/>
      <c r="J80" s="319"/>
      <c r="K80" s="318"/>
      <c r="L80" s="319"/>
      <c r="M80" s="318"/>
      <c r="N80" s="319"/>
      <c r="O80" s="320">
        <f>+G80-H80</f>
        <v>0</v>
      </c>
      <c r="P80" s="299"/>
      <c r="Q80" s="299"/>
      <c r="R80" s="810"/>
      <c r="S80" s="247" t="str">
        <f>IF(COUNTA(G80,I80:N80)&gt;=1,IF(E80&lt;=0,"エラー","OK"),"OK")</f>
        <v>OK</v>
      </c>
      <c r="T80" s="247" t="str">
        <f>IF(F80&lt;0,"エラー","OK")</f>
        <v>OK</v>
      </c>
      <c r="U80" s="247" t="str">
        <f>IF(O80&lt;0,"エラー","OK")</f>
        <v>OK</v>
      </c>
      <c r="V80" s="247" t="str">
        <f>IF(AND(COUNTA(E48)=COUNTA(E80),COUNTA(G48)=COUNTA(G80),COUNTA(I48)=COUNTA(I80),COUNTA(J48)=COUNTA(J80),COUNTA(K48)=COUNTA(K80),COUNTA(L48)=COUNTA(L80),COUNTA(M48)=COUNTA(M80),COUNTA(N48)=COUNTA(N80)),"OK","エラー")</f>
        <v>OK</v>
      </c>
      <c r="W80" s="247" t="str">
        <f>IF(AND(E80&lt;=E67,G80&lt;=G67,I80&lt;=I67,J80&lt;=J67,K80&lt;=K67,L80&lt;=L67,M80&lt;=M67,N80&lt;=N67),"OK","エラー")</f>
        <v>OK</v>
      </c>
    </row>
    <row r="81" spans="1:23" ht="17.25" customHeight="1" thickBot="1">
      <c r="A81" s="209"/>
      <c r="B81" s="831" t="s">
        <v>259</v>
      </c>
      <c r="C81" s="832"/>
      <c r="D81" s="321" t="str">
        <f>IF(D49="","",D49)</f>
        <v/>
      </c>
      <c r="E81" s="322"/>
      <c r="F81" s="323">
        <f>E81- G81</f>
        <v>0</v>
      </c>
      <c r="G81" s="322"/>
      <c r="H81" s="324">
        <f>SUM(I81:N81)</f>
        <v>0</v>
      </c>
      <c r="I81" s="325"/>
      <c r="J81" s="326"/>
      <c r="K81" s="325"/>
      <c r="L81" s="326"/>
      <c r="M81" s="325"/>
      <c r="N81" s="326"/>
      <c r="O81" s="327">
        <f>+G81-H81</f>
        <v>0</v>
      </c>
      <c r="P81" s="299"/>
      <c r="Q81" s="299"/>
      <c r="R81" s="810"/>
      <c r="S81" s="247" t="str">
        <f>IF(COUNTA(G81,I81:N81)&gt;=1,IF(E81&lt;=0,"エラー","OK"),"OK")</f>
        <v>OK</v>
      </c>
      <c r="T81" s="247" t="str">
        <f>IF(F81&lt;0,"エラー","OK")</f>
        <v>OK</v>
      </c>
      <c r="U81" s="247" t="str">
        <f>IF(O81&lt;0,"エラー","OK")</f>
        <v>OK</v>
      </c>
      <c r="V81" s="247" t="str">
        <f>IF(AND(COUNTA(E49)=COUNTA(E81),COUNTA(G49)=COUNTA(G81),COUNTA(I49)=COUNTA(I81),COUNTA(J49)=COUNTA(J81),COUNTA(K49)=COUNTA(K81),COUNTA(L49)=COUNTA(L81),COUNTA(M49)=COUNTA(M81),COUNTA(N49)=COUNTA(N81)),"OK","エラー")</f>
        <v>OK</v>
      </c>
      <c r="W81" s="247" t="str">
        <f>IF(AND(E81&lt;=E68,G81&lt;=G68,I81&lt;=I68,J81&lt;=J68,K81&lt;=K68,L81&lt;=L68,M81&lt;=M68,N81&lt;=N68),"OK","エラー")</f>
        <v>OK</v>
      </c>
    </row>
    <row r="82" spans="1:23" ht="17.25" customHeight="1" thickBot="1">
      <c r="A82" s="209"/>
      <c r="B82" s="833" t="s">
        <v>260</v>
      </c>
      <c r="C82" s="834"/>
      <c r="D82" s="271"/>
      <c r="E82" s="328">
        <f t="shared" ref="E82:O82" si="3">SUM(E79:E81)</f>
        <v>0</v>
      </c>
      <c r="F82" s="328">
        <f t="shared" si="3"/>
        <v>0</v>
      </c>
      <c r="G82" s="328">
        <f t="shared" si="3"/>
        <v>0</v>
      </c>
      <c r="H82" s="329">
        <f t="shared" si="3"/>
        <v>0</v>
      </c>
      <c r="I82" s="330">
        <f t="shared" si="3"/>
        <v>0</v>
      </c>
      <c r="J82" s="331">
        <f t="shared" si="3"/>
        <v>0</v>
      </c>
      <c r="K82" s="330">
        <f t="shared" si="3"/>
        <v>0</v>
      </c>
      <c r="L82" s="332">
        <f t="shared" si="3"/>
        <v>0</v>
      </c>
      <c r="M82" s="330">
        <f t="shared" si="3"/>
        <v>0</v>
      </c>
      <c r="N82" s="332">
        <f t="shared" si="3"/>
        <v>0</v>
      </c>
      <c r="O82" s="333">
        <f t="shared" si="3"/>
        <v>0</v>
      </c>
      <c r="P82" s="299"/>
      <c r="Q82" s="299"/>
    </row>
    <row r="83" spans="1:23" ht="15" thickTop="1">
      <c r="A83" s="209"/>
      <c r="B83" s="840" t="s">
        <v>287</v>
      </c>
      <c r="C83" s="841"/>
      <c r="D83" s="841"/>
      <c r="E83" s="841"/>
      <c r="F83" s="841"/>
      <c r="G83" s="841"/>
      <c r="H83" s="841"/>
      <c r="I83" s="841"/>
      <c r="J83" s="841"/>
      <c r="K83" s="841"/>
      <c r="L83" s="841"/>
      <c r="M83" s="841"/>
      <c r="N83" s="841"/>
      <c r="O83" s="334"/>
      <c r="P83" s="299"/>
      <c r="Q83" s="299"/>
    </row>
    <row r="84" spans="1:23" ht="19.5" customHeight="1">
      <c r="B84" s="338"/>
      <c r="C84" s="338"/>
      <c r="D84" s="338"/>
      <c r="E84" s="339"/>
      <c r="F84" s="339"/>
      <c r="G84" s="339"/>
      <c r="H84" s="339"/>
      <c r="I84" s="339"/>
      <c r="J84" s="339"/>
      <c r="K84" s="339"/>
      <c r="L84" s="339"/>
      <c r="M84" s="339"/>
      <c r="N84" s="339"/>
      <c r="O84" s="339"/>
    </row>
    <row r="85" spans="1:23" ht="30.9" customHeight="1">
      <c r="A85" s="340"/>
      <c r="B85" s="341" t="s">
        <v>290</v>
      </c>
      <c r="C85" s="342"/>
      <c r="D85" s="343"/>
      <c r="E85" s="342"/>
      <c r="F85" s="342"/>
      <c r="G85" s="342"/>
      <c r="H85" s="342"/>
      <c r="I85" s="342"/>
      <c r="J85" s="342"/>
      <c r="K85" s="342"/>
      <c r="L85" s="342"/>
      <c r="M85" s="342"/>
      <c r="N85" s="342"/>
      <c r="O85" s="342"/>
      <c r="P85" s="344"/>
      <c r="Q85" s="344"/>
    </row>
    <row r="86" spans="1:23" ht="30" customHeight="1" thickBot="1">
      <c r="A86" s="340"/>
      <c r="B86" s="345" t="s">
        <v>291</v>
      </c>
      <c r="C86" s="345"/>
      <c r="D86" s="346"/>
      <c r="E86" s="342"/>
      <c r="F86" s="342"/>
      <c r="G86" s="342"/>
      <c r="H86" s="342"/>
      <c r="I86" s="342"/>
      <c r="J86" s="342"/>
      <c r="K86" s="342"/>
      <c r="L86" s="342"/>
      <c r="M86" s="342"/>
      <c r="N86" s="843" t="s">
        <v>225</v>
      </c>
      <c r="O86" s="843"/>
      <c r="P86" s="344"/>
      <c r="Q86" s="344"/>
    </row>
    <row r="87" spans="1:23" ht="14.25" customHeight="1" thickBot="1">
      <c r="A87" s="340"/>
      <c r="B87" s="844"/>
      <c r="C87" s="845"/>
      <c r="D87" s="848" t="s">
        <v>226</v>
      </c>
      <c r="E87" s="849" t="s">
        <v>227</v>
      </c>
      <c r="F87" s="850" t="s">
        <v>228</v>
      </c>
      <c r="G87" s="851" t="s">
        <v>229</v>
      </c>
      <c r="H87" s="813"/>
      <c r="I87" s="813"/>
      <c r="J87" s="813"/>
      <c r="K87" s="813"/>
      <c r="L87" s="813"/>
      <c r="M87" s="813"/>
      <c r="N87" s="813"/>
      <c r="O87" s="814"/>
      <c r="P87" s="344"/>
      <c r="Q87" s="344"/>
      <c r="R87" s="809" t="s">
        <v>230</v>
      </c>
      <c r="S87" s="810"/>
      <c r="T87" s="810"/>
      <c r="U87" s="810"/>
    </row>
    <row r="88" spans="1:23" ht="19.5" customHeight="1" thickBot="1">
      <c r="A88" s="340"/>
      <c r="B88" s="846"/>
      <c r="C88" s="797"/>
      <c r="D88" s="801"/>
      <c r="E88" s="801"/>
      <c r="F88" s="801"/>
      <c r="G88" s="801" t="s">
        <v>231</v>
      </c>
      <c r="H88" s="812" t="s">
        <v>232</v>
      </c>
      <c r="I88" s="813"/>
      <c r="J88" s="813"/>
      <c r="K88" s="813"/>
      <c r="L88" s="813"/>
      <c r="M88" s="813"/>
      <c r="N88" s="814"/>
      <c r="O88" s="849" t="s">
        <v>233</v>
      </c>
      <c r="P88" s="344"/>
      <c r="Q88" s="344"/>
      <c r="R88" s="817" t="s">
        <v>234</v>
      </c>
      <c r="S88" s="809" t="s">
        <v>235</v>
      </c>
      <c r="T88" s="809" t="s">
        <v>236</v>
      </c>
      <c r="U88" s="809" t="s">
        <v>237</v>
      </c>
    </row>
    <row r="89" spans="1:23" ht="17.25" customHeight="1" thickBot="1">
      <c r="A89" s="340"/>
      <c r="B89" s="846"/>
      <c r="C89" s="797"/>
      <c r="D89" s="801"/>
      <c r="E89" s="801"/>
      <c r="F89" s="801"/>
      <c r="G89" s="801"/>
      <c r="H89" s="218"/>
      <c r="I89" s="818" t="s">
        <v>238</v>
      </c>
      <c r="J89" s="819"/>
      <c r="K89" s="820" t="s">
        <v>239</v>
      </c>
      <c r="L89" s="821"/>
      <c r="M89" s="807" t="s">
        <v>240</v>
      </c>
      <c r="N89" s="808"/>
      <c r="O89" s="801"/>
      <c r="P89" s="344"/>
      <c r="Q89" s="344"/>
      <c r="R89" s="817"/>
      <c r="S89" s="810"/>
      <c r="T89" s="810"/>
      <c r="U89" s="810"/>
    </row>
    <row r="90" spans="1:23" ht="37.5" customHeight="1">
      <c r="A90" s="340"/>
      <c r="B90" s="846"/>
      <c r="C90" s="797"/>
      <c r="D90" s="801"/>
      <c r="E90" s="801"/>
      <c r="F90" s="801"/>
      <c r="G90" s="801"/>
      <c r="H90" s="303" t="s">
        <v>282</v>
      </c>
      <c r="I90" s="220" t="s">
        <v>242</v>
      </c>
      <c r="J90" s="347" t="s">
        <v>243</v>
      </c>
      <c r="K90" s="348" t="s">
        <v>244</v>
      </c>
      <c r="L90" s="349" t="s">
        <v>245</v>
      </c>
      <c r="M90" s="350" t="s">
        <v>244</v>
      </c>
      <c r="N90" s="305" t="s">
        <v>245</v>
      </c>
      <c r="O90" s="801"/>
      <c r="P90" s="344"/>
      <c r="Q90" s="344"/>
      <c r="R90" s="817"/>
      <c r="S90" s="810"/>
      <c r="T90" s="810"/>
      <c r="U90" s="810"/>
    </row>
    <row r="91" spans="1:23" ht="15" thickBot="1">
      <c r="A91" s="340"/>
      <c r="B91" s="847"/>
      <c r="C91" s="799"/>
      <c r="D91" s="802"/>
      <c r="E91" s="226" t="s">
        <v>246</v>
      </c>
      <c r="F91" s="227" t="s">
        <v>247</v>
      </c>
      <c r="G91" s="227" t="s">
        <v>248</v>
      </c>
      <c r="H91" s="226" t="s">
        <v>249</v>
      </c>
      <c r="I91" s="228" t="s">
        <v>250</v>
      </c>
      <c r="J91" s="229" t="s">
        <v>286</v>
      </c>
      <c r="K91" s="230" t="s">
        <v>252</v>
      </c>
      <c r="L91" s="231" t="s">
        <v>253</v>
      </c>
      <c r="M91" s="232" t="s">
        <v>254</v>
      </c>
      <c r="N91" s="233" t="s">
        <v>255</v>
      </c>
      <c r="O91" s="227" t="s">
        <v>256</v>
      </c>
      <c r="P91" s="344"/>
      <c r="Q91" s="344"/>
      <c r="R91" s="817"/>
      <c r="S91" s="810"/>
      <c r="T91" s="810"/>
      <c r="U91" s="810"/>
    </row>
    <row r="92" spans="1:23" ht="17.25" customHeight="1">
      <c r="A92" s="340"/>
      <c r="B92" s="854" t="s">
        <v>257</v>
      </c>
      <c r="C92" s="828"/>
      <c r="D92" s="235"/>
      <c r="E92" s="236"/>
      <c r="F92" s="237">
        <f>E92-G92</f>
        <v>0</v>
      </c>
      <c r="G92" s="238"/>
      <c r="H92" s="239">
        <f>SUM(I92:N92)</f>
        <v>0</v>
      </c>
      <c r="I92" s="240"/>
      <c r="J92" s="241"/>
      <c r="K92" s="242"/>
      <c r="L92" s="243"/>
      <c r="M92" s="244"/>
      <c r="N92" s="245"/>
      <c r="O92" s="351">
        <f>G92-H92</f>
        <v>0</v>
      </c>
      <c r="P92" s="344"/>
      <c r="Q92" s="344"/>
      <c r="R92" s="810" t="str">
        <f>IF(COUNTA(E92:E94,G92:G94,I92:N94)=0,"OK",IF(COUNTIF(D92:D94,"○")=1,"OK","エラー"))</f>
        <v>OK</v>
      </c>
      <c r="S92" s="247" t="str">
        <f>IF(COUNTA(G92,I92:N92)&gt;=1,IF(E92&lt;=0,"エラー","OK"),"OK")</f>
        <v>OK</v>
      </c>
      <c r="T92" s="247" t="str">
        <f>IF(F92&lt;0,"エラー","OK")</f>
        <v>OK</v>
      </c>
      <c r="U92" s="247" t="str">
        <f>IF(O92&lt;0,"エラー","OK")</f>
        <v>OK</v>
      </c>
    </row>
    <row r="93" spans="1:23" ht="17.25" customHeight="1">
      <c r="A93" s="340"/>
      <c r="B93" s="855" t="s">
        <v>258</v>
      </c>
      <c r="C93" s="830"/>
      <c r="D93" s="248"/>
      <c r="E93" s="249"/>
      <c r="F93" s="250">
        <f>E93-G93</f>
        <v>0</v>
      </c>
      <c r="G93" s="249"/>
      <c r="H93" s="251">
        <f>SUM(I93:N93)</f>
        <v>0</v>
      </c>
      <c r="I93" s="252"/>
      <c r="J93" s="253"/>
      <c r="K93" s="254"/>
      <c r="L93" s="255"/>
      <c r="M93" s="256"/>
      <c r="N93" s="257"/>
      <c r="O93" s="352">
        <f>G93-H93</f>
        <v>0</v>
      </c>
      <c r="P93" s="344"/>
      <c r="Q93" s="344"/>
      <c r="R93" s="810"/>
      <c r="S93" s="247" t="str">
        <f>IF(COUNTA(G93,I93:N93)&gt;=1,IF(E93&lt;=0,"エラー","OK"),"OK")</f>
        <v>OK</v>
      </c>
      <c r="T93" s="247" t="str">
        <f>IF(F93&lt;0,"エラー","OK")</f>
        <v>OK</v>
      </c>
      <c r="U93" s="247" t="str">
        <f>IF(O93&lt;0,"エラー","OK")</f>
        <v>OK</v>
      </c>
    </row>
    <row r="94" spans="1:23" ht="17.25" customHeight="1" thickBot="1">
      <c r="A94" s="340"/>
      <c r="B94" s="856" t="s">
        <v>259</v>
      </c>
      <c r="C94" s="832"/>
      <c r="D94" s="353"/>
      <c r="E94" s="260"/>
      <c r="F94" s="261">
        <f>E94-G94</f>
        <v>0</v>
      </c>
      <c r="G94" s="262"/>
      <c r="H94" s="263">
        <f>SUM(I94:N94)</f>
        <v>0</v>
      </c>
      <c r="I94" s="264"/>
      <c r="J94" s="265"/>
      <c r="K94" s="266"/>
      <c r="L94" s="267"/>
      <c r="M94" s="268"/>
      <c r="N94" s="269"/>
      <c r="O94" s="354">
        <f>G94-H94</f>
        <v>0</v>
      </c>
      <c r="P94" s="344"/>
      <c r="Q94" s="344"/>
      <c r="R94" s="810"/>
      <c r="S94" s="247" t="str">
        <f>IF(COUNTA(G94,I94:N94)&gt;=1,IF(E94&lt;=0,"エラー","OK"),"OK")</f>
        <v>OK</v>
      </c>
      <c r="T94" s="247" t="str">
        <f>IF(F94&lt;0,"エラー","OK")</f>
        <v>OK</v>
      </c>
      <c r="U94" s="247" t="str">
        <f>IF(O94&lt;0,"エラー","OK")</f>
        <v>OK</v>
      </c>
    </row>
    <row r="95" spans="1:23" ht="17.25" customHeight="1" thickBot="1">
      <c r="A95" s="340"/>
      <c r="B95" s="857" t="s">
        <v>260</v>
      </c>
      <c r="C95" s="858"/>
      <c r="D95" s="355"/>
      <c r="E95" s="354">
        <f>SUM(E92:E94)</f>
        <v>0</v>
      </c>
      <c r="F95" s="354">
        <f>SUM(F92:F94)</f>
        <v>0</v>
      </c>
      <c r="G95" s="354">
        <f t="shared" ref="G95:O95" si="4">SUM(G92:G94)</f>
        <v>0</v>
      </c>
      <c r="H95" s="356">
        <f t="shared" si="4"/>
        <v>0</v>
      </c>
      <c r="I95" s="357">
        <f t="shared" si="4"/>
        <v>0</v>
      </c>
      <c r="J95" s="358">
        <f t="shared" si="4"/>
        <v>0</v>
      </c>
      <c r="K95" s="359">
        <f t="shared" si="4"/>
        <v>0</v>
      </c>
      <c r="L95" s="360">
        <f t="shared" si="4"/>
        <v>0</v>
      </c>
      <c r="M95" s="361">
        <f t="shared" si="4"/>
        <v>0</v>
      </c>
      <c r="N95" s="362">
        <f t="shared" si="4"/>
        <v>0</v>
      </c>
      <c r="O95" s="354">
        <f t="shared" si="4"/>
        <v>0</v>
      </c>
      <c r="P95" s="344"/>
      <c r="Q95" s="344"/>
    </row>
    <row r="96" spans="1:23" ht="3.75" customHeight="1">
      <c r="A96" s="340"/>
      <c r="B96" s="342"/>
      <c r="C96" s="342"/>
      <c r="D96" s="342"/>
      <c r="E96" s="342"/>
      <c r="F96" s="342"/>
      <c r="G96" s="342"/>
      <c r="H96" s="342"/>
      <c r="I96" s="342"/>
      <c r="J96" s="342"/>
      <c r="K96" s="363"/>
      <c r="L96" s="364"/>
      <c r="M96" s="342"/>
      <c r="N96" s="342"/>
      <c r="O96" s="342"/>
      <c r="P96" s="344"/>
      <c r="Q96" s="344"/>
    </row>
    <row r="97" spans="1:22" ht="4.5" customHeight="1" thickBot="1">
      <c r="A97" s="340"/>
      <c r="B97" s="365"/>
      <c r="C97" s="365"/>
      <c r="D97" s="365"/>
      <c r="E97" s="366"/>
      <c r="F97" s="366"/>
      <c r="G97" s="366"/>
      <c r="H97" s="366"/>
      <c r="I97" s="366"/>
      <c r="J97" s="366"/>
      <c r="K97" s="367"/>
      <c r="L97" s="368"/>
      <c r="M97" s="366"/>
      <c r="N97" s="366"/>
      <c r="O97" s="366"/>
      <c r="P97" s="340"/>
      <c r="Q97" s="344"/>
    </row>
    <row r="98" spans="1:22" ht="17.25" customHeight="1">
      <c r="A98" s="340"/>
      <c r="B98" s="365"/>
      <c r="C98" s="365"/>
      <c r="D98" s="365"/>
      <c r="E98" s="366"/>
      <c r="F98" s="366"/>
      <c r="G98" s="366"/>
      <c r="H98" s="859" t="s">
        <v>261</v>
      </c>
      <c r="I98" s="859"/>
      <c r="J98" s="859"/>
      <c r="K98" s="859"/>
      <c r="L98" s="859"/>
      <c r="M98" s="859"/>
      <c r="N98" s="859"/>
      <c r="O98" s="859"/>
      <c r="P98" s="340"/>
      <c r="Q98" s="344"/>
    </row>
    <row r="99" spans="1:22" ht="17.25" customHeight="1" thickBot="1">
      <c r="A99" s="340"/>
      <c r="B99" s="365"/>
      <c r="C99" s="365"/>
      <c r="D99" s="365"/>
      <c r="E99" s="366"/>
      <c r="F99" s="366"/>
      <c r="G99" s="366"/>
      <c r="H99" s="852" t="s">
        <v>262</v>
      </c>
      <c r="I99" s="852"/>
      <c r="J99" s="852"/>
      <c r="K99" s="852"/>
      <c r="L99" s="852"/>
      <c r="M99" s="852"/>
      <c r="N99" s="852"/>
      <c r="O99" s="852"/>
      <c r="P99" s="340"/>
      <c r="Q99" s="344"/>
    </row>
    <row r="100" spans="1:22" ht="17.25" customHeight="1" thickBot="1">
      <c r="A100" s="365"/>
      <c r="B100" s="365"/>
      <c r="C100" s="365"/>
      <c r="D100" s="365"/>
      <c r="E100" s="366"/>
      <c r="F100" s="366"/>
      <c r="G100" s="366"/>
      <c r="H100" s="366"/>
      <c r="I100" s="369"/>
      <c r="J100" s="853" t="s">
        <v>263</v>
      </c>
      <c r="K100" s="853"/>
      <c r="L100" s="853" t="s">
        <v>264</v>
      </c>
      <c r="M100" s="853"/>
      <c r="N100" s="366"/>
      <c r="O100" s="366"/>
      <c r="P100" s="340"/>
      <c r="Q100" s="344"/>
    </row>
    <row r="101" spans="1:22" ht="17.25" customHeight="1">
      <c r="A101" s="365"/>
      <c r="B101" s="365"/>
      <c r="C101" s="365"/>
      <c r="D101" s="365"/>
      <c r="E101" s="366"/>
      <c r="F101" s="366"/>
      <c r="G101" s="366"/>
      <c r="H101" s="366"/>
      <c r="I101" s="370" t="s">
        <v>257</v>
      </c>
      <c r="J101" s="825"/>
      <c r="K101" s="825"/>
      <c r="L101" s="825"/>
      <c r="M101" s="825"/>
      <c r="N101" s="366"/>
      <c r="O101" s="366"/>
      <c r="P101" s="340"/>
      <c r="Q101" s="344"/>
    </row>
    <row r="102" spans="1:22" ht="17.25" customHeight="1">
      <c r="A102" s="365"/>
      <c r="B102" s="365"/>
      <c r="C102" s="365"/>
      <c r="D102" s="365"/>
      <c r="E102" s="366"/>
      <c r="F102" s="366"/>
      <c r="G102" s="366"/>
      <c r="H102" s="366"/>
      <c r="I102" s="370" t="s">
        <v>258</v>
      </c>
      <c r="J102" s="825"/>
      <c r="K102" s="825"/>
      <c r="L102" s="825"/>
      <c r="M102" s="825"/>
      <c r="N102" s="366"/>
      <c r="O102" s="366"/>
      <c r="P102" s="340"/>
      <c r="Q102" s="344"/>
    </row>
    <row r="103" spans="1:22" ht="17.25" customHeight="1" thickBot="1">
      <c r="A103" s="365"/>
      <c r="B103" s="365"/>
      <c r="C103" s="365"/>
      <c r="D103" s="365"/>
      <c r="E103" s="366"/>
      <c r="F103" s="366"/>
      <c r="G103" s="366"/>
      <c r="H103" s="366"/>
      <c r="I103" s="371" t="s">
        <v>259</v>
      </c>
      <c r="J103" s="860"/>
      <c r="K103" s="860"/>
      <c r="L103" s="860"/>
      <c r="M103" s="860"/>
      <c r="N103" s="366"/>
      <c r="O103" s="366"/>
      <c r="P103" s="340"/>
      <c r="Q103" s="344"/>
    </row>
    <row r="104" spans="1:22" ht="23.25" customHeight="1">
      <c r="A104" s="365"/>
      <c r="B104" s="365"/>
      <c r="C104" s="365"/>
      <c r="D104" s="365"/>
      <c r="E104" s="366"/>
      <c r="F104" s="366"/>
      <c r="G104" s="366"/>
      <c r="H104" s="366"/>
      <c r="I104" s="366"/>
      <c r="J104" s="366"/>
      <c r="K104" s="366"/>
      <c r="L104" s="366"/>
      <c r="M104" s="366"/>
      <c r="N104" s="366"/>
      <c r="O104" s="366"/>
      <c r="P104" s="340"/>
      <c r="Q104" s="344"/>
    </row>
    <row r="105" spans="1:22" s="200" customFormat="1" ht="30" customHeight="1" thickBot="1">
      <c r="A105" s="372"/>
      <c r="B105" s="373" t="s">
        <v>292</v>
      </c>
      <c r="C105" s="374"/>
      <c r="D105" s="374"/>
      <c r="E105" s="374"/>
      <c r="F105" s="374"/>
      <c r="G105" s="374"/>
      <c r="H105" s="374"/>
      <c r="I105" s="374"/>
      <c r="J105" s="374"/>
      <c r="K105" s="374"/>
      <c r="L105" s="374"/>
      <c r="M105" s="374"/>
      <c r="N105" s="374"/>
      <c r="O105" s="375" t="s">
        <v>225</v>
      </c>
      <c r="P105" s="374"/>
      <c r="Q105" s="344"/>
    </row>
    <row r="106" spans="1:22" ht="14.25" customHeight="1" thickBot="1">
      <c r="A106" s="340"/>
      <c r="B106" s="844"/>
      <c r="C106" s="845"/>
      <c r="D106" s="848" t="s">
        <v>226</v>
      </c>
      <c r="E106" s="849" t="s">
        <v>227</v>
      </c>
      <c r="F106" s="850" t="s">
        <v>228</v>
      </c>
      <c r="G106" s="812" t="s">
        <v>229</v>
      </c>
      <c r="H106" s="813"/>
      <c r="I106" s="813"/>
      <c r="J106" s="813"/>
      <c r="K106" s="813"/>
      <c r="L106" s="813"/>
      <c r="M106" s="813"/>
      <c r="N106" s="813"/>
      <c r="O106" s="814"/>
      <c r="P106" s="344"/>
      <c r="Q106" s="344"/>
      <c r="R106" s="809" t="s">
        <v>230</v>
      </c>
      <c r="S106" s="809"/>
      <c r="T106" s="809"/>
      <c r="U106" s="809"/>
      <c r="V106" s="809"/>
    </row>
    <row r="107" spans="1:22" ht="22.5" customHeight="1" thickBot="1">
      <c r="A107" s="340"/>
      <c r="B107" s="846"/>
      <c r="C107" s="797"/>
      <c r="D107" s="801"/>
      <c r="E107" s="801"/>
      <c r="F107" s="801"/>
      <c r="G107" s="801" t="s">
        <v>231</v>
      </c>
      <c r="H107" s="812" t="s">
        <v>232</v>
      </c>
      <c r="I107" s="813"/>
      <c r="J107" s="813"/>
      <c r="K107" s="813"/>
      <c r="L107" s="813"/>
      <c r="M107" s="813"/>
      <c r="N107" s="814"/>
      <c r="O107" s="849" t="s">
        <v>233</v>
      </c>
      <c r="P107" s="344"/>
      <c r="Q107" s="344"/>
      <c r="R107" s="817" t="s">
        <v>234</v>
      </c>
      <c r="S107" s="809" t="s">
        <v>235</v>
      </c>
      <c r="T107" s="809" t="s">
        <v>236</v>
      </c>
      <c r="U107" s="809" t="s">
        <v>237</v>
      </c>
      <c r="V107" s="809" t="s">
        <v>266</v>
      </c>
    </row>
    <row r="108" spans="1:22" ht="19.5" customHeight="1" thickBot="1">
      <c r="A108" s="340"/>
      <c r="B108" s="846"/>
      <c r="C108" s="797"/>
      <c r="D108" s="801"/>
      <c r="E108" s="801"/>
      <c r="F108" s="801"/>
      <c r="G108" s="801"/>
      <c r="H108" s="218"/>
      <c r="I108" s="818" t="s">
        <v>238</v>
      </c>
      <c r="J108" s="819"/>
      <c r="K108" s="820" t="s">
        <v>239</v>
      </c>
      <c r="L108" s="821"/>
      <c r="M108" s="807" t="s">
        <v>240</v>
      </c>
      <c r="N108" s="808"/>
      <c r="O108" s="801"/>
      <c r="P108" s="344"/>
      <c r="Q108" s="344"/>
      <c r="R108" s="817"/>
      <c r="S108" s="810"/>
      <c r="T108" s="810"/>
      <c r="U108" s="810"/>
      <c r="V108" s="810"/>
    </row>
    <row r="109" spans="1:22" ht="36.75" customHeight="1">
      <c r="A109" s="340"/>
      <c r="B109" s="846"/>
      <c r="C109" s="797"/>
      <c r="D109" s="801"/>
      <c r="E109" s="801"/>
      <c r="F109" s="801"/>
      <c r="G109" s="801"/>
      <c r="H109" s="303" t="s">
        <v>282</v>
      </c>
      <c r="I109" s="304" t="s">
        <v>242</v>
      </c>
      <c r="J109" s="347" t="s">
        <v>243</v>
      </c>
      <c r="K109" s="348" t="s">
        <v>244</v>
      </c>
      <c r="L109" s="349" t="s">
        <v>245</v>
      </c>
      <c r="M109" s="350" t="s">
        <v>244</v>
      </c>
      <c r="N109" s="305" t="s">
        <v>245</v>
      </c>
      <c r="O109" s="801"/>
      <c r="P109" s="344"/>
      <c r="Q109" s="344"/>
      <c r="R109" s="817"/>
      <c r="S109" s="810"/>
      <c r="T109" s="810"/>
      <c r="U109" s="810"/>
      <c r="V109" s="810"/>
    </row>
    <row r="110" spans="1:22" ht="15" thickBot="1">
      <c r="A110" s="340"/>
      <c r="B110" s="847"/>
      <c r="C110" s="799"/>
      <c r="D110" s="802"/>
      <c r="E110" s="226" t="s">
        <v>246</v>
      </c>
      <c r="F110" s="227" t="s">
        <v>247</v>
      </c>
      <c r="G110" s="227" t="s">
        <v>248</v>
      </c>
      <c r="H110" s="226" t="s">
        <v>249</v>
      </c>
      <c r="I110" s="228" t="s">
        <v>250</v>
      </c>
      <c r="J110" s="229" t="s">
        <v>286</v>
      </c>
      <c r="K110" s="230" t="s">
        <v>252</v>
      </c>
      <c r="L110" s="231" t="s">
        <v>253</v>
      </c>
      <c r="M110" s="232" t="s">
        <v>254</v>
      </c>
      <c r="N110" s="233" t="s">
        <v>255</v>
      </c>
      <c r="O110" s="227" t="s">
        <v>256</v>
      </c>
      <c r="P110" s="344"/>
      <c r="Q110" s="344"/>
      <c r="R110" s="817"/>
      <c r="S110" s="810"/>
      <c r="T110" s="810"/>
      <c r="U110" s="810"/>
      <c r="V110" s="810"/>
    </row>
    <row r="111" spans="1:22" ht="17.25" customHeight="1">
      <c r="A111" s="340"/>
      <c r="B111" s="854" t="s">
        <v>257</v>
      </c>
      <c r="C111" s="828"/>
      <c r="D111" s="295" t="str">
        <f>IF(D92="","",D92)</f>
        <v/>
      </c>
      <c r="E111" s="236"/>
      <c r="F111" s="237">
        <f>E111-G111</f>
        <v>0</v>
      </c>
      <c r="G111" s="238"/>
      <c r="H111" s="239">
        <f>SUM(I111:N111)</f>
        <v>0</v>
      </c>
      <c r="I111" s="240"/>
      <c r="J111" s="241"/>
      <c r="K111" s="242"/>
      <c r="L111" s="243"/>
      <c r="M111" s="244"/>
      <c r="N111" s="245"/>
      <c r="O111" s="351">
        <f>G111-H111</f>
        <v>0</v>
      </c>
      <c r="P111" s="344"/>
      <c r="Q111" s="344"/>
      <c r="R111" s="810" t="str">
        <f>IF(COUNTA(E111:E113,G111:G113,I111:N113)=0,"OK",IF(COUNTIF(D111:D113,"○")=1,"OK","エラー"))</f>
        <v>OK</v>
      </c>
      <c r="S111" s="247" t="str">
        <f>IF(COUNTA(G111,I111:N111)&gt;=1,IF(E111&lt;=0,"エラー","OK"),"OK")</f>
        <v>OK</v>
      </c>
      <c r="T111" s="247" t="str">
        <f>IF(F111&lt;0,"エラー","OK")</f>
        <v>OK</v>
      </c>
      <c r="U111" s="247" t="str">
        <f>IF(O111&lt;0,"エラー","OK")</f>
        <v>OK</v>
      </c>
      <c r="V111" s="247" t="str">
        <f>IF(AND(E111&lt;=E92,G111&lt;=G92,I111&lt;=I92,J111&lt;=J92,K111&lt;=K92,L111&lt;=L92,M111&lt;=M92,N111&lt;=N92),"OK","エラー")</f>
        <v>OK</v>
      </c>
    </row>
    <row r="112" spans="1:22" ht="17.25" customHeight="1">
      <c r="A112" s="340"/>
      <c r="B112" s="855" t="s">
        <v>258</v>
      </c>
      <c r="C112" s="830"/>
      <c r="D112" s="296" t="str">
        <f>IF(D93="","",D93)</f>
        <v/>
      </c>
      <c r="E112" s="249"/>
      <c r="F112" s="250">
        <f>E112-G112</f>
        <v>0</v>
      </c>
      <c r="G112" s="249"/>
      <c r="H112" s="251">
        <f>SUM(I112:N112)</f>
        <v>0</v>
      </c>
      <c r="I112" s="252"/>
      <c r="J112" s="253"/>
      <c r="K112" s="254"/>
      <c r="L112" s="255"/>
      <c r="M112" s="256"/>
      <c r="N112" s="257"/>
      <c r="O112" s="352">
        <f>G112-H112</f>
        <v>0</v>
      </c>
      <c r="P112" s="344"/>
      <c r="Q112" s="344"/>
      <c r="R112" s="810"/>
      <c r="S112" s="247" t="str">
        <f>IF(COUNTA(G112,I112:N112)&gt;=1,IF(E112&lt;=0,"エラー","OK"),"OK")</f>
        <v>OK</v>
      </c>
      <c r="T112" s="247" t="str">
        <f>IF(F112&lt;0,"エラー","OK")</f>
        <v>OK</v>
      </c>
      <c r="U112" s="247" t="str">
        <f>IF(O112&lt;0,"エラー","OK")</f>
        <v>OK</v>
      </c>
      <c r="V112" s="247" t="str">
        <f>IF(AND(E112&lt;=E93,G112&lt;=G93,I112&lt;=I93,J112&lt;=J93,K112&lt;=K93,L112&lt;=L93,M112&lt;=M93,N112&lt;=N93),"OK","エラー")</f>
        <v>OK</v>
      </c>
    </row>
    <row r="113" spans="1:22" ht="17.25" customHeight="1" thickBot="1">
      <c r="A113" s="340"/>
      <c r="B113" s="856" t="s">
        <v>259</v>
      </c>
      <c r="C113" s="832"/>
      <c r="D113" s="321" t="str">
        <f>IF(D94="","",D94)</f>
        <v/>
      </c>
      <c r="E113" s="260"/>
      <c r="F113" s="261">
        <f>E113-G113</f>
        <v>0</v>
      </c>
      <c r="G113" s="262"/>
      <c r="H113" s="263">
        <f>SUM(I113:N113)</f>
        <v>0</v>
      </c>
      <c r="I113" s="264"/>
      <c r="J113" s="265"/>
      <c r="K113" s="266"/>
      <c r="L113" s="267"/>
      <c r="M113" s="268"/>
      <c r="N113" s="269"/>
      <c r="O113" s="354">
        <f>G113-H113</f>
        <v>0</v>
      </c>
      <c r="P113" s="344"/>
      <c r="Q113" s="344"/>
      <c r="R113" s="810"/>
      <c r="S113" s="247" t="str">
        <f>IF(COUNTA(G113,I113:N113)&gt;=1,IF(E113&lt;=0,"エラー","OK"),"OK")</f>
        <v>OK</v>
      </c>
      <c r="T113" s="247" t="str">
        <f>IF(F113&lt;0,"エラー","OK")</f>
        <v>OK</v>
      </c>
      <c r="U113" s="247" t="str">
        <f>IF(O113&lt;0,"エラー","OK")</f>
        <v>OK</v>
      </c>
      <c r="V113" s="247" t="str">
        <f>IF(AND(E113&lt;=E94,G113&lt;=G94,I113&lt;=I94,J113&lt;=J94,K113&lt;=K94,L113&lt;=L94,M113&lt;=M94,N113&lt;=N94),"OK","エラー")</f>
        <v>OK</v>
      </c>
    </row>
    <row r="114" spans="1:22" ht="17.25" customHeight="1" thickBot="1">
      <c r="A114" s="340"/>
      <c r="B114" s="857" t="s">
        <v>260</v>
      </c>
      <c r="C114" s="858"/>
      <c r="D114" s="355"/>
      <c r="E114" s="354">
        <f>SUM(E111:E113)</f>
        <v>0</v>
      </c>
      <c r="F114" s="354">
        <f>SUM(F111:F113)</f>
        <v>0</v>
      </c>
      <c r="G114" s="354">
        <f t="shared" ref="G114:O114" si="5">SUM(G111:G113)</f>
        <v>0</v>
      </c>
      <c r="H114" s="356">
        <f t="shared" si="5"/>
        <v>0</v>
      </c>
      <c r="I114" s="357">
        <f t="shared" si="5"/>
        <v>0</v>
      </c>
      <c r="J114" s="358">
        <f t="shared" si="5"/>
        <v>0</v>
      </c>
      <c r="K114" s="359">
        <f t="shared" si="5"/>
        <v>0</v>
      </c>
      <c r="L114" s="360">
        <f t="shared" si="5"/>
        <v>0</v>
      </c>
      <c r="M114" s="361">
        <f t="shared" si="5"/>
        <v>0</v>
      </c>
      <c r="N114" s="362">
        <f t="shared" si="5"/>
        <v>0</v>
      </c>
      <c r="O114" s="354">
        <f t="shared" si="5"/>
        <v>0</v>
      </c>
      <c r="P114" s="344"/>
      <c r="Q114" s="344"/>
    </row>
    <row r="115" spans="1:22" ht="8.25" customHeight="1">
      <c r="A115" s="340"/>
      <c r="B115" s="342"/>
      <c r="C115" s="342"/>
      <c r="D115" s="342"/>
      <c r="E115" s="342"/>
      <c r="F115" s="342"/>
      <c r="G115" s="342"/>
      <c r="H115" s="342"/>
      <c r="I115" s="342"/>
      <c r="J115" s="342"/>
      <c r="K115" s="363"/>
      <c r="L115" s="364"/>
      <c r="M115" s="342"/>
      <c r="N115" s="342"/>
      <c r="O115" s="342"/>
      <c r="P115" s="344"/>
      <c r="Q115" s="344"/>
    </row>
    <row r="116" spans="1:22" ht="4.5" customHeight="1" thickBot="1">
      <c r="A116" s="340"/>
      <c r="B116" s="365"/>
      <c r="C116" s="365"/>
      <c r="D116" s="365"/>
      <c r="E116" s="366"/>
      <c r="F116" s="366"/>
      <c r="G116" s="366"/>
      <c r="H116" s="366"/>
      <c r="I116" s="366"/>
      <c r="J116" s="366"/>
      <c r="K116" s="367"/>
      <c r="L116" s="368"/>
      <c r="M116" s="366"/>
      <c r="N116" s="366"/>
      <c r="O116" s="366"/>
      <c r="P116" s="340"/>
      <c r="Q116" s="344"/>
    </row>
    <row r="117" spans="1:22" ht="17.25" customHeight="1">
      <c r="A117" s="340"/>
      <c r="B117" s="365"/>
      <c r="C117" s="365"/>
      <c r="D117" s="365"/>
      <c r="E117" s="366"/>
      <c r="F117" s="366"/>
      <c r="G117" s="366"/>
      <c r="H117" s="859" t="s">
        <v>261</v>
      </c>
      <c r="I117" s="859"/>
      <c r="J117" s="859"/>
      <c r="K117" s="859"/>
      <c r="L117" s="859"/>
      <c r="M117" s="859"/>
      <c r="N117" s="859"/>
      <c r="O117" s="859"/>
      <c r="P117" s="340"/>
      <c r="Q117" s="344"/>
    </row>
    <row r="118" spans="1:22" ht="17.25" customHeight="1" thickBot="1">
      <c r="A118" s="340"/>
      <c r="B118" s="365"/>
      <c r="C118" s="365"/>
      <c r="D118" s="365"/>
      <c r="E118" s="366"/>
      <c r="F118" s="366"/>
      <c r="G118" s="366"/>
      <c r="H118" s="852" t="s">
        <v>262</v>
      </c>
      <c r="I118" s="852"/>
      <c r="J118" s="852"/>
      <c r="K118" s="852"/>
      <c r="L118" s="852"/>
      <c r="M118" s="852"/>
      <c r="N118" s="852"/>
      <c r="O118" s="852"/>
      <c r="P118" s="340"/>
      <c r="Q118" s="344"/>
    </row>
    <row r="119" spans="1:22" ht="17.25" customHeight="1" thickBot="1">
      <c r="A119" s="365"/>
      <c r="B119" s="365"/>
      <c r="C119" s="365"/>
      <c r="D119" s="365"/>
      <c r="E119" s="366"/>
      <c r="F119" s="366"/>
      <c r="G119" s="366"/>
      <c r="H119" s="366"/>
      <c r="I119" s="369"/>
      <c r="J119" s="853" t="s">
        <v>263</v>
      </c>
      <c r="K119" s="853"/>
      <c r="L119" s="853" t="s">
        <v>264</v>
      </c>
      <c r="M119" s="853"/>
      <c r="N119" s="366"/>
      <c r="O119" s="366"/>
      <c r="P119" s="340"/>
      <c r="Q119" s="344"/>
    </row>
    <row r="120" spans="1:22" ht="17.25" customHeight="1">
      <c r="A120" s="365"/>
      <c r="B120" s="365"/>
      <c r="C120" s="365"/>
      <c r="D120" s="365"/>
      <c r="E120" s="366"/>
      <c r="F120" s="366"/>
      <c r="G120" s="366"/>
      <c r="H120" s="366"/>
      <c r="I120" s="370" t="s">
        <v>257</v>
      </c>
      <c r="J120" s="825"/>
      <c r="K120" s="825"/>
      <c r="L120" s="825"/>
      <c r="M120" s="825"/>
      <c r="N120" s="366"/>
      <c r="O120" s="366"/>
      <c r="P120" s="340"/>
      <c r="Q120" s="344"/>
    </row>
    <row r="121" spans="1:22" ht="17.25" customHeight="1">
      <c r="A121" s="365"/>
      <c r="B121" s="365"/>
      <c r="C121" s="365"/>
      <c r="D121" s="365"/>
      <c r="E121" s="366"/>
      <c r="F121" s="366"/>
      <c r="G121" s="366"/>
      <c r="H121" s="366"/>
      <c r="I121" s="370" t="s">
        <v>258</v>
      </c>
      <c r="J121" s="825"/>
      <c r="K121" s="825"/>
      <c r="L121" s="825"/>
      <c r="M121" s="825"/>
      <c r="N121" s="366"/>
      <c r="O121" s="366"/>
      <c r="P121" s="340"/>
      <c r="Q121" s="344"/>
    </row>
    <row r="122" spans="1:22" ht="17.25" customHeight="1" thickBot="1">
      <c r="A122" s="365"/>
      <c r="B122" s="365"/>
      <c r="C122" s="365"/>
      <c r="D122" s="365"/>
      <c r="E122" s="366"/>
      <c r="F122" s="366"/>
      <c r="G122" s="366"/>
      <c r="H122" s="366"/>
      <c r="I122" s="371" t="s">
        <v>259</v>
      </c>
      <c r="J122" s="860"/>
      <c r="K122" s="860"/>
      <c r="L122" s="860"/>
      <c r="M122" s="860"/>
      <c r="N122" s="366"/>
      <c r="O122" s="366"/>
      <c r="P122" s="340"/>
      <c r="Q122" s="344"/>
    </row>
    <row r="123" spans="1:22" ht="17.25" customHeight="1">
      <c r="A123" s="365"/>
      <c r="B123" s="365"/>
      <c r="C123" s="365"/>
      <c r="D123" s="365"/>
      <c r="E123" s="366"/>
      <c r="F123" s="366"/>
      <c r="G123" s="366"/>
      <c r="H123" s="366"/>
      <c r="I123" s="366"/>
      <c r="J123" s="366"/>
      <c r="K123" s="366"/>
      <c r="L123" s="366"/>
      <c r="M123" s="366"/>
      <c r="N123" s="366"/>
      <c r="O123" s="366"/>
      <c r="P123" s="340"/>
      <c r="Q123" s="344"/>
    </row>
    <row r="124" spans="1:22" ht="30" customHeight="1" thickBot="1">
      <c r="A124" s="340"/>
      <c r="B124" s="376" t="s">
        <v>293</v>
      </c>
      <c r="C124" s="377"/>
      <c r="D124" s="346"/>
      <c r="E124" s="342"/>
      <c r="F124" s="342"/>
      <c r="G124" s="342"/>
      <c r="H124" s="342"/>
      <c r="I124" s="342"/>
      <c r="J124" s="342"/>
      <c r="K124" s="342"/>
      <c r="L124" s="342"/>
      <c r="M124" s="342"/>
      <c r="N124" s="843" t="s">
        <v>268</v>
      </c>
      <c r="O124" s="861"/>
      <c r="P124" s="378"/>
      <c r="Q124" s="340"/>
    </row>
    <row r="125" spans="1:22" ht="17.25" customHeight="1" thickBot="1">
      <c r="A125" s="340"/>
      <c r="B125" s="844"/>
      <c r="C125" s="862"/>
      <c r="D125" s="848" t="s">
        <v>226</v>
      </c>
      <c r="E125" s="850" t="s">
        <v>269</v>
      </c>
      <c r="F125" s="850" t="s">
        <v>270</v>
      </c>
      <c r="G125" s="867" t="s">
        <v>271</v>
      </c>
      <c r="H125" s="868"/>
      <c r="I125" s="868"/>
      <c r="J125" s="868"/>
      <c r="K125" s="868"/>
      <c r="L125" s="868"/>
      <c r="M125" s="868"/>
      <c r="N125" s="868"/>
      <c r="O125" s="869"/>
      <c r="P125" s="340"/>
      <c r="Q125" s="340"/>
      <c r="R125" s="809" t="s">
        <v>230</v>
      </c>
      <c r="S125" s="809"/>
      <c r="T125" s="809"/>
      <c r="U125" s="809"/>
      <c r="V125" s="809"/>
    </row>
    <row r="126" spans="1:22" ht="17.25" customHeight="1" thickBot="1">
      <c r="A126" s="340"/>
      <c r="B126" s="863"/>
      <c r="C126" s="864"/>
      <c r="D126" s="801"/>
      <c r="E126" s="801"/>
      <c r="F126" s="811"/>
      <c r="G126" s="811" t="s">
        <v>272</v>
      </c>
      <c r="H126" s="871" t="s">
        <v>273</v>
      </c>
      <c r="I126" s="872"/>
      <c r="J126" s="872"/>
      <c r="K126" s="872"/>
      <c r="L126" s="872"/>
      <c r="M126" s="872"/>
      <c r="N126" s="873"/>
      <c r="O126" s="801" t="s">
        <v>274</v>
      </c>
      <c r="P126" s="340"/>
      <c r="Q126" s="379"/>
      <c r="R126" s="817" t="s">
        <v>234</v>
      </c>
      <c r="S126" s="809" t="s">
        <v>275</v>
      </c>
      <c r="T126" s="809" t="s">
        <v>276</v>
      </c>
      <c r="U126" s="809" t="s">
        <v>277</v>
      </c>
      <c r="V126" s="809" t="s">
        <v>278</v>
      </c>
    </row>
    <row r="127" spans="1:22" s="380" customFormat="1" ht="17.25" customHeight="1" thickBot="1">
      <c r="A127" s="379"/>
      <c r="B127" s="863"/>
      <c r="C127" s="864"/>
      <c r="D127" s="801"/>
      <c r="E127" s="801"/>
      <c r="F127" s="811"/>
      <c r="G127" s="801"/>
      <c r="H127" s="302"/>
      <c r="I127" s="839" t="s">
        <v>279</v>
      </c>
      <c r="J127" s="808"/>
      <c r="K127" s="839" t="s">
        <v>280</v>
      </c>
      <c r="L127" s="808"/>
      <c r="M127" s="839" t="s">
        <v>281</v>
      </c>
      <c r="N127" s="808"/>
      <c r="O127" s="801"/>
      <c r="P127" s="379"/>
      <c r="Q127" s="340"/>
      <c r="R127" s="817"/>
      <c r="S127" s="810"/>
      <c r="T127" s="810"/>
      <c r="U127" s="810"/>
      <c r="V127" s="810"/>
    </row>
    <row r="128" spans="1:22" ht="39.75" customHeight="1">
      <c r="A128" s="340"/>
      <c r="B128" s="863"/>
      <c r="C128" s="864"/>
      <c r="D128" s="801"/>
      <c r="E128" s="801"/>
      <c r="F128" s="811"/>
      <c r="G128" s="801"/>
      <c r="H128" s="303" t="s">
        <v>282</v>
      </c>
      <c r="I128" s="220" t="s">
        <v>283</v>
      </c>
      <c r="J128" s="225" t="s">
        <v>284</v>
      </c>
      <c r="K128" s="304" t="s">
        <v>244</v>
      </c>
      <c r="L128" s="305" t="s">
        <v>285</v>
      </c>
      <c r="M128" s="304" t="s">
        <v>244</v>
      </c>
      <c r="N128" s="305" t="s">
        <v>285</v>
      </c>
      <c r="O128" s="801"/>
      <c r="P128" s="340"/>
      <c r="Q128" s="340"/>
      <c r="R128" s="817"/>
      <c r="S128" s="810"/>
      <c r="T128" s="810"/>
      <c r="U128" s="810"/>
      <c r="V128" s="810"/>
    </row>
    <row r="129" spans="1:23" ht="18" customHeight="1" thickBot="1">
      <c r="A129" s="340"/>
      <c r="B129" s="865"/>
      <c r="C129" s="866"/>
      <c r="D129" s="802"/>
      <c r="E129" s="226" t="s">
        <v>246</v>
      </c>
      <c r="F129" s="227" t="s">
        <v>247</v>
      </c>
      <c r="G129" s="227" t="s">
        <v>248</v>
      </c>
      <c r="H129" s="226" t="s">
        <v>249</v>
      </c>
      <c r="I129" s="228" t="s">
        <v>250</v>
      </c>
      <c r="J129" s="233" t="s">
        <v>286</v>
      </c>
      <c r="K129" s="228" t="s">
        <v>252</v>
      </c>
      <c r="L129" s="233" t="s">
        <v>253</v>
      </c>
      <c r="M129" s="228" t="s">
        <v>254</v>
      </c>
      <c r="N129" s="233" t="s">
        <v>255</v>
      </c>
      <c r="O129" s="227" t="s">
        <v>256</v>
      </c>
      <c r="P129" s="340"/>
      <c r="Q129" s="340"/>
      <c r="R129" s="817"/>
      <c r="S129" s="810"/>
      <c r="T129" s="810"/>
      <c r="U129" s="810"/>
      <c r="V129" s="810"/>
    </row>
    <row r="130" spans="1:23" ht="17.25" customHeight="1">
      <c r="A130" s="340"/>
      <c r="B130" s="854" t="s">
        <v>257</v>
      </c>
      <c r="C130" s="828"/>
      <c r="D130" s="295" t="str">
        <f>IF(D92="","",D92)</f>
        <v/>
      </c>
      <c r="E130" s="307"/>
      <c r="F130" s="308">
        <f>E130- G130</f>
        <v>0</v>
      </c>
      <c r="G130" s="309"/>
      <c r="H130" s="310">
        <f>SUM(I130:N130)</f>
        <v>0</v>
      </c>
      <c r="I130" s="311"/>
      <c r="J130" s="312"/>
      <c r="K130" s="311"/>
      <c r="L130" s="312"/>
      <c r="M130" s="311"/>
      <c r="N130" s="312"/>
      <c r="O130" s="381">
        <f>+G130-H130</f>
        <v>0</v>
      </c>
      <c r="P130" s="340"/>
      <c r="Q130" s="340"/>
      <c r="R130" s="810" t="str">
        <f>IF(COUNTA(E130:E132,G130:G132,I130:N132)=0,"OK",IF(COUNTIF(D130:D132,"○")=1,"OK","エラー"))</f>
        <v>OK</v>
      </c>
      <c r="S130" s="247" t="str">
        <f>IF(COUNTA(G130,I130:N130)&gt;=1,IF(E130&lt;=0,"エラー","OK"),"OK")</f>
        <v>OK</v>
      </c>
      <c r="T130" s="247" t="str">
        <f>IF(F130&lt;0,"エラー","OK")</f>
        <v>OK</v>
      </c>
      <c r="U130" s="247" t="str">
        <f>IF(O130&lt;0,"エラー","OK")</f>
        <v>OK</v>
      </c>
      <c r="V130" s="247" t="str">
        <f>IF(AND(COUNTA(E92)=COUNTA(E130),COUNTA(G92)=COUNTA(G130),COUNTA(I92)=COUNTA(I130),COUNTA(J92)=COUNTA(J130),COUNTA(K92)=COUNTA(K130),COUNTA(L92)=COUNTA(L130),COUNTA(M92)=COUNTA(M130),COUNTA(N92)=COUNTA(N130)),"OK","エラー")</f>
        <v>OK</v>
      </c>
    </row>
    <row r="131" spans="1:23" ht="17.25" customHeight="1">
      <c r="A131" s="340"/>
      <c r="B131" s="855" t="s">
        <v>258</v>
      </c>
      <c r="C131" s="830"/>
      <c r="D131" s="296" t="str">
        <f>IF(D93="","",D93)</f>
        <v/>
      </c>
      <c r="E131" s="315"/>
      <c r="F131" s="316">
        <f>E131- G131</f>
        <v>0</v>
      </c>
      <c r="G131" s="315"/>
      <c r="H131" s="317">
        <f>SUM(I131:N131)</f>
        <v>0</v>
      </c>
      <c r="I131" s="318"/>
      <c r="J131" s="319"/>
      <c r="K131" s="318"/>
      <c r="L131" s="319"/>
      <c r="M131" s="318"/>
      <c r="N131" s="319"/>
      <c r="O131" s="382">
        <f>+G131-H131</f>
        <v>0</v>
      </c>
      <c r="P131" s="340"/>
      <c r="Q131" s="340"/>
      <c r="R131" s="810"/>
      <c r="S131" s="247" t="str">
        <f>IF(COUNTA(G131,I131:N131)&gt;=1,IF(E131&lt;=0,"エラー","OK"),"OK")</f>
        <v>OK</v>
      </c>
      <c r="T131" s="247" t="str">
        <f>IF(F131&lt;0,"エラー","OK")</f>
        <v>OK</v>
      </c>
      <c r="U131" s="247" t="str">
        <f>IF(O131&lt;0,"エラー","OK")</f>
        <v>OK</v>
      </c>
      <c r="V131" s="247" t="str">
        <f>IF(AND(COUNTA(E93)=COUNTA(E131),COUNTA(G93)=COUNTA(G131),COUNTA(I93)=COUNTA(I131),COUNTA(J93)=COUNTA(J131),COUNTA(K93)=COUNTA(K131),COUNTA(L93)=COUNTA(L131),COUNTA(M93)=COUNTA(M131),COUNTA(N93)=COUNTA(N131)),"OK","エラー")</f>
        <v>OK</v>
      </c>
    </row>
    <row r="132" spans="1:23" ht="17.25" customHeight="1" thickBot="1">
      <c r="A132" s="340"/>
      <c r="B132" s="856" t="s">
        <v>259</v>
      </c>
      <c r="C132" s="832"/>
      <c r="D132" s="321" t="str">
        <f>IF(D94="","",D94)</f>
        <v/>
      </c>
      <c r="E132" s="322"/>
      <c r="F132" s="323">
        <f>E132- G132</f>
        <v>0</v>
      </c>
      <c r="G132" s="322"/>
      <c r="H132" s="324">
        <f>SUM(I132:N132)</f>
        <v>0</v>
      </c>
      <c r="I132" s="325"/>
      <c r="J132" s="326"/>
      <c r="K132" s="325"/>
      <c r="L132" s="326"/>
      <c r="M132" s="325"/>
      <c r="N132" s="326"/>
      <c r="O132" s="383">
        <f>+G132-H132</f>
        <v>0</v>
      </c>
      <c r="P132" s="340"/>
      <c r="Q132" s="340"/>
      <c r="R132" s="810"/>
      <c r="S132" s="247" t="str">
        <f>IF(COUNTA(G132,I132:N132)&gt;=1,IF(E132&lt;=0,"エラー","OK"),"OK")</f>
        <v>OK</v>
      </c>
      <c r="T132" s="247" t="str">
        <f>IF(F132&lt;0,"エラー","OK")</f>
        <v>OK</v>
      </c>
      <c r="U132" s="247" t="str">
        <f>IF(O132&lt;0,"エラー","OK")</f>
        <v>OK</v>
      </c>
      <c r="V132" s="247" t="str">
        <f>IF(AND(COUNTA(E94)=COUNTA(E132),COUNTA(G94)=COUNTA(G132),COUNTA(I94)=COUNTA(I132),COUNTA(J94)=COUNTA(J132),COUNTA(K94)=COUNTA(K132),COUNTA(L94)=COUNTA(L132),COUNTA(M94)=COUNTA(M132),COUNTA(N94)=COUNTA(N132)),"OK","エラー")</f>
        <v>OK</v>
      </c>
    </row>
    <row r="133" spans="1:23" ht="17.25" customHeight="1" thickBot="1">
      <c r="A133" s="340"/>
      <c r="B133" s="857" t="s">
        <v>260</v>
      </c>
      <c r="C133" s="858"/>
      <c r="D133" s="355"/>
      <c r="E133" s="384">
        <f t="shared" ref="E133:O133" si="6">SUM(E130:E132)</f>
        <v>0</v>
      </c>
      <c r="F133" s="384">
        <f t="shared" si="6"/>
        <v>0</v>
      </c>
      <c r="G133" s="384">
        <f t="shared" si="6"/>
        <v>0</v>
      </c>
      <c r="H133" s="385">
        <f t="shared" si="6"/>
        <v>0</v>
      </c>
      <c r="I133" s="386">
        <f t="shared" si="6"/>
        <v>0</v>
      </c>
      <c r="J133" s="387">
        <f t="shared" si="6"/>
        <v>0</v>
      </c>
      <c r="K133" s="386">
        <f t="shared" si="6"/>
        <v>0</v>
      </c>
      <c r="L133" s="388">
        <f t="shared" si="6"/>
        <v>0</v>
      </c>
      <c r="M133" s="386">
        <f t="shared" si="6"/>
        <v>0</v>
      </c>
      <c r="N133" s="388">
        <f t="shared" si="6"/>
        <v>0</v>
      </c>
      <c r="O133" s="384">
        <f t="shared" si="6"/>
        <v>0</v>
      </c>
      <c r="P133" s="340"/>
      <c r="Q133" s="340"/>
    </row>
    <row r="134" spans="1:23" ht="12" customHeight="1">
      <c r="A134" s="340"/>
      <c r="B134" s="870" t="s">
        <v>287</v>
      </c>
      <c r="C134" s="870"/>
      <c r="D134" s="870"/>
      <c r="E134" s="870"/>
      <c r="F134" s="870"/>
      <c r="G134" s="870"/>
      <c r="H134" s="870"/>
      <c r="I134" s="870"/>
      <c r="J134" s="870"/>
      <c r="K134" s="870"/>
      <c r="L134" s="870"/>
      <c r="M134" s="870"/>
      <c r="N134" s="342"/>
      <c r="O134" s="342"/>
      <c r="P134" s="340"/>
      <c r="Q134" s="340"/>
    </row>
    <row r="135" spans="1:23" ht="20.25" customHeight="1">
      <c r="A135" s="340"/>
      <c r="B135" s="389"/>
      <c r="C135" s="389"/>
      <c r="D135" s="389"/>
      <c r="E135" s="389"/>
      <c r="F135" s="389"/>
      <c r="G135" s="389"/>
      <c r="H135" s="389"/>
      <c r="I135" s="389"/>
      <c r="J135" s="389"/>
      <c r="K135" s="389"/>
      <c r="L135" s="389"/>
      <c r="M135" s="389"/>
      <c r="N135" s="342"/>
      <c r="O135" s="342"/>
      <c r="P135" s="340"/>
      <c r="Q135" s="340"/>
    </row>
    <row r="136" spans="1:23" s="200" customFormat="1" ht="30" customHeight="1">
      <c r="A136" s="372"/>
      <c r="B136" s="390" t="s">
        <v>294</v>
      </c>
      <c r="C136" s="374"/>
      <c r="D136" s="374"/>
      <c r="E136" s="374"/>
      <c r="F136" s="374"/>
      <c r="G136" s="374"/>
      <c r="H136" s="374"/>
      <c r="I136" s="374"/>
      <c r="J136" s="374"/>
      <c r="K136" s="374"/>
      <c r="L136" s="374"/>
      <c r="M136" s="374"/>
      <c r="N136" s="391"/>
      <c r="O136" s="392"/>
      <c r="P136" s="374"/>
      <c r="Q136" s="372"/>
    </row>
    <row r="137" spans="1:23" s="200" customFormat="1" ht="30" customHeight="1" thickBot="1">
      <c r="A137" s="372"/>
      <c r="B137" s="393" t="s">
        <v>295</v>
      </c>
      <c r="C137" s="374"/>
      <c r="D137" s="374"/>
      <c r="E137" s="374"/>
      <c r="F137" s="374"/>
      <c r="G137" s="374"/>
      <c r="H137" s="374"/>
      <c r="I137" s="374"/>
      <c r="J137" s="374"/>
      <c r="K137" s="374"/>
      <c r="L137" s="374"/>
      <c r="M137" s="374"/>
      <c r="N137" s="391"/>
      <c r="O137" s="394" t="s">
        <v>268</v>
      </c>
      <c r="P137" s="374"/>
      <c r="Q137" s="372"/>
    </row>
    <row r="138" spans="1:23" ht="17.25" customHeight="1" thickBot="1">
      <c r="A138" s="340"/>
      <c r="B138" s="844"/>
      <c r="C138" s="845"/>
      <c r="D138" s="848" t="s">
        <v>226</v>
      </c>
      <c r="E138" s="850" t="s">
        <v>269</v>
      </c>
      <c r="F138" s="850" t="s">
        <v>270</v>
      </c>
      <c r="G138" s="812" t="s">
        <v>271</v>
      </c>
      <c r="H138" s="813"/>
      <c r="I138" s="813"/>
      <c r="J138" s="813"/>
      <c r="K138" s="813"/>
      <c r="L138" s="813"/>
      <c r="M138" s="813"/>
      <c r="N138" s="813"/>
      <c r="O138" s="814"/>
      <c r="P138" s="344"/>
      <c r="Q138" s="344"/>
      <c r="R138" s="809" t="s">
        <v>230</v>
      </c>
      <c r="S138" s="809"/>
      <c r="T138" s="809"/>
      <c r="U138" s="809"/>
      <c r="V138" s="809"/>
      <c r="W138" s="809"/>
    </row>
    <row r="139" spans="1:23" ht="17.25" customHeight="1" thickBot="1">
      <c r="A139" s="340"/>
      <c r="B139" s="846"/>
      <c r="C139" s="797"/>
      <c r="D139" s="801"/>
      <c r="E139" s="801"/>
      <c r="F139" s="801"/>
      <c r="G139" s="801" t="s">
        <v>272</v>
      </c>
      <c r="H139" s="812" t="s">
        <v>273</v>
      </c>
      <c r="I139" s="813"/>
      <c r="J139" s="813"/>
      <c r="K139" s="813"/>
      <c r="L139" s="813"/>
      <c r="M139" s="813"/>
      <c r="N139" s="814"/>
      <c r="O139" s="849" t="s">
        <v>274</v>
      </c>
      <c r="P139" s="344"/>
      <c r="Q139" s="344"/>
      <c r="R139" s="817" t="s">
        <v>234</v>
      </c>
      <c r="S139" s="809" t="s">
        <v>275</v>
      </c>
      <c r="T139" s="809" t="s">
        <v>276</v>
      </c>
      <c r="U139" s="809" t="s">
        <v>277</v>
      </c>
      <c r="V139" s="809" t="s">
        <v>278</v>
      </c>
      <c r="W139" s="809" t="s">
        <v>266</v>
      </c>
    </row>
    <row r="140" spans="1:23" ht="17.25" customHeight="1" thickBot="1">
      <c r="A140" s="340"/>
      <c r="B140" s="846"/>
      <c r="C140" s="797"/>
      <c r="D140" s="801"/>
      <c r="E140" s="801"/>
      <c r="F140" s="801"/>
      <c r="G140" s="801"/>
      <c r="H140" s="302"/>
      <c r="I140" s="839" t="s">
        <v>279</v>
      </c>
      <c r="J140" s="808"/>
      <c r="K140" s="839" t="s">
        <v>280</v>
      </c>
      <c r="L140" s="808"/>
      <c r="M140" s="839" t="s">
        <v>281</v>
      </c>
      <c r="N140" s="808"/>
      <c r="O140" s="801"/>
      <c r="P140" s="344"/>
      <c r="Q140" s="344"/>
      <c r="R140" s="817"/>
      <c r="S140" s="810"/>
      <c r="T140" s="810"/>
      <c r="U140" s="810"/>
      <c r="V140" s="810"/>
      <c r="W140" s="810"/>
    </row>
    <row r="141" spans="1:23" ht="37.5" customHeight="1">
      <c r="A141" s="340"/>
      <c r="B141" s="846"/>
      <c r="C141" s="797"/>
      <c r="D141" s="801"/>
      <c r="E141" s="801"/>
      <c r="F141" s="801"/>
      <c r="G141" s="801"/>
      <c r="H141" s="303" t="s">
        <v>282</v>
      </c>
      <c r="I141" s="304" t="s">
        <v>283</v>
      </c>
      <c r="J141" s="305" t="s">
        <v>284</v>
      </c>
      <c r="K141" s="304" t="s">
        <v>244</v>
      </c>
      <c r="L141" s="305" t="s">
        <v>285</v>
      </c>
      <c r="M141" s="304" t="s">
        <v>244</v>
      </c>
      <c r="N141" s="305" t="s">
        <v>285</v>
      </c>
      <c r="O141" s="801"/>
      <c r="P141" s="344"/>
      <c r="Q141" s="344"/>
      <c r="R141" s="817"/>
      <c r="S141" s="810"/>
      <c r="T141" s="810"/>
      <c r="U141" s="810"/>
      <c r="V141" s="810"/>
      <c r="W141" s="810"/>
    </row>
    <row r="142" spans="1:23" ht="15" thickBot="1">
      <c r="A142" s="340"/>
      <c r="B142" s="847"/>
      <c r="C142" s="799"/>
      <c r="D142" s="802"/>
      <c r="E142" s="226" t="s">
        <v>246</v>
      </c>
      <c r="F142" s="227" t="s">
        <v>247</v>
      </c>
      <c r="G142" s="227" t="s">
        <v>248</v>
      </c>
      <c r="H142" s="226" t="s">
        <v>249</v>
      </c>
      <c r="I142" s="228" t="s">
        <v>250</v>
      </c>
      <c r="J142" s="233" t="s">
        <v>286</v>
      </c>
      <c r="K142" s="228" t="s">
        <v>252</v>
      </c>
      <c r="L142" s="233" t="s">
        <v>253</v>
      </c>
      <c r="M142" s="228" t="s">
        <v>254</v>
      </c>
      <c r="N142" s="233" t="s">
        <v>255</v>
      </c>
      <c r="O142" s="227" t="s">
        <v>256</v>
      </c>
      <c r="P142" s="344"/>
      <c r="Q142" s="344"/>
      <c r="R142" s="817"/>
      <c r="S142" s="810"/>
      <c r="T142" s="810"/>
      <c r="U142" s="810"/>
      <c r="V142" s="810"/>
      <c r="W142" s="810"/>
    </row>
    <row r="143" spans="1:23" ht="17.25" customHeight="1">
      <c r="A143" s="340"/>
      <c r="B143" s="854" t="s">
        <v>257</v>
      </c>
      <c r="C143" s="828"/>
      <c r="D143" s="295" t="str">
        <f>IF(D92="","",D92)</f>
        <v/>
      </c>
      <c r="E143" s="307"/>
      <c r="F143" s="308">
        <f>E143- G143</f>
        <v>0</v>
      </c>
      <c r="G143" s="309"/>
      <c r="H143" s="310">
        <f>SUM(I143:N143)</f>
        <v>0</v>
      </c>
      <c r="I143" s="311"/>
      <c r="J143" s="312"/>
      <c r="K143" s="311"/>
      <c r="L143" s="312"/>
      <c r="M143" s="311"/>
      <c r="N143" s="312"/>
      <c r="O143" s="381">
        <f>+G143-H143</f>
        <v>0</v>
      </c>
      <c r="P143" s="344"/>
      <c r="Q143" s="344"/>
      <c r="R143" s="810" t="str">
        <f>IF(COUNTA(E143:E145,G143:G145,I143:N145)=0,"OK",IF(COUNTIF(D143:D145,"○")=1,"OK","エラー"))</f>
        <v>OK</v>
      </c>
      <c r="S143" s="247" t="str">
        <f>IF(COUNTA(G143,I143:N143)&gt;=1,IF(E143&lt;=0,"エラー","OK"),"OK")</f>
        <v>OK</v>
      </c>
      <c r="T143" s="247" t="str">
        <f>IF(F143&lt;0,"エラー","OK")</f>
        <v>OK</v>
      </c>
      <c r="U143" s="247" t="str">
        <f>IF(O143&lt;0,"エラー","OK")</f>
        <v>OK</v>
      </c>
      <c r="V143" s="247" t="str">
        <f>IF(AND(COUNTA(E111)=COUNTA(E143),COUNTA(G111)=COUNTA(G143),COUNTA(I111)=COUNTA(I143),COUNTA(J111)=COUNTA(J143),COUNTA(K111)=COUNTA(K143),COUNTA(L111)=COUNTA(L143),COUNTA(M111)=COUNTA(M143),COUNTA(N111)=COUNTA(N143)),"OK","エラー")</f>
        <v>OK</v>
      </c>
      <c r="W143" s="247" t="str">
        <f>IF(AND(E143&lt;=E130,G143&lt;=G130,I143&lt;=I130,J143&lt;=J130,K143&lt;=K130,L143&lt;=L130,M143&lt;=M130,N143&lt;=N130),"OK","エラー")</f>
        <v>OK</v>
      </c>
    </row>
    <row r="144" spans="1:23" ht="17.25" customHeight="1">
      <c r="A144" s="340"/>
      <c r="B144" s="855" t="s">
        <v>258</v>
      </c>
      <c r="C144" s="830"/>
      <c r="D144" s="395" t="str">
        <f>IF(D93="","",D93)</f>
        <v/>
      </c>
      <c r="E144" s="315"/>
      <c r="F144" s="316">
        <f>E144- G144</f>
        <v>0</v>
      </c>
      <c r="G144" s="315"/>
      <c r="H144" s="317">
        <f>SUM(I144:N144)</f>
        <v>0</v>
      </c>
      <c r="I144" s="318"/>
      <c r="J144" s="319"/>
      <c r="K144" s="318"/>
      <c r="L144" s="319"/>
      <c r="M144" s="318"/>
      <c r="N144" s="319"/>
      <c r="O144" s="382">
        <f>+G144-H144</f>
        <v>0</v>
      </c>
      <c r="P144" s="344"/>
      <c r="Q144" s="344"/>
      <c r="R144" s="810"/>
      <c r="S144" s="247" t="str">
        <f>IF(COUNTA(G144,I144:N144)&gt;=1,IF(E144&lt;=0,"エラー","OK"),"OK")</f>
        <v>OK</v>
      </c>
      <c r="T144" s="247" t="str">
        <f>IF(F144&lt;0,"エラー","OK")</f>
        <v>OK</v>
      </c>
      <c r="U144" s="247" t="str">
        <f>IF(O144&lt;0,"エラー","OK")</f>
        <v>OK</v>
      </c>
      <c r="V144" s="247" t="str">
        <f>IF(AND(COUNTA(E112)=COUNTA(E144),COUNTA(G112)=COUNTA(G144),COUNTA(I112)=COUNTA(I144),COUNTA(J112)=COUNTA(J144),COUNTA(K112)=COUNTA(K144),COUNTA(L112)=COUNTA(L144),COUNTA(M112)=COUNTA(M144),COUNTA(N112)=COUNTA(N144)),"OK","エラー")</f>
        <v>OK</v>
      </c>
      <c r="W144" s="247" t="str">
        <f>IF(AND(E144&lt;=E131,G144&lt;=G131,I144&lt;=I131,J144&lt;=J131,K144&lt;=K131,L144&lt;=L131,M144&lt;=M131,N144&lt;=N131),"OK","エラー")</f>
        <v>OK</v>
      </c>
    </row>
    <row r="145" spans="1:23" ht="17.25" customHeight="1" thickBot="1">
      <c r="A145" s="340"/>
      <c r="B145" s="856" t="s">
        <v>259</v>
      </c>
      <c r="C145" s="832"/>
      <c r="D145" s="297" t="str">
        <f>IF(D94="","",D94)</f>
        <v/>
      </c>
      <c r="E145" s="322"/>
      <c r="F145" s="323">
        <f>E145- G145</f>
        <v>0</v>
      </c>
      <c r="G145" s="322"/>
      <c r="H145" s="324">
        <f>SUM(I145:N145)</f>
        <v>0</v>
      </c>
      <c r="I145" s="325"/>
      <c r="J145" s="326"/>
      <c r="K145" s="325"/>
      <c r="L145" s="326"/>
      <c r="M145" s="325"/>
      <c r="N145" s="326"/>
      <c r="O145" s="383">
        <f>+G145-H145</f>
        <v>0</v>
      </c>
      <c r="P145" s="344"/>
      <c r="Q145" s="344"/>
      <c r="R145" s="810"/>
      <c r="S145" s="247" t="str">
        <f>IF(COUNTA(G145,I145:N145)&gt;=1,IF(E145&lt;=0,"エラー","OK"),"OK")</f>
        <v>OK</v>
      </c>
      <c r="T145" s="247" t="str">
        <f>IF(F145&lt;0,"エラー","OK")</f>
        <v>OK</v>
      </c>
      <c r="U145" s="247" t="str">
        <f>IF(O145&lt;0,"エラー","OK")</f>
        <v>OK</v>
      </c>
      <c r="V145" s="247" t="str">
        <f>IF(AND(COUNTA(E113)=COUNTA(E145),COUNTA(G113)=COUNTA(G145),COUNTA(I113)=COUNTA(I145),COUNTA(J113)=COUNTA(J145),COUNTA(K113)=COUNTA(K145),COUNTA(L113)=COUNTA(L145),COUNTA(M113)=COUNTA(M145),COUNTA(N113)=COUNTA(N145)),"OK","エラー")</f>
        <v>OK</v>
      </c>
      <c r="W145" s="247" t="str">
        <f>IF(AND(E145&lt;=E132,G145&lt;=G132,I145&lt;=I132,J145&lt;=J132,K145&lt;=K132,L145&lt;=L132,M145&lt;=M132,N145&lt;=N132),"OK","エラー")</f>
        <v>OK</v>
      </c>
    </row>
    <row r="146" spans="1:23" ht="17.25" customHeight="1" thickBot="1">
      <c r="A146" s="340"/>
      <c r="B146" s="857" t="s">
        <v>260</v>
      </c>
      <c r="C146" s="858"/>
      <c r="D146" s="355"/>
      <c r="E146" s="384">
        <f t="shared" ref="E146:O146" si="7">SUM(E143:E145)</f>
        <v>0</v>
      </c>
      <c r="F146" s="384">
        <f t="shared" si="7"/>
        <v>0</v>
      </c>
      <c r="G146" s="384">
        <f t="shared" si="7"/>
        <v>0</v>
      </c>
      <c r="H146" s="385">
        <f t="shared" si="7"/>
        <v>0</v>
      </c>
      <c r="I146" s="386">
        <f t="shared" si="7"/>
        <v>0</v>
      </c>
      <c r="J146" s="387">
        <f t="shared" si="7"/>
        <v>0</v>
      </c>
      <c r="K146" s="386">
        <f t="shared" si="7"/>
        <v>0</v>
      </c>
      <c r="L146" s="388">
        <f t="shared" si="7"/>
        <v>0</v>
      </c>
      <c r="M146" s="386">
        <f t="shared" si="7"/>
        <v>0</v>
      </c>
      <c r="N146" s="388">
        <f t="shared" si="7"/>
        <v>0</v>
      </c>
      <c r="O146" s="384">
        <f t="shared" si="7"/>
        <v>0</v>
      </c>
      <c r="P146" s="344"/>
      <c r="Q146" s="344"/>
    </row>
    <row r="147" spans="1:23" ht="14.4">
      <c r="A147" s="340"/>
      <c r="B147" s="875" t="s">
        <v>287</v>
      </c>
      <c r="C147" s="870"/>
      <c r="D147" s="870"/>
      <c r="E147" s="870"/>
      <c r="F147" s="870"/>
      <c r="G147" s="870"/>
      <c r="H147" s="870"/>
      <c r="I147" s="870"/>
      <c r="J147" s="870"/>
      <c r="K147" s="870"/>
      <c r="L147" s="870"/>
      <c r="M147" s="870"/>
      <c r="N147" s="870"/>
      <c r="O147" s="396">
        <v>1</v>
      </c>
      <c r="P147" s="344"/>
      <c r="Q147" s="344"/>
    </row>
    <row r="148" spans="1:23" ht="12" customHeight="1">
      <c r="A148" s="340"/>
      <c r="B148" s="389"/>
      <c r="C148" s="389"/>
      <c r="D148" s="389"/>
      <c r="E148" s="389"/>
      <c r="F148" s="389"/>
      <c r="G148" s="389"/>
      <c r="H148" s="389"/>
      <c r="I148" s="389"/>
      <c r="J148" s="389"/>
      <c r="K148" s="389"/>
      <c r="L148" s="389"/>
      <c r="M148" s="389"/>
      <c r="N148" s="342"/>
      <c r="O148" s="342"/>
      <c r="P148" s="340"/>
      <c r="Q148" s="340"/>
    </row>
    <row r="149" spans="1:23" ht="72.599999999999994" hidden="1" outlineLevel="1" thickBot="1">
      <c r="B149" s="397" t="s">
        <v>296</v>
      </c>
      <c r="C149" s="398"/>
      <c r="D149" s="399"/>
      <c r="E149" s="399"/>
      <c r="F149" s="398"/>
      <c r="G149" s="398"/>
      <c r="H149" s="398"/>
      <c r="I149" s="399"/>
      <c r="J149" s="399"/>
      <c r="K149" s="399"/>
      <c r="L149" s="399"/>
      <c r="M149" s="399"/>
      <c r="N149" s="399"/>
      <c r="O149" s="398"/>
      <c r="P149" s="400"/>
      <c r="Q149" s="344"/>
    </row>
    <row r="150" spans="1:23" ht="13.5" hidden="1" customHeight="1" outlineLevel="1" thickBot="1">
      <c r="B150" s="844"/>
      <c r="C150" s="845"/>
      <c r="D150" s="848" t="s">
        <v>226</v>
      </c>
      <c r="E150" s="849" t="s">
        <v>227</v>
      </c>
      <c r="F150" s="850" t="s">
        <v>228</v>
      </c>
      <c r="G150" s="812" t="s">
        <v>229</v>
      </c>
      <c r="H150" s="813"/>
      <c r="I150" s="813"/>
      <c r="J150" s="813"/>
      <c r="K150" s="813"/>
      <c r="L150" s="813"/>
      <c r="M150" s="813"/>
      <c r="N150" s="813"/>
      <c r="O150" s="814"/>
      <c r="P150" s="850" t="s">
        <v>297</v>
      </c>
      <c r="Q150" s="344"/>
    </row>
    <row r="151" spans="1:23" ht="13.5" hidden="1" customHeight="1" outlineLevel="1" thickBot="1">
      <c r="B151" s="846"/>
      <c r="C151" s="797"/>
      <c r="D151" s="801"/>
      <c r="E151" s="801"/>
      <c r="F151" s="801"/>
      <c r="G151" s="801" t="s">
        <v>231</v>
      </c>
      <c r="H151" s="812" t="s">
        <v>232</v>
      </c>
      <c r="I151" s="813"/>
      <c r="J151" s="813"/>
      <c r="K151" s="813"/>
      <c r="L151" s="813"/>
      <c r="M151" s="813"/>
      <c r="N151" s="814"/>
      <c r="O151" s="849" t="s">
        <v>233</v>
      </c>
      <c r="P151" s="874"/>
      <c r="Q151" s="344"/>
    </row>
    <row r="152" spans="1:23" ht="14.25" hidden="1" customHeight="1" outlineLevel="1" thickBot="1">
      <c r="B152" s="846"/>
      <c r="C152" s="797"/>
      <c r="D152" s="801"/>
      <c r="E152" s="801"/>
      <c r="F152" s="801"/>
      <c r="G152" s="801"/>
      <c r="H152" s="218"/>
      <c r="I152" s="867" t="s">
        <v>238</v>
      </c>
      <c r="J152" s="869"/>
      <c r="K152" s="818" t="s">
        <v>239</v>
      </c>
      <c r="L152" s="808"/>
      <c r="M152" s="818" t="s">
        <v>240</v>
      </c>
      <c r="N152" s="808"/>
      <c r="O152" s="801"/>
      <c r="P152" s="874"/>
      <c r="Q152" s="344"/>
    </row>
    <row r="153" spans="1:23" ht="27" hidden="1" customHeight="1" outlineLevel="1">
      <c r="B153" s="846"/>
      <c r="C153" s="797"/>
      <c r="D153" s="801"/>
      <c r="E153" s="801"/>
      <c r="F153" s="801"/>
      <c r="G153" s="801"/>
      <c r="H153" s="303" t="s">
        <v>282</v>
      </c>
      <c r="I153" s="304" t="s">
        <v>242</v>
      </c>
      <c r="J153" s="305" t="s">
        <v>243</v>
      </c>
      <c r="K153" s="304" t="s">
        <v>244</v>
      </c>
      <c r="L153" s="305" t="s">
        <v>245</v>
      </c>
      <c r="M153" s="304" t="s">
        <v>244</v>
      </c>
      <c r="N153" s="305" t="s">
        <v>245</v>
      </c>
      <c r="O153" s="801"/>
      <c r="P153" s="874"/>
      <c r="Q153" s="344"/>
    </row>
    <row r="154" spans="1:23" ht="15" hidden="1" outlineLevel="1" thickBot="1">
      <c r="B154" s="847"/>
      <c r="C154" s="799"/>
      <c r="D154" s="802"/>
      <c r="E154" s="226" t="s">
        <v>246</v>
      </c>
      <c r="F154" s="227" t="s">
        <v>247</v>
      </c>
      <c r="G154" s="227" t="s">
        <v>248</v>
      </c>
      <c r="H154" s="226" t="s">
        <v>249</v>
      </c>
      <c r="I154" s="228" t="s">
        <v>250</v>
      </c>
      <c r="J154" s="233" t="s">
        <v>286</v>
      </c>
      <c r="K154" s="228" t="s">
        <v>252</v>
      </c>
      <c r="L154" s="233" t="s">
        <v>253</v>
      </c>
      <c r="M154" s="228" t="s">
        <v>254</v>
      </c>
      <c r="N154" s="233" t="s">
        <v>255</v>
      </c>
      <c r="O154" s="227" t="s">
        <v>256</v>
      </c>
      <c r="P154" s="226" t="s">
        <v>298</v>
      </c>
      <c r="Q154" s="344"/>
    </row>
    <row r="155" spans="1:23" ht="15" hidden="1" customHeight="1" outlineLevel="1" thickBot="1">
      <c r="B155" s="854" t="s">
        <v>257</v>
      </c>
      <c r="C155" s="828"/>
      <c r="D155" s="314" t="str">
        <f>D92&amp;D27</f>
        <v/>
      </c>
      <c r="E155" s="236">
        <f>SUM(E27,E92)</f>
        <v>0</v>
      </c>
      <c r="F155" s="237">
        <f>E155-G155</f>
        <v>0</v>
      </c>
      <c r="G155" s="238">
        <f>SUM(G27,G92)</f>
        <v>0</v>
      </c>
      <c r="H155" s="239">
        <f>SUM(I155:N155)</f>
        <v>0</v>
      </c>
      <c r="I155" s="240">
        <f t="shared" ref="I155:N157" si="8">SUM(I27,I92)</f>
        <v>0</v>
      </c>
      <c r="J155" s="240">
        <f t="shared" si="8"/>
        <v>0</v>
      </c>
      <c r="K155" s="240">
        <f t="shared" si="8"/>
        <v>0</v>
      </c>
      <c r="L155" s="240">
        <f t="shared" si="8"/>
        <v>0</v>
      </c>
      <c r="M155" s="240">
        <f t="shared" si="8"/>
        <v>0</v>
      </c>
      <c r="N155" s="245">
        <f t="shared" si="8"/>
        <v>0</v>
      </c>
      <c r="O155" s="246">
        <f>G155-H155</f>
        <v>0</v>
      </c>
      <c r="P155" s="401" t="e">
        <f>(F155+I155+J155)/E155</f>
        <v>#DIV/0!</v>
      </c>
      <c r="Q155" s="344"/>
    </row>
    <row r="156" spans="1:23" ht="15" hidden="1" customHeight="1" outlineLevel="1" thickBot="1">
      <c r="B156" s="855" t="s">
        <v>258</v>
      </c>
      <c r="C156" s="830"/>
      <c r="D156" s="296" t="str">
        <f>D93&amp;D28</f>
        <v/>
      </c>
      <c r="E156" s="249">
        <f>SUM(E28,E93)</f>
        <v>0</v>
      </c>
      <c r="F156" s="250">
        <f>E156-G156</f>
        <v>0</v>
      </c>
      <c r="G156" s="249">
        <f>SUM(G28,G93)</f>
        <v>0</v>
      </c>
      <c r="H156" s="251">
        <f>SUM(I156:N156)</f>
        <v>0</v>
      </c>
      <c r="I156" s="252">
        <f t="shared" si="8"/>
        <v>0</v>
      </c>
      <c r="J156" s="257">
        <f t="shared" si="8"/>
        <v>0</v>
      </c>
      <c r="K156" s="252">
        <f t="shared" si="8"/>
        <v>0</v>
      </c>
      <c r="L156" s="257">
        <f t="shared" si="8"/>
        <v>0</v>
      </c>
      <c r="M156" s="252">
        <f t="shared" si="8"/>
        <v>0</v>
      </c>
      <c r="N156" s="257">
        <f t="shared" si="8"/>
        <v>0</v>
      </c>
      <c r="O156" s="258">
        <f>G156-H156</f>
        <v>0</v>
      </c>
      <c r="P156" s="401" t="e">
        <f>(F156+I156+J156)/E156</f>
        <v>#DIV/0!</v>
      </c>
      <c r="Q156" s="344"/>
    </row>
    <row r="157" spans="1:23" ht="15" hidden="1" customHeight="1" outlineLevel="1" thickBot="1">
      <c r="B157" s="856" t="s">
        <v>259</v>
      </c>
      <c r="C157" s="832"/>
      <c r="D157" s="297" t="str">
        <f>D94&amp;D29</f>
        <v/>
      </c>
      <c r="E157" s="260">
        <f>SUM(E29,E94)</f>
        <v>0</v>
      </c>
      <c r="F157" s="261">
        <f>E157-G157</f>
        <v>0</v>
      </c>
      <c r="G157" s="262">
        <f>SUM(G29,G94)</f>
        <v>0</v>
      </c>
      <c r="H157" s="263">
        <f>SUM(I157:N157)</f>
        <v>0</v>
      </c>
      <c r="I157" s="264">
        <f t="shared" si="8"/>
        <v>0</v>
      </c>
      <c r="J157" s="269">
        <f t="shared" si="8"/>
        <v>0</v>
      </c>
      <c r="K157" s="264">
        <f t="shared" si="8"/>
        <v>0</v>
      </c>
      <c r="L157" s="269">
        <f t="shared" si="8"/>
        <v>0</v>
      </c>
      <c r="M157" s="264">
        <f t="shared" si="8"/>
        <v>0</v>
      </c>
      <c r="N157" s="269">
        <f t="shared" si="8"/>
        <v>0</v>
      </c>
      <c r="O157" s="270">
        <f>G157-H157</f>
        <v>0</v>
      </c>
      <c r="P157" s="401" t="e">
        <f>(F157+I157+J157)/E157</f>
        <v>#DIV/0!</v>
      </c>
      <c r="Q157" s="344"/>
    </row>
    <row r="158" spans="1:23" ht="15" hidden="1" customHeight="1" outlineLevel="1" thickBot="1">
      <c r="B158" s="857" t="s">
        <v>260</v>
      </c>
      <c r="C158" s="858"/>
      <c r="D158" s="355"/>
      <c r="E158" s="272">
        <f>SUM(E155:E157)</f>
        <v>0</v>
      </c>
      <c r="F158" s="272">
        <f>SUM(F155:F157)</f>
        <v>0</v>
      </c>
      <c r="G158" s="272">
        <f t="shared" ref="G158:O158" si="9">SUM(G155:G157)</f>
        <v>0</v>
      </c>
      <c r="H158" s="273">
        <f t="shared" si="9"/>
        <v>0</v>
      </c>
      <c r="I158" s="274">
        <f t="shared" si="9"/>
        <v>0</v>
      </c>
      <c r="J158" s="275">
        <f t="shared" si="9"/>
        <v>0</v>
      </c>
      <c r="K158" s="274">
        <f t="shared" si="9"/>
        <v>0</v>
      </c>
      <c r="L158" s="279">
        <f t="shared" si="9"/>
        <v>0</v>
      </c>
      <c r="M158" s="274">
        <f t="shared" si="9"/>
        <v>0</v>
      </c>
      <c r="N158" s="279">
        <f t="shared" si="9"/>
        <v>0</v>
      </c>
      <c r="O158" s="280">
        <f t="shared" si="9"/>
        <v>0</v>
      </c>
      <c r="P158" s="401" t="e">
        <f>(F158+I158+J158)/E158</f>
        <v>#DIV/0!</v>
      </c>
      <c r="Q158" s="344"/>
    </row>
    <row r="159" spans="1:23" ht="14.4" hidden="1" outlineLevel="1">
      <c r="B159" s="338"/>
      <c r="C159" s="338"/>
      <c r="D159" s="338"/>
      <c r="E159" s="402"/>
      <c r="F159" s="402"/>
      <c r="G159" s="402"/>
      <c r="H159" s="402"/>
      <c r="I159" s="402"/>
      <c r="J159" s="402"/>
      <c r="K159" s="402"/>
      <c r="L159" s="402"/>
      <c r="M159" s="402"/>
      <c r="N159" s="402"/>
      <c r="O159" s="402"/>
      <c r="Q159" s="344"/>
    </row>
    <row r="160" spans="1:23" ht="15" hidden="1" customHeight="1" outlineLevel="1" thickBot="1">
      <c r="B160" s="876" t="s">
        <v>299</v>
      </c>
      <c r="C160" s="876"/>
      <c r="D160" s="399"/>
      <c r="E160" s="399"/>
      <c r="F160" s="398"/>
      <c r="G160" s="398"/>
      <c r="H160" s="398"/>
      <c r="I160" s="399"/>
      <c r="J160" s="399"/>
      <c r="K160" s="399"/>
      <c r="L160" s="399"/>
      <c r="M160" s="399"/>
      <c r="N160" s="399"/>
      <c r="O160" s="398"/>
      <c r="P160" s="400"/>
      <c r="Q160" s="344"/>
    </row>
    <row r="161" spans="2:17" hidden="1" outlineLevel="1">
      <c r="B161" s="844"/>
      <c r="C161" s="845"/>
      <c r="D161" s="848" t="s">
        <v>226</v>
      </c>
      <c r="E161" s="849" t="s">
        <v>227</v>
      </c>
      <c r="F161" s="850" t="s">
        <v>228</v>
      </c>
      <c r="G161" s="812" t="s">
        <v>229</v>
      </c>
      <c r="H161" s="813"/>
      <c r="I161" s="813"/>
      <c r="J161" s="813"/>
      <c r="K161" s="813"/>
      <c r="L161" s="813"/>
      <c r="M161" s="813"/>
      <c r="N161" s="813"/>
      <c r="O161" s="814"/>
      <c r="P161" s="850" t="s">
        <v>297</v>
      </c>
      <c r="Q161" s="344"/>
    </row>
    <row r="162" spans="2:17" ht="13.5" hidden="1" customHeight="1" outlineLevel="1" thickBot="1">
      <c r="B162" s="846"/>
      <c r="C162" s="797"/>
      <c r="D162" s="801"/>
      <c r="E162" s="801"/>
      <c r="F162" s="801"/>
      <c r="G162" s="801" t="s">
        <v>231</v>
      </c>
      <c r="H162" s="812" t="s">
        <v>232</v>
      </c>
      <c r="I162" s="813"/>
      <c r="J162" s="813"/>
      <c r="K162" s="813"/>
      <c r="L162" s="813"/>
      <c r="M162" s="813"/>
      <c r="N162" s="814"/>
      <c r="O162" s="849" t="s">
        <v>233</v>
      </c>
      <c r="P162" s="874"/>
      <c r="Q162" s="344"/>
    </row>
    <row r="163" spans="2:17" ht="14.25" hidden="1" customHeight="1" outlineLevel="1" thickBot="1">
      <c r="B163" s="846"/>
      <c r="C163" s="797"/>
      <c r="D163" s="801"/>
      <c r="E163" s="801"/>
      <c r="F163" s="801"/>
      <c r="G163" s="801"/>
      <c r="H163" s="218"/>
      <c r="I163" s="867" t="s">
        <v>238</v>
      </c>
      <c r="J163" s="869"/>
      <c r="K163" s="818" t="s">
        <v>239</v>
      </c>
      <c r="L163" s="808"/>
      <c r="M163" s="818" t="s">
        <v>240</v>
      </c>
      <c r="N163" s="808"/>
      <c r="O163" s="801"/>
      <c r="P163" s="874"/>
      <c r="Q163" s="344"/>
    </row>
    <row r="164" spans="2:17" ht="27" hidden="1" customHeight="1" outlineLevel="1">
      <c r="B164" s="846"/>
      <c r="C164" s="797"/>
      <c r="D164" s="801"/>
      <c r="E164" s="801"/>
      <c r="F164" s="801"/>
      <c r="G164" s="801"/>
      <c r="H164" s="303" t="s">
        <v>282</v>
      </c>
      <c r="I164" s="304" t="s">
        <v>242</v>
      </c>
      <c r="J164" s="305" t="s">
        <v>243</v>
      </c>
      <c r="K164" s="304" t="s">
        <v>244</v>
      </c>
      <c r="L164" s="305" t="s">
        <v>245</v>
      </c>
      <c r="M164" s="304" t="s">
        <v>244</v>
      </c>
      <c r="N164" s="305" t="s">
        <v>245</v>
      </c>
      <c r="O164" s="801"/>
      <c r="P164" s="874"/>
      <c r="Q164" s="344"/>
    </row>
    <row r="165" spans="2:17" ht="15" hidden="1" outlineLevel="1" thickBot="1">
      <c r="B165" s="847"/>
      <c r="C165" s="799"/>
      <c r="D165" s="802"/>
      <c r="E165" s="226" t="s">
        <v>246</v>
      </c>
      <c r="F165" s="227" t="s">
        <v>247</v>
      </c>
      <c r="G165" s="227" t="s">
        <v>248</v>
      </c>
      <c r="H165" s="226" t="s">
        <v>249</v>
      </c>
      <c r="I165" s="228" t="s">
        <v>250</v>
      </c>
      <c r="J165" s="233" t="s">
        <v>286</v>
      </c>
      <c r="K165" s="228" t="s">
        <v>252</v>
      </c>
      <c r="L165" s="233" t="s">
        <v>253</v>
      </c>
      <c r="M165" s="228" t="s">
        <v>254</v>
      </c>
      <c r="N165" s="233" t="s">
        <v>255</v>
      </c>
      <c r="O165" s="227" t="s">
        <v>256</v>
      </c>
      <c r="P165" s="226" t="s">
        <v>298</v>
      </c>
      <c r="Q165" s="344"/>
    </row>
    <row r="166" spans="2:17" ht="15" hidden="1" outlineLevel="1" thickBot="1">
      <c r="B166" s="854" t="s">
        <v>257</v>
      </c>
      <c r="C166" s="828"/>
      <c r="D166" s="314" t="str">
        <f>D111&amp;D47</f>
        <v/>
      </c>
      <c r="E166" s="236">
        <f>SUM(E47,E111)</f>
        <v>0</v>
      </c>
      <c r="F166" s="237">
        <f>E166-G166</f>
        <v>0</v>
      </c>
      <c r="G166" s="238">
        <f>SUM(G47,G111)</f>
        <v>0</v>
      </c>
      <c r="H166" s="239">
        <f>SUM(I166:N166)</f>
        <v>0</v>
      </c>
      <c r="I166" s="240">
        <f t="shared" ref="I166:N168" si="10">SUM(I47,I111)</f>
        <v>0</v>
      </c>
      <c r="J166" s="245">
        <f t="shared" si="10"/>
        <v>0</v>
      </c>
      <c r="K166" s="240">
        <f t="shared" si="10"/>
        <v>0</v>
      </c>
      <c r="L166" s="245">
        <f t="shared" si="10"/>
        <v>0</v>
      </c>
      <c r="M166" s="240">
        <f t="shared" si="10"/>
        <v>0</v>
      </c>
      <c r="N166" s="245">
        <f t="shared" si="10"/>
        <v>0</v>
      </c>
      <c r="O166" s="246">
        <f>G166-H166</f>
        <v>0</v>
      </c>
      <c r="P166" s="401" t="e">
        <f>(F166+I166+J166)/E166</f>
        <v>#DIV/0!</v>
      </c>
      <c r="Q166" s="344"/>
    </row>
    <row r="167" spans="2:17" ht="15" hidden="1" outlineLevel="1" thickBot="1">
      <c r="B167" s="855" t="s">
        <v>258</v>
      </c>
      <c r="C167" s="830"/>
      <c r="D167" s="296" t="str">
        <f>D112&amp;D48</f>
        <v/>
      </c>
      <c r="E167" s="249">
        <f>SUM(E48,E112)</f>
        <v>0</v>
      </c>
      <c r="F167" s="250">
        <f>E167-G167</f>
        <v>0</v>
      </c>
      <c r="G167" s="249">
        <f>SUM(G48,G112)</f>
        <v>0</v>
      </c>
      <c r="H167" s="251">
        <f>SUM(I167:N167)</f>
        <v>0</v>
      </c>
      <c r="I167" s="252">
        <f t="shared" si="10"/>
        <v>0</v>
      </c>
      <c r="J167" s="257">
        <f t="shared" si="10"/>
        <v>0</v>
      </c>
      <c r="K167" s="252">
        <f t="shared" si="10"/>
        <v>0</v>
      </c>
      <c r="L167" s="257">
        <f t="shared" si="10"/>
        <v>0</v>
      </c>
      <c r="M167" s="252">
        <f t="shared" si="10"/>
        <v>0</v>
      </c>
      <c r="N167" s="257">
        <f t="shared" si="10"/>
        <v>0</v>
      </c>
      <c r="O167" s="258">
        <f>G167-H167</f>
        <v>0</v>
      </c>
      <c r="P167" s="401" t="e">
        <f>(F167+I167+J167)/E167</f>
        <v>#DIV/0!</v>
      </c>
      <c r="Q167" s="344"/>
    </row>
    <row r="168" spans="2:17" ht="15" hidden="1" outlineLevel="1" thickBot="1">
      <c r="B168" s="856" t="s">
        <v>259</v>
      </c>
      <c r="C168" s="832"/>
      <c r="D168" s="297" t="str">
        <f>D113&amp;D49</f>
        <v/>
      </c>
      <c r="E168" s="260">
        <f>SUM(E49,E113)</f>
        <v>0</v>
      </c>
      <c r="F168" s="261">
        <f>E168-G168</f>
        <v>0</v>
      </c>
      <c r="G168" s="262">
        <f>SUM(G49,G113)</f>
        <v>0</v>
      </c>
      <c r="H168" s="263">
        <f>SUM(I168:N168)</f>
        <v>0</v>
      </c>
      <c r="I168" s="264">
        <f t="shared" si="10"/>
        <v>0</v>
      </c>
      <c r="J168" s="269">
        <f t="shared" si="10"/>
        <v>0</v>
      </c>
      <c r="K168" s="264">
        <f t="shared" si="10"/>
        <v>0</v>
      </c>
      <c r="L168" s="269">
        <f t="shared" si="10"/>
        <v>0</v>
      </c>
      <c r="M168" s="264">
        <f t="shared" si="10"/>
        <v>0</v>
      </c>
      <c r="N168" s="269">
        <f t="shared" si="10"/>
        <v>0</v>
      </c>
      <c r="O168" s="270">
        <f>G168-H168</f>
        <v>0</v>
      </c>
      <c r="P168" s="401" t="e">
        <f>(F168+I168+J168)/E168</f>
        <v>#DIV/0!</v>
      </c>
      <c r="Q168" s="344"/>
    </row>
    <row r="169" spans="2:17" ht="15" hidden="1" outlineLevel="1" thickBot="1">
      <c r="B169" s="857" t="s">
        <v>260</v>
      </c>
      <c r="C169" s="858"/>
      <c r="D169" s="355"/>
      <c r="E169" s="272">
        <f>SUM(E166:E168)</f>
        <v>0</v>
      </c>
      <c r="F169" s="272">
        <f>SUM(F166:F168)</f>
        <v>0</v>
      </c>
      <c r="G169" s="272">
        <f t="shared" ref="G169:O169" si="11">SUM(G166:G168)</f>
        <v>0</v>
      </c>
      <c r="H169" s="273">
        <f t="shared" si="11"/>
        <v>0</v>
      </c>
      <c r="I169" s="274">
        <f t="shared" si="11"/>
        <v>0</v>
      </c>
      <c r="J169" s="275">
        <f t="shared" si="11"/>
        <v>0</v>
      </c>
      <c r="K169" s="274">
        <f t="shared" si="11"/>
        <v>0</v>
      </c>
      <c r="L169" s="279">
        <f t="shared" si="11"/>
        <v>0</v>
      </c>
      <c r="M169" s="274">
        <f t="shared" si="11"/>
        <v>0</v>
      </c>
      <c r="N169" s="279">
        <f t="shared" si="11"/>
        <v>0</v>
      </c>
      <c r="O169" s="280">
        <f t="shared" si="11"/>
        <v>0</v>
      </c>
      <c r="P169" s="401" t="e">
        <f>(F169+I169+J169)/E169</f>
        <v>#DIV/0!</v>
      </c>
      <c r="Q169" s="344"/>
    </row>
    <row r="170" spans="2:17" ht="14.4" hidden="1" outlineLevel="1">
      <c r="B170" s="338"/>
      <c r="C170" s="338"/>
      <c r="D170" s="338"/>
      <c r="E170" s="402"/>
      <c r="F170" s="402"/>
      <c r="G170" s="402"/>
      <c r="H170" s="402"/>
      <c r="I170" s="402"/>
      <c r="J170" s="402"/>
      <c r="K170" s="402"/>
      <c r="L170" s="402"/>
      <c r="M170" s="402"/>
      <c r="N170" s="402"/>
      <c r="O170" s="402"/>
      <c r="Q170" s="344"/>
    </row>
    <row r="171" spans="2:17" ht="15" hidden="1" customHeight="1" outlineLevel="1" thickBot="1">
      <c r="B171" s="877" t="s">
        <v>300</v>
      </c>
      <c r="C171" s="877"/>
      <c r="D171" s="877"/>
      <c r="E171" s="877"/>
      <c r="F171" s="877"/>
      <c r="G171" s="877"/>
      <c r="H171" s="877"/>
      <c r="I171" s="877"/>
      <c r="J171" s="877"/>
      <c r="K171" s="878" t="s">
        <v>301</v>
      </c>
      <c r="L171" s="878"/>
      <c r="M171" s="398"/>
      <c r="O171" s="203"/>
      <c r="P171" s="403"/>
      <c r="Q171" s="344"/>
    </row>
    <row r="172" spans="2:17" ht="13.8" hidden="1" outlineLevel="1" thickBot="1">
      <c r="B172" s="863"/>
      <c r="C172" s="797"/>
      <c r="D172" s="848" t="s">
        <v>226</v>
      </c>
      <c r="E172" s="850" t="s">
        <v>302</v>
      </c>
      <c r="F172" s="850" t="s">
        <v>303</v>
      </c>
      <c r="G172" s="404"/>
      <c r="H172" s="885" t="s">
        <v>304</v>
      </c>
      <c r="I172" s="886"/>
      <c r="J172" s="886"/>
      <c r="K172" s="887"/>
      <c r="L172" s="850" t="s">
        <v>305</v>
      </c>
      <c r="M172" s="204"/>
      <c r="N172" s="405"/>
      <c r="Q172" s="344"/>
    </row>
    <row r="173" spans="2:17" ht="14.25" hidden="1" customHeight="1" outlineLevel="1" thickBot="1">
      <c r="B173" s="846"/>
      <c r="C173" s="797"/>
      <c r="D173" s="883"/>
      <c r="E173" s="801"/>
      <c r="F173" s="801"/>
      <c r="G173" s="811" t="s">
        <v>304</v>
      </c>
      <c r="H173" s="885" t="s">
        <v>306</v>
      </c>
      <c r="I173" s="886"/>
      <c r="J173" s="886"/>
      <c r="K173" s="850" t="s">
        <v>307</v>
      </c>
      <c r="L173" s="888"/>
      <c r="Q173" s="344"/>
    </row>
    <row r="174" spans="2:17" ht="13.5" hidden="1" customHeight="1" outlineLevel="1">
      <c r="B174" s="846"/>
      <c r="C174" s="797"/>
      <c r="D174" s="883"/>
      <c r="E174" s="801"/>
      <c r="F174" s="801"/>
      <c r="G174" s="801"/>
      <c r="H174" s="851" t="s">
        <v>308</v>
      </c>
      <c r="I174" s="850" t="s">
        <v>309</v>
      </c>
      <c r="J174" s="851" t="s">
        <v>310</v>
      </c>
      <c r="K174" s="811"/>
      <c r="L174" s="888"/>
      <c r="Q174" s="344"/>
    </row>
    <row r="175" spans="2:17" ht="13.5" hidden="1" customHeight="1" outlineLevel="1">
      <c r="B175" s="846"/>
      <c r="C175" s="797"/>
      <c r="D175" s="883"/>
      <c r="E175" s="801"/>
      <c r="F175" s="801"/>
      <c r="G175" s="801"/>
      <c r="H175" s="879"/>
      <c r="I175" s="874"/>
      <c r="J175" s="879"/>
      <c r="K175" s="811"/>
      <c r="L175" s="888"/>
      <c r="Q175" s="344"/>
    </row>
    <row r="176" spans="2:17" ht="15" hidden="1" outlineLevel="1" thickBot="1">
      <c r="B176" s="847"/>
      <c r="C176" s="799"/>
      <c r="D176" s="884"/>
      <c r="E176" s="227" t="s">
        <v>246</v>
      </c>
      <c r="F176" s="227" t="s">
        <v>247</v>
      </c>
      <c r="G176" s="227" t="s">
        <v>248</v>
      </c>
      <c r="H176" s="227" t="s">
        <v>249</v>
      </c>
      <c r="I176" s="227" t="s">
        <v>250</v>
      </c>
      <c r="J176" s="227" t="s">
        <v>251</v>
      </c>
      <c r="K176" s="227" t="s">
        <v>311</v>
      </c>
      <c r="L176" s="802"/>
      <c r="Q176" s="344"/>
    </row>
    <row r="177" spans="2:17" ht="14.25" hidden="1" customHeight="1" outlineLevel="1" thickBot="1">
      <c r="B177" s="854" t="s">
        <v>257</v>
      </c>
      <c r="C177" s="828"/>
      <c r="D177" s="295" t="str">
        <f>D155</f>
        <v/>
      </c>
      <c r="E177" s="406">
        <f>COUNTIF(D177,"○")</f>
        <v>0</v>
      </c>
      <c r="F177" s="407">
        <f>IF(AND(E177&gt;=1,G155=0),1,0)</f>
        <v>0</v>
      </c>
      <c r="G177" s="408">
        <f>IF(AND(E177&gt;=1,G155&gt;=1),1,0)</f>
        <v>0</v>
      </c>
      <c r="H177" s="407">
        <f>IF(AND(E177&gt;=1,I155&gt;=1,J155+K155+L155+M155+N155=0,O155=0),1,0)</f>
        <v>0</v>
      </c>
      <c r="I177" s="409">
        <f>IF(AND(E177&gt;=1,J155&gt;=1,K155+L155+M155+N155=0,O155=0),1,0)</f>
        <v>0</v>
      </c>
      <c r="J177" s="407">
        <f>IF(AND(G177&gt;=1,K155+L155+M155+N155&gt;=1,O155=0),1,0)</f>
        <v>0</v>
      </c>
      <c r="K177" s="410" t="str">
        <f>IF(AND(E177&gt;=1,O155&gt;=1),"○","-")</f>
        <v>-</v>
      </c>
      <c r="L177" s="880" t="e">
        <f>(F180+H180+I180)/E180</f>
        <v>#DIV/0!</v>
      </c>
      <c r="Q177" s="344"/>
    </row>
    <row r="178" spans="2:17" ht="14.4" hidden="1" outlineLevel="1">
      <c r="B178" s="855" t="s">
        <v>258</v>
      </c>
      <c r="C178" s="830"/>
      <c r="D178" s="296" t="str">
        <f>D156</f>
        <v/>
      </c>
      <c r="E178" s="411">
        <f>COUNTIF(D178,"○")</f>
        <v>0</v>
      </c>
      <c r="F178" s="412">
        <f>IF(AND(E178&gt;=1,G156=0),1,0)</f>
        <v>0</v>
      </c>
      <c r="G178" s="413">
        <f>IF(AND(E178&gt;=1,G156&gt;=1),1,0)</f>
        <v>0</v>
      </c>
      <c r="H178" s="414">
        <f>IF(AND(E178&gt;=1,I156&gt;=1,J156+K156+L156+M156+N156=0,O156=0),1,0)</f>
        <v>0</v>
      </c>
      <c r="I178" s="409">
        <f>IF(AND(E178&gt;=1,J156&gt;=1,K156+L156+M156+N156=0,O156=0),1,0)</f>
        <v>0</v>
      </c>
      <c r="J178" s="414">
        <f>IF(AND(G178&gt;=1,K156+L156+M156+N156&gt;=1,O156=0),1,0)</f>
        <v>0</v>
      </c>
      <c r="K178" s="415" t="str">
        <f>IF(AND(E178&gt;=1,O156&gt;=1),"○","-")</f>
        <v>-</v>
      </c>
      <c r="L178" s="881"/>
      <c r="Q178" s="344"/>
    </row>
    <row r="179" spans="2:17" ht="15" hidden="1" outlineLevel="1" thickBot="1">
      <c r="B179" s="856" t="s">
        <v>259</v>
      </c>
      <c r="C179" s="832"/>
      <c r="D179" s="297" t="str">
        <f>D157</f>
        <v/>
      </c>
      <c r="E179" s="416">
        <f>COUNTIF(D179,"○")</f>
        <v>0</v>
      </c>
      <c r="F179" s="417">
        <f>IF(AND(E179&gt;=1,G157=0),1,0)</f>
        <v>0</v>
      </c>
      <c r="G179" s="418">
        <f>IF(AND(E179&gt;=1,G157&gt;=1),1,0)</f>
        <v>0</v>
      </c>
      <c r="H179" s="419">
        <f>IF(AND(E179&gt;=1,I157&gt;=1,J157+K157+L157+M157+N157=0,O157=0),1,0)</f>
        <v>0</v>
      </c>
      <c r="I179" s="409">
        <f>IF(AND(E179&gt;=1,J157&gt;=1,K157+L157+M157+N157=0,O157=0),1,0)</f>
        <v>0</v>
      </c>
      <c r="J179" s="419">
        <f>IF(AND(G179&gt;=1,K157+L157+M157+N157&gt;=1,O157=0),1,0)</f>
        <v>0</v>
      </c>
      <c r="K179" s="420" t="str">
        <f>IF(AND(E179&gt;=1,O157&gt;=1),"○","-")</f>
        <v>-</v>
      </c>
      <c r="L179" s="882"/>
      <c r="Q179" s="344"/>
    </row>
    <row r="180" spans="2:17" ht="15" hidden="1" outlineLevel="1" thickBot="1">
      <c r="B180" s="857" t="s">
        <v>260</v>
      </c>
      <c r="C180" s="858"/>
      <c r="D180" s="355"/>
      <c r="E180" s="421">
        <f t="shared" ref="E180:J180" si="12">SUM(E177:E179)</f>
        <v>0</v>
      </c>
      <c r="F180" s="422">
        <f t="shared" si="12"/>
        <v>0</v>
      </c>
      <c r="G180" s="423">
        <f t="shared" si="12"/>
        <v>0</v>
      </c>
      <c r="H180" s="423">
        <f t="shared" si="12"/>
        <v>0</v>
      </c>
      <c r="I180" s="424">
        <f t="shared" si="12"/>
        <v>0</v>
      </c>
      <c r="J180" s="425">
        <f t="shared" si="12"/>
        <v>0</v>
      </c>
      <c r="K180" s="889"/>
      <c r="L180" s="799"/>
      <c r="Q180" s="344"/>
    </row>
    <row r="181" spans="2:17" ht="14.4" hidden="1" outlineLevel="1">
      <c r="B181" s="338"/>
      <c r="C181" s="338"/>
      <c r="D181" s="338"/>
      <c r="E181" s="426"/>
      <c r="F181" s="427"/>
      <c r="G181" s="427"/>
      <c r="H181" s="427"/>
      <c r="I181" s="427"/>
      <c r="J181" s="427"/>
      <c r="K181" s="428"/>
      <c r="L181" s="403"/>
      <c r="Q181" s="344"/>
    </row>
    <row r="182" spans="2:17" ht="15" hidden="1" customHeight="1" outlineLevel="1" thickBot="1">
      <c r="B182" s="877" t="s">
        <v>312</v>
      </c>
      <c r="C182" s="877"/>
      <c r="D182" s="877"/>
      <c r="E182" s="877"/>
      <c r="F182" s="877"/>
      <c r="G182" s="877"/>
      <c r="H182" s="877"/>
      <c r="I182" s="877"/>
      <c r="J182" s="877"/>
      <c r="K182" s="878" t="s">
        <v>313</v>
      </c>
      <c r="L182" s="878"/>
      <c r="Q182" s="344"/>
    </row>
    <row r="183" spans="2:17" ht="14.25" hidden="1" customHeight="1" outlineLevel="1" thickBot="1">
      <c r="B183" s="844"/>
      <c r="C183" s="845"/>
      <c r="D183" s="890" t="s">
        <v>226</v>
      </c>
      <c r="E183" s="850" t="s">
        <v>302</v>
      </c>
      <c r="F183" s="850" t="s">
        <v>303</v>
      </c>
      <c r="G183" s="404"/>
      <c r="H183" s="885" t="s">
        <v>304</v>
      </c>
      <c r="I183" s="886"/>
      <c r="J183" s="886"/>
      <c r="K183" s="887"/>
      <c r="L183" s="850" t="s">
        <v>305</v>
      </c>
      <c r="M183" s="204"/>
      <c r="N183" s="405"/>
      <c r="Q183" s="344"/>
    </row>
    <row r="184" spans="2:17" ht="14.25" hidden="1" customHeight="1" outlineLevel="1" thickBot="1">
      <c r="B184" s="846"/>
      <c r="C184" s="797"/>
      <c r="D184" s="891"/>
      <c r="E184" s="801"/>
      <c r="F184" s="801"/>
      <c r="G184" s="811" t="s">
        <v>304</v>
      </c>
      <c r="H184" s="885" t="s">
        <v>306</v>
      </c>
      <c r="I184" s="886"/>
      <c r="J184" s="886"/>
      <c r="K184" s="850" t="s">
        <v>307</v>
      </c>
      <c r="L184" s="888"/>
      <c r="Q184" s="344"/>
    </row>
    <row r="185" spans="2:17" ht="13.5" hidden="1" customHeight="1" outlineLevel="1">
      <c r="B185" s="846"/>
      <c r="C185" s="797"/>
      <c r="D185" s="891"/>
      <c r="E185" s="801"/>
      <c r="F185" s="801"/>
      <c r="G185" s="801"/>
      <c r="H185" s="851" t="s">
        <v>308</v>
      </c>
      <c r="I185" s="850" t="s">
        <v>309</v>
      </c>
      <c r="J185" s="851" t="s">
        <v>310</v>
      </c>
      <c r="K185" s="811"/>
      <c r="L185" s="888"/>
      <c r="Q185" s="344"/>
    </row>
    <row r="186" spans="2:17" ht="13.5" hidden="1" customHeight="1" outlineLevel="1">
      <c r="B186" s="846"/>
      <c r="C186" s="797"/>
      <c r="D186" s="891"/>
      <c r="E186" s="801"/>
      <c r="F186" s="801"/>
      <c r="G186" s="801"/>
      <c r="H186" s="879"/>
      <c r="I186" s="874"/>
      <c r="J186" s="879"/>
      <c r="K186" s="811"/>
      <c r="L186" s="888"/>
      <c r="Q186" s="344"/>
    </row>
    <row r="187" spans="2:17" ht="15" hidden="1" customHeight="1" outlineLevel="1" thickBot="1">
      <c r="B187" s="847"/>
      <c r="C187" s="799"/>
      <c r="D187" s="892"/>
      <c r="E187" s="227" t="s">
        <v>246</v>
      </c>
      <c r="F187" s="227" t="s">
        <v>247</v>
      </c>
      <c r="G187" s="227" t="s">
        <v>248</v>
      </c>
      <c r="H187" s="227" t="s">
        <v>249</v>
      </c>
      <c r="I187" s="227" t="s">
        <v>250</v>
      </c>
      <c r="J187" s="227" t="s">
        <v>251</v>
      </c>
      <c r="K187" s="227" t="s">
        <v>311</v>
      </c>
      <c r="L187" s="802"/>
      <c r="Q187" s="344"/>
    </row>
    <row r="188" spans="2:17" ht="14.25" hidden="1" customHeight="1" outlineLevel="1">
      <c r="B188" s="854" t="s">
        <v>257</v>
      </c>
      <c r="C188" s="828"/>
      <c r="D188" s="295" t="str">
        <f>IF(D177="","",D177)</f>
        <v/>
      </c>
      <c r="E188" s="406">
        <f>COUNTIF(D188,"○○")</f>
        <v>0</v>
      </c>
      <c r="F188" s="407">
        <f>IF(AND(E188&gt;=1,G155=0),1,0)</f>
        <v>0</v>
      </c>
      <c r="G188" s="408">
        <f>IF(AND(E188&gt;=1,G155&gt;=1),1,0)</f>
        <v>0</v>
      </c>
      <c r="H188" s="409">
        <f>IF(AND(E188&gt;=1,I155&gt;=1,J155+K155+L155+M155+N155=0,O155=0),1,0)</f>
        <v>0</v>
      </c>
      <c r="I188" s="409">
        <f>IF(AND(E188&gt;=1,J155&gt;=1,K155+L155+M155+N155=0, O155=0),1,0)</f>
        <v>0</v>
      </c>
      <c r="J188" s="409">
        <f>IF(AND(E188&gt;=1,K155+L155+M155+N155&gt;=1,O155=0),1,0)</f>
        <v>0</v>
      </c>
      <c r="K188" s="429" t="str">
        <f>IF(AND(E188&gt;=1,O155&gt;=1),"○","-")</f>
        <v>-</v>
      </c>
      <c r="L188" s="880" t="e">
        <f>(F191+H191+I191)/E191</f>
        <v>#DIV/0!</v>
      </c>
      <c r="Q188" s="344"/>
    </row>
    <row r="189" spans="2:17" ht="14.25" hidden="1" customHeight="1" outlineLevel="1">
      <c r="B189" s="855" t="s">
        <v>258</v>
      </c>
      <c r="C189" s="830"/>
      <c r="D189" s="296" t="str">
        <f>IF(D178="","",D178)</f>
        <v/>
      </c>
      <c r="E189" s="411">
        <f>COUNTIF(D189,"○○")</f>
        <v>0</v>
      </c>
      <c r="F189" s="412">
        <f>IF(AND(E189&gt;=1,G156=0),1,0)</f>
        <v>0</v>
      </c>
      <c r="G189" s="413">
        <f>IF(AND(E189&gt;=1,G156&gt;=1),1,0)</f>
        <v>0</v>
      </c>
      <c r="H189" s="430">
        <f>IF(AND(E189&gt;=1,I156&gt;=1,J156+K156+L156+M156+N156=0,O156=0),1,0)</f>
        <v>0</v>
      </c>
      <c r="I189" s="412">
        <f>IF(AND(E189&gt;=1,J156&gt;=1,K156+L156+M156+N156=0, O156=0),1,0)</f>
        <v>0</v>
      </c>
      <c r="J189" s="430">
        <f>IF(AND(E189&gt;=1,K156+L156+M156+N156&gt;=1,O156=0),1,0)</f>
        <v>0</v>
      </c>
      <c r="K189" s="431" t="str">
        <f>IF(AND(E189&gt;=1,O156&gt;=1),"○","-")</f>
        <v>-</v>
      </c>
      <c r="L189" s="881"/>
      <c r="Q189" s="344"/>
    </row>
    <row r="190" spans="2:17" ht="15" hidden="1" customHeight="1" outlineLevel="1" thickBot="1">
      <c r="B190" s="856" t="s">
        <v>259</v>
      </c>
      <c r="C190" s="832"/>
      <c r="D190" s="432" t="str">
        <f>IF(D179="","",D179)</f>
        <v/>
      </c>
      <c r="E190" s="416">
        <f>COUNTIF(D190,"○○")</f>
        <v>0</v>
      </c>
      <c r="F190" s="417">
        <f>IF(AND(E190&gt;=1,G157=0),1,0)</f>
        <v>0</v>
      </c>
      <c r="G190" s="418">
        <f>IF(AND(E190&gt;=1,G157&gt;=1),1,0)</f>
        <v>0</v>
      </c>
      <c r="H190" s="419">
        <f>IF(AND(E190&gt;=1,I157&gt;=1,J157+K157+L157+M157+N157=0,O157=0),1,0)</f>
        <v>0</v>
      </c>
      <c r="I190" s="419">
        <f>IF(AND(E190&gt;=1,J157&gt;=1,K157+L157+M157+N157=0, O157=0),1,0)</f>
        <v>0</v>
      </c>
      <c r="J190" s="419">
        <f>IF(AND(E190&gt;=1,K157+L157+M157+N157&gt;=1,O157=0),1,0)</f>
        <v>0</v>
      </c>
      <c r="K190" s="433" t="str">
        <f>IF(AND(E190&gt;=1,O157&gt;=1),"○","-")</f>
        <v>-</v>
      </c>
      <c r="L190" s="882"/>
      <c r="Q190" s="344"/>
    </row>
    <row r="191" spans="2:17" ht="15" hidden="1" customHeight="1" outlineLevel="1" thickBot="1">
      <c r="B191" s="857" t="s">
        <v>260</v>
      </c>
      <c r="C191" s="858"/>
      <c r="D191" s="434"/>
      <c r="E191" s="421">
        <f t="shared" ref="E191:J191" si="13">SUM(E188:E190)</f>
        <v>0</v>
      </c>
      <c r="F191" s="422">
        <f t="shared" si="13"/>
        <v>0</v>
      </c>
      <c r="G191" s="423">
        <f>SUM(G188:G190)</f>
        <v>0</v>
      </c>
      <c r="H191" s="423">
        <f t="shared" si="13"/>
        <v>0</v>
      </c>
      <c r="I191" s="424">
        <f t="shared" si="13"/>
        <v>0</v>
      </c>
      <c r="J191" s="435">
        <f t="shared" si="13"/>
        <v>0</v>
      </c>
      <c r="K191" s="893"/>
      <c r="L191" s="799"/>
      <c r="Q191" s="344"/>
    </row>
    <row r="192" spans="2:17" ht="14.25" hidden="1" customHeight="1" outlineLevel="1">
      <c r="B192" s="338"/>
      <c r="C192" s="338"/>
      <c r="D192" s="338"/>
      <c r="E192" s="426"/>
      <c r="F192" s="427"/>
      <c r="G192" s="427"/>
      <c r="H192" s="427"/>
      <c r="I192" s="427"/>
      <c r="J192" s="427"/>
      <c r="K192" s="428"/>
      <c r="L192" s="403"/>
      <c r="Q192" s="344"/>
    </row>
    <row r="193" spans="1:18" ht="15" hidden="1" customHeight="1" outlineLevel="1" thickBot="1">
      <c r="B193" s="877" t="s">
        <v>314</v>
      </c>
      <c r="C193" s="877"/>
      <c r="D193" s="877"/>
      <c r="E193" s="877"/>
      <c r="F193" s="877"/>
      <c r="G193" s="877"/>
      <c r="H193" s="877"/>
      <c r="I193" s="877"/>
      <c r="J193" s="427"/>
      <c r="K193" s="894" t="s">
        <v>313</v>
      </c>
      <c r="L193" s="894"/>
      <c r="Q193" s="344"/>
    </row>
    <row r="194" spans="1:18" ht="15" hidden="1" customHeight="1" outlineLevel="1" thickBot="1">
      <c r="B194" s="895" t="s">
        <v>260</v>
      </c>
      <c r="C194" s="896"/>
      <c r="D194" s="434"/>
      <c r="E194" s="436">
        <f t="shared" ref="E194:J194" si="14">E180+E191</f>
        <v>0</v>
      </c>
      <c r="F194" s="437">
        <f t="shared" si="14"/>
        <v>0</v>
      </c>
      <c r="G194" s="435">
        <f t="shared" si="14"/>
        <v>0</v>
      </c>
      <c r="H194" s="435">
        <f t="shared" si="14"/>
        <v>0</v>
      </c>
      <c r="I194" s="438">
        <f t="shared" si="14"/>
        <v>0</v>
      </c>
      <c r="J194" s="435">
        <f t="shared" si="14"/>
        <v>0</v>
      </c>
      <c r="K194" s="436">
        <f>COUNTIF(K177:K179,"○")+COUNTIF(K188:K190,"○")</f>
        <v>0</v>
      </c>
      <c r="L194" s="439" t="e">
        <f>(F194+H194+I194)/E194</f>
        <v>#DIV/0!</v>
      </c>
      <c r="Q194" s="340"/>
    </row>
    <row r="195" spans="1:18" ht="15" hidden="1" customHeight="1" outlineLevel="1" thickBot="1">
      <c r="A195" s="340"/>
      <c r="B195" s="342" t="s">
        <v>16</v>
      </c>
      <c r="C195" s="389"/>
      <c r="D195" s="389"/>
      <c r="E195" s="389"/>
      <c r="F195" s="389"/>
      <c r="G195" s="389"/>
      <c r="H195" s="389"/>
      <c r="I195" s="389"/>
      <c r="J195" s="389"/>
      <c r="K195" s="389"/>
      <c r="L195" s="389"/>
      <c r="M195" s="389"/>
      <c r="N195" s="897" t="s">
        <v>268</v>
      </c>
      <c r="O195" s="897"/>
      <c r="P195" s="897"/>
      <c r="Q195" s="344"/>
    </row>
    <row r="196" spans="1:18" ht="15" hidden="1" customHeight="1" outlineLevel="1" thickTop="1" thickBot="1">
      <c r="A196" s="340"/>
      <c r="B196" s="898"/>
      <c r="C196" s="899"/>
      <c r="D196" s="904" t="s">
        <v>226</v>
      </c>
      <c r="E196" s="907" t="s">
        <v>269</v>
      </c>
      <c r="F196" s="908" t="s">
        <v>270</v>
      </c>
      <c r="G196" s="910" t="s">
        <v>271</v>
      </c>
      <c r="H196" s="911"/>
      <c r="I196" s="911"/>
      <c r="J196" s="911"/>
      <c r="K196" s="911"/>
      <c r="L196" s="911"/>
      <c r="M196" s="911"/>
      <c r="N196" s="911"/>
      <c r="O196" s="912"/>
      <c r="P196" s="908" t="s">
        <v>297</v>
      </c>
      <c r="Q196" s="340"/>
    </row>
    <row r="197" spans="1:18" ht="13.5" hidden="1" customHeight="1" outlineLevel="1" thickBot="1">
      <c r="A197" s="340"/>
      <c r="B197" s="900"/>
      <c r="C197" s="901"/>
      <c r="D197" s="905"/>
      <c r="E197" s="905"/>
      <c r="F197" s="909"/>
      <c r="G197" s="909" t="s">
        <v>272</v>
      </c>
      <c r="H197" s="917" t="s">
        <v>273</v>
      </c>
      <c r="I197" s="918"/>
      <c r="J197" s="918"/>
      <c r="K197" s="918"/>
      <c r="L197" s="918"/>
      <c r="M197" s="918"/>
      <c r="N197" s="919"/>
      <c r="O197" s="905" t="s">
        <v>274</v>
      </c>
      <c r="P197" s="913"/>
      <c r="Q197" s="379"/>
    </row>
    <row r="198" spans="1:18" s="380" customFormat="1" ht="14.25" hidden="1" customHeight="1" outlineLevel="1" thickBot="1">
      <c r="A198" s="379"/>
      <c r="B198" s="900"/>
      <c r="C198" s="901"/>
      <c r="D198" s="905"/>
      <c r="E198" s="905"/>
      <c r="F198" s="909"/>
      <c r="G198" s="905"/>
      <c r="H198" s="440"/>
      <c r="I198" s="920" t="s">
        <v>279</v>
      </c>
      <c r="J198" s="921"/>
      <c r="K198" s="920" t="s">
        <v>280</v>
      </c>
      <c r="L198" s="921"/>
      <c r="M198" s="920" t="s">
        <v>281</v>
      </c>
      <c r="N198" s="921"/>
      <c r="O198" s="905"/>
      <c r="P198" s="913"/>
      <c r="Q198" s="340"/>
    </row>
    <row r="199" spans="1:18" ht="27" hidden="1" customHeight="1" outlineLevel="1">
      <c r="A199" s="340"/>
      <c r="B199" s="900"/>
      <c r="C199" s="901"/>
      <c r="D199" s="905"/>
      <c r="E199" s="905"/>
      <c r="F199" s="909"/>
      <c r="G199" s="905"/>
      <c r="H199" s="441" t="s">
        <v>282</v>
      </c>
      <c r="I199" s="442" t="s">
        <v>283</v>
      </c>
      <c r="J199" s="443" t="s">
        <v>284</v>
      </c>
      <c r="K199" s="444" t="s">
        <v>244</v>
      </c>
      <c r="L199" s="445" t="s">
        <v>285</v>
      </c>
      <c r="M199" s="444" t="s">
        <v>244</v>
      </c>
      <c r="N199" s="445" t="s">
        <v>285</v>
      </c>
      <c r="O199" s="905"/>
      <c r="P199" s="913"/>
      <c r="Q199" s="340"/>
    </row>
    <row r="200" spans="1:18" ht="15" hidden="1" customHeight="1" outlineLevel="1" thickBot="1">
      <c r="A200" s="340"/>
      <c r="B200" s="902"/>
      <c r="C200" s="903"/>
      <c r="D200" s="906"/>
      <c r="E200" s="446" t="s">
        <v>246</v>
      </c>
      <c r="F200" s="447" t="s">
        <v>247</v>
      </c>
      <c r="G200" s="447" t="s">
        <v>248</v>
      </c>
      <c r="H200" s="446" t="s">
        <v>249</v>
      </c>
      <c r="I200" s="448" t="s">
        <v>250</v>
      </c>
      <c r="J200" s="449" t="s">
        <v>286</v>
      </c>
      <c r="K200" s="448" t="s">
        <v>252</v>
      </c>
      <c r="L200" s="449" t="s">
        <v>253</v>
      </c>
      <c r="M200" s="448" t="s">
        <v>254</v>
      </c>
      <c r="N200" s="449" t="s">
        <v>255</v>
      </c>
      <c r="O200" s="447" t="s">
        <v>256</v>
      </c>
      <c r="P200" s="446" t="s">
        <v>298</v>
      </c>
      <c r="Q200" s="340"/>
    </row>
    <row r="201" spans="1:18" ht="14.25" hidden="1" customHeight="1" outlineLevel="1">
      <c r="A201" s="340"/>
      <c r="B201" s="854" t="s">
        <v>257</v>
      </c>
      <c r="C201" s="828"/>
      <c r="D201" s="450" t="str">
        <f>D155</f>
        <v/>
      </c>
      <c r="E201" s="307">
        <f>SUM(E66,E130)</f>
        <v>0</v>
      </c>
      <c r="F201" s="308">
        <f>E201- G201</f>
        <v>0</v>
      </c>
      <c r="G201" s="309">
        <f>SUM(G66,G130)</f>
        <v>0</v>
      </c>
      <c r="H201" s="310">
        <f>SUM(I201:N201)</f>
        <v>0</v>
      </c>
      <c r="I201" s="311">
        <f t="shared" ref="I201:N203" si="15">SUM(I66,I130)</f>
        <v>0</v>
      </c>
      <c r="J201" s="312">
        <f t="shared" si="15"/>
        <v>0</v>
      </c>
      <c r="K201" s="311">
        <f t="shared" si="15"/>
        <v>0</v>
      </c>
      <c r="L201" s="312">
        <f t="shared" si="15"/>
        <v>0</v>
      </c>
      <c r="M201" s="311">
        <f t="shared" si="15"/>
        <v>0</v>
      </c>
      <c r="N201" s="312">
        <f t="shared" si="15"/>
        <v>0</v>
      </c>
      <c r="O201" s="381">
        <f>+G201-H201</f>
        <v>0</v>
      </c>
      <c r="P201" s="451" t="e">
        <f>(F201+I201+J201)/E201</f>
        <v>#DIV/0!</v>
      </c>
      <c r="Q201" s="340"/>
    </row>
    <row r="202" spans="1:18" ht="14.25" hidden="1" customHeight="1" outlineLevel="1">
      <c r="A202" s="340"/>
      <c r="B202" s="855" t="s">
        <v>258</v>
      </c>
      <c r="C202" s="830"/>
      <c r="D202" s="452" t="str">
        <f>D156</f>
        <v/>
      </c>
      <c r="E202" s="315">
        <f>SUM(E67,E131)</f>
        <v>0</v>
      </c>
      <c r="F202" s="316">
        <f>E202- G202</f>
        <v>0</v>
      </c>
      <c r="G202" s="315">
        <f>SUM(G67,G131)</f>
        <v>0</v>
      </c>
      <c r="H202" s="317">
        <f>SUM(I202:N202)</f>
        <v>0</v>
      </c>
      <c r="I202" s="318">
        <f t="shared" si="15"/>
        <v>0</v>
      </c>
      <c r="J202" s="319">
        <f t="shared" si="15"/>
        <v>0</v>
      </c>
      <c r="K202" s="318">
        <f t="shared" si="15"/>
        <v>0</v>
      </c>
      <c r="L202" s="319">
        <f t="shared" si="15"/>
        <v>0</v>
      </c>
      <c r="M202" s="318">
        <f t="shared" si="15"/>
        <v>0</v>
      </c>
      <c r="N202" s="319">
        <f t="shared" si="15"/>
        <v>0</v>
      </c>
      <c r="O202" s="382">
        <f>+G202-H202</f>
        <v>0</v>
      </c>
      <c r="P202" s="453" t="e">
        <f>(F202+I202+J202)/E202</f>
        <v>#DIV/0!</v>
      </c>
      <c r="Q202" s="340"/>
      <c r="R202" s="403"/>
    </row>
    <row r="203" spans="1:18" ht="15" hidden="1" customHeight="1" outlineLevel="1" thickBot="1">
      <c r="A203" s="340"/>
      <c r="B203" s="856" t="s">
        <v>259</v>
      </c>
      <c r="C203" s="832"/>
      <c r="D203" s="454" t="str">
        <f>D157</f>
        <v/>
      </c>
      <c r="E203" s="322">
        <f>SUM(E68,E132)</f>
        <v>0</v>
      </c>
      <c r="F203" s="323">
        <f>E203- G203</f>
        <v>0</v>
      </c>
      <c r="G203" s="322">
        <f>SUM(G68,G132)</f>
        <v>0</v>
      </c>
      <c r="H203" s="324">
        <f>SUM(I203:N203)</f>
        <v>0</v>
      </c>
      <c r="I203" s="325">
        <f t="shared" si="15"/>
        <v>0</v>
      </c>
      <c r="J203" s="326">
        <f t="shared" si="15"/>
        <v>0</v>
      </c>
      <c r="K203" s="325">
        <f t="shared" si="15"/>
        <v>0</v>
      </c>
      <c r="L203" s="326">
        <f t="shared" si="15"/>
        <v>0</v>
      </c>
      <c r="M203" s="325">
        <f t="shared" si="15"/>
        <v>0</v>
      </c>
      <c r="N203" s="326">
        <f t="shared" si="15"/>
        <v>0</v>
      </c>
      <c r="O203" s="383">
        <f>+G203-H203</f>
        <v>0</v>
      </c>
      <c r="P203" s="455" t="e">
        <f>(F203+I203+J203)/E203</f>
        <v>#DIV/0!</v>
      </c>
      <c r="Q203" s="340"/>
    </row>
    <row r="204" spans="1:18" ht="15" hidden="1" customHeight="1" outlineLevel="1" thickBot="1">
      <c r="A204" s="340"/>
      <c r="B204" s="914" t="s">
        <v>260</v>
      </c>
      <c r="C204" s="915"/>
      <c r="D204" s="456"/>
      <c r="E204" s="384">
        <f t="shared" ref="E204:O204" si="16">SUM(E201:E203)</f>
        <v>0</v>
      </c>
      <c r="F204" s="384">
        <f t="shared" si="16"/>
        <v>0</v>
      </c>
      <c r="G204" s="384">
        <f t="shared" si="16"/>
        <v>0</v>
      </c>
      <c r="H204" s="385">
        <f t="shared" si="16"/>
        <v>0</v>
      </c>
      <c r="I204" s="386">
        <f t="shared" si="16"/>
        <v>0</v>
      </c>
      <c r="J204" s="387">
        <f t="shared" si="16"/>
        <v>0</v>
      </c>
      <c r="K204" s="386">
        <f t="shared" si="16"/>
        <v>0</v>
      </c>
      <c r="L204" s="388">
        <f t="shared" si="16"/>
        <v>0</v>
      </c>
      <c r="M204" s="386">
        <f t="shared" si="16"/>
        <v>0</v>
      </c>
      <c r="N204" s="388">
        <f t="shared" si="16"/>
        <v>0</v>
      </c>
      <c r="O204" s="384">
        <f t="shared" si="16"/>
        <v>0</v>
      </c>
      <c r="P204" s="457" t="e">
        <f>(F204+I204+J204)/E204</f>
        <v>#DIV/0!</v>
      </c>
      <c r="Q204" s="340"/>
    </row>
    <row r="205" spans="1:18" ht="14.25" hidden="1" customHeight="1" outlineLevel="1">
      <c r="A205" s="340"/>
      <c r="B205" s="389"/>
      <c r="C205" s="389"/>
      <c r="D205" s="389"/>
      <c r="E205" s="389"/>
      <c r="F205" s="389"/>
      <c r="G205" s="389"/>
      <c r="H205" s="389"/>
      <c r="I205" s="389"/>
      <c r="J205" s="389"/>
      <c r="K205" s="389"/>
      <c r="L205" s="389"/>
      <c r="M205" s="389"/>
      <c r="N205" s="342"/>
      <c r="O205" s="342"/>
      <c r="P205" s="340"/>
      <c r="Q205" s="340"/>
    </row>
    <row r="206" spans="1:18" ht="15" hidden="1" customHeight="1" outlineLevel="1" thickBot="1">
      <c r="A206" s="340"/>
      <c r="B206" s="916" t="s">
        <v>299</v>
      </c>
      <c r="C206" s="916"/>
      <c r="D206" s="389"/>
      <c r="E206" s="389"/>
      <c r="F206" s="389"/>
      <c r="G206" s="389"/>
      <c r="H206" s="389"/>
      <c r="I206" s="389"/>
      <c r="J206" s="389"/>
      <c r="K206" s="389"/>
      <c r="L206" s="389"/>
      <c r="M206" s="389"/>
      <c r="N206" s="897" t="s">
        <v>268</v>
      </c>
      <c r="O206" s="897"/>
      <c r="P206" s="897"/>
      <c r="Q206" s="340"/>
    </row>
    <row r="207" spans="1:18" ht="15" hidden="1" customHeight="1" outlineLevel="1" thickTop="1" thickBot="1">
      <c r="A207" s="340"/>
      <c r="B207" s="898"/>
      <c r="C207" s="899"/>
      <c r="D207" s="904" t="s">
        <v>226</v>
      </c>
      <c r="E207" s="907" t="s">
        <v>269</v>
      </c>
      <c r="F207" s="908" t="s">
        <v>270</v>
      </c>
      <c r="G207" s="910" t="s">
        <v>271</v>
      </c>
      <c r="H207" s="911"/>
      <c r="I207" s="911"/>
      <c r="J207" s="911"/>
      <c r="K207" s="911"/>
      <c r="L207" s="911"/>
      <c r="M207" s="911"/>
      <c r="N207" s="911"/>
      <c r="O207" s="912"/>
      <c r="P207" s="908" t="s">
        <v>297</v>
      </c>
      <c r="Q207" s="340"/>
    </row>
    <row r="208" spans="1:18" ht="13.5" hidden="1" customHeight="1" outlineLevel="1" thickBot="1">
      <c r="A208" s="340"/>
      <c r="B208" s="900"/>
      <c r="C208" s="901"/>
      <c r="D208" s="905"/>
      <c r="E208" s="905"/>
      <c r="F208" s="909"/>
      <c r="G208" s="909" t="s">
        <v>272</v>
      </c>
      <c r="H208" s="917" t="s">
        <v>273</v>
      </c>
      <c r="I208" s="918"/>
      <c r="J208" s="918"/>
      <c r="K208" s="918"/>
      <c r="L208" s="918"/>
      <c r="M208" s="918"/>
      <c r="N208" s="919"/>
      <c r="O208" s="905" t="s">
        <v>274</v>
      </c>
      <c r="P208" s="913"/>
      <c r="Q208" s="379"/>
    </row>
    <row r="209" spans="1:18" s="380" customFormat="1" ht="14.25" hidden="1" customHeight="1" outlineLevel="1" thickBot="1">
      <c r="A209" s="379"/>
      <c r="B209" s="900"/>
      <c r="C209" s="901"/>
      <c r="D209" s="905"/>
      <c r="E209" s="905"/>
      <c r="F209" s="909"/>
      <c r="G209" s="905"/>
      <c r="H209" s="440"/>
      <c r="I209" s="920" t="s">
        <v>279</v>
      </c>
      <c r="J209" s="921"/>
      <c r="K209" s="920" t="s">
        <v>280</v>
      </c>
      <c r="L209" s="921"/>
      <c r="M209" s="920" t="s">
        <v>281</v>
      </c>
      <c r="N209" s="921"/>
      <c r="O209" s="905"/>
      <c r="P209" s="913"/>
      <c r="Q209" s="340"/>
    </row>
    <row r="210" spans="1:18" ht="27" hidden="1" customHeight="1" outlineLevel="1">
      <c r="A210" s="340"/>
      <c r="B210" s="900"/>
      <c r="C210" s="901"/>
      <c r="D210" s="905"/>
      <c r="E210" s="905"/>
      <c r="F210" s="909"/>
      <c r="G210" s="905"/>
      <c r="H210" s="441" t="s">
        <v>282</v>
      </c>
      <c r="I210" s="442" t="s">
        <v>283</v>
      </c>
      <c r="J210" s="443" t="s">
        <v>284</v>
      </c>
      <c r="K210" s="444" t="s">
        <v>244</v>
      </c>
      <c r="L210" s="445" t="s">
        <v>285</v>
      </c>
      <c r="M210" s="444" t="s">
        <v>244</v>
      </c>
      <c r="N210" s="445" t="s">
        <v>285</v>
      </c>
      <c r="O210" s="905"/>
      <c r="P210" s="913"/>
      <c r="Q210" s="340"/>
    </row>
    <row r="211" spans="1:18" ht="15" hidden="1" customHeight="1" outlineLevel="1" thickBot="1">
      <c r="A211" s="340"/>
      <c r="B211" s="902"/>
      <c r="C211" s="903"/>
      <c r="D211" s="906"/>
      <c r="E211" s="446" t="s">
        <v>246</v>
      </c>
      <c r="F211" s="447" t="s">
        <v>247</v>
      </c>
      <c r="G211" s="447" t="s">
        <v>248</v>
      </c>
      <c r="H211" s="446" t="s">
        <v>249</v>
      </c>
      <c r="I211" s="448" t="s">
        <v>250</v>
      </c>
      <c r="J211" s="449" t="s">
        <v>286</v>
      </c>
      <c r="K211" s="448" t="s">
        <v>252</v>
      </c>
      <c r="L211" s="449" t="s">
        <v>253</v>
      </c>
      <c r="M211" s="448" t="s">
        <v>254</v>
      </c>
      <c r="N211" s="449" t="s">
        <v>255</v>
      </c>
      <c r="O211" s="447" t="s">
        <v>256</v>
      </c>
      <c r="P211" s="446" t="s">
        <v>298</v>
      </c>
      <c r="Q211" s="340"/>
    </row>
    <row r="212" spans="1:18" ht="14.25" hidden="1" customHeight="1" outlineLevel="1">
      <c r="A212" s="340"/>
      <c r="B212" s="854" t="s">
        <v>257</v>
      </c>
      <c r="C212" s="828"/>
      <c r="D212" s="450" t="str">
        <f>D201</f>
        <v/>
      </c>
      <c r="E212" s="307">
        <f>SUM(E79,E143)</f>
        <v>0</v>
      </c>
      <c r="F212" s="308">
        <f>E212- G212</f>
        <v>0</v>
      </c>
      <c r="G212" s="309">
        <f>SUM(G79,G143)</f>
        <v>0</v>
      </c>
      <c r="H212" s="310">
        <f>SUM(I212:N212)</f>
        <v>0</v>
      </c>
      <c r="I212" s="311">
        <f t="shared" ref="I212:N214" si="17">SUM(I79,I143)</f>
        <v>0</v>
      </c>
      <c r="J212" s="312">
        <f t="shared" si="17"/>
        <v>0</v>
      </c>
      <c r="K212" s="311">
        <f t="shared" si="17"/>
        <v>0</v>
      </c>
      <c r="L212" s="312">
        <f t="shared" si="17"/>
        <v>0</v>
      </c>
      <c r="M212" s="311">
        <f t="shared" si="17"/>
        <v>0</v>
      </c>
      <c r="N212" s="312">
        <f t="shared" si="17"/>
        <v>0</v>
      </c>
      <c r="O212" s="381">
        <f>+G212-H212</f>
        <v>0</v>
      </c>
      <c r="P212" s="458" t="e">
        <f>(F212+I212+J212)/E212</f>
        <v>#DIV/0!</v>
      </c>
      <c r="Q212" s="340"/>
    </row>
    <row r="213" spans="1:18" ht="14.25" hidden="1" customHeight="1" outlineLevel="1">
      <c r="A213" s="340"/>
      <c r="B213" s="855" t="s">
        <v>258</v>
      </c>
      <c r="C213" s="830"/>
      <c r="D213" s="452" t="str">
        <f>D202</f>
        <v/>
      </c>
      <c r="E213" s="315">
        <f>SUM(E80,E144)</f>
        <v>0</v>
      </c>
      <c r="F213" s="316">
        <f>E213- G213</f>
        <v>0</v>
      </c>
      <c r="G213" s="315">
        <f>SUM(G80,G144)</f>
        <v>0</v>
      </c>
      <c r="H213" s="317">
        <f>SUM(I213:N213)</f>
        <v>0</v>
      </c>
      <c r="I213" s="318">
        <f t="shared" si="17"/>
        <v>0</v>
      </c>
      <c r="J213" s="319">
        <f t="shared" si="17"/>
        <v>0</v>
      </c>
      <c r="K213" s="318">
        <f t="shared" si="17"/>
        <v>0</v>
      </c>
      <c r="L213" s="319">
        <f t="shared" si="17"/>
        <v>0</v>
      </c>
      <c r="M213" s="318">
        <f t="shared" si="17"/>
        <v>0</v>
      </c>
      <c r="N213" s="319">
        <f t="shared" si="17"/>
        <v>0</v>
      </c>
      <c r="O213" s="382">
        <f>+G213-H213</f>
        <v>0</v>
      </c>
      <c r="P213" s="459" t="e">
        <f>(F213+I213+J213)/E213</f>
        <v>#DIV/0!</v>
      </c>
      <c r="Q213" s="340"/>
      <c r="R213" s="403"/>
    </row>
    <row r="214" spans="1:18" ht="15" hidden="1" customHeight="1" outlineLevel="1" thickBot="1">
      <c r="A214" s="340"/>
      <c r="B214" s="856" t="s">
        <v>259</v>
      </c>
      <c r="C214" s="832"/>
      <c r="D214" s="454" t="str">
        <f>D203</f>
        <v/>
      </c>
      <c r="E214" s="322">
        <f>SUM(E81,E145)</f>
        <v>0</v>
      </c>
      <c r="F214" s="323">
        <f>E214- G214</f>
        <v>0</v>
      </c>
      <c r="G214" s="322">
        <f>SUM(G81,G145)</f>
        <v>0</v>
      </c>
      <c r="H214" s="324">
        <f>SUM(I214:N214)</f>
        <v>0</v>
      </c>
      <c r="I214" s="325">
        <f t="shared" si="17"/>
        <v>0</v>
      </c>
      <c r="J214" s="326">
        <f t="shared" si="17"/>
        <v>0</v>
      </c>
      <c r="K214" s="325">
        <f t="shared" si="17"/>
        <v>0</v>
      </c>
      <c r="L214" s="326">
        <f t="shared" si="17"/>
        <v>0</v>
      </c>
      <c r="M214" s="325">
        <f t="shared" si="17"/>
        <v>0</v>
      </c>
      <c r="N214" s="326">
        <f t="shared" si="17"/>
        <v>0</v>
      </c>
      <c r="O214" s="383">
        <f>+G214-H214</f>
        <v>0</v>
      </c>
      <c r="P214" s="457" t="e">
        <f>(F214+I214+J214)/E214</f>
        <v>#DIV/0!</v>
      </c>
      <c r="Q214" s="340"/>
    </row>
    <row r="215" spans="1:18" ht="15" hidden="1" customHeight="1" outlineLevel="1" thickBot="1">
      <c r="A215" s="340"/>
      <c r="B215" s="914" t="s">
        <v>260</v>
      </c>
      <c r="C215" s="915"/>
      <c r="D215" s="456"/>
      <c r="E215" s="384">
        <f t="shared" ref="E215:O215" si="18">SUM(E212:E214)</f>
        <v>0</v>
      </c>
      <c r="F215" s="384">
        <f t="shared" si="18"/>
        <v>0</v>
      </c>
      <c r="G215" s="384">
        <f t="shared" si="18"/>
        <v>0</v>
      </c>
      <c r="H215" s="385">
        <f t="shared" si="18"/>
        <v>0</v>
      </c>
      <c r="I215" s="386">
        <f t="shared" si="18"/>
        <v>0</v>
      </c>
      <c r="J215" s="387">
        <f t="shared" si="18"/>
        <v>0</v>
      </c>
      <c r="K215" s="386">
        <f t="shared" si="18"/>
        <v>0</v>
      </c>
      <c r="L215" s="388">
        <f t="shared" si="18"/>
        <v>0</v>
      </c>
      <c r="M215" s="386">
        <f t="shared" si="18"/>
        <v>0</v>
      </c>
      <c r="N215" s="388">
        <f t="shared" si="18"/>
        <v>0</v>
      </c>
      <c r="O215" s="384">
        <f t="shared" si="18"/>
        <v>0</v>
      </c>
      <c r="P215" s="457" t="e">
        <f>(F215+I215+J215)/E215</f>
        <v>#DIV/0!</v>
      </c>
      <c r="Q215" s="340"/>
    </row>
    <row r="216" spans="1:18" ht="12" customHeight="1" collapsed="1">
      <c r="A216" s="340"/>
      <c r="B216" s="389"/>
      <c r="C216" s="389"/>
      <c r="D216" s="389"/>
      <c r="E216" s="389"/>
      <c r="F216" s="389"/>
      <c r="G216" s="389"/>
      <c r="H216" s="389"/>
      <c r="I216" s="389"/>
      <c r="J216" s="389"/>
      <c r="K216" s="389"/>
      <c r="L216" s="389"/>
      <c r="M216" s="389"/>
      <c r="N216" s="342"/>
      <c r="O216" s="342"/>
      <c r="P216" s="340"/>
      <c r="Q216" s="340"/>
    </row>
    <row r="217" spans="1:18" ht="12" customHeight="1" thickBot="1">
      <c r="B217" s="403"/>
      <c r="C217" s="403"/>
      <c r="D217" s="403"/>
      <c r="E217" s="403"/>
      <c r="F217" s="403"/>
      <c r="G217" s="403"/>
      <c r="H217" s="403"/>
      <c r="I217" s="403"/>
      <c r="J217" s="403"/>
      <c r="K217" s="403"/>
      <c r="L217" s="403"/>
      <c r="M217" s="403"/>
      <c r="N217" s="398"/>
      <c r="O217" s="398"/>
    </row>
    <row r="218" spans="1:18" ht="14.4">
      <c r="B218" s="398"/>
      <c r="C218" s="398"/>
      <c r="D218" s="398"/>
      <c r="E218" s="398"/>
      <c r="F218" s="398"/>
      <c r="G218" s="398"/>
      <c r="H218" s="398"/>
      <c r="I218" s="398"/>
      <c r="J218" s="398"/>
      <c r="K218" s="398"/>
      <c r="L218" s="398"/>
      <c r="M218" s="922" t="str">
        <f>IF(COUNTIF(R22:W145,"エラー")=0,"OK","エラー")</f>
        <v>OK</v>
      </c>
      <c r="N218" s="923"/>
      <c r="O218" s="398"/>
    </row>
    <row r="219" spans="1:18" ht="14.4">
      <c r="B219" s="398"/>
      <c r="C219" s="398"/>
      <c r="D219" s="398"/>
      <c r="E219" s="398"/>
      <c r="F219" s="398"/>
      <c r="G219" s="398"/>
      <c r="H219" s="398"/>
      <c r="I219" s="398"/>
      <c r="J219" s="398"/>
      <c r="K219" s="398"/>
      <c r="L219" s="398"/>
      <c r="M219" s="924"/>
      <c r="N219" s="925"/>
      <c r="O219" s="398"/>
    </row>
    <row r="220" spans="1:18" ht="13.8" thickBot="1">
      <c r="M220" s="926"/>
      <c r="N220" s="927"/>
    </row>
    <row r="221" spans="1:18" ht="8.25" customHeight="1"/>
    <row r="222" spans="1:18" ht="85.5" customHeight="1">
      <c r="M222" s="928" t="str">
        <f>IF(M218="エラー","右欄外のエラー欄を確認し、エラーが出ている箇所を修正してください","")</f>
        <v/>
      </c>
      <c r="N222" s="928"/>
      <c r="O222" s="928"/>
      <c r="P222" s="928"/>
      <c r="Q222" s="928"/>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120:M122 J101:M103" xr:uid="{0FB7779C-1E81-4B14-932E-16D4320AD001}">
      <formula1>"2021年度,2022年度,2023年度,2024年度,2025年度以降"</formula1>
    </dataValidation>
    <dataValidation type="list" allowBlank="1" showDropDown="1" showInputMessage="1" showErrorMessage="1" sqref="D47:D49 D111:D113" xr:uid="{D97E1EF8-71A2-42DF-A8CE-4AFF1FB3FDE4}">
      <formula1>"○"</formula1>
    </dataValidation>
    <dataValidation imeMode="halfAlpha" allowBlank="1" showInputMessage="1" showErrorMessage="1" sqref="F143:F145 F155:F157 F188:K190 F130:F132 F201:F203 F92:F94 F111:F113 F79:F81 E4:H15 F27:F29 F166:F168 F212:F214 F47:F49 F66:F68 F177:K179" xr:uid="{EA8A49B8-0B60-41F2-9914-53A138ECF516}"/>
    <dataValidation type="list" allowBlank="1" showInputMessage="1" showErrorMessage="1" sqref="D27:D29 D92:D94" xr:uid="{D22BC88C-B14F-4A69-A022-461E7EF01689}">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FAB9CCD0-6D8F-446A-84C4-C950AADFE15E}">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1B5B6691-B9AC-4F4C-AEAF-9C67DBC761F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105714BF-5BF2-4B70-A51A-D2F405863A0E}">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5915AD37-DF4B-4790-872F-D1BC83CC089A}">
      <formula1>0</formula1>
      <formula2>1000</formula2>
    </dataValidation>
    <dataValidation type="list" allowBlank="1" showInputMessage="1" showErrorMessage="1" sqref="J36:M38 J56:M58" xr:uid="{D9E85F9A-87C5-4E3F-A0D5-0C54C2CAD78E}">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R31" sqref="R31"/>
    </sheetView>
  </sheetViews>
  <sheetFormatPr defaultColWidth="9" defaultRowHeight="13.2"/>
  <cols>
    <col min="1" max="1" width="10.44140625" style="67" bestFit="1" customWidth="1"/>
    <col min="2" max="16384" width="9" style="66"/>
  </cols>
  <sheetData>
    <row r="2" spans="1:3" ht="14.4">
      <c r="A2" s="65" t="s">
        <v>71</v>
      </c>
      <c r="C2" s="75">
        <v>0.5</v>
      </c>
    </row>
    <row r="3" spans="1:3">
      <c r="A3" s="67" t="s">
        <v>72</v>
      </c>
      <c r="C3" s="75">
        <v>0.33333333333333331</v>
      </c>
    </row>
    <row r="4" spans="1:3">
      <c r="A4" s="67" t="s">
        <v>73</v>
      </c>
    </row>
    <row r="5" spans="1:3">
      <c r="A5" s="67" t="s">
        <v>74</v>
      </c>
    </row>
    <row r="6" spans="1:3">
      <c r="A6" s="67" t="s">
        <v>75</v>
      </c>
    </row>
    <row r="7" spans="1:3">
      <c r="A7" s="67" t="s">
        <v>76</v>
      </c>
    </row>
    <row r="8" spans="1:3">
      <c r="A8" s="67" t="s">
        <v>77</v>
      </c>
    </row>
    <row r="9" spans="1:3">
      <c r="A9" s="67" t="s">
        <v>78</v>
      </c>
    </row>
    <row r="10" spans="1:3">
      <c r="A10" s="67" t="s">
        <v>79</v>
      </c>
    </row>
    <row r="11" spans="1:3">
      <c r="A11" s="67" t="s">
        <v>80</v>
      </c>
    </row>
    <row r="12" spans="1:3">
      <c r="A12" s="67" t="s">
        <v>81</v>
      </c>
    </row>
    <row r="13" spans="1:3">
      <c r="A13" s="67" t="s">
        <v>82</v>
      </c>
    </row>
    <row r="14" spans="1:3">
      <c r="A14" s="67" t="s">
        <v>83</v>
      </c>
    </row>
    <row r="15" spans="1:3">
      <c r="A15" s="67" t="s">
        <v>84</v>
      </c>
    </row>
    <row r="16" spans="1:3">
      <c r="A16" s="67" t="s">
        <v>85</v>
      </c>
    </row>
    <row r="17" spans="1:1">
      <c r="A17" s="67" t="s">
        <v>86</v>
      </c>
    </row>
    <row r="18" spans="1:1">
      <c r="A18" s="67" t="s">
        <v>87</v>
      </c>
    </row>
    <row r="19" spans="1:1">
      <c r="A19" s="67" t="s">
        <v>88</v>
      </c>
    </row>
    <row r="20" spans="1:1">
      <c r="A20" s="67" t="s">
        <v>89</v>
      </c>
    </row>
    <row r="21" spans="1:1">
      <c r="A21" s="67" t="s">
        <v>90</v>
      </c>
    </row>
    <row r="22" spans="1:1">
      <c r="A22" s="67" t="s">
        <v>91</v>
      </c>
    </row>
    <row r="23" spans="1:1">
      <c r="A23" s="67" t="s">
        <v>92</v>
      </c>
    </row>
    <row r="24" spans="1:1">
      <c r="A24" s="67" t="s">
        <v>93</v>
      </c>
    </row>
    <row r="25" spans="1:1">
      <c r="A25" s="67" t="s">
        <v>94</v>
      </c>
    </row>
    <row r="26" spans="1:1">
      <c r="A26" s="67" t="s">
        <v>95</v>
      </c>
    </row>
    <row r="27" spans="1:1">
      <c r="A27" s="67" t="s">
        <v>96</v>
      </c>
    </row>
    <row r="28" spans="1:1">
      <c r="A28" s="67" t="s">
        <v>97</v>
      </c>
    </row>
    <row r="29" spans="1:1">
      <c r="A29" s="67" t="s">
        <v>98</v>
      </c>
    </row>
    <row r="30" spans="1:1">
      <c r="A30" s="67" t="s">
        <v>99</v>
      </c>
    </row>
    <row r="31" spans="1:1">
      <c r="A31" s="67" t="s">
        <v>100</v>
      </c>
    </row>
    <row r="32" spans="1:1">
      <c r="A32" s="67" t="s">
        <v>101</v>
      </c>
    </row>
    <row r="33" spans="1:1">
      <c r="A33" s="67" t="s">
        <v>102</v>
      </c>
    </row>
    <row r="34" spans="1:1">
      <c r="A34" s="67" t="s">
        <v>103</v>
      </c>
    </row>
    <row r="35" spans="1:1">
      <c r="A35" s="67" t="s">
        <v>104</v>
      </c>
    </row>
    <row r="36" spans="1:1">
      <c r="A36" s="67" t="s">
        <v>105</v>
      </c>
    </row>
    <row r="37" spans="1:1">
      <c r="A37" s="67" t="s">
        <v>106</v>
      </c>
    </row>
    <row r="38" spans="1:1">
      <c r="A38" s="67" t="s">
        <v>107</v>
      </c>
    </row>
    <row r="39" spans="1:1">
      <c r="A39" s="67" t="s">
        <v>108</v>
      </c>
    </row>
    <row r="40" spans="1:1">
      <c r="A40" s="67" t="s">
        <v>109</v>
      </c>
    </row>
    <row r="41" spans="1:1">
      <c r="A41" s="67" t="s">
        <v>110</v>
      </c>
    </row>
    <row r="42" spans="1:1">
      <c r="A42" s="67" t="s">
        <v>111</v>
      </c>
    </row>
    <row r="43" spans="1:1">
      <c r="A43" s="67" t="s">
        <v>112</v>
      </c>
    </row>
    <row r="44" spans="1:1">
      <c r="A44" s="67" t="s">
        <v>113</v>
      </c>
    </row>
    <row r="45" spans="1:1">
      <c r="A45" s="67" t="s">
        <v>114</v>
      </c>
    </row>
    <row r="46" spans="1:1">
      <c r="A46" s="67" t="s">
        <v>115</v>
      </c>
    </row>
    <row r="47" spans="1:1">
      <c r="A47" s="67" t="s">
        <v>116</v>
      </c>
    </row>
    <row r="48" spans="1:1">
      <c r="A48" s="67" t="s">
        <v>117</v>
      </c>
    </row>
    <row r="49" spans="1:1">
      <c r="A49" s="67" t="s">
        <v>118</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1"/>
  <sheetViews>
    <sheetView view="pageBreakPreview" zoomScale="85" zoomScaleNormal="100" zoomScaleSheetLayoutView="85" workbookViewId="0">
      <selection activeCell="A4" sqref="A4:J4"/>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586" t="s">
        <v>0</v>
      </c>
      <c r="I1" s="586"/>
      <c r="J1" s="586"/>
    </row>
    <row r="2" spans="1:10" ht="18" customHeight="1" thickBot="1">
      <c r="B2" s="1"/>
      <c r="C2" s="1"/>
      <c r="D2" s="1"/>
      <c r="E2" s="2"/>
      <c r="F2" s="3" t="s">
        <v>1</v>
      </c>
      <c r="G2" s="587"/>
      <c r="H2" s="588"/>
      <c r="I2" s="588"/>
      <c r="J2" s="589"/>
    </row>
    <row r="3" spans="1:10" ht="6.75" customHeight="1"/>
    <row r="4" spans="1:10" ht="38.25" customHeight="1">
      <c r="A4" s="590" t="s">
        <v>324</v>
      </c>
      <c r="B4" s="590"/>
      <c r="C4" s="590"/>
      <c r="D4" s="590"/>
      <c r="E4" s="590"/>
      <c r="F4" s="590"/>
      <c r="G4" s="590"/>
      <c r="H4" s="590"/>
      <c r="I4" s="590"/>
      <c r="J4" s="590"/>
    </row>
    <row r="5" spans="1:10" s="5" customFormat="1" ht="5.25" customHeight="1">
      <c r="A5" s="4"/>
      <c r="B5" s="4"/>
      <c r="C5" s="4"/>
      <c r="D5" s="4"/>
      <c r="E5" s="4"/>
      <c r="F5" s="4"/>
      <c r="G5" s="4"/>
      <c r="H5" s="4"/>
      <c r="I5" s="4"/>
      <c r="J5" s="4"/>
    </row>
    <row r="6" spans="1:10" ht="13.8" thickBot="1">
      <c r="F6" s="591" t="s">
        <v>2</v>
      </c>
      <c r="G6" s="591"/>
      <c r="H6" s="592"/>
      <c r="I6" s="592"/>
      <c r="J6" s="592"/>
    </row>
    <row r="7" spans="1:10" ht="37.5" customHeight="1">
      <c r="A7" s="55" t="s">
        <v>3</v>
      </c>
      <c r="B7" s="572"/>
      <c r="C7" s="573"/>
      <c r="D7" s="573"/>
      <c r="E7" s="574"/>
      <c r="F7" s="538" t="s">
        <v>4</v>
      </c>
      <c r="G7" s="575"/>
      <c r="H7" s="575"/>
      <c r="I7" s="575"/>
      <c r="J7" s="576"/>
    </row>
    <row r="8" spans="1:10" ht="31.5" customHeight="1">
      <c r="A8" s="8" t="s">
        <v>5</v>
      </c>
      <c r="B8" s="584"/>
      <c r="C8" s="584"/>
      <c r="D8" s="584"/>
      <c r="E8" s="584"/>
      <c r="F8" s="527" t="s">
        <v>326</v>
      </c>
      <c r="G8" s="584"/>
      <c r="H8" s="584"/>
      <c r="I8" s="584"/>
      <c r="J8" s="585"/>
    </row>
    <row r="9" spans="1:10" ht="37.5" customHeight="1" thickBot="1">
      <c r="A9" s="6" t="s">
        <v>6</v>
      </c>
      <c r="B9" s="584"/>
      <c r="C9" s="584"/>
      <c r="D9" s="584"/>
      <c r="E9" s="584"/>
      <c r="F9" s="58"/>
      <c r="G9" s="584"/>
      <c r="H9" s="584"/>
      <c r="I9" s="584"/>
      <c r="J9" s="585"/>
    </row>
    <row r="10" spans="1:10" ht="37.5" customHeight="1" thickTop="1">
      <c r="A10" s="7" t="s">
        <v>7</v>
      </c>
      <c r="B10" s="577"/>
      <c r="C10" s="578"/>
      <c r="D10" s="578"/>
      <c r="E10" s="578"/>
      <c r="F10" s="578"/>
      <c r="G10" s="578"/>
      <c r="H10" s="578"/>
      <c r="I10" s="578"/>
      <c r="J10" s="579"/>
    </row>
    <row r="11" spans="1:10" ht="37.5" customHeight="1">
      <c r="A11" s="8" t="s">
        <v>8</v>
      </c>
      <c r="B11" s="580"/>
      <c r="C11" s="581"/>
      <c r="D11" s="581"/>
      <c r="E11" s="581"/>
      <c r="F11" s="582"/>
      <c r="G11" s="582"/>
      <c r="H11" s="582"/>
      <c r="I11" s="582"/>
      <c r="J11" s="583"/>
    </row>
    <row r="12" spans="1:10" ht="37.5" customHeight="1">
      <c r="A12" s="8" t="s">
        <v>9</v>
      </c>
      <c r="B12" s="611"/>
      <c r="C12" s="612"/>
      <c r="D12" s="612"/>
      <c r="E12" s="613"/>
      <c r="F12" s="9" t="s">
        <v>10</v>
      </c>
      <c r="G12" s="614"/>
      <c r="H12" s="615"/>
      <c r="I12" s="615"/>
      <c r="J12" s="616"/>
    </row>
    <row r="13" spans="1:10" ht="37.5" customHeight="1" thickBot="1">
      <c r="A13" s="10" t="s">
        <v>348</v>
      </c>
      <c r="B13" s="621" t="s">
        <v>325</v>
      </c>
      <c r="C13" s="622"/>
      <c r="D13" s="619"/>
      <c r="E13" s="620"/>
      <c r="F13" s="11" t="s">
        <v>349</v>
      </c>
      <c r="G13" s="609"/>
      <c r="H13" s="609"/>
      <c r="I13" s="609"/>
      <c r="J13" s="610"/>
    </row>
    <row r="14" spans="1:10" ht="37.5" customHeight="1" thickTop="1" thickBot="1">
      <c r="A14" s="12" t="s">
        <v>11</v>
      </c>
      <c r="B14" s="599">
        <f>IF(G2="専門課程",1/2,1/3)</f>
        <v>0.33333333333333331</v>
      </c>
      <c r="C14" s="600"/>
      <c r="D14" s="601" t="s">
        <v>12</v>
      </c>
      <c r="E14" s="601"/>
      <c r="F14" s="602"/>
      <c r="G14" s="603"/>
      <c r="H14" s="603"/>
      <c r="I14" s="603"/>
      <c r="J14" s="604"/>
    </row>
    <row r="15" spans="1:10" ht="37.5" customHeight="1" thickTop="1">
      <c r="A15" s="7" t="s">
        <v>13</v>
      </c>
      <c r="B15" s="605" t="s">
        <v>14</v>
      </c>
      <c r="C15" s="606"/>
      <c r="D15" s="607"/>
      <c r="E15" s="605" t="s">
        <v>15</v>
      </c>
      <c r="F15" s="606"/>
      <c r="G15" s="607"/>
      <c r="H15" s="605" t="s">
        <v>16</v>
      </c>
      <c r="I15" s="606"/>
      <c r="J15" s="608"/>
    </row>
    <row r="16" spans="1:10" ht="38.25" customHeight="1">
      <c r="A16" s="13" t="s">
        <v>17</v>
      </c>
      <c r="B16" s="14" t="s">
        <v>18</v>
      </c>
      <c r="C16" s="477">
        <f>'03_様式9-2'!H12</f>
        <v>0</v>
      </c>
      <c r="D16" s="15" t="s">
        <v>19</v>
      </c>
      <c r="E16" s="16" t="s">
        <v>20</v>
      </c>
      <c r="F16" s="480">
        <f>'03_様式9-2'!H17</f>
        <v>0</v>
      </c>
      <c r="G16" s="17" t="s">
        <v>19</v>
      </c>
      <c r="H16" s="16" t="s">
        <v>21</v>
      </c>
      <c r="I16" s="482">
        <f>C16+F16</f>
        <v>0</v>
      </c>
      <c r="J16" s="18" t="s">
        <v>19</v>
      </c>
    </row>
    <row r="17" spans="1:11" ht="37.5" customHeight="1" thickBot="1">
      <c r="A17" s="13" t="s">
        <v>22</v>
      </c>
      <c r="B17" s="14" t="s">
        <v>23</v>
      </c>
      <c r="C17" s="477">
        <f>'03_様式9-2'!H30</f>
        <v>0</v>
      </c>
      <c r="D17" s="15" t="s">
        <v>19</v>
      </c>
      <c r="E17" s="19" t="s">
        <v>24</v>
      </c>
      <c r="F17" s="477">
        <f>'03_様式9-2'!H37</f>
        <v>0</v>
      </c>
      <c r="G17" s="15" t="s">
        <v>19</v>
      </c>
      <c r="H17" s="19" t="s">
        <v>25</v>
      </c>
      <c r="I17" s="477">
        <f>C17+F17</f>
        <v>0</v>
      </c>
      <c r="J17" s="20" t="s">
        <v>19</v>
      </c>
    </row>
    <row r="18" spans="1:11" ht="37.5" customHeight="1" thickTop="1">
      <c r="A18" s="21" t="s">
        <v>26</v>
      </c>
      <c r="B18" s="22" t="s">
        <v>27</v>
      </c>
      <c r="C18" s="478">
        <f>SUM(C16:C17)</f>
        <v>0</v>
      </c>
      <c r="D18" s="23" t="s">
        <v>19</v>
      </c>
      <c r="E18" s="24" t="s">
        <v>28</v>
      </c>
      <c r="F18" s="481">
        <f>I18-C18</f>
        <v>0</v>
      </c>
      <c r="G18" s="25" t="s">
        <v>19</v>
      </c>
      <c r="H18" s="24" t="s">
        <v>29</v>
      </c>
      <c r="I18" s="481">
        <f>'03_様式9-2'!H39</f>
        <v>0</v>
      </c>
      <c r="J18" s="26" t="s">
        <v>19</v>
      </c>
      <c r="K18" s="196" t="s">
        <v>342</v>
      </c>
    </row>
    <row r="19" spans="1:11" ht="37.5" customHeight="1" thickBot="1">
      <c r="A19" s="10" t="s">
        <v>30</v>
      </c>
      <c r="B19" s="27" t="s">
        <v>31</v>
      </c>
      <c r="C19" s="479">
        <f>ROUNDDOWN(C18*B14,-3)</f>
        <v>0</v>
      </c>
      <c r="D19" s="28" t="s">
        <v>19</v>
      </c>
      <c r="E19" s="29"/>
      <c r="F19" s="617" t="s">
        <v>32</v>
      </c>
      <c r="G19" s="618"/>
      <c r="H19" s="30" t="s">
        <v>33</v>
      </c>
      <c r="I19" s="479">
        <f>I18-C19</f>
        <v>0</v>
      </c>
      <c r="J19" s="31" t="s">
        <v>19</v>
      </c>
      <c r="K19" t="s">
        <v>220</v>
      </c>
    </row>
    <row r="20" spans="1:11" ht="117.75" customHeight="1" thickTop="1">
      <c r="A20" s="32" t="s">
        <v>34</v>
      </c>
      <c r="B20" s="593"/>
      <c r="C20" s="594"/>
      <c r="D20" s="594"/>
      <c r="E20" s="594"/>
      <c r="F20" s="594"/>
      <c r="G20" s="594"/>
      <c r="H20" s="594"/>
      <c r="I20" s="594"/>
      <c r="J20" s="595"/>
    </row>
    <row r="21" spans="1:11" ht="90.75" customHeight="1" thickBot="1">
      <c r="A21" s="33" t="s">
        <v>35</v>
      </c>
      <c r="B21" s="596"/>
      <c r="C21" s="597"/>
      <c r="D21" s="597"/>
      <c r="E21" s="597"/>
      <c r="F21" s="597"/>
      <c r="G21" s="597"/>
      <c r="H21" s="597"/>
      <c r="I21" s="597"/>
      <c r="J21" s="598"/>
    </row>
  </sheetData>
  <mergeCells count="27">
    <mergeCell ref="G13:J13"/>
    <mergeCell ref="B12:E12"/>
    <mergeCell ref="G12:J12"/>
    <mergeCell ref="F19:G19"/>
    <mergeCell ref="D13:E13"/>
    <mergeCell ref="B13:C13"/>
    <mergeCell ref="B20:J20"/>
    <mergeCell ref="B21:J21"/>
    <mergeCell ref="B14:C14"/>
    <mergeCell ref="D14:E14"/>
    <mergeCell ref="F14:J14"/>
    <mergeCell ref="B15:D15"/>
    <mergeCell ref="E15:G15"/>
    <mergeCell ref="H15:J15"/>
    <mergeCell ref="H1:J1"/>
    <mergeCell ref="G2:J2"/>
    <mergeCell ref="A4:J4"/>
    <mergeCell ref="F6:G6"/>
    <mergeCell ref="H6:J6"/>
    <mergeCell ref="B7:E7"/>
    <mergeCell ref="G7:J7"/>
    <mergeCell ref="B10:J10"/>
    <mergeCell ref="B11:J11"/>
    <mergeCell ref="B8:E8"/>
    <mergeCell ref="G8:J8"/>
    <mergeCell ref="B9:E9"/>
    <mergeCell ref="G9:J9"/>
  </mergeCells>
  <phoneticPr fontId="11"/>
  <conditionalFormatting sqref="B13:C13">
    <cfRule type="expression" dxfId="162" priority="1">
      <formula>$B$13&lt;&gt;"令和　年　月"</formula>
    </cfRule>
  </conditionalFormatting>
  <conditionalFormatting sqref="D13">
    <cfRule type="expression" dxfId="161" priority="2">
      <formula>$E$29&lt;&gt;""</formula>
    </cfRule>
  </conditionalFormatting>
  <conditionalFormatting sqref="G2:J2 H6:J6 G7:J8 B7:E9 B10:J11 B12:E12 G12:J13 B20:J20">
    <cfRule type="cellIs" dxfId="160" priority="4" operator="equal">
      <formula>""</formula>
    </cfRule>
  </conditionalFormatting>
  <conditionalFormatting sqref="K19">
    <cfRule type="expression" dxfId="158" priority="6">
      <formula>IF(G2="専門課程",C19&gt;=10000000,IF(G2="高等課程",C19&gt;=10000000))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4D0DA1E9-3A6C-4080-B9DB-F2A4F6E57766}">
      <formula1>"専門課程,高等課程"</formula1>
    </dataValidation>
    <dataValidation type="list" allowBlank="1" showInputMessage="1" showErrorMessage="1" sqref="D13" xr:uid="{624E87D0-A141-4F04-A76A-31A2E2255A35}">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4555E455-FD47-4C5D-BA91-1F5803D3F64F}">
            <xm:f>K18='06_見積書整理表'!O64</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zoomScale="85" zoomScaleNormal="75" zoomScaleSheetLayoutView="85" workbookViewId="0">
      <selection activeCell="H21" sqref="H21"/>
    </sheetView>
  </sheetViews>
  <sheetFormatPr defaultColWidth="9" defaultRowHeight="13.2"/>
  <cols>
    <col min="1" max="3" width="4.44140625" style="36" customWidth="1"/>
    <col min="4" max="6" width="26.88671875" style="36" customWidth="1"/>
    <col min="7" max="7" width="31" style="36" bestFit="1" customWidth="1"/>
    <col min="8" max="8" width="22.44140625" style="54" customWidth="1"/>
    <col min="9" max="9" width="3.33203125" style="36" customWidth="1"/>
    <col min="10" max="16384" width="9" style="36"/>
  </cols>
  <sheetData>
    <row r="1" spans="1:11" customFormat="1" ht="16.8" thickBot="1">
      <c r="G1" s="34"/>
      <c r="H1" s="64" t="s">
        <v>36</v>
      </c>
      <c r="I1" s="586"/>
      <c r="J1" s="586"/>
      <c r="K1" s="586"/>
    </row>
    <row r="2" spans="1:11" customFormat="1" ht="18" customHeight="1" thickBot="1">
      <c r="B2" s="1"/>
      <c r="C2" s="1"/>
      <c r="D2" s="1"/>
      <c r="E2" s="1"/>
      <c r="F2" s="2"/>
      <c r="G2" s="3" t="s">
        <v>1</v>
      </c>
      <c r="H2" s="483">
        <f>'02_様式9-1'!G2</f>
        <v>0</v>
      </c>
    </row>
    <row r="3" spans="1:11" customFormat="1" ht="6.75" customHeight="1"/>
    <row r="4" spans="1:11" ht="19.8" thickBot="1">
      <c r="A4" s="626" t="s">
        <v>37</v>
      </c>
      <c r="B4" s="626"/>
      <c r="C4" s="626"/>
      <c r="D4" s="626"/>
      <c r="E4" s="626"/>
      <c r="F4" s="626"/>
      <c r="G4" s="626"/>
      <c r="H4" s="626"/>
      <c r="I4" s="35"/>
      <c r="J4" s="35"/>
      <c r="K4" s="35"/>
    </row>
    <row r="5" spans="1:11" ht="31.5" customHeight="1" thickBot="1">
      <c r="A5" s="627" t="s">
        <v>7</v>
      </c>
      <c r="B5" s="628"/>
      <c r="C5" s="628"/>
      <c r="D5" s="628"/>
      <c r="E5" s="629"/>
      <c r="F5" s="630">
        <f>'02_様式9-1'!B10</f>
        <v>0</v>
      </c>
      <c r="G5" s="631"/>
      <c r="H5" s="632"/>
      <c r="I5" s="56"/>
    </row>
    <row r="6" spans="1:11" ht="25.5" customHeight="1">
      <c r="A6" s="633" t="s">
        <v>38</v>
      </c>
      <c r="B6" s="69"/>
      <c r="C6" s="70" t="s">
        <v>39</v>
      </c>
      <c r="D6" s="651" t="s">
        <v>40</v>
      </c>
      <c r="E6" s="651"/>
      <c r="F6" s="652"/>
      <c r="G6" s="37" t="s">
        <v>41</v>
      </c>
      <c r="H6" s="38" t="s">
        <v>42</v>
      </c>
    </row>
    <row r="7" spans="1:11" ht="25.5" customHeight="1">
      <c r="A7" s="634"/>
      <c r="B7" s="636" t="s">
        <v>43</v>
      </c>
      <c r="C7" s="68">
        <v>1</v>
      </c>
      <c r="D7" s="639" t="str">
        <f>_xlfn.XLOOKUP(C7,'06_見積書整理表'!B:B,'06_見積書整理表'!D:D,"")</f>
        <v/>
      </c>
      <c r="E7" s="640"/>
      <c r="F7" s="641"/>
      <c r="G7" s="484" t="str">
        <f>_xlfn.XLOOKUP(C7,'06_見積書整理表'!B:B,'06_見積書整理表'!G:G,"")</f>
        <v/>
      </c>
      <c r="H7" s="485" t="str">
        <f>_xlfn.XLOOKUP(C7,'06_見積書整理表'!B:B,'06_見積書整理表'!O:O,"")</f>
        <v/>
      </c>
    </row>
    <row r="8" spans="1:11" ht="25.5" customHeight="1">
      <c r="A8" s="634"/>
      <c r="B8" s="637"/>
      <c r="C8" s="68">
        <v>2</v>
      </c>
      <c r="D8" s="639" t="str">
        <f>_xlfn.XLOOKUP(C8,'06_見積書整理表'!B:B,'06_見積書整理表'!D:D,"")</f>
        <v/>
      </c>
      <c r="E8" s="640"/>
      <c r="F8" s="641"/>
      <c r="G8" s="484" t="str">
        <f>_xlfn.XLOOKUP(C8,'06_見積書整理表'!B:B,'06_見積書整理表'!G:G,"")</f>
        <v/>
      </c>
      <c r="H8" s="485" t="str">
        <f>_xlfn.XLOOKUP(C8,'06_見積書整理表'!B:B,'06_見積書整理表'!O:O,"")</f>
        <v/>
      </c>
    </row>
    <row r="9" spans="1:11" ht="25.5" customHeight="1">
      <c r="A9" s="634"/>
      <c r="B9" s="637"/>
      <c r="C9" s="68">
        <v>3</v>
      </c>
      <c r="D9" s="639" t="str">
        <f>_xlfn.XLOOKUP(C9,'06_見積書整理表'!B:B,'06_見積書整理表'!D:D,"")</f>
        <v/>
      </c>
      <c r="E9" s="640"/>
      <c r="F9" s="641"/>
      <c r="G9" s="484" t="str">
        <f>_xlfn.XLOOKUP(C9,'06_見積書整理表'!B:B,'06_見積書整理表'!G:G,"")</f>
        <v/>
      </c>
      <c r="H9" s="485" t="str">
        <f>_xlfn.XLOOKUP(C9,'06_見積書整理表'!B:B,'06_見積書整理表'!O:O,"")</f>
        <v/>
      </c>
    </row>
    <row r="10" spans="1:11" ht="25.5" customHeight="1">
      <c r="A10" s="634"/>
      <c r="B10" s="637"/>
      <c r="C10" s="68">
        <v>4</v>
      </c>
      <c r="D10" s="639" t="str">
        <f>_xlfn.XLOOKUP(C10,'06_見積書整理表'!B:B,'06_見積書整理表'!D:D,"")</f>
        <v/>
      </c>
      <c r="E10" s="640"/>
      <c r="F10" s="641"/>
      <c r="G10" s="484" t="str">
        <f>_xlfn.XLOOKUP(C10,'06_見積書整理表'!B:B,'06_見積書整理表'!G:G,"")</f>
        <v/>
      </c>
      <c r="H10" s="485" t="str">
        <f>_xlfn.XLOOKUP(C10,'06_見積書整理表'!B:B,'06_見積書整理表'!O:O,"")</f>
        <v/>
      </c>
      <c r="J10" s="41"/>
    </row>
    <row r="11" spans="1:11" ht="25.5" customHeight="1">
      <c r="A11" s="634"/>
      <c r="B11" s="637"/>
      <c r="C11" s="68"/>
      <c r="D11" s="642" t="s">
        <v>317</v>
      </c>
      <c r="E11" s="643"/>
      <c r="F11" s="644"/>
      <c r="G11" s="462"/>
      <c r="H11" s="463"/>
      <c r="J11" s="41"/>
    </row>
    <row r="12" spans="1:11" ht="25.5" customHeight="1">
      <c r="A12" s="634"/>
      <c r="B12" s="638"/>
      <c r="C12" s="68"/>
      <c r="D12" s="642"/>
      <c r="E12" s="643"/>
      <c r="F12" s="644"/>
      <c r="G12" s="42" t="s">
        <v>44</v>
      </c>
      <c r="H12" s="486">
        <f>SUM(H7:H11)</f>
        <v>0</v>
      </c>
    </row>
    <row r="13" spans="1:11" ht="25.5" customHeight="1">
      <c r="A13" s="634"/>
      <c r="B13" s="637" t="s">
        <v>45</v>
      </c>
      <c r="C13" s="646"/>
      <c r="D13" s="623"/>
      <c r="E13" s="650"/>
      <c r="F13" s="624"/>
      <c r="G13" s="39"/>
      <c r="H13" s="43"/>
    </row>
    <row r="14" spans="1:11" ht="25.5" customHeight="1">
      <c r="A14" s="634"/>
      <c r="B14" s="637"/>
      <c r="C14" s="647"/>
      <c r="D14" s="623"/>
      <c r="E14" s="650"/>
      <c r="F14" s="624"/>
      <c r="G14" s="39"/>
      <c r="H14" s="40"/>
    </row>
    <row r="15" spans="1:11" ht="25.5" customHeight="1">
      <c r="A15" s="634"/>
      <c r="B15" s="637"/>
      <c r="C15" s="647"/>
      <c r="D15" s="623"/>
      <c r="E15" s="650"/>
      <c r="F15" s="624"/>
      <c r="G15" s="39"/>
      <c r="H15" s="40"/>
    </row>
    <row r="16" spans="1:11" ht="25.5" customHeight="1">
      <c r="A16" s="634"/>
      <c r="B16" s="637"/>
      <c r="C16" s="648"/>
      <c r="D16" s="623" t="s">
        <v>317</v>
      </c>
      <c r="E16" s="650"/>
      <c r="F16" s="624"/>
      <c r="G16" s="5"/>
      <c r="H16" s="471"/>
    </row>
    <row r="17" spans="1:8" ht="25.5" customHeight="1">
      <c r="A17" s="634"/>
      <c r="B17" s="638"/>
      <c r="C17" s="649"/>
      <c r="D17" s="645"/>
      <c r="E17" s="645"/>
      <c r="F17" s="645"/>
      <c r="G17" s="50" t="s">
        <v>46</v>
      </c>
      <c r="H17" s="467"/>
    </row>
    <row r="18" spans="1:8" ht="25.5" customHeight="1" thickBot="1">
      <c r="A18" s="635"/>
      <c r="B18" s="44"/>
      <c r="C18" s="44"/>
      <c r="D18" s="194"/>
      <c r="E18" s="194"/>
      <c r="F18" s="465"/>
      <c r="G18" s="466" t="s">
        <v>47</v>
      </c>
      <c r="H18" s="487">
        <f>H12+H17</f>
        <v>0</v>
      </c>
    </row>
    <row r="19" spans="1:8" ht="25.5" customHeight="1">
      <c r="A19" s="660" t="s">
        <v>22</v>
      </c>
      <c r="B19" s="71"/>
      <c r="C19" s="9" t="s">
        <v>39</v>
      </c>
      <c r="D19" s="72" t="s">
        <v>48</v>
      </c>
      <c r="E19" s="653" t="s">
        <v>49</v>
      </c>
      <c r="F19" s="654"/>
      <c r="G19" s="45" t="s">
        <v>50</v>
      </c>
      <c r="H19" s="46" t="s">
        <v>42</v>
      </c>
    </row>
    <row r="20" spans="1:8" ht="25.5" customHeight="1">
      <c r="A20" s="660"/>
      <c r="B20" s="636" t="s">
        <v>43</v>
      </c>
      <c r="C20" s="469" t="s">
        <v>18</v>
      </c>
      <c r="D20" s="488" t="str">
        <f>_xlfn.XLOOKUP(C20,'06_見積書整理表'!B:B,'06_見積書整理表'!C:C,"")</f>
        <v/>
      </c>
      <c r="E20" s="655" t="str">
        <f>_xlfn.XLOOKUP(C20,'06_見積書整理表'!B:B,'06_見積書整理表'!D:D,"")</f>
        <v/>
      </c>
      <c r="F20" s="655"/>
      <c r="G20" s="490" t="str">
        <f>_xlfn.XLOOKUP(C20,'06_見積書整理表'!B:B,'06_見積書整理表'!G:G,"")</f>
        <v/>
      </c>
      <c r="H20" s="485" t="str">
        <f>_xlfn.XLOOKUP(C20,'06_見積書整理表'!B:B,'06_見積書整理表'!O:O,"")</f>
        <v/>
      </c>
    </row>
    <row r="21" spans="1:8" ht="25.5" customHeight="1">
      <c r="A21" s="660"/>
      <c r="B21" s="637"/>
      <c r="C21" s="469" t="s">
        <v>20</v>
      </c>
      <c r="D21" s="489" t="str">
        <f>_xlfn.XLOOKUP(C21,'06_見積書整理表'!B:B,'06_見積書整理表'!C:C,"")</f>
        <v/>
      </c>
      <c r="E21" s="655" t="str">
        <f>_xlfn.XLOOKUP(C21,'06_見積書整理表'!B:B,'06_見積書整理表'!D:D,"")</f>
        <v/>
      </c>
      <c r="F21" s="655"/>
      <c r="G21" s="490" t="str">
        <f>_xlfn.XLOOKUP(C21,'06_見積書整理表'!B:B,'06_見積書整理表'!G:G,"")</f>
        <v/>
      </c>
      <c r="H21" s="485" t="str">
        <f>_xlfn.XLOOKUP(C21,'06_見積書整理表'!B:B,'06_見積書整理表'!O:O,"")</f>
        <v/>
      </c>
    </row>
    <row r="22" spans="1:8" ht="25.5" customHeight="1">
      <c r="A22" s="660"/>
      <c r="B22" s="637"/>
      <c r="C22" s="469" t="s">
        <v>21</v>
      </c>
      <c r="D22" s="489" t="str">
        <f>_xlfn.XLOOKUP(C22,'06_見積書整理表'!B:B,'06_見積書整理表'!C:C,"")</f>
        <v/>
      </c>
      <c r="E22" s="655" t="str">
        <f>_xlfn.XLOOKUP(C22,'06_見積書整理表'!B:B,'06_見積書整理表'!D:D,"")</f>
        <v/>
      </c>
      <c r="F22" s="655"/>
      <c r="G22" s="490" t="str">
        <f>_xlfn.XLOOKUP(C22,'06_見積書整理表'!B:B,'06_見積書整理表'!G:G,"")</f>
        <v/>
      </c>
      <c r="H22" s="485" t="str">
        <f>_xlfn.XLOOKUP(C22,'06_見積書整理表'!B:B,'06_見積書整理表'!O:O,"")</f>
        <v/>
      </c>
    </row>
    <row r="23" spans="1:8" ht="25.5" customHeight="1">
      <c r="A23" s="660"/>
      <c r="B23" s="637"/>
      <c r="C23" s="469" t="s">
        <v>23</v>
      </c>
      <c r="D23" s="489" t="str">
        <f>_xlfn.XLOOKUP(C23,'06_見積書整理表'!B:B,'06_見積書整理表'!C:C,"")</f>
        <v/>
      </c>
      <c r="E23" s="655" t="str">
        <f>_xlfn.XLOOKUP(C23,'06_見積書整理表'!B:B,'06_見積書整理表'!D:D,"")</f>
        <v/>
      </c>
      <c r="F23" s="655"/>
      <c r="G23" s="490" t="str">
        <f>_xlfn.XLOOKUP(C23,'06_見積書整理表'!B:B,'06_見積書整理表'!G:G,"")</f>
        <v/>
      </c>
      <c r="H23" s="485" t="str">
        <f>_xlfn.XLOOKUP(C23,'06_見積書整理表'!B:B,'06_見積書整理表'!O:O,"")</f>
        <v/>
      </c>
    </row>
    <row r="24" spans="1:8" ht="25.5" customHeight="1">
      <c r="A24" s="660"/>
      <c r="B24" s="637"/>
      <c r="C24" s="469" t="s">
        <v>24</v>
      </c>
      <c r="D24" s="489" t="str">
        <f>_xlfn.XLOOKUP(C24,'06_見積書整理表'!B:B,'06_見積書整理表'!C:C,"")</f>
        <v/>
      </c>
      <c r="E24" s="655" t="str">
        <f>_xlfn.XLOOKUP(C24,'06_見積書整理表'!B:B,'06_見積書整理表'!D:D,"")</f>
        <v/>
      </c>
      <c r="F24" s="655"/>
      <c r="G24" s="490" t="str">
        <f>_xlfn.XLOOKUP(C24,'06_見積書整理表'!B:B,'06_見積書整理表'!G:G,"")</f>
        <v/>
      </c>
      <c r="H24" s="485" t="str">
        <f>_xlfn.XLOOKUP(C24,'06_見積書整理表'!B:B,'06_見積書整理表'!O:O,"")</f>
        <v/>
      </c>
    </row>
    <row r="25" spans="1:8" ht="25.5" customHeight="1">
      <c r="A25" s="660"/>
      <c r="B25" s="637"/>
      <c r="C25" s="469" t="s">
        <v>25</v>
      </c>
      <c r="D25" s="489" t="str">
        <f>_xlfn.XLOOKUP(C25,'06_見積書整理表'!B:B,'06_見積書整理表'!C:C,"")</f>
        <v/>
      </c>
      <c r="E25" s="655" t="str">
        <f>_xlfn.XLOOKUP(C25,'06_見積書整理表'!B:B,'06_見積書整理表'!D:D,"")</f>
        <v/>
      </c>
      <c r="F25" s="655"/>
      <c r="G25" s="490" t="str">
        <f>_xlfn.XLOOKUP(C25,'06_見積書整理表'!B:B,'06_見積書整理表'!G:G,"")</f>
        <v/>
      </c>
      <c r="H25" s="485" t="str">
        <f>_xlfn.XLOOKUP(C25,'06_見積書整理表'!B:B,'06_見積書整理表'!O:O,"")</f>
        <v/>
      </c>
    </row>
    <row r="26" spans="1:8" ht="25.5" customHeight="1">
      <c r="A26" s="660"/>
      <c r="B26" s="637"/>
      <c r="C26" s="469" t="s">
        <v>27</v>
      </c>
      <c r="D26" s="489" t="str">
        <f>_xlfn.XLOOKUP(C26,'06_見積書整理表'!B:B,'06_見積書整理表'!C:C,"")</f>
        <v/>
      </c>
      <c r="E26" s="655" t="str">
        <f>_xlfn.XLOOKUP(C26,'06_見積書整理表'!B:B,'06_見積書整理表'!D:D,"")</f>
        <v/>
      </c>
      <c r="F26" s="655"/>
      <c r="G26" s="490" t="str">
        <f>_xlfn.XLOOKUP(C26,'06_見積書整理表'!B:B,'06_見積書整理表'!G:G,"")</f>
        <v/>
      </c>
      <c r="H26" s="485" t="str">
        <f>_xlfn.XLOOKUP(C26,'06_見積書整理表'!B:B,'06_見積書整理表'!O:O,"")</f>
        <v/>
      </c>
    </row>
    <row r="27" spans="1:8" ht="25.5" customHeight="1">
      <c r="A27" s="660"/>
      <c r="B27" s="637"/>
      <c r="C27" s="469" t="s">
        <v>28</v>
      </c>
      <c r="D27" s="489" t="str">
        <f>_xlfn.XLOOKUP(C27,'06_見積書整理表'!B:B,'06_見積書整理表'!C:C,"")</f>
        <v/>
      </c>
      <c r="E27" s="655" t="str">
        <f>_xlfn.XLOOKUP(C27,'06_見積書整理表'!B:B,'06_見積書整理表'!D:D,"")</f>
        <v/>
      </c>
      <c r="F27" s="655"/>
      <c r="G27" s="490" t="str">
        <f>_xlfn.XLOOKUP(C27,'06_見積書整理表'!B:B,'06_見積書整理表'!G:G,"")</f>
        <v/>
      </c>
      <c r="H27" s="485" t="str">
        <f>_xlfn.XLOOKUP(C27,'06_見積書整理表'!B:B,'06_見積書整理表'!O:O,"")</f>
        <v/>
      </c>
    </row>
    <row r="28" spans="1:8" ht="25.5" customHeight="1">
      <c r="A28" s="660"/>
      <c r="B28" s="637"/>
      <c r="C28" s="469" t="s">
        <v>29</v>
      </c>
      <c r="D28" s="489" t="str">
        <f>_xlfn.XLOOKUP(C28,'06_見積書整理表'!B:B,'06_見積書整理表'!C:C,"")</f>
        <v/>
      </c>
      <c r="E28" s="655" t="str">
        <f>_xlfn.XLOOKUP(C28,'06_見積書整理表'!B:B,'06_見積書整理表'!D:D,"")</f>
        <v/>
      </c>
      <c r="F28" s="655"/>
      <c r="G28" s="490" t="str">
        <f>_xlfn.XLOOKUP(C28,'06_見積書整理表'!B:B,'06_見積書整理表'!G:G,"")</f>
        <v/>
      </c>
      <c r="H28" s="485" t="str">
        <f>_xlfn.XLOOKUP(C28,'06_見積書整理表'!B:B,'06_見積書整理表'!O:O,"")</f>
        <v/>
      </c>
    </row>
    <row r="29" spans="1:8" ht="25.5" customHeight="1">
      <c r="A29" s="660"/>
      <c r="B29" s="637"/>
      <c r="C29" s="469"/>
      <c r="D29" s="472"/>
      <c r="E29" s="655" t="s">
        <v>317</v>
      </c>
      <c r="F29" s="655"/>
      <c r="G29" s="464"/>
      <c r="H29" s="463"/>
    </row>
    <row r="30" spans="1:8" ht="25.5" customHeight="1">
      <c r="A30" s="660"/>
      <c r="B30" s="638"/>
      <c r="C30" s="469"/>
      <c r="D30" s="49"/>
      <c r="E30" s="655"/>
      <c r="F30" s="655"/>
      <c r="G30" s="460" t="s">
        <v>51</v>
      </c>
      <c r="H30" s="486">
        <f>SUM(H20:H29)</f>
        <v>0</v>
      </c>
    </row>
    <row r="31" spans="1:8" ht="25.5" customHeight="1">
      <c r="A31" s="660"/>
      <c r="B31" s="637" t="s">
        <v>45</v>
      </c>
      <c r="C31" s="646"/>
      <c r="D31" s="47"/>
      <c r="E31" s="623"/>
      <c r="F31" s="624"/>
      <c r="G31" s="51"/>
      <c r="H31" s="40"/>
    </row>
    <row r="32" spans="1:8" ht="25.5" customHeight="1">
      <c r="A32" s="660"/>
      <c r="B32" s="637"/>
      <c r="C32" s="647"/>
      <c r="D32" s="47"/>
      <c r="E32" s="623"/>
      <c r="F32" s="624"/>
      <c r="G32" s="48"/>
      <c r="H32" s="40"/>
    </row>
    <row r="33" spans="1:9" ht="25.5" customHeight="1">
      <c r="A33" s="660"/>
      <c r="B33" s="637"/>
      <c r="C33" s="647"/>
      <c r="D33" s="47"/>
      <c r="E33" s="623"/>
      <c r="F33" s="624"/>
      <c r="G33" s="48"/>
      <c r="H33" s="40"/>
    </row>
    <row r="34" spans="1:9" ht="25.5" customHeight="1">
      <c r="A34" s="660"/>
      <c r="B34" s="637"/>
      <c r="C34" s="647"/>
      <c r="D34" s="47"/>
      <c r="E34" s="623"/>
      <c r="F34" s="624"/>
      <c r="G34" s="48"/>
      <c r="H34" s="40"/>
    </row>
    <row r="35" spans="1:9" ht="25.5" customHeight="1">
      <c r="A35" s="660"/>
      <c r="B35" s="637"/>
      <c r="C35" s="647"/>
      <c r="D35" s="47"/>
      <c r="E35" s="623"/>
      <c r="F35" s="624"/>
      <c r="G35" s="48"/>
      <c r="H35" s="40"/>
    </row>
    <row r="36" spans="1:9" ht="25.5" customHeight="1">
      <c r="A36" s="660"/>
      <c r="B36" s="637"/>
      <c r="C36" s="647"/>
      <c r="D36" s="475"/>
      <c r="E36" s="625" t="s">
        <v>317</v>
      </c>
      <c r="F36" s="625"/>
      <c r="G36" s="473"/>
      <c r="H36" s="474"/>
    </row>
    <row r="37" spans="1:9" ht="25.5" customHeight="1">
      <c r="A37" s="660"/>
      <c r="B37" s="638"/>
      <c r="C37" s="649"/>
      <c r="D37" s="49"/>
      <c r="E37" s="656"/>
      <c r="F37" s="656"/>
      <c r="G37" s="460" t="s">
        <v>52</v>
      </c>
      <c r="H37" s="470"/>
    </row>
    <row r="38" spans="1:9" ht="25.5" customHeight="1" thickBot="1">
      <c r="A38" s="661"/>
      <c r="B38" s="52"/>
      <c r="C38" s="52"/>
      <c r="G38" s="468" t="s">
        <v>53</v>
      </c>
      <c r="H38" s="491">
        <f>H30+H37</f>
        <v>0</v>
      </c>
    </row>
    <row r="39" spans="1:9" ht="25.5" customHeight="1" thickTop="1" thickBot="1">
      <c r="A39" s="657"/>
      <c r="B39" s="658"/>
      <c r="C39" s="658"/>
      <c r="D39" s="658"/>
      <c r="E39" s="658"/>
      <c r="F39" s="659"/>
      <c r="G39" s="57" t="s">
        <v>54</v>
      </c>
      <c r="H39" s="492">
        <f>H18+H38</f>
        <v>0</v>
      </c>
      <c r="I39" t="s">
        <v>343</v>
      </c>
    </row>
    <row r="40" spans="1:9" ht="25.5" customHeight="1">
      <c r="H40" s="53"/>
    </row>
    <row r="41" spans="1:9">
      <c r="H41" s="53"/>
    </row>
  </sheetData>
  <mergeCells count="44">
    <mergeCell ref="C31:C37"/>
    <mergeCell ref="E37:F37"/>
    <mergeCell ref="A39:F39"/>
    <mergeCell ref="E26:F26"/>
    <mergeCell ref="E27:F27"/>
    <mergeCell ref="E28:F28"/>
    <mergeCell ref="E30:F30"/>
    <mergeCell ref="B31:B37"/>
    <mergeCell ref="E31:F31"/>
    <mergeCell ref="E32:F32"/>
    <mergeCell ref="E33:F33"/>
    <mergeCell ref="E35:F35"/>
    <mergeCell ref="A19:A38"/>
    <mergeCell ref="B20:B30"/>
    <mergeCell ref="E20:F20"/>
    <mergeCell ref="E21:F21"/>
    <mergeCell ref="E22:F22"/>
    <mergeCell ref="E23:F23"/>
    <mergeCell ref="E24:F24"/>
    <mergeCell ref="E25:F25"/>
    <mergeCell ref="E29:F29"/>
    <mergeCell ref="D15:F15"/>
    <mergeCell ref="D16:F16"/>
    <mergeCell ref="D14:F14"/>
    <mergeCell ref="D6:F6"/>
    <mergeCell ref="E19:F19"/>
    <mergeCell ref="D11:F11"/>
    <mergeCell ref="D13:F13"/>
    <mergeCell ref="E34:F34"/>
    <mergeCell ref="E36:F36"/>
    <mergeCell ref="I1:K1"/>
    <mergeCell ref="A4:H4"/>
    <mergeCell ref="A5:E5"/>
    <mergeCell ref="F5:H5"/>
    <mergeCell ref="A6:A18"/>
    <mergeCell ref="B7:B12"/>
    <mergeCell ref="D7:F7"/>
    <mergeCell ref="D8:F8"/>
    <mergeCell ref="B13:B17"/>
    <mergeCell ref="D10:F10"/>
    <mergeCell ref="D12:F12"/>
    <mergeCell ref="D9:F9"/>
    <mergeCell ref="D17:F17"/>
    <mergeCell ref="C13:C17"/>
  </mergeCells>
  <phoneticPr fontId="11"/>
  <conditionalFormatting sqref="H17 H37">
    <cfRule type="cellIs" dxfId="157"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53240F84-1D2D-4380-ADF3-69648F2CE3B7}">
            <xm:f>H39='06_見積書整理表'!K64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A4" sqref="A4"/>
    </sheetView>
  </sheetViews>
  <sheetFormatPr defaultRowHeight="13.2"/>
  <cols>
    <col min="1" max="2" width="20.6640625" customWidth="1"/>
    <col min="3" max="6" width="8.33203125" customWidth="1"/>
    <col min="7" max="7" width="25.77734375" customWidth="1"/>
    <col min="8" max="8" width="12.109375" bestFit="1" customWidth="1"/>
  </cols>
  <sheetData>
    <row r="1" spans="1:7">
      <c r="F1" s="666" t="s">
        <v>55</v>
      </c>
      <c r="G1" s="666"/>
    </row>
    <row r="2" spans="1:7" ht="6.75" customHeight="1"/>
    <row r="3" spans="1:7" ht="28.5" customHeight="1">
      <c r="A3" s="667" t="s">
        <v>347</v>
      </c>
      <c r="B3" s="668"/>
      <c r="C3" s="668"/>
      <c r="D3" s="668"/>
      <c r="E3" s="668"/>
      <c r="F3" s="668"/>
      <c r="G3" s="668"/>
    </row>
    <row r="4" spans="1:7" s="5" customFormat="1" ht="5.25" customHeight="1">
      <c r="A4" s="4"/>
      <c r="B4" s="4"/>
      <c r="C4" s="4"/>
      <c r="D4" s="4"/>
      <c r="E4" s="4"/>
      <c r="F4" s="4"/>
      <c r="G4" s="4"/>
    </row>
    <row r="5" spans="1:7" ht="13.8" thickBot="1">
      <c r="F5" s="59" t="s">
        <v>56</v>
      </c>
      <c r="G5" s="494">
        <f>'02_様式9-1'!B8</f>
        <v>0</v>
      </c>
    </row>
    <row r="6" spans="1:7" ht="29.25" customHeight="1">
      <c r="A6" s="669" t="s">
        <v>57</v>
      </c>
      <c r="B6" s="671" t="s">
        <v>58</v>
      </c>
      <c r="C6" s="673" t="s">
        <v>59</v>
      </c>
      <c r="D6" s="671"/>
      <c r="E6" s="671" t="s">
        <v>60</v>
      </c>
      <c r="F6" s="671"/>
      <c r="G6" s="674" t="s">
        <v>61</v>
      </c>
    </row>
    <row r="7" spans="1:7" ht="29.25" customHeight="1">
      <c r="A7" s="670"/>
      <c r="B7" s="672"/>
      <c r="C7" s="60" t="s">
        <v>62</v>
      </c>
      <c r="D7" s="76" t="s">
        <v>63</v>
      </c>
      <c r="E7" s="76" t="s">
        <v>64</v>
      </c>
      <c r="F7" s="76" t="s">
        <v>65</v>
      </c>
      <c r="G7" s="675"/>
    </row>
    <row r="8" spans="1:7" ht="20.25" customHeight="1">
      <c r="A8" s="73"/>
      <c r="B8" s="61"/>
      <c r="D8" s="62"/>
      <c r="F8" s="62"/>
      <c r="G8" s="63"/>
    </row>
    <row r="9" spans="1:7" ht="20.25" customHeight="1">
      <c r="A9" s="73"/>
      <c r="B9" s="61"/>
      <c r="D9" s="61"/>
      <c r="F9" s="61"/>
      <c r="G9" s="63"/>
    </row>
    <row r="10" spans="1:7" ht="20.25" customHeight="1">
      <c r="A10" s="73"/>
      <c r="B10" s="61"/>
      <c r="D10" s="61"/>
      <c r="F10" s="61"/>
      <c r="G10" s="63"/>
    </row>
    <row r="11" spans="1:7" ht="20.25" customHeight="1">
      <c r="A11" s="73"/>
      <c r="B11" s="61"/>
      <c r="D11" s="61"/>
      <c r="F11" s="61"/>
      <c r="G11" s="63"/>
    </row>
    <row r="12" spans="1:7" ht="20.25" customHeight="1">
      <c r="A12" s="73"/>
      <c r="B12" s="61"/>
      <c r="D12" s="61"/>
      <c r="F12" s="61"/>
      <c r="G12" s="63"/>
    </row>
    <row r="13" spans="1:7" ht="20.25" customHeight="1">
      <c r="A13" s="73"/>
      <c r="B13" s="61"/>
      <c r="D13" s="61"/>
      <c r="F13" s="61"/>
      <c r="G13" s="63"/>
    </row>
    <row r="14" spans="1:7" ht="20.25" customHeight="1">
      <c r="A14" s="73"/>
      <c r="B14" s="61"/>
      <c r="D14" s="61"/>
      <c r="F14" s="61"/>
      <c r="G14" s="63"/>
    </row>
    <row r="15" spans="1:7" ht="20.25" customHeight="1">
      <c r="A15" s="73"/>
      <c r="B15" s="61"/>
      <c r="D15" s="61"/>
      <c r="F15" s="61"/>
      <c r="G15" s="63"/>
    </row>
    <row r="16" spans="1:7" ht="20.25" customHeight="1">
      <c r="A16" s="73"/>
      <c r="B16" s="61"/>
      <c r="D16" s="61"/>
      <c r="F16" s="61"/>
      <c r="G16" s="63"/>
    </row>
    <row r="17" spans="1:7" ht="20.25" customHeight="1">
      <c r="A17" s="73"/>
      <c r="B17" s="61"/>
      <c r="D17" s="61"/>
      <c r="F17" s="61"/>
      <c r="G17" s="63"/>
    </row>
    <row r="18" spans="1:7" ht="20.25" customHeight="1">
      <c r="A18" s="73"/>
      <c r="B18" s="61"/>
      <c r="D18" s="61"/>
      <c r="F18" s="61"/>
      <c r="G18" s="63"/>
    </row>
    <row r="19" spans="1:7" ht="20.25" customHeight="1">
      <c r="A19" s="73" t="s">
        <v>66</v>
      </c>
      <c r="B19" s="61"/>
      <c r="D19" s="61"/>
      <c r="F19" s="61"/>
      <c r="G19" s="63"/>
    </row>
    <row r="20" spans="1:7" ht="20.25" customHeight="1">
      <c r="A20" s="73"/>
      <c r="B20" s="61"/>
      <c r="D20" s="61"/>
      <c r="F20" s="61"/>
      <c r="G20" s="63"/>
    </row>
    <row r="21" spans="1:7" ht="20.25" customHeight="1">
      <c r="A21" s="73"/>
      <c r="B21" s="61"/>
      <c r="D21" s="61"/>
      <c r="F21" s="61"/>
      <c r="G21" s="63"/>
    </row>
    <row r="22" spans="1:7" ht="20.25" customHeight="1">
      <c r="A22" s="73"/>
      <c r="B22" s="61"/>
      <c r="D22" s="61"/>
      <c r="F22" s="61"/>
      <c r="G22" s="63"/>
    </row>
    <row r="23" spans="1:7" ht="20.25" customHeight="1">
      <c r="A23" s="73"/>
      <c r="B23" s="61"/>
      <c r="D23" s="61"/>
      <c r="F23" s="61"/>
      <c r="G23" s="63"/>
    </row>
    <row r="24" spans="1:7" ht="29.25" customHeight="1" thickBot="1">
      <c r="A24" s="663" t="s">
        <v>67</v>
      </c>
      <c r="B24" s="664"/>
      <c r="C24" s="493">
        <f>SUM(C8:C23)</f>
        <v>0</v>
      </c>
      <c r="D24" s="493">
        <f>SUM(D8:D23)</f>
        <v>0</v>
      </c>
      <c r="E24" s="493">
        <f>SUM(E8:E23)</f>
        <v>0</v>
      </c>
      <c r="F24" s="493">
        <f>SUM(F8:F23)</f>
        <v>0</v>
      </c>
      <c r="G24" s="74"/>
    </row>
    <row r="25" spans="1:7" ht="5.25" customHeight="1">
      <c r="A25" s="665"/>
      <c r="B25" s="665"/>
      <c r="C25" s="665"/>
      <c r="D25" s="665"/>
      <c r="E25" s="665"/>
      <c r="F25" s="665"/>
      <c r="G25" s="665"/>
    </row>
    <row r="26" spans="1:7">
      <c r="A26" s="662" t="s">
        <v>68</v>
      </c>
      <c r="B26" s="662"/>
      <c r="C26" s="662"/>
      <c r="D26" s="662"/>
      <c r="E26" s="662"/>
      <c r="F26" s="662"/>
      <c r="G26" s="662"/>
    </row>
    <row r="27" spans="1:7">
      <c r="A27" s="662" t="s">
        <v>69</v>
      </c>
      <c r="B27" s="662"/>
      <c r="C27" s="662"/>
      <c r="D27" s="662"/>
      <c r="E27" s="662"/>
      <c r="F27" s="662"/>
      <c r="G27" s="662"/>
    </row>
    <row r="28" spans="1:7">
      <c r="A28" s="662" t="s">
        <v>70</v>
      </c>
      <c r="B28" s="662"/>
      <c r="C28" s="662"/>
      <c r="D28" s="662"/>
      <c r="E28" s="662"/>
      <c r="F28" s="662"/>
      <c r="G28" s="662"/>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D3FA-E500-4060-856D-0730359CFE62}">
  <sheetPr>
    <tabColor rgb="FFFF00FF"/>
    <pageSetUpPr fitToPage="1"/>
  </sheetPr>
  <dimension ref="A1:J29"/>
  <sheetViews>
    <sheetView showZeros="0" view="pageBreakPreview" zoomScaleNormal="85" zoomScaleSheetLayoutView="100" workbookViewId="0">
      <selection activeCell="M7" sqref="M7"/>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5.44140625" style="36" customWidth="1"/>
    <col min="7" max="7" width="3.77734375" style="36" bestFit="1" customWidth="1"/>
    <col min="8" max="8" width="10.21875" style="36" bestFit="1" customWidth="1"/>
    <col min="9" max="9" width="17.109375" style="36" customWidth="1"/>
    <col min="10" max="10" width="3.44140625" style="186" bestFit="1" customWidth="1"/>
    <col min="11" max="16384" width="9" style="36"/>
  </cols>
  <sheetData>
    <row r="1" spans="1:10" customFormat="1">
      <c r="G1" s="586" t="s">
        <v>341</v>
      </c>
      <c r="H1" s="586"/>
      <c r="I1" s="586"/>
    </row>
    <row r="2" spans="1:10" ht="12" customHeight="1">
      <c r="G2" s="679"/>
      <c r="H2" s="679"/>
      <c r="I2" s="679"/>
      <c r="J2" s="679"/>
    </row>
    <row r="3" spans="1:10" ht="24.75" customHeight="1">
      <c r="A3" s="680" t="s">
        <v>327</v>
      </c>
      <c r="B3" s="680"/>
      <c r="C3" s="680"/>
      <c r="D3" s="680"/>
      <c r="E3" s="680"/>
      <c r="F3" s="680"/>
      <c r="G3" s="680"/>
      <c r="H3" s="680"/>
      <c r="I3" s="680"/>
      <c r="J3" s="680"/>
    </row>
    <row r="4" spans="1:10" ht="13.8" thickBot="1">
      <c r="H4" s="168"/>
      <c r="I4" s="681"/>
      <c r="J4" s="681"/>
    </row>
    <row r="5" spans="1:10" ht="34.5" customHeight="1">
      <c r="A5" s="169" t="s">
        <v>4</v>
      </c>
      <c r="B5" s="682"/>
      <c r="C5" s="683"/>
      <c r="D5" s="683"/>
      <c r="E5" s="683"/>
      <c r="F5" s="683"/>
      <c r="G5" s="683"/>
      <c r="H5" s="683"/>
      <c r="I5" s="683"/>
      <c r="J5" s="684"/>
    </row>
    <row r="6" spans="1:10" ht="34.5" customHeight="1">
      <c r="A6" s="528" t="s">
        <v>200</v>
      </c>
      <c r="B6" s="676">
        <f>'[7]02_様式3-1'!B8</f>
        <v>0</v>
      </c>
      <c r="C6" s="677"/>
      <c r="D6" s="677"/>
      <c r="E6" s="677"/>
      <c r="F6" s="677"/>
      <c r="G6" s="677"/>
      <c r="H6" s="677"/>
      <c r="I6" s="677"/>
      <c r="J6" s="678"/>
    </row>
    <row r="7" spans="1:10" ht="34.5" customHeight="1">
      <c r="A7" s="8" t="s">
        <v>1</v>
      </c>
      <c r="B7" s="687">
        <f>'[7]02_様式3-1'!G2</f>
        <v>0</v>
      </c>
      <c r="C7" s="688"/>
      <c r="D7" s="688"/>
      <c r="E7" s="688"/>
      <c r="F7" s="688"/>
      <c r="G7" s="688"/>
      <c r="H7" s="688"/>
      <c r="I7" s="688"/>
      <c r="J7" s="689"/>
    </row>
    <row r="8" spans="1:10" ht="34.5" customHeight="1" thickBot="1">
      <c r="A8" s="529" t="s">
        <v>7</v>
      </c>
      <c r="B8" s="690">
        <f>'[7]02_様式3-1'!B10</f>
        <v>0</v>
      </c>
      <c r="C8" s="691"/>
      <c r="D8" s="691"/>
      <c r="E8" s="691"/>
      <c r="F8" s="691"/>
      <c r="G8" s="691"/>
      <c r="H8" s="691"/>
      <c r="I8" s="691"/>
      <c r="J8" s="692"/>
    </row>
    <row r="9" spans="1:10" ht="34.5" customHeight="1" thickTop="1">
      <c r="A9" s="693" t="s">
        <v>328</v>
      </c>
      <c r="B9" s="694"/>
      <c r="C9" s="694"/>
      <c r="D9" s="694"/>
      <c r="E9" s="694"/>
      <c r="F9" s="695"/>
      <c r="G9" s="653"/>
      <c r="H9" s="696"/>
      <c r="I9" s="696"/>
      <c r="J9" s="697"/>
    </row>
    <row r="10" spans="1:10" ht="34.5" customHeight="1">
      <c r="A10" s="530" t="s">
        <v>329</v>
      </c>
      <c r="B10" s="531"/>
      <c r="C10" s="532"/>
      <c r="D10" s="532"/>
      <c r="E10" s="532"/>
      <c r="F10" s="533"/>
      <c r="G10" s="698"/>
      <c r="H10" s="685"/>
      <c r="I10" s="685"/>
      <c r="J10" s="686"/>
    </row>
    <row r="11" spans="1:10" ht="34.5" customHeight="1">
      <c r="A11" s="530" t="s">
        <v>330</v>
      </c>
      <c r="B11" s="531"/>
      <c r="C11" s="532"/>
      <c r="D11" s="532"/>
      <c r="E11" s="532"/>
      <c r="F11" s="533"/>
      <c r="G11" s="698"/>
      <c r="H11" s="685"/>
      <c r="I11" s="685"/>
      <c r="J11" s="686"/>
    </row>
    <row r="12" spans="1:10" ht="34.5" customHeight="1">
      <c r="A12" s="699" t="s">
        <v>331</v>
      </c>
      <c r="B12" s="700"/>
      <c r="C12" s="685"/>
      <c r="D12" s="685"/>
      <c r="E12" s="685"/>
      <c r="F12" s="685"/>
      <c r="G12" s="685"/>
      <c r="H12" s="685"/>
      <c r="I12" s="685"/>
      <c r="J12" s="686"/>
    </row>
    <row r="13" spans="1:10" ht="34.5" customHeight="1">
      <c r="A13" s="701" t="s">
        <v>332</v>
      </c>
      <c r="B13" s="702"/>
      <c r="C13" s="702"/>
      <c r="D13" s="702"/>
      <c r="E13" s="702"/>
      <c r="F13" s="703"/>
      <c r="G13" s="698"/>
      <c r="H13" s="685"/>
      <c r="I13" s="685"/>
      <c r="J13" s="686"/>
    </row>
    <row r="14" spans="1:10" ht="34.5" customHeight="1">
      <c r="A14" s="534" t="s">
        <v>333</v>
      </c>
      <c r="B14" s="685"/>
      <c r="C14" s="685"/>
      <c r="D14" s="685"/>
      <c r="E14" s="685"/>
      <c r="F14" s="685"/>
      <c r="G14" s="685"/>
      <c r="H14" s="685"/>
      <c r="I14" s="685"/>
      <c r="J14" s="686"/>
    </row>
    <row r="15" spans="1:10" ht="34.5" customHeight="1">
      <c r="A15" s="534" t="s">
        <v>334</v>
      </c>
      <c r="B15" s="685"/>
      <c r="C15" s="685"/>
      <c r="D15" s="685"/>
      <c r="E15" s="685"/>
      <c r="F15" s="685"/>
      <c r="G15" s="685"/>
      <c r="H15" s="685"/>
      <c r="I15" s="685"/>
      <c r="J15" s="686"/>
    </row>
    <row r="16" spans="1:10" ht="34.5" customHeight="1">
      <c r="A16" s="701" t="s">
        <v>335</v>
      </c>
      <c r="B16" s="702"/>
      <c r="C16" s="702"/>
      <c r="D16" s="702"/>
      <c r="E16" s="702"/>
      <c r="F16" s="703"/>
      <c r="G16" s="698"/>
      <c r="H16" s="685"/>
      <c r="I16" s="685"/>
      <c r="J16" s="686"/>
    </row>
    <row r="17" spans="1:10" ht="35.25" customHeight="1" thickBot="1">
      <c r="A17" s="707" t="s">
        <v>336</v>
      </c>
      <c r="B17" s="708"/>
      <c r="C17" s="708"/>
      <c r="D17" s="708"/>
      <c r="E17" s="708"/>
      <c r="F17" s="709"/>
      <c r="G17" s="710"/>
      <c r="H17" s="711"/>
      <c r="I17" s="711"/>
      <c r="J17" s="712"/>
    </row>
    <row r="18" spans="1:10" ht="17.25" customHeight="1">
      <c r="A18" s="181"/>
      <c r="B18" s="713"/>
      <c r="C18" s="713"/>
      <c r="D18" s="713"/>
      <c r="E18" s="713"/>
      <c r="F18" s="713"/>
      <c r="G18" s="713"/>
      <c r="H18" s="713"/>
      <c r="I18" s="713"/>
      <c r="J18" s="714"/>
    </row>
    <row r="19" spans="1:10" ht="81.75" customHeight="1">
      <c r="A19" s="715" t="s">
        <v>337</v>
      </c>
      <c r="B19" s="716"/>
      <c r="C19" s="716"/>
      <c r="D19" s="716"/>
      <c r="E19" s="716"/>
      <c r="F19" s="716"/>
      <c r="G19" s="716"/>
      <c r="H19" s="716"/>
      <c r="I19" s="716"/>
      <c r="J19" s="717"/>
    </row>
    <row r="20" spans="1:10" ht="60.75" customHeight="1">
      <c r="A20" s="704" t="s">
        <v>338</v>
      </c>
      <c r="B20" s="705"/>
      <c r="C20" s="705"/>
      <c r="D20" s="705"/>
      <c r="E20" s="705"/>
      <c r="F20" s="705"/>
      <c r="G20" s="705"/>
      <c r="H20" s="705"/>
      <c r="I20" s="705"/>
      <c r="J20" s="706"/>
    </row>
    <row r="21" spans="1:10" ht="34.5" customHeight="1">
      <c r="A21" s="704" t="s">
        <v>339</v>
      </c>
      <c r="B21" s="705"/>
      <c r="C21" s="705"/>
      <c r="D21" s="705"/>
      <c r="E21" s="705"/>
      <c r="F21" s="705"/>
      <c r="G21" s="705"/>
      <c r="H21" s="705"/>
      <c r="I21" s="705"/>
      <c r="J21" s="706"/>
    </row>
    <row r="22" spans="1:10" ht="49.5" customHeight="1">
      <c r="A22" s="704" t="s">
        <v>340</v>
      </c>
      <c r="B22" s="705"/>
      <c r="C22" s="705"/>
      <c r="D22" s="705"/>
      <c r="E22" s="705"/>
      <c r="F22" s="705"/>
      <c r="G22" s="705"/>
      <c r="H22" s="705"/>
      <c r="I22" s="705"/>
      <c r="J22" s="706"/>
    </row>
    <row r="23" spans="1:10" ht="34.5" customHeight="1">
      <c r="A23" s="523"/>
      <c r="B23" s="5"/>
      <c r="C23" s="5"/>
      <c r="D23" s="5"/>
      <c r="E23" s="5"/>
      <c r="F23" s="5"/>
      <c r="G23" s="5"/>
      <c r="H23" s="5"/>
      <c r="I23" s="5"/>
      <c r="J23" s="522"/>
    </row>
    <row r="24" spans="1:10" ht="34.5" customHeight="1" thickBot="1">
      <c r="A24" s="524"/>
      <c r="B24" s="525"/>
      <c r="C24" s="525"/>
      <c r="D24" s="525"/>
      <c r="E24" s="525"/>
      <c r="F24" s="525"/>
      <c r="G24" s="525"/>
      <c r="H24" s="525"/>
      <c r="I24" s="525"/>
      <c r="J24" s="526"/>
    </row>
    <row r="25" spans="1:10" ht="28.5" customHeight="1"/>
    <row r="26" spans="1:10" ht="28.5" customHeight="1"/>
    <row r="27" spans="1:10" ht="28.5" customHeight="1"/>
    <row r="28" spans="1:10" ht="28.5" customHeight="1"/>
    <row r="29" spans="1:10" ht="28.5" customHeight="1"/>
  </sheetData>
  <dataConsolidate/>
  <mergeCells count="27">
    <mergeCell ref="A20:J20"/>
    <mergeCell ref="A21:J21"/>
    <mergeCell ref="A22:J22"/>
    <mergeCell ref="A16:F16"/>
    <mergeCell ref="G16:J16"/>
    <mergeCell ref="A17:F17"/>
    <mergeCell ref="G17:J17"/>
    <mergeCell ref="B18:J18"/>
    <mergeCell ref="A19:J19"/>
    <mergeCell ref="B15:J15"/>
    <mergeCell ref="B7:J7"/>
    <mergeCell ref="B8:J8"/>
    <mergeCell ref="A9:F9"/>
    <mergeCell ref="G9:J9"/>
    <mergeCell ref="G10:J10"/>
    <mergeCell ref="G11:J11"/>
    <mergeCell ref="A12:B12"/>
    <mergeCell ref="C12:J12"/>
    <mergeCell ref="A13:F13"/>
    <mergeCell ref="G13:J13"/>
    <mergeCell ref="B14:J14"/>
    <mergeCell ref="B6:J6"/>
    <mergeCell ref="G1:I1"/>
    <mergeCell ref="G2:J2"/>
    <mergeCell ref="A3:J3"/>
    <mergeCell ref="I4:J4"/>
    <mergeCell ref="B5:J5"/>
  </mergeCells>
  <phoneticPr fontId="11"/>
  <conditionalFormatting sqref="B14:J15">
    <cfRule type="expression" dxfId="155" priority="1">
      <formula>$G$13="有"</formula>
    </cfRule>
  </conditionalFormatting>
  <conditionalFormatting sqref="C10:G10">
    <cfRule type="expression" dxfId="154" priority="8">
      <formula>$C$10&lt;&gt;""</formula>
    </cfRule>
  </conditionalFormatting>
  <conditionalFormatting sqref="C11:G11 C12">
    <cfRule type="expression" dxfId="153" priority="7">
      <formula>$C$11&lt;&gt;""</formula>
    </cfRule>
  </conditionalFormatting>
  <conditionalFormatting sqref="C12:J12">
    <cfRule type="expression" dxfId="152" priority="2">
      <formula>$G$11="有"</formula>
    </cfRule>
  </conditionalFormatting>
  <conditionalFormatting sqref="G13">
    <cfRule type="expression" dxfId="151" priority="6">
      <formula>$C$13&lt;&gt;""</formula>
    </cfRule>
  </conditionalFormatting>
  <conditionalFormatting sqref="G9:J11">
    <cfRule type="cellIs" dxfId="150" priority="5" operator="equal">
      <formula>""</formula>
    </cfRule>
  </conditionalFormatting>
  <conditionalFormatting sqref="G13:J13">
    <cfRule type="cellIs" dxfId="149" priority="4" operator="equal">
      <formula>""</formula>
    </cfRule>
  </conditionalFormatting>
  <conditionalFormatting sqref="G16:J17">
    <cfRule type="cellIs" dxfId="148" priority="3" operator="equal">
      <formula>""</formula>
    </cfRule>
  </conditionalFormatting>
  <dataValidations count="5">
    <dataValidation type="list" allowBlank="1" showInputMessage="1" showErrorMessage="1" sqref="G16:J16" xr:uid="{DF01D7DE-C37F-43E2-AF6C-E9871AC13A0A}">
      <formula1>"無,有（耐震補強工事）,有（耐震診断費）,有（非構造部材の耐震対策）,有（防災機能強化事業）"</formula1>
    </dataValidation>
    <dataValidation type="list" allowBlank="1" showInputMessage="1" showErrorMessage="1" sqref="G17:J17" xr:uid="{D1E91F7D-C9C9-475A-AAF3-AB73EF090FEC}">
      <formula1>"避難所指定校である,避難所指定校ではない"</formula1>
    </dataValidation>
    <dataValidation type="list" allowBlank="1" showInputMessage="1" showErrorMessage="1" sqref="G13:J13 G11:J11" xr:uid="{102BB089-C747-44EF-8B8A-4783EDED905A}">
      <formula1>"有,無"</formula1>
    </dataValidation>
    <dataValidation type="list" allowBlank="1" showInputMessage="1" showErrorMessage="1" sqref="G10:J10" xr:uid="{77540C70-10DF-4206-86FC-192D0DC8FDF1}">
      <formula1>"機関要件確認校,機関要件非確認校,確認辞退の届け出を提出済・提出予定"</formula1>
    </dataValidation>
    <dataValidation type="list" allowBlank="1" showInputMessage="1" showErrorMessage="1" sqref="G9:J9" xr:uid="{6E6CFC92-8EF2-42E0-A3BE-632CA6442981}">
      <formula1>"完了,未完了,耐震工事中,やむを得ず完了不能"</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755E-76DC-494B-B0DC-07FC22E9F843}">
  <sheetPr>
    <tabColor rgb="FF00B0F0"/>
    <pageSetUpPr fitToPage="1"/>
  </sheetPr>
  <dimension ref="A1:Q69"/>
  <sheetViews>
    <sheetView view="pageBreakPreview" zoomScale="80" zoomScaleNormal="90" zoomScaleSheetLayoutView="80" workbookViewId="0">
      <selection activeCell="E17" sqref="E17"/>
    </sheetView>
  </sheetViews>
  <sheetFormatPr defaultColWidth="9" defaultRowHeight="13.2"/>
  <cols>
    <col min="1" max="1" width="5.44140625" style="108" customWidth="1"/>
    <col min="2" max="2" width="7.44140625" style="109" customWidth="1"/>
    <col min="3" max="3" width="11.109375" style="108" customWidth="1"/>
    <col min="4" max="4" width="16.44140625" style="108" customWidth="1"/>
    <col min="5" max="5" width="16.6640625" style="108" customWidth="1"/>
    <col min="6" max="6" width="11.33203125" style="108" customWidth="1"/>
    <col min="7" max="8" width="9.109375" style="108" customWidth="1"/>
    <col min="9" max="9" width="14.44140625" style="108" customWidth="1"/>
    <col min="10" max="10" width="15.44140625" style="108" customWidth="1"/>
    <col min="11" max="11" width="12.77734375" style="108" customWidth="1"/>
    <col min="12" max="12" width="10.44140625" style="108" customWidth="1"/>
    <col min="13" max="13" width="6.44140625" style="108" customWidth="1"/>
    <col min="14" max="14" width="13.44140625" style="108" customWidth="1"/>
    <col min="15" max="15" width="13" style="108" customWidth="1"/>
    <col min="16" max="16" width="11.77734375" style="108" customWidth="1"/>
    <col min="17" max="17" width="16" style="108" customWidth="1"/>
    <col min="18" max="16384" width="9" style="108"/>
  </cols>
  <sheetData>
    <row r="1" spans="1:17">
      <c r="Q1" s="110" t="s">
        <v>153</v>
      </c>
    </row>
    <row r="4" spans="1:17" ht="21.75" customHeight="1">
      <c r="B4" s="718" t="s">
        <v>154</v>
      </c>
      <c r="C4" s="718"/>
      <c r="D4" s="718"/>
      <c r="E4" s="718"/>
      <c r="F4" s="718"/>
      <c r="G4" s="718"/>
      <c r="H4" s="718"/>
      <c r="I4" s="718"/>
      <c r="J4" s="718"/>
      <c r="K4" s="718"/>
      <c r="L4" s="718"/>
      <c r="M4" s="718"/>
      <c r="N4" s="718"/>
      <c r="O4" s="718"/>
      <c r="P4" s="718"/>
      <c r="Q4" s="718"/>
    </row>
    <row r="5" spans="1:17" ht="13.8" thickBot="1"/>
    <row r="6" spans="1:17" ht="27" customHeight="1" thickBot="1">
      <c r="C6" s="496" t="s">
        <v>121</v>
      </c>
      <c r="D6" s="495">
        <f>'02_様式9-1'!G7</f>
        <v>0</v>
      </c>
      <c r="E6" s="497" t="s">
        <v>155</v>
      </c>
      <c r="F6" s="719">
        <f>'02_様式9-1'!B8</f>
        <v>0</v>
      </c>
      <c r="G6" s="719"/>
      <c r="H6" s="720"/>
      <c r="I6" s="496" t="s">
        <v>156</v>
      </c>
      <c r="J6" s="721" t="s">
        <v>216</v>
      </c>
      <c r="K6" s="722"/>
      <c r="L6" s="497" t="s">
        <v>157</v>
      </c>
      <c r="M6" s="723">
        <f>'02_様式9-1'!B10</f>
        <v>0</v>
      </c>
      <c r="N6" s="724"/>
      <c r="O6" s="724"/>
      <c r="P6" s="724"/>
      <c r="Q6" s="725"/>
    </row>
    <row r="8" spans="1:17" ht="13.8" thickBot="1">
      <c r="F8" s="111" t="s">
        <v>158</v>
      </c>
      <c r="I8" s="111" t="s">
        <v>158</v>
      </c>
      <c r="J8" s="111" t="s">
        <v>158</v>
      </c>
      <c r="K8" s="111" t="s">
        <v>158</v>
      </c>
    </row>
    <row r="9" spans="1:17" ht="56.25" customHeight="1">
      <c r="A9" s="112" t="s">
        <v>159</v>
      </c>
      <c r="B9" s="113" t="s">
        <v>39</v>
      </c>
      <c r="C9" s="114" t="s">
        <v>160</v>
      </c>
      <c r="D9" s="461" t="s">
        <v>316</v>
      </c>
      <c r="E9" s="115" t="s">
        <v>161</v>
      </c>
      <c r="F9" s="115" t="s">
        <v>162</v>
      </c>
      <c r="G9" s="116" t="s">
        <v>163</v>
      </c>
      <c r="H9" s="115" t="s">
        <v>164</v>
      </c>
      <c r="I9" s="115" t="s">
        <v>165</v>
      </c>
      <c r="J9" s="115" t="s">
        <v>166</v>
      </c>
      <c r="K9" s="117" t="s">
        <v>167</v>
      </c>
      <c r="L9" s="118" t="s">
        <v>168</v>
      </c>
      <c r="M9" s="119"/>
      <c r="O9" s="120" t="s">
        <v>169</v>
      </c>
      <c r="P9" s="120" t="s">
        <v>170</v>
      </c>
      <c r="Q9" s="121" t="s">
        <v>171</v>
      </c>
    </row>
    <row r="10" spans="1:17" s="130" customFormat="1" ht="63" customHeight="1" thickBot="1">
      <c r="A10" s="122" t="s">
        <v>172</v>
      </c>
      <c r="B10" s="123" t="s">
        <v>173</v>
      </c>
      <c r="C10" s="124" t="s">
        <v>174</v>
      </c>
      <c r="D10" s="520" t="s">
        <v>175</v>
      </c>
      <c r="E10" s="125" t="s">
        <v>176</v>
      </c>
      <c r="F10" s="125" t="s">
        <v>177</v>
      </c>
      <c r="G10" s="520" t="s">
        <v>175</v>
      </c>
      <c r="H10" s="520" t="s">
        <v>175</v>
      </c>
      <c r="I10" s="520" t="s">
        <v>175</v>
      </c>
      <c r="J10" s="125" t="s">
        <v>174</v>
      </c>
      <c r="K10" s="126" t="s">
        <v>177</v>
      </c>
      <c r="L10" s="123" t="s">
        <v>174</v>
      </c>
      <c r="M10" s="127"/>
      <c r="N10" s="128"/>
      <c r="O10" s="129" t="s">
        <v>177</v>
      </c>
      <c r="P10" s="129" t="s">
        <v>177</v>
      </c>
      <c r="Q10" s="123" t="s">
        <v>178</v>
      </c>
    </row>
    <row r="11" spans="1:17">
      <c r="A11" s="109">
        <v>1</v>
      </c>
      <c r="B11" s="131"/>
      <c r="C11" s="132"/>
      <c r="D11" s="133"/>
      <c r="E11" s="134"/>
      <c r="F11" s="498" t="str">
        <f t="shared" ref="F11:F55" si="0">IFERROR(I11/(G11+H11),"0")</f>
        <v>0</v>
      </c>
      <c r="G11" s="135"/>
      <c r="H11" s="135"/>
      <c r="I11" s="136"/>
      <c r="J11" s="135"/>
      <c r="K11" s="500">
        <f t="shared" ref="K11:K55" si="1">IFERROR(I11+J11,"0")</f>
        <v>0</v>
      </c>
      <c r="L11" s="137"/>
      <c r="M11" s="138"/>
      <c r="O11" s="502" t="str">
        <f t="shared" ref="O11:O55" si="2">IFERROR(F11*G11+J11/(G11+H11)*G11,"0")</f>
        <v>0</v>
      </c>
      <c r="P11" s="502" t="str">
        <f t="shared" ref="P11:P55" si="3">IFERROR(F11*H11+J11/(G11+H11)*H11,"0")</f>
        <v>0</v>
      </c>
      <c r="Q11" s="503">
        <f t="shared" ref="Q11:Q55" si="4">IF(AND(ABS(J11)&gt;=0,OR(E11="（イ）複数項目に係る経費",E11="（ア）全体に係る経費")),J11,0)</f>
        <v>0</v>
      </c>
    </row>
    <row r="12" spans="1:17">
      <c r="A12" s="109">
        <v>2</v>
      </c>
      <c r="B12" s="139"/>
      <c r="C12" s="140"/>
      <c r="D12" s="141"/>
      <c r="E12" s="142"/>
      <c r="F12" s="498" t="str">
        <f t="shared" si="0"/>
        <v>0</v>
      </c>
      <c r="G12" s="143"/>
      <c r="H12" s="143"/>
      <c r="I12" s="144"/>
      <c r="J12" s="143"/>
      <c r="K12" s="500">
        <f t="shared" si="1"/>
        <v>0</v>
      </c>
      <c r="L12" s="145"/>
      <c r="M12" s="138"/>
      <c r="O12" s="504" t="str">
        <f t="shared" si="2"/>
        <v>0</v>
      </c>
      <c r="P12" s="504" t="str">
        <f t="shared" si="3"/>
        <v>0</v>
      </c>
      <c r="Q12" s="505">
        <f t="shared" si="4"/>
        <v>0</v>
      </c>
    </row>
    <row r="13" spans="1:17">
      <c r="A13" s="109">
        <v>3</v>
      </c>
      <c r="B13" s="139"/>
      <c r="C13" s="140"/>
      <c r="D13" s="141"/>
      <c r="E13" s="142"/>
      <c r="F13" s="498" t="str">
        <f t="shared" si="0"/>
        <v>0</v>
      </c>
      <c r="G13" s="143"/>
      <c r="H13" s="143"/>
      <c r="I13" s="144"/>
      <c r="J13" s="143"/>
      <c r="K13" s="500">
        <f t="shared" si="1"/>
        <v>0</v>
      </c>
      <c r="L13" s="145"/>
      <c r="M13" s="138"/>
      <c r="O13" s="504" t="str">
        <f t="shared" si="2"/>
        <v>0</v>
      </c>
      <c r="P13" s="504" t="str">
        <f t="shared" si="3"/>
        <v>0</v>
      </c>
      <c r="Q13" s="505">
        <f t="shared" si="4"/>
        <v>0</v>
      </c>
    </row>
    <row r="14" spans="1:17">
      <c r="A14" s="109">
        <v>4</v>
      </c>
      <c r="B14" s="139"/>
      <c r="C14" s="140"/>
      <c r="D14" s="141"/>
      <c r="E14" s="142"/>
      <c r="F14" s="498" t="str">
        <f t="shared" si="0"/>
        <v>0</v>
      </c>
      <c r="G14" s="143"/>
      <c r="H14" s="143"/>
      <c r="I14" s="144"/>
      <c r="J14" s="143"/>
      <c r="K14" s="500">
        <f t="shared" si="1"/>
        <v>0</v>
      </c>
      <c r="L14" s="145"/>
      <c r="M14" s="138"/>
      <c r="O14" s="504" t="str">
        <f t="shared" si="2"/>
        <v>0</v>
      </c>
      <c r="P14" s="504" t="str">
        <f t="shared" si="3"/>
        <v>0</v>
      </c>
      <c r="Q14" s="505">
        <f t="shared" si="4"/>
        <v>0</v>
      </c>
    </row>
    <row r="15" spans="1:17">
      <c r="A15" s="109">
        <v>5</v>
      </c>
      <c r="B15" s="139"/>
      <c r="C15" s="140"/>
      <c r="D15" s="141"/>
      <c r="E15" s="142"/>
      <c r="F15" s="498" t="str">
        <f t="shared" si="0"/>
        <v>0</v>
      </c>
      <c r="G15" s="143"/>
      <c r="H15" s="143"/>
      <c r="I15" s="144"/>
      <c r="J15" s="143"/>
      <c r="K15" s="500">
        <f t="shared" si="1"/>
        <v>0</v>
      </c>
      <c r="L15" s="145"/>
      <c r="M15" s="138"/>
      <c r="O15" s="504" t="str">
        <f t="shared" si="2"/>
        <v>0</v>
      </c>
      <c r="P15" s="504" t="str">
        <f t="shared" si="3"/>
        <v>0</v>
      </c>
      <c r="Q15" s="505">
        <f t="shared" si="4"/>
        <v>0</v>
      </c>
    </row>
    <row r="16" spans="1:17">
      <c r="A16" s="109">
        <v>6</v>
      </c>
      <c r="B16" s="139"/>
      <c r="C16" s="140"/>
      <c r="D16" s="141"/>
      <c r="E16" s="142"/>
      <c r="F16" s="498" t="str">
        <f t="shared" si="0"/>
        <v>0</v>
      </c>
      <c r="G16" s="143"/>
      <c r="H16" s="143"/>
      <c r="I16" s="144"/>
      <c r="J16" s="143"/>
      <c r="K16" s="500">
        <f t="shared" si="1"/>
        <v>0</v>
      </c>
      <c r="L16" s="145"/>
      <c r="M16" s="138"/>
      <c r="O16" s="504" t="str">
        <f t="shared" si="2"/>
        <v>0</v>
      </c>
      <c r="P16" s="504" t="str">
        <f t="shared" si="3"/>
        <v>0</v>
      </c>
      <c r="Q16" s="505">
        <f t="shared" si="4"/>
        <v>0</v>
      </c>
    </row>
    <row r="17" spans="1:17">
      <c r="A17" s="109">
        <v>7</v>
      </c>
      <c r="B17" s="139"/>
      <c r="C17" s="140"/>
      <c r="D17" s="141"/>
      <c r="E17" s="142"/>
      <c r="F17" s="498" t="str">
        <f t="shared" si="0"/>
        <v>0</v>
      </c>
      <c r="G17" s="143"/>
      <c r="H17" s="143"/>
      <c r="I17" s="144"/>
      <c r="J17" s="143"/>
      <c r="K17" s="500">
        <f t="shared" si="1"/>
        <v>0</v>
      </c>
      <c r="L17" s="145"/>
      <c r="M17" s="138"/>
      <c r="O17" s="504" t="str">
        <f t="shared" si="2"/>
        <v>0</v>
      </c>
      <c r="P17" s="504" t="str">
        <f t="shared" si="3"/>
        <v>0</v>
      </c>
      <c r="Q17" s="505">
        <f t="shared" si="4"/>
        <v>0</v>
      </c>
    </row>
    <row r="18" spans="1:17">
      <c r="A18" s="109">
        <v>8</v>
      </c>
      <c r="B18" s="139"/>
      <c r="C18" s="140"/>
      <c r="D18" s="141"/>
      <c r="E18" s="142"/>
      <c r="F18" s="498" t="str">
        <f t="shared" si="0"/>
        <v>0</v>
      </c>
      <c r="G18" s="143"/>
      <c r="H18" s="143"/>
      <c r="I18" s="144"/>
      <c r="J18" s="143"/>
      <c r="K18" s="500">
        <f t="shared" si="1"/>
        <v>0</v>
      </c>
      <c r="L18" s="145"/>
      <c r="M18" s="138"/>
      <c r="O18" s="504" t="str">
        <f t="shared" si="2"/>
        <v>0</v>
      </c>
      <c r="P18" s="504" t="str">
        <f t="shared" si="3"/>
        <v>0</v>
      </c>
      <c r="Q18" s="505">
        <f t="shared" si="4"/>
        <v>0</v>
      </c>
    </row>
    <row r="19" spans="1:17">
      <c r="A19" s="109">
        <v>9</v>
      </c>
      <c r="B19" s="139"/>
      <c r="C19" s="140"/>
      <c r="D19" s="141"/>
      <c r="E19" s="142"/>
      <c r="F19" s="498" t="str">
        <f t="shared" si="0"/>
        <v>0</v>
      </c>
      <c r="G19" s="143"/>
      <c r="H19" s="143"/>
      <c r="I19" s="144"/>
      <c r="J19" s="143"/>
      <c r="K19" s="500">
        <f t="shared" si="1"/>
        <v>0</v>
      </c>
      <c r="L19" s="145"/>
      <c r="M19" s="138"/>
      <c r="O19" s="504" t="str">
        <f t="shared" si="2"/>
        <v>0</v>
      </c>
      <c r="P19" s="504" t="str">
        <f t="shared" si="3"/>
        <v>0</v>
      </c>
      <c r="Q19" s="505">
        <f t="shared" si="4"/>
        <v>0</v>
      </c>
    </row>
    <row r="20" spans="1:17">
      <c r="A20" s="109">
        <v>10</v>
      </c>
      <c r="B20" s="139"/>
      <c r="C20" s="140"/>
      <c r="D20" s="141"/>
      <c r="E20" s="142"/>
      <c r="F20" s="498" t="str">
        <f t="shared" si="0"/>
        <v>0</v>
      </c>
      <c r="G20" s="143"/>
      <c r="H20" s="143"/>
      <c r="I20" s="144"/>
      <c r="J20" s="143"/>
      <c r="K20" s="500">
        <f t="shared" si="1"/>
        <v>0</v>
      </c>
      <c r="L20" s="145"/>
      <c r="M20" s="138"/>
      <c r="O20" s="504" t="str">
        <f t="shared" si="2"/>
        <v>0</v>
      </c>
      <c r="P20" s="504" t="str">
        <f t="shared" si="3"/>
        <v>0</v>
      </c>
      <c r="Q20" s="505">
        <f t="shared" si="4"/>
        <v>0</v>
      </c>
    </row>
    <row r="21" spans="1:17">
      <c r="A21" s="109">
        <v>11</v>
      </c>
      <c r="B21" s="139"/>
      <c r="C21" s="140"/>
      <c r="D21" s="141"/>
      <c r="E21" s="142"/>
      <c r="F21" s="498" t="str">
        <f t="shared" si="0"/>
        <v>0</v>
      </c>
      <c r="G21" s="143"/>
      <c r="H21" s="143"/>
      <c r="I21" s="144"/>
      <c r="J21" s="143"/>
      <c r="K21" s="500">
        <f t="shared" si="1"/>
        <v>0</v>
      </c>
      <c r="L21" s="145"/>
      <c r="M21" s="138"/>
      <c r="O21" s="504" t="str">
        <f t="shared" si="2"/>
        <v>0</v>
      </c>
      <c r="P21" s="504" t="str">
        <f t="shared" si="3"/>
        <v>0</v>
      </c>
      <c r="Q21" s="505">
        <f t="shared" si="4"/>
        <v>0</v>
      </c>
    </row>
    <row r="22" spans="1:17">
      <c r="A22" s="109">
        <v>12</v>
      </c>
      <c r="B22" s="139"/>
      <c r="C22" s="140"/>
      <c r="D22" s="141"/>
      <c r="E22" s="142"/>
      <c r="F22" s="498" t="str">
        <f t="shared" si="0"/>
        <v>0</v>
      </c>
      <c r="G22" s="143"/>
      <c r="H22" s="143"/>
      <c r="I22" s="144"/>
      <c r="J22" s="143"/>
      <c r="K22" s="500">
        <f t="shared" si="1"/>
        <v>0</v>
      </c>
      <c r="L22" s="145"/>
      <c r="M22" s="138"/>
      <c r="O22" s="504" t="str">
        <f t="shared" si="2"/>
        <v>0</v>
      </c>
      <c r="P22" s="504" t="str">
        <f t="shared" si="3"/>
        <v>0</v>
      </c>
      <c r="Q22" s="505">
        <f t="shared" si="4"/>
        <v>0</v>
      </c>
    </row>
    <row r="23" spans="1:17">
      <c r="A23" s="109">
        <v>13</v>
      </c>
      <c r="B23" s="139"/>
      <c r="C23" s="140"/>
      <c r="D23" s="141"/>
      <c r="E23" s="142"/>
      <c r="F23" s="498" t="str">
        <f t="shared" si="0"/>
        <v>0</v>
      </c>
      <c r="G23" s="143"/>
      <c r="H23" s="143"/>
      <c r="I23" s="144"/>
      <c r="J23" s="143"/>
      <c r="K23" s="500">
        <f t="shared" si="1"/>
        <v>0</v>
      </c>
      <c r="L23" s="145"/>
      <c r="M23" s="138"/>
      <c r="O23" s="504" t="str">
        <f t="shared" si="2"/>
        <v>0</v>
      </c>
      <c r="P23" s="504" t="str">
        <f t="shared" si="3"/>
        <v>0</v>
      </c>
      <c r="Q23" s="505">
        <f t="shared" si="4"/>
        <v>0</v>
      </c>
    </row>
    <row r="24" spans="1:17">
      <c r="A24" s="109">
        <v>14</v>
      </c>
      <c r="B24" s="139"/>
      <c r="C24" s="140"/>
      <c r="D24" s="141"/>
      <c r="E24" s="142"/>
      <c r="F24" s="498" t="str">
        <f t="shared" si="0"/>
        <v>0</v>
      </c>
      <c r="G24" s="143"/>
      <c r="H24" s="143"/>
      <c r="I24" s="144"/>
      <c r="J24" s="143"/>
      <c r="K24" s="500">
        <f t="shared" si="1"/>
        <v>0</v>
      </c>
      <c r="L24" s="145"/>
      <c r="M24" s="138"/>
      <c r="O24" s="504" t="str">
        <f t="shared" si="2"/>
        <v>0</v>
      </c>
      <c r="P24" s="504" t="str">
        <f t="shared" si="3"/>
        <v>0</v>
      </c>
      <c r="Q24" s="505">
        <f t="shared" si="4"/>
        <v>0</v>
      </c>
    </row>
    <row r="25" spans="1:17">
      <c r="A25" s="109">
        <v>15</v>
      </c>
      <c r="B25" s="139"/>
      <c r="C25" s="140"/>
      <c r="D25" s="141"/>
      <c r="E25" s="142"/>
      <c r="F25" s="498" t="str">
        <f t="shared" si="0"/>
        <v>0</v>
      </c>
      <c r="G25" s="143"/>
      <c r="H25" s="143"/>
      <c r="I25" s="144"/>
      <c r="J25" s="143"/>
      <c r="K25" s="500">
        <f t="shared" si="1"/>
        <v>0</v>
      </c>
      <c r="L25" s="145"/>
      <c r="M25" s="138"/>
      <c r="O25" s="504" t="str">
        <f t="shared" si="2"/>
        <v>0</v>
      </c>
      <c r="P25" s="504" t="str">
        <f t="shared" si="3"/>
        <v>0</v>
      </c>
      <c r="Q25" s="505">
        <f t="shared" si="4"/>
        <v>0</v>
      </c>
    </row>
    <row r="26" spans="1:17">
      <c r="A26" s="109">
        <v>16</v>
      </c>
      <c r="B26" s="139"/>
      <c r="C26" s="140"/>
      <c r="D26" s="141"/>
      <c r="E26" s="142"/>
      <c r="F26" s="498" t="str">
        <f t="shared" si="0"/>
        <v>0</v>
      </c>
      <c r="G26" s="143"/>
      <c r="H26" s="143"/>
      <c r="I26" s="144"/>
      <c r="J26" s="143"/>
      <c r="K26" s="500">
        <f t="shared" si="1"/>
        <v>0</v>
      </c>
      <c r="L26" s="145"/>
      <c r="M26" s="138"/>
      <c r="O26" s="504" t="str">
        <f t="shared" si="2"/>
        <v>0</v>
      </c>
      <c r="P26" s="504" t="str">
        <f t="shared" si="3"/>
        <v>0</v>
      </c>
      <c r="Q26" s="505">
        <f t="shared" si="4"/>
        <v>0</v>
      </c>
    </row>
    <row r="27" spans="1:17">
      <c r="A27" s="109">
        <v>17</v>
      </c>
      <c r="B27" s="139"/>
      <c r="C27" s="140"/>
      <c r="D27" s="141"/>
      <c r="E27" s="142"/>
      <c r="F27" s="498" t="str">
        <f t="shared" si="0"/>
        <v>0</v>
      </c>
      <c r="G27" s="143"/>
      <c r="H27" s="143"/>
      <c r="I27" s="144"/>
      <c r="J27" s="143"/>
      <c r="K27" s="500">
        <f t="shared" si="1"/>
        <v>0</v>
      </c>
      <c r="L27" s="145"/>
      <c r="M27" s="138"/>
      <c r="O27" s="504" t="str">
        <f t="shared" si="2"/>
        <v>0</v>
      </c>
      <c r="P27" s="504" t="str">
        <f t="shared" si="3"/>
        <v>0</v>
      </c>
      <c r="Q27" s="505">
        <f t="shared" si="4"/>
        <v>0</v>
      </c>
    </row>
    <row r="28" spans="1:17">
      <c r="A28" s="109">
        <v>18</v>
      </c>
      <c r="B28" s="139"/>
      <c r="C28" s="140"/>
      <c r="D28" s="141"/>
      <c r="E28" s="142"/>
      <c r="F28" s="498" t="str">
        <f t="shared" si="0"/>
        <v>0</v>
      </c>
      <c r="G28" s="143"/>
      <c r="H28" s="143"/>
      <c r="I28" s="144"/>
      <c r="J28" s="143"/>
      <c r="K28" s="500">
        <f t="shared" si="1"/>
        <v>0</v>
      </c>
      <c r="L28" s="145"/>
      <c r="M28" s="138"/>
      <c r="O28" s="504" t="str">
        <f t="shared" si="2"/>
        <v>0</v>
      </c>
      <c r="P28" s="504" t="str">
        <f t="shared" si="3"/>
        <v>0</v>
      </c>
      <c r="Q28" s="505">
        <f t="shared" si="4"/>
        <v>0</v>
      </c>
    </row>
    <row r="29" spans="1:17">
      <c r="A29" s="109">
        <v>19</v>
      </c>
      <c r="B29" s="139"/>
      <c r="C29" s="140"/>
      <c r="D29" s="141"/>
      <c r="E29" s="142"/>
      <c r="F29" s="498" t="str">
        <f t="shared" si="0"/>
        <v>0</v>
      </c>
      <c r="G29" s="143"/>
      <c r="H29" s="143"/>
      <c r="I29" s="144"/>
      <c r="J29" s="143"/>
      <c r="K29" s="500">
        <f t="shared" si="1"/>
        <v>0</v>
      </c>
      <c r="L29" s="145"/>
      <c r="M29" s="138"/>
      <c r="O29" s="504" t="str">
        <f t="shared" si="2"/>
        <v>0</v>
      </c>
      <c r="P29" s="504" t="str">
        <f t="shared" si="3"/>
        <v>0</v>
      </c>
      <c r="Q29" s="505">
        <f t="shared" si="4"/>
        <v>0</v>
      </c>
    </row>
    <row r="30" spans="1:17">
      <c r="A30" s="109">
        <v>20</v>
      </c>
      <c r="B30" s="139"/>
      <c r="C30" s="140"/>
      <c r="D30" s="141"/>
      <c r="E30" s="142"/>
      <c r="F30" s="498" t="str">
        <f t="shared" si="0"/>
        <v>0</v>
      </c>
      <c r="G30" s="143"/>
      <c r="H30" s="143"/>
      <c r="I30" s="144"/>
      <c r="J30" s="143"/>
      <c r="K30" s="500">
        <f t="shared" si="1"/>
        <v>0</v>
      </c>
      <c r="L30" s="145"/>
      <c r="M30" s="138"/>
      <c r="O30" s="504" t="str">
        <f t="shared" si="2"/>
        <v>0</v>
      </c>
      <c r="P30" s="504" t="str">
        <f t="shared" si="3"/>
        <v>0</v>
      </c>
      <c r="Q30" s="505">
        <f t="shared" si="4"/>
        <v>0</v>
      </c>
    </row>
    <row r="31" spans="1:17">
      <c r="A31" s="109">
        <v>21</v>
      </c>
      <c r="B31" s="139"/>
      <c r="C31" s="140"/>
      <c r="D31" s="141"/>
      <c r="E31" s="142"/>
      <c r="F31" s="498" t="str">
        <f t="shared" si="0"/>
        <v>0</v>
      </c>
      <c r="G31" s="143"/>
      <c r="H31" s="143"/>
      <c r="I31" s="144"/>
      <c r="J31" s="143"/>
      <c r="K31" s="500">
        <f t="shared" si="1"/>
        <v>0</v>
      </c>
      <c r="L31" s="145"/>
      <c r="M31" s="138"/>
      <c r="O31" s="504" t="str">
        <f t="shared" si="2"/>
        <v>0</v>
      </c>
      <c r="P31" s="504" t="str">
        <f t="shared" si="3"/>
        <v>0</v>
      </c>
      <c r="Q31" s="505">
        <f t="shared" si="4"/>
        <v>0</v>
      </c>
    </row>
    <row r="32" spans="1:17">
      <c r="A32" s="109">
        <v>22</v>
      </c>
      <c r="B32" s="139"/>
      <c r="C32" s="140"/>
      <c r="D32" s="141"/>
      <c r="E32" s="142"/>
      <c r="F32" s="498" t="str">
        <f t="shared" si="0"/>
        <v>0</v>
      </c>
      <c r="G32" s="143"/>
      <c r="H32" s="143"/>
      <c r="I32" s="144"/>
      <c r="J32" s="143"/>
      <c r="K32" s="500">
        <f t="shared" si="1"/>
        <v>0</v>
      </c>
      <c r="L32" s="145"/>
      <c r="M32" s="138"/>
      <c r="O32" s="504" t="str">
        <f t="shared" si="2"/>
        <v>0</v>
      </c>
      <c r="P32" s="504" t="str">
        <f t="shared" si="3"/>
        <v>0</v>
      </c>
      <c r="Q32" s="505">
        <f t="shared" si="4"/>
        <v>0</v>
      </c>
    </row>
    <row r="33" spans="1:17">
      <c r="A33" s="109">
        <v>23</v>
      </c>
      <c r="B33" s="139"/>
      <c r="C33" s="140"/>
      <c r="D33" s="141"/>
      <c r="E33" s="142"/>
      <c r="F33" s="498" t="str">
        <f t="shared" si="0"/>
        <v>0</v>
      </c>
      <c r="G33" s="143"/>
      <c r="H33" s="143"/>
      <c r="I33" s="144"/>
      <c r="J33" s="143"/>
      <c r="K33" s="500">
        <f t="shared" si="1"/>
        <v>0</v>
      </c>
      <c r="L33" s="145"/>
      <c r="M33" s="138"/>
      <c r="O33" s="504" t="str">
        <f t="shared" si="2"/>
        <v>0</v>
      </c>
      <c r="P33" s="504" t="str">
        <f t="shared" si="3"/>
        <v>0</v>
      </c>
      <c r="Q33" s="505">
        <f t="shared" si="4"/>
        <v>0</v>
      </c>
    </row>
    <row r="34" spans="1:17">
      <c r="A34" s="109">
        <v>24</v>
      </c>
      <c r="B34" s="139"/>
      <c r="C34" s="140"/>
      <c r="D34" s="141"/>
      <c r="E34" s="142"/>
      <c r="F34" s="498" t="str">
        <f t="shared" si="0"/>
        <v>0</v>
      </c>
      <c r="G34" s="143"/>
      <c r="H34" s="143"/>
      <c r="I34" s="144"/>
      <c r="J34" s="143"/>
      <c r="K34" s="500">
        <f t="shared" si="1"/>
        <v>0</v>
      </c>
      <c r="L34" s="145"/>
      <c r="M34" s="138"/>
      <c r="O34" s="504" t="str">
        <f t="shared" si="2"/>
        <v>0</v>
      </c>
      <c r="P34" s="504" t="str">
        <f t="shared" si="3"/>
        <v>0</v>
      </c>
      <c r="Q34" s="505">
        <f t="shared" si="4"/>
        <v>0</v>
      </c>
    </row>
    <row r="35" spans="1:17">
      <c r="A35" s="109">
        <v>25</v>
      </c>
      <c r="B35" s="139"/>
      <c r="C35" s="140"/>
      <c r="D35" s="141"/>
      <c r="E35" s="142"/>
      <c r="F35" s="498" t="str">
        <f t="shared" si="0"/>
        <v>0</v>
      </c>
      <c r="G35" s="143"/>
      <c r="H35" s="143"/>
      <c r="I35" s="144"/>
      <c r="J35" s="143"/>
      <c r="K35" s="500">
        <f t="shared" si="1"/>
        <v>0</v>
      </c>
      <c r="L35" s="145"/>
      <c r="M35" s="138"/>
      <c r="O35" s="504" t="str">
        <f t="shared" si="2"/>
        <v>0</v>
      </c>
      <c r="P35" s="504" t="str">
        <f t="shared" si="3"/>
        <v>0</v>
      </c>
      <c r="Q35" s="505">
        <f t="shared" si="4"/>
        <v>0</v>
      </c>
    </row>
    <row r="36" spans="1:17">
      <c r="A36" s="109">
        <v>26</v>
      </c>
      <c r="B36" s="139"/>
      <c r="C36" s="140"/>
      <c r="D36" s="141"/>
      <c r="E36" s="142"/>
      <c r="F36" s="498" t="str">
        <f t="shared" si="0"/>
        <v>0</v>
      </c>
      <c r="G36" s="143"/>
      <c r="H36" s="143"/>
      <c r="I36" s="144"/>
      <c r="J36" s="143"/>
      <c r="K36" s="500">
        <f t="shared" si="1"/>
        <v>0</v>
      </c>
      <c r="L36" s="145"/>
      <c r="M36" s="138"/>
      <c r="O36" s="504" t="str">
        <f t="shared" si="2"/>
        <v>0</v>
      </c>
      <c r="P36" s="504" t="str">
        <f t="shared" si="3"/>
        <v>0</v>
      </c>
      <c r="Q36" s="505">
        <f t="shared" si="4"/>
        <v>0</v>
      </c>
    </row>
    <row r="37" spans="1:17">
      <c r="A37" s="109">
        <v>27</v>
      </c>
      <c r="B37" s="139"/>
      <c r="C37" s="140"/>
      <c r="D37" s="141"/>
      <c r="E37" s="142"/>
      <c r="F37" s="498" t="str">
        <f t="shared" si="0"/>
        <v>0</v>
      </c>
      <c r="G37" s="143"/>
      <c r="H37" s="143"/>
      <c r="I37" s="144"/>
      <c r="J37" s="143"/>
      <c r="K37" s="500">
        <f t="shared" si="1"/>
        <v>0</v>
      </c>
      <c r="L37" s="145"/>
      <c r="M37" s="138"/>
      <c r="O37" s="504" t="str">
        <f t="shared" si="2"/>
        <v>0</v>
      </c>
      <c r="P37" s="504" t="str">
        <f t="shared" si="3"/>
        <v>0</v>
      </c>
      <c r="Q37" s="505">
        <f t="shared" si="4"/>
        <v>0</v>
      </c>
    </row>
    <row r="38" spans="1:17">
      <c r="A38" s="109">
        <v>28</v>
      </c>
      <c r="B38" s="139"/>
      <c r="C38" s="140"/>
      <c r="D38" s="141"/>
      <c r="E38" s="142"/>
      <c r="F38" s="498" t="str">
        <f t="shared" si="0"/>
        <v>0</v>
      </c>
      <c r="G38" s="143"/>
      <c r="H38" s="143"/>
      <c r="I38" s="144"/>
      <c r="J38" s="143"/>
      <c r="K38" s="500">
        <f t="shared" si="1"/>
        <v>0</v>
      </c>
      <c r="L38" s="145"/>
      <c r="M38" s="138"/>
      <c r="O38" s="504" t="str">
        <f t="shared" si="2"/>
        <v>0</v>
      </c>
      <c r="P38" s="504" t="str">
        <f t="shared" si="3"/>
        <v>0</v>
      </c>
      <c r="Q38" s="505">
        <f t="shared" si="4"/>
        <v>0</v>
      </c>
    </row>
    <row r="39" spans="1:17">
      <c r="A39" s="109">
        <v>29</v>
      </c>
      <c r="B39" s="139"/>
      <c r="C39" s="140"/>
      <c r="D39" s="141"/>
      <c r="E39" s="142"/>
      <c r="F39" s="498" t="str">
        <f t="shared" si="0"/>
        <v>0</v>
      </c>
      <c r="G39" s="143"/>
      <c r="H39" s="143"/>
      <c r="I39" s="144"/>
      <c r="J39" s="143"/>
      <c r="K39" s="500">
        <f t="shared" si="1"/>
        <v>0</v>
      </c>
      <c r="L39" s="145"/>
      <c r="M39" s="138"/>
      <c r="O39" s="504" t="str">
        <f t="shared" si="2"/>
        <v>0</v>
      </c>
      <c r="P39" s="504" t="str">
        <f t="shared" si="3"/>
        <v>0</v>
      </c>
      <c r="Q39" s="505">
        <f t="shared" si="4"/>
        <v>0</v>
      </c>
    </row>
    <row r="40" spans="1:17">
      <c r="A40" s="109">
        <v>30</v>
      </c>
      <c r="B40" s="139"/>
      <c r="C40" s="140"/>
      <c r="D40" s="141"/>
      <c r="E40" s="142"/>
      <c r="F40" s="498" t="str">
        <f t="shared" si="0"/>
        <v>0</v>
      </c>
      <c r="G40" s="143"/>
      <c r="H40" s="143"/>
      <c r="I40" s="144"/>
      <c r="J40" s="143"/>
      <c r="K40" s="500">
        <f t="shared" si="1"/>
        <v>0</v>
      </c>
      <c r="L40" s="145"/>
      <c r="M40" s="138"/>
      <c r="O40" s="504" t="str">
        <f t="shared" si="2"/>
        <v>0</v>
      </c>
      <c r="P40" s="504" t="str">
        <f t="shared" si="3"/>
        <v>0</v>
      </c>
      <c r="Q40" s="505">
        <f t="shared" si="4"/>
        <v>0</v>
      </c>
    </row>
    <row r="41" spans="1:17">
      <c r="A41" s="109">
        <v>31</v>
      </c>
      <c r="B41" s="139"/>
      <c r="C41" s="140"/>
      <c r="D41" s="141"/>
      <c r="E41" s="142"/>
      <c r="F41" s="498" t="str">
        <f t="shared" si="0"/>
        <v>0</v>
      </c>
      <c r="G41" s="143"/>
      <c r="H41" s="143"/>
      <c r="I41" s="144"/>
      <c r="J41" s="143"/>
      <c r="K41" s="500">
        <f t="shared" si="1"/>
        <v>0</v>
      </c>
      <c r="L41" s="145"/>
      <c r="M41" s="138"/>
      <c r="O41" s="504" t="str">
        <f t="shared" si="2"/>
        <v>0</v>
      </c>
      <c r="P41" s="504" t="str">
        <f t="shared" si="3"/>
        <v>0</v>
      </c>
      <c r="Q41" s="505">
        <f t="shared" si="4"/>
        <v>0</v>
      </c>
    </row>
    <row r="42" spans="1:17">
      <c r="A42" s="109">
        <v>32</v>
      </c>
      <c r="B42" s="139"/>
      <c r="C42" s="140"/>
      <c r="D42" s="141"/>
      <c r="E42" s="142"/>
      <c r="F42" s="498" t="str">
        <f t="shared" si="0"/>
        <v>0</v>
      </c>
      <c r="G42" s="143"/>
      <c r="H42" s="143"/>
      <c r="I42" s="144"/>
      <c r="J42" s="143"/>
      <c r="K42" s="500">
        <f t="shared" si="1"/>
        <v>0</v>
      </c>
      <c r="L42" s="145"/>
      <c r="M42" s="138"/>
      <c r="O42" s="504" t="str">
        <f t="shared" si="2"/>
        <v>0</v>
      </c>
      <c r="P42" s="504" t="str">
        <f t="shared" si="3"/>
        <v>0</v>
      </c>
      <c r="Q42" s="505">
        <f t="shared" si="4"/>
        <v>0</v>
      </c>
    </row>
    <row r="43" spans="1:17">
      <c r="A43" s="109">
        <v>33</v>
      </c>
      <c r="B43" s="139"/>
      <c r="C43" s="140"/>
      <c r="D43" s="141"/>
      <c r="E43" s="142"/>
      <c r="F43" s="498" t="str">
        <f t="shared" si="0"/>
        <v>0</v>
      </c>
      <c r="G43" s="143"/>
      <c r="H43" s="143"/>
      <c r="I43" s="144"/>
      <c r="J43" s="143"/>
      <c r="K43" s="500">
        <f t="shared" si="1"/>
        <v>0</v>
      </c>
      <c r="L43" s="145"/>
      <c r="M43" s="138"/>
      <c r="O43" s="504" t="str">
        <f t="shared" si="2"/>
        <v>0</v>
      </c>
      <c r="P43" s="504" t="str">
        <f t="shared" si="3"/>
        <v>0</v>
      </c>
      <c r="Q43" s="505">
        <f t="shared" si="4"/>
        <v>0</v>
      </c>
    </row>
    <row r="44" spans="1:17">
      <c r="A44" s="109">
        <v>34</v>
      </c>
      <c r="B44" s="139"/>
      <c r="C44" s="140"/>
      <c r="D44" s="141"/>
      <c r="E44" s="142"/>
      <c r="F44" s="498" t="str">
        <f t="shared" si="0"/>
        <v>0</v>
      </c>
      <c r="G44" s="143"/>
      <c r="H44" s="143"/>
      <c r="I44" s="144"/>
      <c r="J44" s="143"/>
      <c r="K44" s="500">
        <f t="shared" si="1"/>
        <v>0</v>
      </c>
      <c r="L44" s="145"/>
      <c r="M44" s="138"/>
      <c r="O44" s="504" t="str">
        <f t="shared" si="2"/>
        <v>0</v>
      </c>
      <c r="P44" s="504" t="str">
        <f t="shared" si="3"/>
        <v>0</v>
      </c>
      <c r="Q44" s="505">
        <f t="shared" si="4"/>
        <v>0</v>
      </c>
    </row>
    <row r="45" spans="1:17">
      <c r="A45" s="109">
        <v>35</v>
      </c>
      <c r="B45" s="139"/>
      <c r="C45" s="140"/>
      <c r="D45" s="141"/>
      <c r="E45" s="142"/>
      <c r="F45" s="498" t="str">
        <f t="shared" si="0"/>
        <v>0</v>
      </c>
      <c r="G45" s="143"/>
      <c r="H45" s="143"/>
      <c r="I45" s="144"/>
      <c r="J45" s="143"/>
      <c r="K45" s="500">
        <f t="shared" si="1"/>
        <v>0</v>
      </c>
      <c r="L45" s="145"/>
      <c r="M45" s="138"/>
      <c r="O45" s="504" t="str">
        <f t="shared" si="2"/>
        <v>0</v>
      </c>
      <c r="P45" s="504" t="str">
        <f t="shared" si="3"/>
        <v>0</v>
      </c>
      <c r="Q45" s="505">
        <f t="shared" si="4"/>
        <v>0</v>
      </c>
    </row>
    <row r="46" spans="1:17">
      <c r="A46" s="109">
        <v>36</v>
      </c>
      <c r="B46" s="139"/>
      <c r="C46" s="140"/>
      <c r="D46" s="141"/>
      <c r="E46" s="142"/>
      <c r="F46" s="498" t="str">
        <f t="shared" si="0"/>
        <v>0</v>
      </c>
      <c r="G46" s="143"/>
      <c r="H46" s="143"/>
      <c r="I46" s="144"/>
      <c r="J46" s="143"/>
      <c r="K46" s="500">
        <f t="shared" si="1"/>
        <v>0</v>
      </c>
      <c r="L46" s="145"/>
      <c r="M46" s="138"/>
      <c r="O46" s="504" t="str">
        <f t="shared" si="2"/>
        <v>0</v>
      </c>
      <c r="P46" s="504" t="str">
        <f t="shared" si="3"/>
        <v>0</v>
      </c>
      <c r="Q46" s="505">
        <f t="shared" si="4"/>
        <v>0</v>
      </c>
    </row>
    <row r="47" spans="1:17">
      <c r="A47" s="109">
        <v>37</v>
      </c>
      <c r="B47" s="139"/>
      <c r="C47" s="140"/>
      <c r="D47" s="141"/>
      <c r="E47" s="142"/>
      <c r="F47" s="498" t="str">
        <f t="shared" si="0"/>
        <v>0</v>
      </c>
      <c r="G47" s="143"/>
      <c r="H47" s="143"/>
      <c r="I47" s="144"/>
      <c r="J47" s="143"/>
      <c r="K47" s="500">
        <f t="shared" si="1"/>
        <v>0</v>
      </c>
      <c r="L47" s="145"/>
      <c r="M47" s="138"/>
      <c r="O47" s="504" t="str">
        <f t="shared" si="2"/>
        <v>0</v>
      </c>
      <c r="P47" s="504" t="str">
        <f t="shared" si="3"/>
        <v>0</v>
      </c>
      <c r="Q47" s="505">
        <f t="shared" si="4"/>
        <v>0</v>
      </c>
    </row>
    <row r="48" spans="1:17">
      <c r="A48" s="109">
        <v>38</v>
      </c>
      <c r="B48" s="139"/>
      <c r="C48" s="140"/>
      <c r="D48" s="141"/>
      <c r="E48" s="142"/>
      <c r="F48" s="498" t="str">
        <f t="shared" si="0"/>
        <v>0</v>
      </c>
      <c r="G48" s="143"/>
      <c r="H48" s="143"/>
      <c r="I48" s="144"/>
      <c r="J48" s="143"/>
      <c r="K48" s="500">
        <f t="shared" si="1"/>
        <v>0</v>
      </c>
      <c r="L48" s="145"/>
      <c r="M48" s="138"/>
      <c r="O48" s="504" t="str">
        <f t="shared" si="2"/>
        <v>0</v>
      </c>
      <c r="P48" s="504" t="str">
        <f t="shared" si="3"/>
        <v>0</v>
      </c>
      <c r="Q48" s="505">
        <f t="shared" si="4"/>
        <v>0</v>
      </c>
    </row>
    <row r="49" spans="1:17">
      <c r="A49" s="109">
        <v>39</v>
      </c>
      <c r="B49" s="139"/>
      <c r="C49" s="140"/>
      <c r="D49" s="141"/>
      <c r="E49" s="142"/>
      <c r="F49" s="498" t="str">
        <f t="shared" si="0"/>
        <v>0</v>
      </c>
      <c r="G49" s="143"/>
      <c r="H49" s="143"/>
      <c r="I49" s="144"/>
      <c r="J49" s="143"/>
      <c r="K49" s="500">
        <f t="shared" si="1"/>
        <v>0</v>
      </c>
      <c r="L49" s="145"/>
      <c r="M49" s="138"/>
      <c r="O49" s="504" t="str">
        <f t="shared" si="2"/>
        <v>0</v>
      </c>
      <c r="P49" s="504" t="str">
        <f t="shared" si="3"/>
        <v>0</v>
      </c>
      <c r="Q49" s="505">
        <f t="shared" si="4"/>
        <v>0</v>
      </c>
    </row>
    <row r="50" spans="1:17">
      <c r="A50" s="109">
        <v>40</v>
      </c>
      <c r="B50" s="139"/>
      <c r="C50" s="140"/>
      <c r="D50" s="141"/>
      <c r="E50" s="142"/>
      <c r="F50" s="498" t="str">
        <f t="shared" si="0"/>
        <v>0</v>
      </c>
      <c r="G50" s="143"/>
      <c r="H50" s="143"/>
      <c r="I50" s="144"/>
      <c r="J50" s="143"/>
      <c r="K50" s="500">
        <f t="shared" si="1"/>
        <v>0</v>
      </c>
      <c r="L50" s="145"/>
      <c r="M50" s="138"/>
      <c r="O50" s="504" t="str">
        <f t="shared" si="2"/>
        <v>0</v>
      </c>
      <c r="P50" s="504" t="str">
        <f t="shared" si="3"/>
        <v>0</v>
      </c>
      <c r="Q50" s="505">
        <f t="shared" si="4"/>
        <v>0</v>
      </c>
    </row>
    <row r="51" spans="1:17">
      <c r="A51" s="109">
        <v>41</v>
      </c>
      <c r="B51" s="139"/>
      <c r="C51" s="140"/>
      <c r="D51" s="141"/>
      <c r="E51" s="142"/>
      <c r="F51" s="498" t="str">
        <f t="shared" si="0"/>
        <v>0</v>
      </c>
      <c r="G51" s="143"/>
      <c r="H51" s="143"/>
      <c r="I51" s="144"/>
      <c r="J51" s="143"/>
      <c r="K51" s="500">
        <f t="shared" si="1"/>
        <v>0</v>
      </c>
      <c r="L51" s="145"/>
      <c r="M51" s="138"/>
      <c r="O51" s="504" t="str">
        <f t="shared" si="2"/>
        <v>0</v>
      </c>
      <c r="P51" s="504" t="str">
        <f t="shared" si="3"/>
        <v>0</v>
      </c>
      <c r="Q51" s="505">
        <f t="shared" si="4"/>
        <v>0</v>
      </c>
    </row>
    <row r="52" spans="1:17">
      <c r="A52" s="109">
        <v>42</v>
      </c>
      <c r="B52" s="139"/>
      <c r="C52" s="140"/>
      <c r="D52" s="141"/>
      <c r="E52" s="142"/>
      <c r="F52" s="498" t="str">
        <f t="shared" si="0"/>
        <v>0</v>
      </c>
      <c r="G52" s="143"/>
      <c r="H52" s="143"/>
      <c r="I52" s="144"/>
      <c r="J52" s="143"/>
      <c r="K52" s="500">
        <f t="shared" si="1"/>
        <v>0</v>
      </c>
      <c r="L52" s="145"/>
      <c r="M52" s="138"/>
      <c r="O52" s="504" t="str">
        <f t="shared" si="2"/>
        <v>0</v>
      </c>
      <c r="P52" s="504" t="str">
        <f t="shared" si="3"/>
        <v>0</v>
      </c>
      <c r="Q52" s="505">
        <f t="shared" si="4"/>
        <v>0</v>
      </c>
    </row>
    <row r="53" spans="1:17" ht="12" customHeight="1">
      <c r="A53" s="109">
        <v>43</v>
      </c>
      <c r="B53" s="139"/>
      <c r="C53" s="140"/>
      <c r="D53" s="141"/>
      <c r="E53" s="142"/>
      <c r="F53" s="498" t="str">
        <f t="shared" si="0"/>
        <v>0</v>
      </c>
      <c r="G53" s="143"/>
      <c r="H53" s="143"/>
      <c r="I53" s="144"/>
      <c r="J53" s="143"/>
      <c r="K53" s="500">
        <f t="shared" si="1"/>
        <v>0</v>
      </c>
      <c r="L53" s="145"/>
      <c r="M53" s="138"/>
      <c r="O53" s="504" t="str">
        <f t="shared" si="2"/>
        <v>0</v>
      </c>
      <c r="P53" s="504" t="str">
        <f t="shared" si="3"/>
        <v>0</v>
      </c>
      <c r="Q53" s="505">
        <f t="shared" si="4"/>
        <v>0</v>
      </c>
    </row>
    <row r="54" spans="1:17">
      <c r="A54" s="109">
        <v>44</v>
      </c>
      <c r="B54" s="139"/>
      <c r="C54" s="146"/>
      <c r="D54" s="147"/>
      <c r="E54" s="142"/>
      <c r="F54" s="498" t="str">
        <f t="shared" si="0"/>
        <v>0</v>
      </c>
      <c r="G54" s="143"/>
      <c r="H54" s="143"/>
      <c r="I54" s="144"/>
      <c r="J54" s="143"/>
      <c r="K54" s="500">
        <f t="shared" si="1"/>
        <v>0</v>
      </c>
      <c r="L54" s="145"/>
      <c r="M54" s="138"/>
      <c r="O54" s="504" t="str">
        <f t="shared" si="2"/>
        <v>0</v>
      </c>
      <c r="P54" s="504" t="str">
        <f t="shared" si="3"/>
        <v>0</v>
      </c>
      <c r="Q54" s="505">
        <f t="shared" si="4"/>
        <v>0</v>
      </c>
    </row>
    <row r="55" spans="1:17" ht="13.8" thickBot="1">
      <c r="A55" s="109">
        <v>45</v>
      </c>
      <c r="B55" s="148"/>
      <c r="C55" s="149"/>
      <c r="D55" s="150"/>
      <c r="E55" s="151"/>
      <c r="F55" s="499" t="str">
        <f t="shared" si="0"/>
        <v>0</v>
      </c>
      <c r="G55" s="152"/>
      <c r="H55" s="152"/>
      <c r="I55" s="153"/>
      <c r="J55" s="152"/>
      <c r="K55" s="501">
        <f t="shared" si="1"/>
        <v>0</v>
      </c>
      <c r="L55" s="154"/>
      <c r="M55" s="138"/>
      <c r="O55" s="506" t="str">
        <f t="shared" si="2"/>
        <v>0</v>
      </c>
      <c r="P55" s="506" t="str">
        <f t="shared" si="3"/>
        <v>0</v>
      </c>
      <c r="Q55" s="507">
        <f t="shared" si="4"/>
        <v>0</v>
      </c>
    </row>
    <row r="56" spans="1:17" ht="13.8" thickBot="1"/>
    <row r="57" spans="1:17" ht="19.5" customHeight="1" thickBot="1">
      <c r="J57" s="155" t="s">
        <v>179</v>
      </c>
      <c r="K57" s="509">
        <f ca="1">SUM(OFFSET(K11,0,0):K55)</f>
        <v>0</v>
      </c>
      <c r="L57" s="156"/>
      <c r="O57" s="508">
        <f ca="1">SUM(OFFSET(O11,0,0):O55)</f>
        <v>0</v>
      </c>
      <c r="P57" s="508">
        <f ca="1">SUM(OFFSET(P11,0,0):P55)</f>
        <v>0</v>
      </c>
      <c r="Q57" s="508">
        <f ca="1">SUM(OFFSET(Q11,0,0):Q55)</f>
        <v>0</v>
      </c>
    </row>
    <row r="58" spans="1:17" s="157" customFormat="1" ht="16.5" customHeight="1" thickBot="1">
      <c r="B58" s="158"/>
      <c r="J58" s="159"/>
      <c r="K58" s="160"/>
      <c r="O58" s="158" t="s">
        <v>180</v>
      </c>
      <c r="P58" s="158" t="s">
        <v>181</v>
      </c>
      <c r="Q58" s="158" t="s">
        <v>182</v>
      </c>
    </row>
    <row r="59" spans="1:17" ht="19.5" customHeight="1" thickBot="1">
      <c r="J59" s="155"/>
      <c r="K59" s="156"/>
      <c r="N59" s="110" t="s">
        <v>183</v>
      </c>
      <c r="O59" s="510">
        <f ca="1">IFERROR(O$57/($O57+$P57),0)</f>
        <v>0</v>
      </c>
      <c r="P59" s="510">
        <f ca="1">IFERROR(P$57/($O57+$P57),0)</f>
        <v>0</v>
      </c>
      <c r="Q59" s="511">
        <f ca="1">SUM($O$59:$P$59)</f>
        <v>0</v>
      </c>
    </row>
    <row r="60" spans="1:17" ht="19.5" customHeight="1" thickBot="1">
      <c r="J60" s="155"/>
      <c r="K60" s="156"/>
      <c r="N60" s="110" t="s">
        <v>184</v>
      </c>
      <c r="O60" s="512">
        <f ca="1">IFERROR($Q$57*O$59,0)</f>
        <v>0</v>
      </c>
      <c r="P60" s="512">
        <f ca="1">IFERROR($Q$57*P$59,0)</f>
        <v>0</v>
      </c>
      <c r="Q60" s="513">
        <f ca="1">SUM($O$60:$P$60)</f>
        <v>0</v>
      </c>
    </row>
    <row r="61" spans="1:17" ht="19.5" customHeight="1" thickBot="1">
      <c r="J61" s="155"/>
      <c r="K61" s="156"/>
      <c r="M61" s="726" t="s">
        <v>185</v>
      </c>
      <c r="N61" s="727"/>
      <c r="O61" s="514">
        <f ca="1">IFERROR(O$57+O$60,0)</f>
        <v>0</v>
      </c>
      <c r="P61" s="514">
        <f ca="1">IFERROR(P$57+P$60,0)</f>
        <v>0</v>
      </c>
      <c r="Q61" s="515">
        <f ca="1">SUM($O$61:$P$61)</f>
        <v>0</v>
      </c>
    </row>
    <row r="62" spans="1:17" ht="19.5" customHeight="1" thickBot="1">
      <c r="J62" s="155" t="s">
        <v>186</v>
      </c>
      <c r="K62" s="509">
        <f ca="1">K57*0.1</f>
        <v>0</v>
      </c>
      <c r="N62" s="110" t="s">
        <v>187</v>
      </c>
      <c r="O62" s="516">
        <f ca="1">IFERROR($K$62*O$59,0)</f>
        <v>0</v>
      </c>
      <c r="P62" s="516">
        <f ca="1">IFERROR($K$62*P$59,0)</f>
        <v>0</v>
      </c>
      <c r="Q62" s="517">
        <f ca="1">SUM($O$62:$P$62)</f>
        <v>0</v>
      </c>
    </row>
    <row r="63" spans="1:17" ht="19.5" customHeight="1" thickBot="1">
      <c r="J63" s="155"/>
      <c r="K63" s="156"/>
      <c r="O63" s="161" t="s">
        <v>188</v>
      </c>
      <c r="P63" s="162" t="s">
        <v>189</v>
      </c>
    </row>
    <row r="64" spans="1:17" ht="19.5" customHeight="1" thickBot="1">
      <c r="J64" s="155" t="s">
        <v>190</v>
      </c>
      <c r="K64" s="518">
        <f ca="1">IFERROR($K$57+$K$62,0)</f>
        <v>0</v>
      </c>
      <c r="N64" s="110" t="s">
        <v>190</v>
      </c>
      <c r="O64" s="163">
        <f ca="1">IFERROR(SUM(O$61:O$62),0)</f>
        <v>0</v>
      </c>
      <c r="P64" s="518">
        <f ca="1">IFERROR(SUM(P$61:P$62),0)</f>
        <v>0</v>
      </c>
      <c r="Q64" s="518">
        <f ca="1">SUM($Q$61:$Q$62)</f>
        <v>0</v>
      </c>
    </row>
    <row r="66" spans="3:15">
      <c r="M66" s="164"/>
      <c r="N66" s="165" t="s">
        <v>191</v>
      </c>
      <c r="O66" s="166" t="s">
        <v>192</v>
      </c>
    </row>
    <row r="67" spans="3:15">
      <c r="C67" s="164"/>
      <c r="M67" s="165" t="s">
        <v>193</v>
      </c>
      <c r="N67" s="167"/>
      <c r="O67" s="519">
        <f ca="1">O64*N67</f>
        <v>0</v>
      </c>
    </row>
    <row r="68" spans="3:15">
      <c r="C68" s="164"/>
      <c r="M68" s="166" t="s">
        <v>194</v>
      </c>
      <c r="N68" s="167"/>
      <c r="O68" s="519">
        <f ca="1">O64*N68</f>
        <v>0</v>
      </c>
    </row>
    <row r="69" spans="3:15">
      <c r="C69" s="164"/>
    </row>
  </sheetData>
  <mergeCells count="5">
    <mergeCell ref="B4:Q4"/>
    <mergeCell ref="F6:H6"/>
    <mergeCell ref="J6:K6"/>
    <mergeCell ref="M6:Q6"/>
    <mergeCell ref="M61:N61"/>
  </mergeCells>
  <phoneticPr fontId="11"/>
  <conditionalFormatting sqref="Q11:Q55">
    <cfRule type="expression" dxfId="147" priority="1">
      <formula>$E11="（イ）複数項目に係る経費"</formula>
    </cfRule>
  </conditionalFormatting>
  <dataValidations count="1">
    <dataValidation type="list" allowBlank="1" showInputMessage="1" showErrorMessage="1" sqref="E11:E55" xr:uid="{7FD38A77-FB9B-40DC-AEFC-CEB130FE4B4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3ED6-1877-42BE-AED7-5C17E1A6A695}">
  <sheetPr>
    <tabColor rgb="FF00B0F0"/>
    <pageSetUpPr fitToPage="1"/>
  </sheetPr>
  <dimension ref="B1:K33"/>
  <sheetViews>
    <sheetView showGridLines="0" view="pageBreakPreview" zoomScale="80" zoomScaleNormal="100" zoomScaleSheetLayoutView="80" workbookViewId="0">
      <selection activeCell="B4" sqref="B4"/>
    </sheetView>
  </sheetViews>
  <sheetFormatPr defaultColWidth="9" defaultRowHeight="13.2"/>
  <cols>
    <col min="1" max="1" width="6.44140625" style="108" customWidth="1"/>
    <col min="2" max="2" width="7.6640625" style="108" customWidth="1"/>
    <col min="3" max="3" width="25.77734375" style="108" customWidth="1"/>
    <col min="4" max="5" width="6.44140625" style="108" customWidth="1"/>
    <col min="6" max="6" width="27.6640625" style="108" customWidth="1"/>
    <col min="7" max="7" width="32.109375" style="187" customWidth="1"/>
    <col min="8" max="8" width="30.44140625" style="187" customWidth="1"/>
    <col min="9" max="10" width="31.21875" style="187" customWidth="1"/>
    <col min="11" max="11" width="5" style="108" customWidth="1"/>
    <col min="12" max="16384" width="9" style="108"/>
  </cols>
  <sheetData>
    <row r="1" spans="2:11" ht="14.4">
      <c r="K1" s="188" t="s">
        <v>315</v>
      </c>
    </row>
    <row r="2" spans="2:11">
      <c r="C2" s="537"/>
    </row>
    <row r="3" spans="2:11" s="189" customFormat="1" ht="27.75" customHeight="1">
      <c r="B3" s="718" t="s">
        <v>352</v>
      </c>
      <c r="C3" s="718"/>
      <c r="D3" s="718"/>
      <c r="E3" s="718"/>
      <c r="F3" s="718"/>
      <c r="G3" s="718"/>
      <c r="H3" s="718"/>
      <c r="I3" s="718"/>
      <c r="J3" s="718"/>
    </row>
    <row r="4" spans="2:11" s="189" customFormat="1" ht="14.25" customHeight="1">
      <c r="B4" s="190"/>
      <c r="C4" s="190"/>
      <c r="D4" s="190"/>
      <c r="E4" s="190"/>
      <c r="F4" s="190"/>
      <c r="G4" s="190"/>
      <c r="H4" s="190"/>
      <c r="I4" s="190"/>
      <c r="J4" s="190"/>
    </row>
    <row r="5" spans="2:11" s="189" customFormat="1" ht="27.75" customHeight="1">
      <c r="B5" s="728" t="s">
        <v>120</v>
      </c>
      <c r="C5" s="728"/>
      <c r="D5" s="728" t="s">
        <v>121</v>
      </c>
      <c r="E5" s="728"/>
      <c r="F5" s="728"/>
      <c r="G5" s="191" t="s">
        <v>155</v>
      </c>
      <c r="H5" s="191" t="s">
        <v>156</v>
      </c>
      <c r="I5" s="728" t="s">
        <v>157</v>
      </c>
      <c r="J5" s="728"/>
    </row>
    <row r="6" spans="2:11" s="189" customFormat="1" ht="27.75" customHeight="1">
      <c r="B6" s="729">
        <f>'02_様式9-1'!B7</f>
        <v>0</v>
      </c>
      <c r="C6" s="730"/>
      <c r="D6" s="731">
        <f>'02_様式9-1'!G7</f>
        <v>0</v>
      </c>
      <c r="E6" s="731"/>
      <c r="F6" s="731"/>
      <c r="G6" s="521">
        <f>'02_様式9-1'!B8</f>
        <v>0</v>
      </c>
      <c r="H6" s="521" t="s">
        <v>215</v>
      </c>
      <c r="I6" s="731">
        <f>'02_様式9-1'!B10</f>
        <v>0</v>
      </c>
      <c r="J6" s="731"/>
    </row>
    <row r="7" spans="2:11" s="189" customFormat="1" ht="13.5" customHeight="1">
      <c r="B7" s="192"/>
      <c r="C7" s="192"/>
      <c r="D7" s="192"/>
      <c r="E7" s="192"/>
      <c r="F7" s="192"/>
      <c r="G7" s="192"/>
      <c r="H7" s="192"/>
      <c r="I7" s="192"/>
      <c r="J7" s="192"/>
    </row>
    <row r="8" spans="2:11" s="78" customFormat="1" ht="37.5" customHeight="1">
      <c r="B8" s="732" t="s">
        <v>195</v>
      </c>
      <c r="C8" s="733" t="s">
        <v>196</v>
      </c>
      <c r="D8" s="732" t="s">
        <v>197</v>
      </c>
      <c r="E8" s="734" t="s">
        <v>350</v>
      </c>
      <c r="F8" s="735"/>
      <c r="G8" s="735"/>
      <c r="H8" s="735"/>
      <c r="I8" s="735"/>
      <c r="J8" s="736"/>
    </row>
    <row r="9" spans="2:11" s="78" customFormat="1" ht="38.25" customHeight="1">
      <c r="B9" s="732"/>
      <c r="C9" s="733"/>
      <c r="D9" s="732"/>
      <c r="E9" s="737"/>
      <c r="F9" s="738"/>
      <c r="G9" s="738"/>
      <c r="H9" s="738"/>
      <c r="I9" s="738"/>
      <c r="J9" s="739"/>
    </row>
    <row r="10" spans="2:11" s="78" customFormat="1" ht="27" customHeight="1">
      <c r="B10" s="740">
        <v>1</v>
      </c>
      <c r="C10" s="742"/>
      <c r="D10" s="744"/>
      <c r="E10" s="535" t="s">
        <v>18</v>
      </c>
      <c r="F10" s="746"/>
      <c r="G10" s="747"/>
      <c r="H10" s="747"/>
      <c r="I10" s="747"/>
      <c r="J10" s="748"/>
    </row>
    <row r="11" spans="2:11" s="78" customFormat="1" ht="27" customHeight="1">
      <c r="B11" s="741"/>
      <c r="C11" s="743"/>
      <c r="D11" s="745"/>
      <c r="E11" s="536" t="s">
        <v>20</v>
      </c>
      <c r="F11" s="749"/>
      <c r="G11" s="750"/>
      <c r="H11" s="750"/>
      <c r="I11" s="750"/>
      <c r="J11" s="750"/>
    </row>
    <row r="12" spans="2:11" s="78" customFormat="1" ht="27" customHeight="1">
      <c r="B12" s="751">
        <v>2</v>
      </c>
      <c r="C12" s="742"/>
      <c r="D12" s="752"/>
      <c r="E12" s="535" t="s">
        <v>18</v>
      </c>
      <c r="F12" s="746"/>
      <c r="G12" s="747"/>
      <c r="H12" s="747"/>
      <c r="I12" s="747"/>
      <c r="J12" s="748"/>
    </row>
    <row r="13" spans="2:11" s="78" customFormat="1" ht="27" customHeight="1">
      <c r="B13" s="741"/>
      <c r="C13" s="743"/>
      <c r="D13" s="745"/>
      <c r="E13" s="536" t="s">
        <v>20</v>
      </c>
      <c r="F13" s="749"/>
      <c r="G13" s="750"/>
      <c r="H13" s="750"/>
      <c r="I13" s="750"/>
      <c r="J13" s="750"/>
    </row>
    <row r="14" spans="2:11" s="78" customFormat="1" ht="27" customHeight="1">
      <c r="B14" s="751">
        <v>3</v>
      </c>
      <c r="C14" s="742"/>
      <c r="D14" s="752"/>
      <c r="E14" s="535" t="s">
        <v>18</v>
      </c>
      <c r="F14" s="746"/>
      <c r="G14" s="747"/>
      <c r="H14" s="747"/>
      <c r="I14" s="747"/>
      <c r="J14" s="748"/>
    </row>
    <row r="15" spans="2:11" s="78" customFormat="1" ht="27" customHeight="1">
      <c r="B15" s="741"/>
      <c r="C15" s="743"/>
      <c r="D15" s="745"/>
      <c r="E15" s="536" t="s">
        <v>20</v>
      </c>
      <c r="F15" s="749"/>
      <c r="G15" s="750"/>
      <c r="H15" s="750"/>
      <c r="I15" s="750"/>
      <c r="J15" s="750"/>
    </row>
    <row r="16" spans="2:11" s="78" customFormat="1" ht="27" customHeight="1">
      <c r="B16" s="740">
        <v>4</v>
      </c>
      <c r="C16" s="742"/>
      <c r="D16" s="752"/>
      <c r="E16" s="535" t="s">
        <v>18</v>
      </c>
      <c r="F16" s="746"/>
      <c r="G16" s="747"/>
      <c r="H16" s="747"/>
      <c r="I16" s="747"/>
      <c r="J16" s="748"/>
    </row>
    <row r="17" spans="2:10" s="78" customFormat="1" ht="27" customHeight="1">
      <c r="B17" s="740"/>
      <c r="C17" s="743"/>
      <c r="D17" s="745"/>
      <c r="E17" s="536" t="s">
        <v>20</v>
      </c>
      <c r="F17" s="749"/>
      <c r="G17" s="750"/>
      <c r="H17" s="750"/>
      <c r="I17" s="750"/>
      <c r="J17" s="750"/>
    </row>
    <row r="18" spans="2:10" s="78" customFormat="1" ht="27" customHeight="1">
      <c r="B18" s="751">
        <v>5</v>
      </c>
      <c r="C18" s="742"/>
      <c r="D18" s="752"/>
      <c r="E18" s="535" t="s">
        <v>18</v>
      </c>
      <c r="F18" s="746"/>
      <c r="G18" s="747"/>
      <c r="H18" s="747"/>
      <c r="I18" s="747"/>
      <c r="J18" s="748"/>
    </row>
    <row r="19" spans="2:10" s="78" customFormat="1" ht="27" customHeight="1">
      <c r="B19" s="741"/>
      <c r="C19" s="743"/>
      <c r="D19" s="745"/>
      <c r="E19" s="536" t="s">
        <v>20</v>
      </c>
      <c r="F19" s="749"/>
      <c r="G19" s="750"/>
      <c r="H19" s="750"/>
      <c r="I19" s="750"/>
      <c r="J19" s="750"/>
    </row>
    <row r="20" spans="2:10" s="78" customFormat="1" ht="27" customHeight="1">
      <c r="B20" s="740">
        <v>6</v>
      </c>
      <c r="C20" s="742"/>
      <c r="D20" s="752"/>
      <c r="E20" s="535" t="s">
        <v>18</v>
      </c>
      <c r="F20" s="746"/>
      <c r="G20" s="747"/>
      <c r="H20" s="747"/>
      <c r="I20" s="747"/>
      <c r="J20" s="748"/>
    </row>
    <row r="21" spans="2:10" s="78" customFormat="1" ht="27" customHeight="1">
      <c r="B21" s="740"/>
      <c r="C21" s="743"/>
      <c r="D21" s="745"/>
      <c r="E21" s="536" t="s">
        <v>20</v>
      </c>
      <c r="F21" s="749"/>
      <c r="G21" s="750"/>
      <c r="H21" s="750"/>
      <c r="I21" s="750"/>
      <c r="J21" s="750"/>
    </row>
    <row r="22" spans="2:10" s="78" customFormat="1" ht="27" customHeight="1">
      <c r="B22" s="751">
        <v>7</v>
      </c>
      <c r="C22" s="742"/>
      <c r="D22" s="752"/>
      <c r="E22" s="535" t="s">
        <v>18</v>
      </c>
      <c r="F22" s="746"/>
      <c r="G22" s="747"/>
      <c r="H22" s="747"/>
      <c r="I22" s="747"/>
      <c r="J22" s="748"/>
    </row>
    <row r="23" spans="2:10" s="78" customFormat="1" ht="27" customHeight="1">
      <c r="B23" s="741"/>
      <c r="C23" s="743"/>
      <c r="D23" s="745"/>
      <c r="E23" s="536" t="s">
        <v>20</v>
      </c>
      <c r="F23" s="749"/>
      <c r="G23" s="750"/>
      <c r="H23" s="750"/>
      <c r="I23" s="750"/>
      <c r="J23" s="750"/>
    </row>
    <row r="24" spans="2:10" s="78" customFormat="1" ht="27" customHeight="1">
      <c r="B24" s="740">
        <v>8</v>
      </c>
      <c r="C24" s="742"/>
      <c r="D24" s="752"/>
      <c r="E24" s="535" t="s">
        <v>18</v>
      </c>
      <c r="F24" s="746"/>
      <c r="G24" s="747"/>
      <c r="H24" s="747"/>
      <c r="I24" s="747"/>
      <c r="J24" s="748"/>
    </row>
    <row r="25" spans="2:10" s="78" customFormat="1" ht="27" customHeight="1">
      <c r="B25" s="740"/>
      <c r="C25" s="743"/>
      <c r="D25" s="745"/>
      <c r="E25" s="536" t="s">
        <v>20</v>
      </c>
      <c r="F25" s="749"/>
      <c r="G25" s="750"/>
      <c r="H25" s="750"/>
      <c r="I25" s="750"/>
      <c r="J25" s="750"/>
    </row>
    <row r="26" spans="2:10" s="78" customFormat="1" ht="27" customHeight="1">
      <c r="B26" s="751">
        <v>9</v>
      </c>
      <c r="C26" s="742"/>
      <c r="D26" s="752"/>
      <c r="E26" s="535" t="s">
        <v>18</v>
      </c>
      <c r="F26" s="746"/>
      <c r="G26" s="747"/>
      <c r="H26" s="747"/>
      <c r="I26" s="747"/>
      <c r="J26" s="748"/>
    </row>
    <row r="27" spans="2:10" s="78" customFormat="1" ht="27" customHeight="1">
      <c r="B27" s="741"/>
      <c r="C27" s="743"/>
      <c r="D27" s="745"/>
      <c r="E27" s="536" t="s">
        <v>20</v>
      </c>
      <c r="F27" s="749"/>
      <c r="G27" s="750"/>
      <c r="H27" s="750"/>
      <c r="I27" s="750"/>
      <c r="J27" s="750"/>
    </row>
    <row r="28" spans="2:10" s="78" customFormat="1" ht="27" customHeight="1">
      <c r="B28" s="740">
        <v>10</v>
      </c>
      <c r="C28" s="742"/>
      <c r="D28" s="752"/>
      <c r="E28" s="535" t="s">
        <v>18</v>
      </c>
      <c r="F28" s="746"/>
      <c r="G28" s="747"/>
      <c r="H28" s="747"/>
      <c r="I28" s="747"/>
      <c r="J28" s="748"/>
    </row>
    <row r="29" spans="2:10" s="78" customFormat="1" ht="27" customHeight="1">
      <c r="B29" s="740"/>
      <c r="C29" s="743"/>
      <c r="D29" s="745"/>
      <c r="E29" s="536" t="s">
        <v>20</v>
      </c>
      <c r="F29" s="749"/>
      <c r="G29" s="750"/>
      <c r="H29" s="750"/>
      <c r="I29" s="750"/>
      <c r="J29" s="750"/>
    </row>
    <row r="30" spans="2:10" s="78" customFormat="1" ht="27" customHeight="1">
      <c r="B30" s="751">
        <v>11</v>
      </c>
      <c r="C30" s="742"/>
      <c r="D30" s="752"/>
      <c r="E30" s="535" t="s">
        <v>18</v>
      </c>
      <c r="F30" s="746"/>
      <c r="G30" s="747"/>
      <c r="H30" s="747"/>
      <c r="I30" s="747"/>
      <c r="J30" s="748"/>
    </row>
    <row r="31" spans="2:10" s="78" customFormat="1" ht="27" customHeight="1">
      <c r="B31" s="741"/>
      <c r="C31" s="743"/>
      <c r="D31" s="745"/>
      <c r="E31" s="536" t="s">
        <v>20</v>
      </c>
      <c r="F31" s="749"/>
      <c r="G31" s="750"/>
      <c r="H31" s="750"/>
      <c r="I31" s="750"/>
      <c r="J31" s="750"/>
    </row>
    <row r="32" spans="2:10" s="78" customFormat="1" ht="27" customHeight="1">
      <c r="B32" s="740">
        <v>12</v>
      </c>
      <c r="C32" s="742"/>
      <c r="D32" s="752"/>
      <c r="E32" s="535" t="s">
        <v>18</v>
      </c>
      <c r="F32" s="746"/>
      <c r="G32" s="747"/>
      <c r="H32" s="747"/>
      <c r="I32" s="747"/>
      <c r="J32" s="748"/>
    </row>
    <row r="33" spans="2:10" s="78" customFormat="1" ht="27" customHeight="1">
      <c r="B33" s="740"/>
      <c r="C33" s="743"/>
      <c r="D33" s="745"/>
      <c r="E33" s="536" t="s">
        <v>20</v>
      </c>
      <c r="F33" s="749"/>
      <c r="G33" s="750"/>
      <c r="H33" s="750"/>
      <c r="I33" s="750"/>
      <c r="J33" s="750"/>
    </row>
  </sheetData>
  <mergeCells count="71">
    <mergeCell ref="B32:B33"/>
    <mergeCell ref="C32:C33"/>
    <mergeCell ref="D32:D33"/>
    <mergeCell ref="F32:J32"/>
    <mergeCell ref="F33:J33"/>
    <mergeCell ref="B28:B29"/>
    <mergeCell ref="C28:C29"/>
    <mergeCell ref="D28:D29"/>
    <mergeCell ref="F28:J28"/>
    <mergeCell ref="F29:J29"/>
    <mergeCell ref="B30:B31"/>
    <mergeCell ref="C30:C31"/>
    <mergeCell ref="D30:D31"/>
    <mergeCell ref="F30:J30"/>
    <mergeCell ref="F31:J31"/>
    <mergeCell ref="B24:B25"/>
    <mergeCell ref="C24:C25"/>
    <mergeCell ref="D24:D25"/>
    <mergeCell ref="F24:J24"/>
    <mergeCell ref="F25:J25"/>
    <mergeCell ref="B26:B27"/>
    <mergeCell ref="C26:C27"/>
    <mergeCell ref="D26:D27"/>
    <mergeCell ref="F26:J26"/>
    <mergeCell ref="F27:J27"/>
    <mergeCell ref="B20:B21"/>
    <mergeCell ref="C20:C21"/>
    <mergeCell ref="D20:D21"/>
    <mergeCell ref="F20:J20"/>
    <mergeCell ref="F21:J21"/>
    <mergeCell ref="B22:B23"/>
    <mergeCell ref="C22:C23"/>
    <mergeCell ref="D22:D23"/>
    <mergeCell ref="F22:J22"/>
    <mergeCell ref="F23:J23"/>
    <mergeCell ref="B16:B17"/>
    <mergeCell ref="C16:C17"/>
    <mergeCell ref="D16:D17"/>
    <mergeCell ref="F16:J16"/>
    <mergeCell ref="F17:J17"/>
    <mergeCell ref="B18:B19"/>
    <mergeCell ref="C18:C19"/>
    <mergeCell ref="D18:D19"/>
    <mergeCell ref="F18:J18"/>
    <mergeCell ref="F19:J19"/>
    <mergeCell ref="B12:B13"/>
    <mergeCell ref="C12:C13"/>
    <mergeCell ref="D12:D13"/>
    <mergeCell ref="F12:J12"/>
    <mergeCell ref="F13:J13"/>
    <mergeCell ref="B14:B15"/>
    <mergeCell ref="C14:C15"/>
    <mergeCell ref="D14:D15"/>
    <mergeCell ref="F14:J14"/>
    <mergeCell ref="F15:J15"/>
    <mergeCell ref="B8:B9"/>
    <mergeCell ref="C8:C9"/>
    <mergeCell ref="D8:D9"/>
    <mergeCell ref="E8:J9"/>
    <mergeCell ref="B10:B11"/>
    <mergeCell ref="C10:C11"/>
    <mergeCell ref="D10:D11"/>
    <mergeCell ref="F10:J10"/>
    <mergeCell ref="F11:J11"/>
    <mergeCell ref="B3:J3"/>
    <mergeCell ref="B5:C5"/>
    <mergeCell ref="D5:F5"/>
    <mergeCell ref="I5:J5"/>
    <mergeCell ref="B6:C6"/>
    <mergeCell ref="D6:F6"/>
    <mergeCell ref="I6:J6"/>
  </mergeCells>
  <phoneticPr fontId="11"/>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1">
    <dataValidation showDropDown="1" showInputMessage="1" showErrorMessage="1" sqref="I6:J6" xr:uid="{8562F0CB-CA4C-4D79-9072-5EC8CB0C52CF}"/>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80FD-ECF1-4CCE-A971-D593B59114BF}">
  <sheetPr>
    <tabColor rgb="FF00B0F0"/>
    <pageSetUpPr fitToPage="1"/>
  </sheetPr>
  <dimension ref="B1:K33"/>
  <sheetViews>
    <sheetView showGridLines="0" view="pageBreakPreview" zoomScale="80" zoomScaleNormal="100" zoomScaleSheetLayoutView="80" workbookViewId="0">
      <selection activeCell="B10" sqref="B10:B11"/>
    </sheetView>
  </sheetViews>
  <sheetFormatPr defaultColWidth="9" defaultRowHeight="13.2"/>
  <cols>
    <col min="1" max="1" width="6.44140625" style="108" customWidth="1"/>
    <col min="2" max="2" width="7.6640625" style="108" customWidth="1"/>
    <col min="3" max="3" width="25.77734375" style="108" customWidth="1"/>
    <col min="4" max="5" width="6.44140625" style="108" customWidth="1"/>
    <col min="6" max="6" width="27.6640625" style="108" customWidth="1"/>
    <col min="7" max="7" width="32.109375" style="187" customWidth="1"/>
    <col min="8" max="8" width="30.44140625" style="187" customWidth="1"/>
    <col min="9" max="10" width="31.21875" style="187" customWidth="1"/>
    <col min="11" max="11" width="5" style="108" customWidth="1"/>
    <col min="12" max="16384" width="9" style="108"/>
  </cols>
  <sheetData>
    <row r="1" spans="2:11" ht="14.4">
      <c r="K1" s="188" t="s">
        <v>315</v>
      </c>
    </row>
    <row r="2" spans="2:11">
      <c r="C2" s="537"/>
    </row>
    <row r="3" spans="2:11" s="189" customFormat="1" ht="27.75" customHeight="1">
      <c r="B3" s="718" t="s">
        <v>351</v>
      </c>
      <c r="C3" s="718"/>
      <c r="D3" s="718"/>
      <c r="E3" s="718"/>
      <c r="F3" s="718"/>
      <c r="G3" s="718"/>
      <c r="H3" s="718"/>
      <c r="I3" s="718"/>
      <c r="J3" s="718"/>
    </row>
    <row r="4" spans="2:11" s="189" customFormat="1" ht="14.25" customHeight="1">
      <c r="B4" s="190"/>
      <c r="C4" s="190"/>
      <c r="D4" s="190"/>
      <c r="E4" s="190"/>
      <c r="F4" s="190"/>
      <c r="G4" s="190"/>
      <c r="H4" s="190"/>
      <c r="I4" s="190"/>
      <c r="J4" s="190"/>
    </row>
    <row r="5" spans="2:11" s="189" customFormat="1" ht="27.75" customHeight="1">
      <c r="B5" s="728" t="s">
        <v>120</v>
      </c>
      <c r="C5" s="728"/>
      <c r="D5" s="728" t="s">
        <v>121</v>
      </c>
      <c r="E5" s="728"/>
      <c r="F5" s="728"/>
      <c r="G5" s="191" t="s">
        <v>155</v>
      </c>
      <c r="H5" s="191" t="s">
        <v>156</v>
      </c>
      <c r="I5" s="728" t="s">
        <v>157</v>
      </c>
      <c r="J5" s="728"/>
    </row>
    <row r="6" spans="2:11" s="189" customFormat="1" ht="27.75" customHeight="1">
      <c r="B6" s="729">
        <f>'02_様式9-1'!B7</f>
        <v>0</v>
      </c>
      <c r="C6" s="730"/>
      <c r="D6" s="731">
        <f>'02_様式9-1'!G7</f>
        <v>0</v>
      </c>
      <c r="E6" s="731"/>
      <c r="F6" s="731"/>
      <c r="G6" s="521">
        <f>'02_様式9-1'!B8</f>
        <v>0</v>
      </c>
      <c r="H6" s="521" t="s">
        <v>215</v>
      </c>
      <c r="I6" s="731">
        <f>'02_様式9-1'!B10</f>
        <v>0</v>
      </c>
      <c r="J6" s="731"/>
    </row>
    <row r="7" spans="2:11" s="189" customFormat="1" ht="13.5" customHeight="1">
      <c r="B7" s="192"/>
      <c r="C7" s="192"/>
      <c r="D7" s="192"/>
      <c r="E7" s="192"/>
      <c r="F7" s="192"/>
      <c r="G7" s="192"/>
      <c r="H7" s="192"/>
      <c r="I7" s="192"/>
      <c r="J7" s="192"/>
    </row>
    <row r="8" spans="2:11" s="78" customFormat="1" ht="37.5" customHeight="1">
      <c r="B8" s="732" t="s">
        <v>195</v>
      </c>
      <c r="C8" s="733" t="s">
        <v>196</v>
      </c>
      <c r="D8" s="732" t="s">
        <v>197</v>
      </c>
      <c r="E8" s="734" t="s">
        <v>350</v>
      </c>
      <c r="F8" s="735"/>
      <c r="G8" s="735"/>
      <c r="H8" s="735"/>
      <c r="I8" s="735"/>
      <c r="J8" s="736"/>
    </row>
    <row r="9" spans="2:11" s="78" customFormat="1" ht="38.25" customHeight="1">
      <c r="B9" s="732"/>
      <c r="C9" s="733"/>
      <c r="D9" s="732"/>
      <c r="E9" s="737"/>
      <c r="F9" s="738"/>
      <c r="G9" s="738"/>
      <c r="H9" s="738"/>
      <c r="I9" s="738"/>
      <c r="J9" s="739"/>
    </row>
    <row r="10" spans="2:11" s="78" customFormat="1" ht="27" customHeight="1">
      <c r="B10" s="753" t="s">
        <v>18</v>
      </c>
      <c r="C10" s="742"/>
      <c r="D10" s="744"/>
      <c r="E10" s="535" t="s">
        <v>18</v>
      </c>
      <c r="F10" s="746"/>
      <c r="G10" s="747"/>
      <c r="H10" s="747"/>
      <c r="I10" s="747"/>
      <c r="J10" s="748"/>
    </row>
    <row r="11" spans="2:11" s="78" customFormat="1" ht="27" customHeight="1">
      <c r="B11" s="741"/>
      <c r="C11" s="743"/>
      <c r="D11" s="745"/>
      <c r="E11" s="536" t="s">
        <v>20</v>
      </c>
      <c r="F11" s="749"/>
      <c r="G11" s="750"/>
      <c r="H11" s="750"/>
      <c r="I11" s="750"/>
      <c r="J11" s="750"/>
    </row>
    <row r="12" spans="2:11" s="78" customFormat="1" ht="27" customHeight="1">
      <c r="B12" s="754" t="s">
        <v>20</v>
      </c>
      <c r="C12" s="742"/>
      <c r="D12" s="752"/>
      <c r="E12" s="535" t="s">
        <v>18</v>
      </c>
      <c r="F12" s="746"/>
      <c r="G12" s="747"/>
      <c r="H12" s="747"/>
      <c r="I12" s="747"/>
      <c r="J12" s="748"/>
    </row>
    <row r="13" spans="2:11" s="78" customFormat="1" ht="27" customHeight="1">
      <c r="B13" s="741"/>
      <c r="C13" s="743"/>
      <c r="D13" s="745"/>
      <c r="E13" s="536" t="s">
        <v>20</v>
      </c>
      <c r="F13" s="749"/>
      <c r="G13" s="750"/>
      <c r="H13" s="750"/>
      <c r="I13" s="750"/>
      <c r="J13" s="750"/>
    </row>
    <row r="14" spans="2:11" s="78" customFormat="1" ht="27" customHeight="1">
      <c r="B14" s="754" t="s">
        <v>21</v>
      </c>
      <c r="C14" s="742"/>
      <c r="D14" s="752"/>
      <c r="E14" s="535" t="s">
        <v>18</v>
      </c>
      <c r="F14" s="746"/>
      <c r="G14" s="747"/>
      <c r="H14" s="747"/>
      <c r="I14" s="747"/>
      <c r="J14" s="748"/>
    </row>
    <row r="15" spans="2:11" s="78" customFormat="1" ht="27" customHeight="1">
      <c r="B15" s="741"/>
      <c r="C15" s="743"/>
      <c r="D15" s="745"/>
      <c r="E15" s="536" t="s">
        <v>20</v>
      </c>
      <c r="F15" s="749"/>
      <c r="G15" s="750"/>
      <c r="H15" s="750"/>
      <c r="I15" s="750"/>
      <c r="J15" s="750"/>
    </row>
    <row r="16" spans="2:11" s="78" customFormat="1" ht="27" customHeight="1">
      <c r="B16" s="753" t="s">
        <v>23</v>
      </c>
      <c r="C16" s="742"/>
      <c r="D16" s="752"/>
      <c r="E16" s="535" t="s">
        <v>18</v>
      </c>
      <c r="F16" s="746"/>
      <c r="G16" s="747"/>
      <c r="H16" s="747"/>
      <c r="I16" s="747"/>
      <c r="J16" s="748"/>
    </row>
    <row r="17" spans="2:10" s="78" customFormat="1" ht="27" customHeight="1">
      <c r="B17" s="740"/>
      <c r="C17" s="743"/>
      <c r="D17" s="745"/>
      <c r="E17" s="536" t="s">
        <v>20</v>
      </c>
      <c r="F17" s="749"/>
      <c r="G17" s="750"/>
      <c r="H17" s="750"/>
      <c r="I17" s="750"/>
      <c r="J17" s="750"/>
    </row>
    <row r="18" spans="2:10" s="78" customFormat="1" ht="27" customHeight="1">
      <c r="B18" s="754" t="s">
        <v>24</v>
      </c>
      <c r="C18" s="742"/>
      <c r="D18" s="752"/>
      <c r="E18" s="535" t="s">
        <v>18</v>
      </c>
      <c r="F18" s="746"/>
      <c r="G18" s="747"/>
      <c r="H18" s="747"/>
      <c r="I18" s="747"/>
      <c r="J18" s="748"/>
    </row>
    <row r="19" spans="2:10" s="78" customFormat="1" ht="27" customHeight="1">
      <c r="B19" s="741"/>
      <c r="C19" s="743"/>
      <c r="D19" s="745"/>
      <c r="E19" s="536" t="s">
        <v>20</v>
      </c>
      <c r="F19" s="749"/>
      <c r="G19" s="750"/>
      <c r="H19" s="750"/>
      <c r="I19" s="750"/>
      <c r="J19" s="750"/>
    </row>
    <row r="20" spans="2:10" s="78" customFormat="1" ht="27" customHeight="1">
      <c r="B20" s="753" t="s">
        <v>25</v>
      </c>
      <c r="C20" s="742"/>
      <c r="D20" s="752"/>
      <c r="E20" s="535" t="s">
        <v>18</v>
      </c>
      <c r="F20" s="746"/>
      <c r="G20" s="747"/>
      <c r="H20" s="747"/>
      <c r="I20" s="747"/>
      <c r="J20" s="748"/>
    </row>
    <row r="21" spans="2:10" s="78" customFormat="1" ht="27" customHeight="1">
      <c r="B21" s="740"/>
      <c r="C21" s="743"/>
      <c r="D21" s="745"/>
      <c r="E21" s="536" t="s">
        <v>20</v>
      </c>
      <c r="F21" s="749"/>
      <c r="G21" s="750"/>
      <c r="H21" s="750"/>
      <c r="I21" s="750"/>
      <c r="J21" s="750"/>
    </row>
    <row r="22" spans="2:10" s="78" customFormat="1" ht="27" customHeight="1">
      <c r="B22" s="754" t="s">
        <v>27</v>
      </c>
      <c r="C22" s="742"/>
      <c r="D22" s="752"/>
      <c r="E22" s="535" t="s">
        <v>18</v>
      </c>
      <c r="F22" s="746"/>
      <c r="G22" s="747"/>
      <c r="H22" s="747"/>
      <c r="I22" s="747"/>
      <c r="J22" s="748"/>
    </row>
    <row r="23" spans="2:10" s="78" customFormat="1" ht="27" customHeight="1">
      <c r="B23" s="741"/>
      <c r="C23" s="743"/>
      <c r="D23" s="745"/>
      <c r="E23" s="536" t="s">
        <v>20</v>
      </c>
      <c r="F23" s="749"/>
      <c r="G23" s="750"/>
      <c r="H23" s="750"/>
      <c r="I23" s="750"/>
      <c r="J23" s="750"/>
    </row>
    <row r="24" spans="2:10" s="78" customFormat="1" ht="27" customHeight="1">
      <c r="B24" s="753" t="s">
        <v>28</v>
      </c>
      <c r="C24" s="742"/>
      <c r="D24" s="752"/>
      <c r="E24" s="535" t="s">
        <v>18</v>
      </c>
      <c r="F24" s="746"/>
      <c r="G24" s="747"/>
      <c r="H24" s="747"/>
      <c r="I24" s="747"/>
      <c r="J24" s="748"/>
    </row>
    <row r="25" spans="2:10" s="78" customFormat="1" ht="27" customHeight="1">
      <c r="B25" s="740"/>
      <c r="C25" s="743"/>
      <c r="D25" s="745"/>
      <c r="E25" s="536" t="s">
        <v>20</v>
      </c>
      <c r="F25" s="749"/>
      <c r="G25" s="750"/>
      <c r="H25" s="750"/>
      <c r="I25" s="750"/>
      <c r="J25" s="750"/>
    </row>
    <row r="26" spans="2:10" s="78" customFormat="1" ht="27" customHeight="1">
      <c r="B26" s="754" t="s">
        <v>29</v>
      </c>
      <c r="C26" s="742"/>
      <c r="D26" s="752"/>
      <c r="E26" s="535" t="s">
        <v>18</v>
      </c>
      <c r="F26" s="746"/>
      <c r="G26" s="747"/>
      <c r="H26" s="747"/>
      <c r="I26" s="747"/>
      <c r="J26" s="748"/>
    </row>
    <row r="27" spans="2:10" s="78" customFormat="1" ht="27" customHeight="1">
      <c r="B27" s="741"/>
      <c r="C27" s="743"/>
      <c r="D27" s="745"/>
      <c r="E27" s="536" t="s">
        <v>20</v>
      </c>
      <c r="F27" s="749"/>
      <c r="G27" s="750"/>
      <c r="H27" s="750"/>
      <c r="I27" s="750"/>
      <c r="J27" s="750"/>
    </row>
    <row r="28" spans="2:10" s="78" customFormat="1" ht="27" customHeight="1">
      <c r="B28" s="753" t="s">
        <v>31</v>
      </c>
      <c r="C28" s="742"/>
      <c r="D28" s="752"/>
      <c r="E28" s="535" t="s">
        <v>18</v>
      </c>
      <c r="F28" s="746"/>
      <c r="G28" s="747"/>
      <c r="H28" s="747"/>
      <c r="I28" s="747"/>
      <c r="J28" s="748"/>
    </row>
    <row r="29" spans="2:10" s="78" customFormat="1" ht="27" customHeight="1">
      <c r="B29" s="740"/>
      <c r="C29" s="743"/>
      <c r="D29" s="745"/>
      <c r="E29" s="536" t="s">
        <v>20</v>
      </c>
      <c r="F29" s="749"/>
      <c r="G29" s="750"/>
      <c r="H29" s="750"/>
      <c r="I29" s="750"/>
      <c r="J29" s="750"/>
    </row>
    <row r="30" spans="2:10" s="78" customFormat="1" ht="27" customHeight="1">
      <c r="B30" s="754" t="s">
        <v>33</v>
      </c>
      <c r="C30" s="742"/>
      <c r="D30" s="752"/>
      <c r="E30" s="535" t="s">
        <v>18</v>
      </c>
      <c r="F30" s="746"/>
      <c r="G30" s="747"/>
      <c r="H30" s="747"/>
      <c r="I30" s="747"/>
      <c r="J30" s="748"/>
    </row>
    <row r="31" spans="2:10" s="78" customFormat="1" ht="27" customHeight="1">
      <c r="B31" s="741"/>
      <c r="C31" s="743"/>
      <c r="D31" s="745"/>
      <c r="E31" s="536" t="s">
        <v>20</v>
      </c>
      <c r="F31" s="749"/>
      <c r="G31" s="750"/>
      <c r="H31" s="750"/>
      <c r="I31" s="750"/>
      <c r="J31" s="750"/>
    </row>
    <row r="32" spans="2:10" s="78" customFormat="1" ht="27" customHeight="1">
      <c r="B32" s="753" t="s">
        <v>353</v>
      </c>
      <c r="C32" s="742"/>
      <c r="D32" s="752"/>
      <c r="E32" s="535" t="s">
        <v>18</v>
      </c>
      <c r="F32" s="746"/>
      <c r="G32" s="747"/>
      <c r="H32" s="747"/>
      <c r="I32" s="747"/>
      <c r="J32" s="748"/>
    </row>
    <row r="33" spans="2:10" s="78" customFormat="1" ht="27" customHeight="1">
      <c r="B33" s="740"/>
      <c r="C33" s="743"/>
      <c r="D33" s="745"/>
      <c r="E33" s="536" t="s">
        <v>20</v>
      </c>
      <c r="F33" s="749"/>
      <c r="G33" s="750"/>
      <c r="H33" s="750"/>
      <c r="I33" s="750"/>
      <c r="J33" s="750"/>
    </row>
  </sheetData>
  <mergeCells count="71">
    <mergeCell ref="F30:J30"/>
    <mergeCell ref="F31:J31"/>
    <mergeCell ref="B32:B33"/>
    <mergeCell ref="C32:C33"/>
    <mergeCell ref="D32:D33"/>
    <mergeCell ref="F32:J32"/>
    <mergeCell ref="F33:J33"/>
    <mergeCell ref="B28:B29"/>
    <mergeCell ref="C28:C29"/>
    <mergeCell ref="D28:D29"/>
    <mergeCell ref="B30:B31"/>
    <mergeCell ref="C30:C31"/>
    <mergeCell ref="D30:D31"/>
    <mergeCell ref="B24:B25"/>
    <mergeCell ref="C24:C25"/>
    <mergeCell ref="D24:D25"/>
    <mergeCell ref="B26:B27"/>
    <mergeCell ref="C26:C27"/>
    <mergeCell ref="D26:D27"/>
    <mergeCell ref="B20:B21"/>
    <mergeCell ref="C20:C21"/>
    <mergeCell ref="D20:D21"/>
    <mergeCell ref="B22:B23"/>
    <mergeCell ref="C22:C23"/>
    <mergeCell ref="D22:D23"/>
    <mergeCell ref="B16:B17"/>
    <mergeCell ref="C16:C17"/>
    <mergeCell ref="D16:D17"/>
    <mergeCell ref="B18:B19"/>
    <mergeCell ref="C18:C19"/>
    <mergeCell ref="D18:D19"/>
    <mergeCell ref="C12:C13"/>
    <mergeCell ref="D12:D13"/>
    <mergeCell ref="B14:B15"/>
    <mergeCell ref="C14:C15"/>
    <mergeCell ref="D14:D15"/>
    <mergeCell ref="B3:J3"/>
    <mergeCell ref="B5:C5"/>
    <mergeCell ref="D5:F5"/>
    <mergeCell ref="I5:J5"/>
    <mergeCell ref="B6:C6"/>
    <mergeCell ref="D6:F6"/>
    <mergeCell ref="I6:J6"/>
    <mergeCell ref="F17:J17"/>
    <mergeCell ref="B8:B9"/>
    <mergeCell ref="C8:C9"/>
    <mergeCell ref="D8:D9"/>
    <mergeCell ref="F10:J10"/>
    <mergeCell ref="F11:J11"/>
    <mergeCell ref="F12:J12"/>
    <mergeCell ref="F13:J13"/>
    <mergeCell ref="F14:J14"/>
    <mergeCell ref="F15:J15"/>
    <mergeCell ref="F16:J16"/>
    <mergeCell ref="E8:J9"/>
    <mergeCell ref="B10:B11"/>
    <mergeCell ref="C10:C11"/>
    <mergeCell ref="D10:D11"/>
    <mergeCell ref="B12:B13"/>
    <mergeCell ref="F29:J29"/>
    <mergeCell ref="F18:J18"/>
    <mergeCell ref="F19:J19"/>
    <mergeCell ref="F20:J20"/>
    <mergeCell ref="F21:J21"/>
    <mergeCell ref="F22:J22"/>
    <mergeCell ref="F23:J23"/>
    <mergeCell ref="F24:J24"/>
    <mergeCell ref="F25:J25"/>
    <mergeCell ref="F26:J26"/>
    <mergeCell ref="F27:J27"/>
    <mergeCell ref="F28:J28"/>
  </mergeCells>
  <phoneticPr fontId="11"/>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1">
    <dataValidation showDropDown="1" showInputMessage="1" showErrorMessage="1" sqref="I6:J6" xr:uid="{08316AB2-166F-46C1-8749-904263F49DB8}"/>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609F-9228-4484-8571-49A5A5213F44}">
  <sheetPr>
    <tabColor rgb="FF00B0F0"/>
    <pageSetUpPr fitToPage="1"/>
  </sheetPr>
  <dimension ref="A1:J33"/>
  <sheetViews>
    <sheetView showZeros="0" view="pageBreakPreview" zoomScale="85" zoomScaleNormal="85" zoomScaleSheetLayoutView="85" workbookViewId="0">
      <selection activeCell="L5" sqref="L5"/>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2" style="36" customWidth="1"/>
    <col min="7" max="7" width="3.77734375" style="36" bestFit="1" customWidth="1"/>
    <col min="8" max="8" width="10.21875" style="36" bestFit="1" customWidth="1"/>
    <col min="9" max="9" width="17.109375" style="36" customWidth="1"/>
    <col min="10" max="10" width="3.44140625" style="186" bestFit="1" customWidth="1"/>
    <col min="11" max="16384" width="9" style="36"/>
  </cols>
  <sheetData>
    <row r="1" spans="1:10" ht="24.75" customHeight="1">
      <c r="G1" s="679" t="s">
        <v>198</v>
      </c>
      <c r="H1" s="679"/>
      <c r="I1" s="679"/>
      <c r="J1" s="679"/>
    </row>
    <row r="2" spans="1:10" ht="24.75" customHeight="1">
      <c r="A2" s="680" t="s">
        <v>199</v>
      </c>
      <c r="B2" s="680"/>
      <c r="C2" s="680"/>
      <c r="D2" s="680"/>
      <c r="E2" s="680"/>
      <c r="F2" s="680"/>
      <c r="G2" s="680"/>
      <c r="H2" s="680"/>
      <c r="I2" s="680"/>
      <c r="J2" s="680"/>
    </row>
    <row r="3" spans="1:10" ht="13.8" thickBot="1">
      <c r="H3" s="168"/>
      <c r="I3" s="681"/>
      <c r="J3" s="681"/>
    </row>
    <row r="4" spans="1:10" ht="34.5" customHeight="1">
      <c r="A4" s="169" t="s">
        <v>4</v>
      </c>
      <c r="B4" s="771">
        <f>'02_様式9-1'!G7</f>
        <v>0</v>
      </c>
      <c r="C4" s="772"/>
      <c r="D4" s="772"/>
      <c r="E4" s="773"/>
      <c r="F4" s="170" t="s">
        <v>200</v>
      </c>
      <c r="G4" s="774">
        <f>'02_様式9-1'!B8</f>
        <v>0</v>
      </c>
      <c r="H4" s="775"/>
      <c r="I4" s="775"/>
      <c r="J4" s="776"/>
    </row>
    <row r="5" spans="1:10" ht="34.5" customHeight="1">
      <c r="A5" s="8" t="s">
        <v>1</v>
      </c>
      <c r="B5" s="687">
        <f>'02_様式9-1'!G2</f>
        <v>0</v>
      </c>
      <c r="C5" s="688"/>
      <c r="D5" s="688"/>
      <c r="E5" s="688"/>
      <c r="F5" s="688"/>
      <c r="G5" s="688"/>
      <c r="H5" s="688"/>
      <c r="I5" s="688"/>
      <c r="J5" s="689"/>
    </row>
    <row r="6" spans="1:10" ht="34.5" customHeight="1" thickBot="1">
      <c r="A6" s="171" t="s">
        <v>6</v>
      </c>
      <c r="B6" s="777">
        <f>'02_様式9-1'!B9</f>
        <v>0</v>
      </c>
      <c r="C6" s="778"/>
      <c r="D6" s="778"/>
      <c r="E6" s="779"/>
      <c r="F6" s="779"/>
      <c r="G6" s="779"/>
      <c r="H6" s="779"/>
      <c r="I6" s="779"/>
      <c r="J6" s="780"/>
    </row>
    <row r="7" spans="1:10" ht="34.5" customHeight="1" thickTop="1">
      <c r="A7" s="172" t="s">
        <v>7</v>
      </c>
      <c r="B7" s="781">
        <f>'02_様式9-1'!B10</f>
        <v>0</v>
      </c>
      <c r="C7" s="782"/>
      <c r="D7" s="782"/>
      <c r="E7" s="783"/>
      <c r="F7" s="784" t="s">
        <v>201</v>
      </c>
      <c r="G7" s="785"/>
      <c r="H7" s="786"/>
      <c r="I7" s="787"/>
      <c r="J7" s="788"/>
    </row>
    <row r="8" spans="1:10" ht="34.5" customHeight="1">
      <c r="A8" s="173" t="s">
        <v>202</v>
      </c>
      <c r="B8" s="174" t="s">
        <v>203</v>
      </c>
      <c r="C8" s="789"/>
      <c r="D8" s="789"/>
      <c r="E8" s="789"/>
      <c r="F8" s="789"/>
      <c r="G8" s="790"/>
      <c r="H8" s="174" t="s">
        <v>204</v>
      </c>
      <c r="I8" s="175"/>
      <c r="J8" s="176" t="s">
        <v>19</v>
      </c>
    </row>
    <row r="9" spans="1:10" ht="34.5" customHeight="1">
      <c r="A9" s="173" t="s">
        <v>205</v>
      </c>
      <c r="B9" s="174" t="s">
        <v>203</v>
      </c>
      <c r="C9" s="685"/>
      <c r="D9" s="685"/>
      <c r="E9" s="685"/>
      <c r="F9" s="685"/>
      <c r="G9" s="765"/>
      <c r="H9" s="174" t="s">
        <v>204</v>
      </c>
      <c r="I9" s="175"/>
      <c r="J9" s="176" t="s">
        <v>19</v>
      </c>
    </row>
    <row r="10" spans="1:10" ht="34.5" customHeight="1">
      <c r="A10" s="173" t="s">
        <v>206</v>
      </c>
      <c r="B10" s="174" t="s">
        <v>203</v>
      </c>
      <c r="C10" s="685"/>
      <c r="D10" s="685"/>
      <c r="E10" s="685"/>
      <c r="F10" s="685"/>
      <c r="G10" s="765"/>
      <c r="H10" s="174" t="s">
        <v>204</v>
      </c>
      <c r="I10" s="175"/>
      <c r="J10" s="176" t="s">
        <v>19</v>
      </c>
    </row>
    <row r="11" spans="1:10" ht="34.5" customHeight="1">
      <c r="A11" s="173" t="s">
        <v>207</v>
      </c>
      <c r="B11" s="174" t="s">
        <v>203</v>
      </c>
      <c r="C11" s="685"/>
      <c r="D11" s="685"/>
      <c r="E11" s="685"/>
      <c r="F11" s="685"/>
      <c r="G11" s="765"/>
      <c r="H11" s="174" t="s">
        <v>204</v>
      </c>
      <c r="I11" s="175"/>
      <c r="J11" s="176" t="s">
        <v>19</v>
      </c>
    </row>
    <row r="12" spans="1:10" ht="34.5" customHeight="1">
      <c r="A12" s="173" t="s">
        <v>208</v>
      </c>
      <c r="B12" s="174" t="s">
        <v>203</v>
      </c>
      <c r="C12" s="685"/>
      <c r="D12" s="685"/>
      <c r="E12" s="685"/>
      <c r="F12" s="685"/>
      <c r="G12" s="765"/>
      <c r="H12" s="174" t="s">
        <v>204</v>
      </c>
      <c r="I12" s="175"/>
      <c r="J12" s="176" t="s">
        <v>19</v>
      </c>
    </row>
    <row r="13" spans="1:10" ht="35.25" customHeight="1" thickBot="1">
      <c r="A13" s="173" t="s">
        <v>209</v>
      </c>
      <c r="B13" s="177" t="s">
        <v>203</v>
      </c>
      <c r="C13" s="685"/>
      <c r="D13" s="685"/>
      <c r="E13" s="685"/>
      <c r="F13" s="685"/>
      <c r="G13" s="765"/>
      <c r="H13" s="177" t="s">
        <v>204</v>
      </c>
      <c r="I13" s="178"/>
      <c r="J13" s="179" t="s">
        <v>19</v>
      </c>
    </row>
    <row r="14" spans="1:10" ht="35.25" customHeight="1" thickTop="1">
      <c r="A14" s="180" t="s">
        <v>210</v>
      </c>
      <c r="B14" s="766"/>
      <c r="C14" s="766"/>
      <c r="D14" s="766"/>
      <c r="E14" s="766"/>
      <c r="F14" s="766"/>
      <c r="G14" s="766"/>
      <c r="H14" s="766"/>
      <c r="I14" s="766"/>
      <c r="J14" s="767"/>
    </row>
    <row r="15" spans="1:10" ht="34.5" customHeight="1">
      <c r="A15" s="768"/>
      <c r="B15" s="769"/>
      <c r="C15" s="769"/>
      <c r="D15" s="769"/>
      <c r="E15" s="769"/>
      <c r="F15" s="769"/>
      <c r="G15" s="769"/>
      <c r="H15" s="769"/>
      <c r="I15" s="769"/>
      <c r="J15" s="770"/>
    </row>
    <row r="16" spans="1:10" ht="34.5" customHeight="1">
      <c r="A16" s="768"/>
      <c r="B16" s="769"/>
      <c r="C16" s="769"/>
      <c r="D16" s="769"/>
      <c r="E16" s="769"/>
      <c r="F16" s="769"/>
      <c r="G16" s="769"/>
      <c r="H16" s="769"/>
      <c r="I16" s="769"/>
      <c r="J16" s="770"/>
    </row>
    <row r="17" spans="1:10" ht="34.5" customHeight="1">
      <c r="A17" s="768"/>
      <c r="B17" s="769"/>
      <c r="C17" s="769"/>
      <c r="D17" s="769"/>
      <c r="E17" s="769"/>
      <c r="F17" s="769"/>
      <c r="G17" s="769"/>
      <c r="H17" s="769"/>
      <c r="I17" s="769"/>
      <c r="J17" s="770"/>
    </row>
    <row r="18" spans="1:10" ht="34.5" customHeight="1">
      <c r="A18" s="768"/>
      <c r="B18" s="769"/>
      <c r="C18" s="769"/>
      <c r="D18" s="769"/>
      <c r="E18" s="769"/>
      <c r="F18" s="769"/>
      <c r="G18" s="769"/>
      <c r="H18" s="769"/>
      <c r="I18" s="769"/>
      <c r="J18" s="770"/>
    </row>
    <row r="19" spans="1:10" ht="34.5" customHeight="1">
      <c r="A19" s="768"/>
      <c r="B19" s="769"/>
      <c r="C19" s="769"/>
      <c r="D19" s="769"/>
      <c r="E19" s="769"/>
      <c r="F19" s="769"/>
      <c r="G19" s="769"/>
      <c r="H19" s="769"/>
      <c r="I19" s="769"/>
      <c r="J19" s="770"/>
    </row>
    <row r="20" spans="1:10" ht="34.5" customHeight="1">
      <c r="A20" s="768"/>
      <c r="B20" s="769"/>
      <c r="C20" s="769"/>
      <c r="D20" s="769"/>
      <c r="E20" s="769"/>
      <c r="F20" s="769"/>
      <c r="G20" s="769"/>
      <c r="H20" s="769"/>
      <c r="I20" s="769"/>
      <c r="J20" s="770"/>
    </row>
    <row r="21" spans="1:10" ht="35.25" customHeight="1">
      <c r="A21" s="755" t="s">
        <v>211</v>
      </c>
      <c r="B21" s="756"/>
      <c r="C21" s="756"/>
      <c r="D21" s="756"/>
      <c r="E21" s="756"/>
      <c r="F21" s="756"/>
      <c r="G21" s="756"/>
      <c r="H21" s="756"/>
      <c r="I21" s="756"/>
      <c r="J21" s="757"/>
    </row>
    <row r="22" spans="1:10" ht="35.25" customHeight="1">
      <c r="A22" s="181"/>
      <c r="B22" s="168" t="s">
        <v>212</v>
      </c>
      <c r="C22" s="182"/>
      <c r="D22" s="183" t="s">
        <v>19</v>
      </c>
      <c r="E22" s="168" t="s">
        <v>213</v>
      </c>
      <c r="F22" s="54"/>
      <c r="G22" s="183" t="s">
        <v>19</v>
      </c>
      <c r="H22" s="168" t="s">
        <v>214</v>
      </c>
      <c r="I22" s="184">
        <f>F22-C22</f>
        <v>0</v>
      </c>
      <c r="J22" s="185" t="s">
        <v>19</v>
      </c>
    </row>
    <row r="23" spans="1:10" ht="34.5" customHeight="1">
      <c r="A23" s="758"/>
      <c r="B23" s="759"/>
      <c r="C23" s="759"/>
      <c r="D23" s="759"/>
      <c r="E23" s="759"/>
      <c r="F23" s="759"/>
      <c r="G23" s="759"/>
      <c r="H23" s="759"/>
      <c r="I23" s="759"/>
      <c r="J23" s="760"/>
    </row>
    <row r="24" spans="1:10" ht="34.5" customHeight="1">
      <c r="A24" s="761"/>
      <c r="B24" s="759"/>
      <c r="C24" s="759"/>
      <c r="D24" s="759"/>
      <c r="E24" s="759"/>
      <c r="F24" s="759"/>
      <c r="G24" s="759"/>
      <c r="H24" s="759"/>
      <c r="I24" s="759"/>
      <c r="J24" s="760"/>
    </row>
    <row r="25" spans="1:10" ht="34.5" customHeight="1">
      <c r="A25" s="761"/>
      <c r="B25" s="759"/>
      <c r="C25" s="759"/>
      <c r="D25" s="759"/>
      <c r="E25" s="759"/>
      <c r="F25" s="759"/>
      <c r="G25" s="759"/>
      <c r="H25" s="759"/>
      <c r="I25" s="759"/>
      <c r="J25" s="760"/>
    </row>
    <row r="26" spans="1:10" ht="34.5" customHeight="1">
      <c r="A26" s="761"/>
      <c r="B26" s="759"/>
      <c r="C26" s="759"/>
      <c r="D26" s="759"/>
      <c r="E26" s="759"/>
      <c r="F26" s="759"/>
      <c r="G26" s="759"/>
      <c r="H26" s="759"/>
      <c r="I26" s="759"/>
      <c r="J26" s="760"/>
    </row>
    <row r="27" spans="1:10" ht="34.5" customHeight="1">
      <c r="A27" s="761"/>
      <c r="B27" s="759"/>
      <c r="C27" s="759"/>
      <c r="D27" s="759"/>
      <c r="E27" s="759"/>
      <c r="F27" s="759"/>
      <c r="G27" s="759"/>
      <c r="H27" s="759"/>
      <c r="I27" s="759"/>
      <c r="J27" s="760"/>
    </row>
    <row r="28" spans="1:10" ht="34.5" customHeight="1" thickBot="1">
      <c r="A28" s="762"/>
      <c r="B28" s="763"/>
      <c r="C28" s="763"/>
      <c r="D28" s="763"/>
      <c r="E28" s="763"/>
      <c r="F28" s="763"/>
      <c r="G28" s="763"/>
      <c r="H28" s="763"/>
      <c r="I28" s="763"/>
      <c r="J28" s="764"/>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1"/>
  <conditionalFormatting sqref="C8:G11 I8:I11">
    <cfRule type="cellIs" dxfId="2" priority="1" operator="equal">
      <formula>""</formula>
    </cfRule>
  </conditionalFormatting>
  <conditionalFormatting sqref="H7:J7 A15:J20">
    <cfRule type="cellIs" dxfId="1" priority="2" operator="equal">
      <formula>""</formula>
    </cfRule>
  </conditionalFormatting>
  <dataValidations count="1">
    <dataValidation type="list" allowBlank="1" showInputMessage="1" showErrorMessage="1" sqref="H7:J7" xr:uid="{63729BE4-4140-4E9D-A0CE-C5A5254F528E}">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01_チェック表</vt:lpstr>
      <vt:lpstr>02_様式9-1</vt:lpstr>
      <vt:lpstr>03_様式9-2</vt:lpstr>
      <vt:lpstr>04_様式9-3</vt:lpstr>
      <vt:lpstr>05_様式9-4</vt:lpstr>
      <vt:lpstr>06_見積書整理表</vt:lpstr>
      <vt:lpstr>07-1_説明一覧  (実施設計費)</vt:lpstr>
      <vt:lpstr>07-2_説明一覧 （工事費）</vt:lpstr>
      <vt:lpstr>08_採択理由書</vt:lpstr>
      <vt:lpstr>09_私立高等学校等実態調査</vt:lpstr>
      <vt:lpstr>Sheet4</vt:lpstr>
      <vt:lpstr>'01_チェック表'!Print_Area</vt:lpstr>
      <vt:lpstr>'02_様式9-1'!Print_Area</vt:lpstr>
      <vt:lpstr>'03_様式9-2'!Print_Area</vt:lpstr>
      <vt:lpstr>'04_様式9-3'!Print_Area</vt:lpstr>
      <vt:lpstr>'05_様式9-4'!Print_Area</vt:lpstr>
      <vt:lpstr>'06_見積書整理表'!Print_Area</vt:lpstr>
      <vt:lpstr>'07-1_説明一覧  (実施設計費)'!Print_Area</vt:lpstr>
      <vt:lpstr>'07-2_説明一覧 （工事費）'!Print_Area</vt:lpstr>
      <vt:lpstr>'08_採択理由書'!Print_Area</vt:lpstr>
      <vt:lpstr>'09_私立高等学校等実態調査'!Print_Area</vt:lpstr>
      <vt:lpstr>'07-1_説明一覧  (実施設計費)'!Print_Titles</vt:lpstr>
      <vt:lpstr>'07-2_説明一覧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2013-01-28T13:43:14Z</dcterms:created>
  <dcterms:modified xsi:type="dcterms:W3CDTF">2024-11-28T08:20:28Z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2023-03-23T06:37:17Z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3400f030-3ca5-4dc3-b8a3-b238b796dc89</vt:lpwstr>
  </property>
  <property fmtid="{D5CDD505-2E9C-101B-9397-08002B2CF9AE}" pid="8" name="MSIP_Label_d899a617-f30e-4fb8-b81c-fb6d0b94ac5b_ContentBits">
    <vt:lpwstr>0</vt:lpwstr>
  </property>
</Properties>
</file>