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機構改革】下水道課から下水道総務課へ移行\経理係\03 随時処理\00 照会・依頼\01 他市・他課からの照会\R6\250124 公営企業に係る経営比較分析表（令和５年度決算）の分析等について（依頼）\04起案\"/>
    </mc:Choice>
  </mc:AlternateContent>
  <workbookProtection workbookAlgorithmName="SHA-512" workbookHashValue="Dgd6+PiqNtYpET5OTT0q3P5qHaDtr8GC570aqCjnj/yfh4mov2yReZOpRgW5DuHjfJBvrOVhyzQgBQch6+OrrA==" workbookSaltValue="Qwa14wF6t8Sj4MDJCkN+lA==" workbookSpinCount="100000" lockStructure="1"/>
  <bookViews>
    <workbookView xWindow="0" yWindow="0" windowWidth="23040" windowHeight="9218"/>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<sst xmlns="http://schemas.openxmlformats.org/spreadsheetml/2006/main" count="258" uniqueCount="114">
  <si>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</si>
  <si>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</si>
  <si>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</si>
  <si>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</si>
  <si>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</si>
  <si>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</si>
  <si>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</si>
  <si>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</si>
  <si>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</si>
  <si>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</si>
  <si>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</si>
  <si>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</si>
  <si>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</si>
  <si>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</si>
  <si>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</si>
  <si>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</si>
  <si>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</si>
  <si>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</si>
  <si>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</si>
  <si>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</si>
  <si>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</si>
  <si>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</si>
  <si>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</si>
  <si>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</si>
  <si>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</si>
  <si>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</si>
  <si>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</si>
  <si>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</si>
  <si>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</si>
  <si>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</si>
  <si>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</si>
  <si>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</si>
  <si>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</si>
  <si>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</si>
  <si>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</si>
  <si>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</si>
  <si>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</si>
  <si>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</si>
  <si>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</si>
  <si>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</si>
  <si>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</si>
  <si>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</si>
  <si>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</si>
  <si>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</si>
  <si>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</si>
  <si>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</si>
  <si>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</si>
  <si>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</si>
  <si>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</si>
  <si>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</si>
  <si>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</si>
  <si>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</si>
  <si>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</si>
  <si>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</si>
  <si>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</si>
  <si>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</si>
  <si>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</si>
  <si>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</si>
  <si>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</si>
  <si>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</si>
  <si>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</si>
  <si>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</si>
  <si>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</si>
  <si>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</si>
  <si>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</si>
  <si>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</si>
  <si>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</si>
  <si>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</si>
  <si>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</si>
  <si>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</si>
  <si>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</si>
  <si>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</si>
  <si>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</si>
  <si>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</si>
  <si>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</si>
  <si>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</si>
  <si>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</si>
  <si>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</si>
  <si>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</si>
  <si>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</si>
  <si>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</si>
  <si>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</si>
  <si>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</si>
  <si>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</si>
  <si>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</si>
  <si>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</si>
  <si>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</si>
  <si>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</si>
  <si>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</si>
  <si>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</si>
  <si>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</si>
  <si>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</si>
  <si>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</si>
  <si>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</si>
  <si>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</si>
  <si>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</si>
  <si>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</si>
  <si>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</si>
  <si>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</si>
  <si>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</si>
  <si>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</si>
  <si>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</si>
  <si>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</si>
  <si>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</si>
  <si>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</si>
  <si>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</si>
  <si>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</si>
  <si>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</si>
  <si>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</si>
  <si>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</si>
  <si>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</si>
  <si>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公共下水道事業と比較すると経費回収率の悪い状況が続くものと考えるが、地方公共団体の責務である一般廃棄物の処理及び一般会計側の経費の縮減を考えると市全体の利益となり、その会計上の不足額についても一般会計側のメリット部分について費用の負担を求め、経営の安定化を図っている。市全体の利益となる事業であり、早期の普及率の向上を目指す。</t>
    <phoneticPr fontId="4"/>
  </si>
  <si>
    <t>　平成25年度から事業を開始し、令和５年度において、類似団体平均値と比較すると、効率的な事業運営の観点では、①経常収支比率及び⑧水洗化率はやや高い水準にある。①については一般会計からの繰入金により100％を前後している状態にある。⑥汚水処理原価については高い水準であるが、これは事業が小規模でありスケールメリットが生かせず、維持管理費が高く事業投資に費用がかかるためである。
　経営の健全性の観点では、類似団体平均値と比較して②累積欠損金比率は高い水準にある。②累積欠損金比率は営業収益で算出しており、一般会計からの繰入金が計上されていないため、欠損額が高くなっている。③流動比率は低い水準であるが、上昇傾向である。⑤経費回収率は低い水準にある。これは、⑤経費回収率は使用料を算出根拠としているが、一般会計からの補てん分の繰入金を使用料に算入していないためである。
　他に、④企業債残高対事業規模比率については、類似団体平均値と比較して事業開始から日が浅いため高い水準であることから、投資規模が使用料水準と比較して過大なものになっている。
　なお、⑦施設利用率については、汚水処理施設を保有していないため、該当数値はない。</t>
    <rPh sb="291" eb="292">
      <t>ヒク</t>
    </rPh>
    <rPh sb="293" eb="295">
      <t>スイジュン</t>
    </rPh>
    <rPh sb="300" eb="304">
      <t>ジョウショウケイコウ</t>
    </rPh>
    <phoneticPr fontId="4"/>
  </si>
  <si>
    <t>　①有形固定資産減価償却率が年々上昇しているが、これは多くの公設浄化槽が平成25年度以降に設置していることから減価償却累計額が増加しているためである。そのため、当面耐用年数を迎える公設浄化槽はほとんどない。
　浄化槽事業のため②管渠老朽化率・③管渠改善率の対象となる管渠はない。</t>
    <rPh sb="114" eb="120">
      <t>カンキョロウキュウカリツ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</si>
</sst>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93-46CF-BEB7-A9720F80E3A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D93-46CF-BEB7-A9720F80E3A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14-4153-877A-F3E93FF8324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58.26</c:v>
                </c:pt>
                <c:pt idx="3">
                  <c:v>56.76</c:v>
                </c:pt>
                <c:pt idx="4">
                  <c:v>58.02</c:v>
                </c:pt>
              </c:numCache>
            </c:numRef>
          </c:val>
          <c:smooth val="0"/>
          <c:extLst>
            <c:ext xmlns:c16="http://schemas.microsoft.com/office/drawing/2014/chart" uri="{C3380CC4-5D6E-409C-BE32-E72D297353CC}">
              <c16:uniqueId val="{00000001-9114-4153-877A-F3E93FF8324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96.9</c:v>
                </c:pt>
                <c:pt idx="1">
                  <c:v>97.9</c:v>
                </c:pt>
                <c:pt idx="2">
                  <c:v>98.93</c:v>
                </c:pt>
                <c:pt idx="3">
                  <c:v>98.95</c:v>
                </c:pt>
                <c:pt idx="4">
                  <c:v>98.93</c:v>
                </c:pt>
              </c:numCache>
            </c:numRef>
          </c:val>
          <c:extLst>
            <c:ext xmlns:c16="http://schemas.microsoft.com/office/drawing/2014/chart" uri="{C3380CC4-5D6E-409C-BE32-E72D297353CC}">
              <c16:uniqueId val="{00000000-D57E-4718-BCEB-F248500B370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66.430000000000007</c:v>
                </c:pt>
                <c:pt idx="3">
                  <c:v>66.88</c:v>
                </c:pt>
                <c:pt idx="4">
                  <c:v>63.66</c:v>
                </c:pt>
              </c:numCache>
            </c:numRef>
          </c:val>
          <c:smooth val="0"/>
          <c:extLst>
            <c:ext xmlns:c16="http://schemas.microsoft.com/office/drawing/2014/chart" uri="{C3380CC4-5D6E-409C-BE32-E72D297353CC}">
              <c16:uniqueId val="{00000001-D57E-4718-BCEB-F248500B370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89.91</c:v>
                </c:pt>
                <c:pt idx="1">
                  <c:v>121.67</c:v>
                </c:pt>
                <c:pt idx="2">
                  <c:v>109.18</c:v>
                </c:pt>
                <c:pt idx="3">
                  <c:v>111.05</c:v>
                </c:pt>
                <c:pt idx="4">
                  <c:v>115.52</c:v>
                </c:pt>
              </c:numCache>
            </c:numRef>
          </c:val>
          <c:extLst>
            <c:ext xmlns:c16="http://schemas.microsoft.com/office/drawing/2014/chart" uri="{C3380CC4-5D6E-409C-BE32-E72D297353CC}">
              <c16:uniqueId val="{00000000-18B7-4FEB-B175-8B357A9976B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92.17</c:v>
                </c:pt>
                <c:pt idx="3">
                  <c:v>101.83</c:v>
                </c:pt>
                <c:pt idx="4">
                  <c:v>95.1</c:v>
                </c:pt>
              </c:numCache>
            </c:numRef>
          </c:val>
          <c:smooth val="0"/>
          <c:extLst>
            <c:ext xmlns:c16="http://schemas.microsoft.com/office/drawing/2014/chart" uri="{C3380CC4-5D6E-409C-BE32-E72D297353CC}">
              <c16:uniqueId val="{00000001-18B7-4FEB-B175-8B357A9976B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14.32</c:v>
                </c:pt>
                <c:pt idx="1">
                  <c:v>17.09</c:v>
                </c:pt>
                <c:pt idx="2">
                  <c:v>20.170000000000002</c:v>
                </c:pt>
                <c:pt idx="3">
                  <c:v>23.26</c:v>
                </c:pt>
                <c:pt idx="4">
                  <c:v>26.35</c:v>
                </c:pt>
              </c:numCache>
            </c:numRef>
          </c:val>
          <c:extLst>
            <c:ext xmlns:c16="http://schemas.microsoft.com/office/drawing/2014/chart" uri="{C3380CC4-5D6E-409C-BE32-E72D297353CC}">
              <c16:uniqueId val="{00000000-D905-4094-A7CD-DEF5B157A92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16.28</c:v>
                </c:pt>
                <c:pt idx="3">
                  <c:v>16.75</c:v>
                </c:pt>
                <c:pt idx="4">
                  <c:v>19.34</c:v>
                </c:pt>
              </c:numCache>
            </c:numRef>
          </c:val>
          <c:smooth val="0"/>
          <c:extLst>
            <c:ext xmlns:c16="http://schemas.microsoft.com/office/drawing/2014/chart" uri="{C3380CC4-5D6E-409C-BE32-E72D297353CC}">
              <c16:uniqueId val="{00000001-D905-4094-A7CD-DEF5B157A92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0F-4ED5-B720-6E522054FF7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40F-4ED5-B720-6E522054FF7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1260.1500000000001</c:v>
                </c:pt>
                <c:pt idx="1">
                  <c:v>893.43</c:v>
                </c:pt>
                <c:pt idx="2">
                  <c:v>1010.68</c:v>
                </c:pt>
                <c:pt idx="3">
                  <c:v>980.82</c:v>
                </c:pt>
                <c:pt idx="4">
                  <c:v>898.13</c:v>
                </c:pt>
              </c:numCache>
            </c:numRef>
          </c:val>
          <c:extLst>
            <c:ext xmlns:c16="http://schemas.microsoft.com/office/drawing/2014/chart" uri="{C3380CC4-5D6E-409C-BE32-E72D297353CC}">
              <c16:uniqueId val="{00000000-51C5-4BBA-9A97-06F7E0B1766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193.62</c:v>
                </c:pt>
                <c:pt idx="3">
                  <c:v>44.51</c:v>
                </c:pt>
                <c:pt idx="4">
                  <c:v>225.85</c:v>
                </c:pt>
              </c:numCache>
            </c:numRef>
          </c:val>
          <c:smooth val="0"/>
          <c:extLst>
            <c:ext xmlns:c16="http://schemas.microsoft.com/office/drawing/2014/chart" uri="{C3380CC4-5D6E-409C-BE32-E72D297353CC}">
              <c16:uniqueId val="{00000001-51C5-4BBA-9A97-06F7E0B1766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50.49</c:v>
                </c:pt>
                <c:pt idx="1">
                  <c:v>118.34</c:v>
                </c:pt>
                <c:pt idx="2">
                  <c:v>73.59</c:v>
                </c:pt>
                <c:pt idx="3">
                  <c:v>79.45</c:v>
                </c:pt>
                <c:pt idx="4">
                  <c:v>87.44</c:v>
                </c:pt>
              </c:numCache>
            </c:numRef>
          </c:val>
          <c:extLst>
            <c:ext xmlns:c16="http://schemas.microsoft.com/office/drawing/2014/chart" uri="{C3380CC4-5D6E-409C-BE32-E72D297353CC}">
              <c16:uniqueId val="{00000000-5BAA-4C66-B550-FA3B2E5E0C7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67.75</c:v>
                </c:pt>
                <c:pt idx="3">
                  <c:v>150.30000000000001</c:v>
                </c:pt>
                <c:pt idx="4">
                  <c:v>45.1</c:v>
                </c:pt>
              </c:numCache>
            </c:numRef>
          </c:val>
          <c:smooth val="0"/>
          <c:extLst>
            <c:ext xmlns:c16="http://schemas.microsoft.com/office/drawing/2014/chart" uri="{C3380CC4-5D6E-409C-BE32-E72D297353CC}">
              <c16:uniqueId val="{00000001-5BAA-4C66-B550-FA3B2E5E0C7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7211.03</c:v>
                </c:pt>
                <c:pt idx="1">
                  <c:v>6779.61</c:v>
                </c:pt>
                <c:pt idx="2">
                  <c:v>6326.26</c:v>
                </c:pt>
                <c:pt idx="3">
                  <c:v>6133.69</c:v>
                </c:pt>
                <c:pt idx="4">
                  <c:v>6261.75</c:v>
                </c:pt>
              </c:numCache>
            </c:numRef>
          </c:val>
          <c:extLst>
            <c:ext xmlns:c16="http://schemas.microsoft.com/office/drawing/2014/chart" uri="{C3380CC4-5D6E-409C-BE32-E72D297353CC}">
              <c16:uniqueId val="{00000000-7949-4D7A-BE1C-112ACA672BD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393.35</c:v>
                </c:pt>
                <c:pt idx="3">
                  <c:v>397.03</c:v>
                </c:pt>
                <c:pt idx="4">
                  <c:v>424.95</c:v>
                </c:pt>
              </c:numCache>
            </c:numRef>
          </c:val>
          <c:smooth val="0"/>
          <c:extLst>
            <c:ext xmlns:c16="http://schemas.microsoft.com/office/drawing/2014/chart" uri="{C3380CC4-5D6E-409C-BE32-E72D297353CC}">
              <c16:uniqueId val="{00000001-7949-4D7A-BE1C-112ACA672BD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9.59</c:v>
                </c:pt>
                <c:pt idx="1">
                  <c:v>9.66</c:v>
                </c:pt>
                <c:pt idx="2">
                  <c:v>8.2899999999999991</c:v>
                </c:pt>
                <c:pt idx="3">
                  <c:v>8.4</c:v>
                </c:pt>
                <c:pt idx="4">
                  <c:v>6.74</c:v>
                </c:pt>
              </c:numCache>
            </c:numRef>
          </c:val>
          <c:extLst>
            <c:ext xmlns:c16="http://schemas.microsoft.com/office/drawing/2014/chart" uri="{C3380CC4-5D6E-409C-BE32-E72D297353CC}">
              <c16:uniqueId val="{00000000-9851-44A7-B266-C3DE801BF79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48.13</c:v>
                </c:pt>
                <c:pt idx="3">
                  <c:v>46.58</c:v>
                </c:pt>
                <c:pt idx="4">
                  <c:v>41.67</c:v>
                </c:pt>
              </c:numCache>
            </c:numRef>
          </c:val>
          <c:smooth val="0"/>
          <c:extLst>
            <c:ext xmlns:c16="http://schemas.microsoft.com/office/drawing/2014/chart" uri="{C3380CC4-5D6E-409C-BE32-E72D297353CC}">
              <c16:uniqueId val="{00000001-9851-44A7-B266-C3DE801BF79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1031.25</c:v>
                </c:pt>
                <c:pt idx="1">
                  <c:v>997.35</c:v>
                </c:pt>
                <c:pt idx="2">
                  <c:v>1210.53</c:v>
                </c:pt>
                <c:pt idx="3">
                  <c:v>1202.8900000000001</c:v>
                </c:pt>
                <c:pt idx="4">
                  <c:v>1493.89</c:v>
                </c:pt>
              </c:numCache>
            </c:numRef>
          </c:val>
          <c:extLst>
            <c:ext xmlns:c16="http://schemas.microsoft.com/office/drawing/2014/chart" uri="{C3380CC4-5D6E-409C-BE32-E72D297353CC}">
              <c16:uniqueId val="{00000000-153E-4566-BEF7-94E1FF4C1D8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301.54000000000002</c:v>
                </c:pt>
                <c:pt idx="3">
                  <c:v>311.73</c:v>
                </c:pt>
                <c:pt idx="4">
                  <c:v>326.49</c:v>
                </c:pt>
              </c:numCache>
            </c:numRef>
          </c:val>
          <c:smooth val="0"/>
          <c:extLst>
            <c:ext xmlns:c16="http://schemas.microsoft.com/office/drawing/2014/chart" uri="{C3380CC4-5D6E-409C-BE32-E72D297353CC}">
              <c16:uniqueId val="{00000001-153E-4566-BEF7-94E1FF4C1D8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2.75" x14ac:dyDescent="0.25"/>
  <cols>
    <col min="1" max="1" width="2.6640625" customWidth="1"/>
    <col min="2" max="62" width="3.796875" customWidth="1"/>
    <col min="64" max="78" width="3.1328125" customWidth="1"/>
    <col min="79" max="79" width="4.46484375" bestFit="1" customWidth="1"/>
    <col min="81" max="82" width="4.46484375" bestFit="1" customWidth="1"/>
  </cols>
  <sheetData>
    <row r="1" spans="1:7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5">
      <c r="A6" s="2"/>
      <c r="B6" s="67" t="str">
        <f>データ!H6</f>
        <v>大阪府　茨木市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5">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K3</v>
      </c>
      <c r="X8" s="64"/>
      <c r="Y8" s="64"/>
      <c r="Z8" s="64"/>
      <c r="AA8" s="64"/>
      <c r="AB8" s="64"/>
      <c r="AC8" s="64"/>
      <c r="AD8" s="65" t="str">
        <f>データ!$M$6</f>
        <v>非設置</v>
      </c>
      <c r="AE8" s="65"/>
      <c r="AF8" s="65"/>
      <c r="AG8" s="65"/>
      <c r="AH8" s="65"/>
      <c r="AI8" s="65"/>
      <c r="AJ8" s="65"/>
      <c r="AK8" s="3"/>
      <c r="AL8" s="44">
        <f>データ!S6</f>
        <v>285715</v>
      </c>
      <c r="AM8" s="44"/>
      <c r="AN8" s="44"/>
      <c r="AO8" s="44"/>
      <c r="AP8" s="44"/>
      <c r="AQ8" s="44"/>
      <c r="AR8" s="44"/>
      <c r="AS8" s="44"/>
      <c r="AT8" s="45">
        <f>データ!T6</f>
        <v>76.489999999999995</v>
      </c>
      <c r="AU8" s="45"/>
      <c r="AV8" s="45"/>
      <c r="AW8" s="45"/>
      <c r="AX8" s="45"/>
      <c r="AY8" s="45"/>
      <c r="AZ8" s="45"/>
      <c r="BA8" s="45"/>
      <c r="BB8" s="45">
        <f>データ!U6</f>
        <v>3735.32</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5">
      <c r="A10" s="2"/>
      <c r="B10" s="45" t="str">
        <f>データ!N6</f>
        <v>-</v>
      </c>
      <c r="C10" s="45"/>
      <c r="D10" s="45"/>
      <c r="E10" s="45"/>
      <c r="F10" s="45"/>
      <c r="G10" s="45"/>
      <c r="H10" s="45"/>
      <c r="I10" s="45">
        <f>データ!O6</f>
        <v>38.51</v>
      </c>
      <c r="J10" s="45"/>
      <c r="K10" s="45"/>
      <c r="L10" s="45"/>
      <c r="M10" s="45"/>
      <c r="N10" s="45"/>
      <c r="O10" s="45"/>
      <c r="P10" s="45">
        <f>データ!P6</f>
        <v>0.23</v>
      </c>
      <c r="Q10" s="45"/>
      <c r="R10" s="45"/>
      <c r="S10" s="45"/>
      <c r="T10" s="45"/>
      <c r="U10" s="45"/>
      <c r="V10" s="45"/>
      <c r="W10" s="45">
        <f>データ!Q6</f>
        <v>100</v>
      </c>
      <c r="X10" s="45"/>
      <c r="Y10" s="45"/>
      <c r="Z10" s="45"/>
      <c r="AA10" s="45"/>
      <c r="AB10" s="45"/>
      <c r="AC10" s="45"/>
      <c r="AD10" s="44">
        <f>データ!R6</f>
        <v>2035</v>
      </c>
      <c r="AE10" s="44"/>
      <c r="AF10" s="44"/>
      <c r="AG10" s="44"/>
      <c r="AH10" s="44"/>
      <c r="AI10" s="44"/>
      <c r="AJ10" s="44"/>
      <c r="AK10" s="2"/>
      <c r="AL10" s="44">
        <f>データ!V6</f>
        <v>652</v>
      </c>
      <c r="AM10" s="44"/>
      <c r="AN10" s="44"/>
      <c r="AO10" s="44"/>
      <c r="AP10" s="44"/>
      <c r="AQ10" s="44"/>
      <c r="AR10" s="44"/>
      <c r="AS10" s="44"/>
      <c r="AT10" s="45">
        <f>データ!W6</f>
        <v>0.57999999999999996</v>
      </c>
      <c r="AU10" s="45"/>
      <c r="AV10" s="45"/>
      <c r="AW10" s="45"/>
      <c r="AX10" s="45"/>
      <c r="AY10" s="45"/>
      <c r="AZ10" s="45"/>
      <c r="BA10" s="45"/>
      <c r="BB10" s="45">
        <f>データ!X6</f>
        <v>1124.1400000000001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112</v>
      </c>
      <c r="BM16" s="80"/>
      <c r="BN16" s="80"/>
      <c r="BO16" s="80"/>
      <c r="BP16" s="80"/>
      <c r="BQ16" s="80"/>
      <c r="BR16" s="80"/>
      <c r="BS16" s="80"/>
      <c r="BT16" s="80"/>
      <c r="BU16" s="80"/>
      <c r="BV16" s="80"/>
      <c r="BW16" s="80"/>
      <c r="BX16" s="80"/>
      <c r="BY16" s="80"/>
      <c r="BZ16" s="81"/>
    </row>
    <row r="17" spans="1:78" ht="13.5" customHeight="1" x14ac:dyDescent="0.2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113</v>
      </c>
      <c r="BM47" s="80"/>
      <c r="BN47" s="80"/>
      <c r="BO47" s="80"/>
      <c r="BP47" s="80"/>
      <c r="BQ47" s="80"/>
      <c r="BR47" s="80"/>
      <c r="BS47" s="80"/>
      <c r="BT47" s="80"/>
      <c r="BU47" s="80"/>
      <c r="BV47" s="80"/>
      <c r="BW47" s="80"/>
      <c r="BX47" s="80"/>
      <c r="BY47" s="80"/>
      <c r="BZ47" s="81"/>
    </row>
    <row r="48" spans="1:78" ht="13.5" customHeight="1" x14ac:dyDescent="0.2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111</v>
      </c>
      <c r="BM66" s="29"/>
      <c r="BN66" s="29"/>
      <c r="BO66" s="29"/>
      <c r="BP66" s="29"/>
      <c r="BQ66" s="29"/>
      <c r="BR66" s="29"/>
      <c r="BS66" s="29"/>
      <c r="BT66" s="29"/>
      <c r="BU66" s="29"/>
      <c r="BV66" s="29"/>
      <c r="BW66" s="29"/>
      <c r="BX66" s="29"/>
      <c r="BY66" s="29"/>
      <c r="BZ66" s="30"/>
    </row>
    <row r="67" spans="1:78" ht="13.5" customHeight="1" x14ac:dyDescent="0.2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5">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g3ZN8yTSADmzN7v0LlINpcmZgsneDIFEAtjvQ4mqXCRZAxYDjFGoPda6LQ8XnrikfW9pqPNA9KMAT1I72DXQWQ==" saltValue="OYoxIpaoPgSJvfL78g4FC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2.75" x14ac:dyDescent="0.25"/>
  <cols>
    <col min="2" max="144" width="11.86328125" customWidth="1"/>
  </cols>
  <sheetData>
    <row r="1" spans="1:148" x14ac:dyDescent="0.2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5">
      <c r="A6" s="14" t="s">
        <v>94</v>
      </c>
      <c r="B6" s="19">
        <f>B7</f>
        <v>2023</v>
      </c>
      <c r="C6" s="19">
        <f t="shared" ref="C6:X6" si="3">C7</f>
        <v>272116</v>
      </c>
      <c r="D6" s="19">
        <f t="shared" si="3"/>
        <v>46</v>
      </c>
      <c r="E6" s="19">
        <f t="shared" si="3"/>
        <v>18</v>
      </c>
      <c r="F6" s="19">
        <f t="shared" si="3"/>
        <v>0</v>
      </c>
      <c r="G6" s="19">
        <f t="shared" si="3"/>
        <v>0</v>
      </c>
      <c r="H6" s="19" t="str">
        <f t="shared" si="3"/>
        <v>大阪府　茨木市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38.51</v>
      </c>
      <c r="P6" s="20">
        <f t="shared" si="3"/>
        <v>0.23</v>
      </c>
      <c r="Q6" s="20">
        <f t="shared" si="3"/>
        <v>100</v>
      </c>
      <c r="R6" s="20">
        <f t="shared" si="3"/>
        <v>2035</v>
      </c>
      <c r="S6" s="20">
        <f t="shared" si="3"/>
        <v>285715</v>
      </c>
      <c r="T6" s="20">
        <f t="shared" si="3"/>
        <v>76.489999999999995</v>
      </c>
      <c r="U6" s="20">
        <f t="shared" si="3"/>
        <v>3735.32</v>
      </c>
      <c r="V6" s="20">
        <f t="shared" si="3"/>
        <v>652</v>
      </c>
      <c r="W6" s="20">
        <f t="shared" si="3"/>
        <v>0.57999999999999996</v>
      </c>
      <c r="X6" s="20">
        <f t="shared" si="3"/>
        <v>1124.1400000000001</v>
      </c>
      <c r="Y6" s="21">
        <f>IF(Y7="",NA(),Y7)</f>
        <v>89.91</v>
      </c>
      <c r="Z6" s="21">
        <f t="shared" ref="Z6:AH6" si="4">IF(Z7="",NA(),Z7)</f>
        <v>121.67</v>
      </c>
      <c r="AA6" s="21">
        <f t="shared" si="4"/>
        <v>109.18</v>
      </c>
      <c r="AB6" s="21">
        <f t="shared" si="4"/>
        <v>111.05</v>
      </c>
      <c r="AC6" s="21">
        <f t="shared" si="4"/>
        <v>115.52</v>
      </c>
      <c r="AD6" s="21">
        <f t="shared" si="4"/>
        <v>93.76</v>
      </c>
      <c r="AE6" s="21">
        <f t="shared" si="4"/>
        <v>95.33</v>
      </c>
      <c r="AF6" s="21">
        <f t="shared" si="4"/>
        <v>92.17</v>
      </c>
      <c r="AG6" s="21">
        <f t="shared" si="4"/>
        <v>101.83</v>
      </c>
      <c r="AH6" s="21">
        <f t="shared" si="4"/>
        <v>95.1</v>
      </c>
      <c r="AI6" s="20" t="str">
        <f>IF(AI7="","",IF(AI7="-","【-】","【"&amp;SUBSTITUTE(TEXT(AI7,"#,##0.00"),"-","△")&amp;"】"))</f>
        <v>【96.62】</v>
      </c>
      <c r="AJ6" s="21">
        <f>IF(AJ7="",NA(),AJ7)</f>
        <v>1260.1500000000001</v>
      </c>
      <c r="AK6" s="21">
        <f t="shared" ref="AK6:AS6" si="5">IF(AK7="",NA(),AK7)</f>
        <v>893.43</v>
      </c>
      <c r="AL6" s="21">
        <f t="shared" si="5"/>
        <v>1010.68</v>
      </c>
      <c r="AM6" s="21">
        <f t="shared" si="5"/>
        <v>980.82</v>
      </c>
      <c r="AN6" s="21">
        <f t="shared" si="5"/>
        <v>898.13</v>
      </c>
      <c r="AO6" s="21">
        <f t="shared" si="5"/>
        <v>173.09</v>
      </c>
      <c r="AP6" s="21">
        <f t="shared" si="5"/>
        <v>162.82</v>
      </c>
      <c r="AQ6" s="21">
        <f t="shared" si="5"/>
        <v>193.62</v>
      </c>
      <c r="AR6" s="21">
        <f t="shared" si="5"/>
        <v>44.51</v>
      </c>
      <c r="AS6" s="21">
        <f t="shared" si="5"/>
        <v>225.85</v>
      </c>
      <c r="AT6" s="20" t="str">
        <f>IF(AT7="","",IF(AT7="-","【-】","【"&amp;SUBSTITUTE(TEXT(AT7,"#,##0.00"),"-","△")&amp;"】"))</f>
        <v>【111.69】</v>
      </c>
      <c r="AU6" s="21">
        <f>IF(AU7="",NA(),AU7)</f>
        <v>50.49</v>
      </c>
      <c r="AV6" s="21">
        <f t="shared" ref="AV6:BD6" si="6">IF(AV7="",NA(),AV7)</f>
        <v>118.34</v>
      </c>
      <c r="AW6" s="21">
        <f t="shared" si="6"/>
        <v>73.59</v>
      </c>
      <c r="AX6" s="21">
        <f t="shared" si="6"/>
        <v>79.45</v>
      </c>
      <c r="AY6" s="21">
        <f t="shared" si="6"/>
        <v>87.44</v>
      </c>
      <c r="AZ6" s="21">
        <f t="shared" si="6"/>
        <v>117.39</v>
      </c>
      <c r="BA6" s="21">
        <f t="shared" si="6"/>
        <v>125.61</v>
      </c>
      <c r="BB6" s="21">
        <f t="shared" si="6"/>
        <v>67.75</v>
      </c>
      <c r="BC6" s="21">
        <f t="shared" si="6"/>
        <v>150.30000000000001</v>
      </c>
      <c r="BD6" s="21">
        <f t="shared" si="6"/>
        <v>45.1</v>
      </c>
      <c r="BE6" s="20" t="str">
        <f>IF(BE7="","",IF(BE7="-","【-】","【"&amp;SUBSTITUTE(TEXT(BE7,"#,##0.00"),"-","△")&amp;"】"))</f>
        <v>【111.29】</v>
      </c>
      <c r="BF6" s="21">
        <f>IF(BF7="",NA(),BF7)</f>
        <v>7211.03</v>
      </c>
      <c r="BG6" s="21">
        <f t="shared" ref="BG6:BO6" si="7">IF(BG7="",NA(),BG7)</f>
        <v>6779.61</v>
      </c>
      <c r="BH6" s="21">
        <f t="shared" si="7"/>
        <v>6326.26</v>
      </c>
      <c r="BI6" s="21">
        <f t="shared" si="7"/>
        <v>6133.69</v>
      </c>
      <c r="BJ6" s="21">
        <f t="shared" si="7"/>
        <v>6261.75</v>
      </c>
      <c r="BK6" s="21">
        <f t="shared" si="7"/>
        <v>421.25</v>
      </c>
      <c r="BL6" s="21">
        <f t="shared" si="7"/>
        <v>398.42</v>
      </c>
      <c r="BM6" s="21">
        <f t="shared" si="7"/>
        <v>393.35</v>
      </c>
      <c r="BN6" s="21">
        <f t="shared" si="7"/>
        <v>397.03</v>
      </c>
      <c r="BO6" s="21">
        <f t="shared" si="7"/>
        <v>424.95</v>
      </c>
      <c r="BP6" s="20" t="str">
        <f>IF(BP7="","",IF(BP7="-","【-】","【"&amp;SUBSTITUTE(TEXT(BP7,"#,##0.00"),"-","△")&amp;"】"))</f>
        <v>【349.83】</v>
      </c>
      <c r="BQ6" s="21">
        <f>IF(BQ7="",NA(),BQ7)</f>
        <v>9.59</v>
      </c>
      <c r="BR6" s="21">
        <f t="shared" ref="BR6:BZ6" si="8">IF(BR7="",NA(),BR7)</f>
        <v>9.66</v>
      </c>
      <c r="BS6" s="21">
        <f t="shared" si="8"/>
        <v>8.2899999999999991</v>
      </c>
      <c r="BT6" s="21">
        <f t="shared" si="8"/>
        <v>8.4</v>
      </c>
      <c r="BU6" s="21">
        <f t="shared" si="8"/>
        <v>6.74</v>
      </c>
      <c r="BV6" s="21">
        <f t="shared" si="8"/>
        <v>53.23</v>
      </c>
      <c r="BW6" s="21">
        <f t="shared" si="8"/>
        <v>50.7</v>
      </c>
      <c r="BX6" s="21">
        <f t="shared" si="8"/>
        <v>48.13</v>
      </c>
      <c r="BY6" s="21">
        <f t="shared" si="8"/>
        <v>46.58</v>
      </c>
      <c r="BZ6" s="21">
        <f t="shared" si="8"/>
        <v>41.67</v>
      </c>
      <c r="CA6" s="20" t="str">
        <f>IF(CA7="","",IF(CA7="-","【-】","【"&amp;SUBSTITUTE(TEXT(CA7,"#,##0.00"),"-","△")&amp;"】"))</f>
        <v>【53.65】</v>
      </c>
      <c r="CB6" s="21">
        <f>IF(CB7="",NA(),CB7)</f>
        <v>1031.25</v>
      </c>
      <c r="CC6" s="21">
        <f t="shared" ref="CC6:CK6" si="9">IF(CC7="",NA(),CC7)</f>
        <v>997.35</v>
      </c>
      <c r="CD6" s="21">
        <f t="shared" si="9"/>
        <v>1210.53</v>
      </c>
      <c r="CE6" s="21">
        <f t="shared" si="9"/>
        <v>1202.8900000000001</v>
      </c>
      <c r="CF6" s="21">
        <f t="shared" si="9"/>
        <v>1493.89</v>
      </c>
      <c r="CG6" s="21">
        <f t="shared" si="9"/>
        <v>283.3</v>
      </c>
      <c r="CH6" s="21">
        <f t="shared" si="9"/>
        <v>289.81</v>
      </c>
      <c r="CI6" s="21">
        <f t="shared" si="9"/>
        <v>301.54000000000002</v>
      </c>
      <c r="CJ6" s="21">
        <f t="shared" si="9"/>
        <v>311.73</v>
      </c>
      <c r="CK6" s="21">
        <f t="shared" si="9"/>
        <v>326.49</v>
      </c>
      <c r="CL6" s="20" t="str">
        <f>IF(CL7="","",IF(CL7="-","【-】","【"&amp;SUBSTITUTE(TEXT(CL7,"#,##0.00"),"-","△")&amp;"】"))</f>
        <v>【307.86】</v>
      </c>
      <c r="CM6" s="21" t="str">
        <f>IF(CM7="",NA(),CM7)</f>
        <v>-</v>
      </c>
      <c r="CN6" s="21" t="str">
        <f t="shared" ref="CN6:CV6" si="10">IF(CN7="",NA(),CN7)</f>
        <v>-</v>
      </c>
      <c r="CO6" s="21" t="str">
        <f t="shared" si="10"/>
        <v>-</v>
      </c>
      <c r="CP6" s="21" t="str">
        <f t="shared" si="10"/>
        <v>-</v>
      </c>
      <c r="CQ6" s="21" t="str">
        <f t="shared" si="10"/>
        <v>-</v>
      </c>
      <c r="CR6" s="21">
        <f t="shared" si="10"/>
        <v>55.96</v>
      </c>
      <c r="CS6" s="21">
        <f t="shared" si="10"/>
        <v>56.45</v>
      </c>
      <c r="CT6" s="21">
        <f t="shared" si="10"/>
        <v>58.26</v>
      </c>
      <c r="CU6" s="21">
        <f t="shared" si="10"/>
        <v>56.76</v>
      </c>
      <c r="CV6" s="21">
        <f t="shared" si="10"/>
        <v>58.02</v>
      </c>
      <c r="CW6" s="20" t="str">
        <f>IF(CW7="","",IF(CW7="-","【-】","【"&amp;SUBSTITUTE(TEXT(CW7,"#,##0.00"),"-","△")&amp;"】"))</f>
        <v>【54.61】</v>
      </c>
      <c r="CX6" s="21">
        <f>IF(CX7="",NA(),CX7)</f>
        <v>96.9</v>
      </c>
      <c r="CY6" s="21">
        <f t="shared" ref="CY6:DG6" si="11">IF(CY7="",NA(),CY7)</f>
        <v>97.9</v>
      </c>
      <c r="CZ6" s="21">
        <f t="shared" si="11"/>
        <v>98.93</v>
      </c>
      <c r="DA6" s="21">
        <f t="shared" si="11"/>
        <v>98.95</v>
      </c>
      <c r="DB6" s="21">
        <f t="shared" si="11"/>
        <v>98.93</v>
      </c>
      <c r="DC6" s="21">
        <f t="shared" si="11"/>
        <v>60.12</v>
      </c>
      <c r="DD6" s="21">
        <f t="shared" si="11"/>
        <v>54.99</v>
      </c>
      <c r="DE6" s="21">
        <f t="shared" si="11"/>
        <v>66.430000000000007</v>
      </c>
      <c r="DF6" s="21">
        <f t="shared" si="11"/>
        <v>66.88</v>
      </c>
      <c r="DG6" s="21">
        <f t="shared" si="11"/>
        <v>63.66</v>
      </c>
      <c r="DH6" s="20" t="str">
        <f>IF(DH7="","",IF(DH7="-","【-】","【"&amp;SUBSTITUTE(TEXT(DH7,"#,##0.00"),"-","△")&amp;"】"))</f>
        <v>【85.31】</v>
      </c>
      <c r="DI6" s="21">
        <f>IF(DI7="",NA(),DI7)</f>
        <v>14.32</v>
      </c>
      <c r="DJ6" s="21">
        <f t="shared" ref="DJ6:DR6" si="12">IF(DJ7="",NA(),DJ7)</f>
        <v>17.09</v>
      </c>
      <c r="DK6" s="21">
        <f t="shared" si="12"/>
        <v>20.170000000000002</v>
      </c>
      <c r="DL6" s="21">
        <f t="shared" si="12"/>
        <v>23.26</v>
      </c>
      <c r="DM6" s="21">
        <f t="shared" si="12"/>
        <v>26.35</v>
      </c>
      <c r="DN6" s="21">
        <f t="shared" si="12"/>
        <v>16.63</v>
      </c>
      <c r="DO6" s="21">
        <f t="shared" si="12"/>
        <v>15.4</v>
      </c>
      <c r="DP6" s="21">
        <f t="shared" si="12"/>
        <v>16.28</v>
      </c>
      <c r="DQ6" s="21">
        <f t="shared" si="12"/>
        <v>16.75</v>
      </c>
      <c r="DR6" s="21">
        <f t="shared" si="12"/>
        <v>19.34</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5">
      <c r="A7" s="14"/>
      <c r="B7" s="23">
        <v>2023</v>
      </c>
      <c r="C7" s="23">
        <v>272116</v>
      </c>
      <c r="D7" s="23">
        <v>46</v>
      </c>
      <c r="E7" s="23">
        <v>18</v>
      </c>
      <c r="F7" s="23">
        <v>0</v>
      </c>
      <c r="G7" s="23">
        <v>0</v>
      </c>
      <c r="H7" s="23" t="s">
        <v>95</v>
      </c>
      <c r="I7" s="23" t="s">
        <v>96</v>
      </c>
      <c r="J7" s="23" t="s">
        <v>97</v>
      </c>
      <c r="K7" s="23" t="s">
        <v>98</v>
      </c>
      <c r="L7" s="23" t="s">
        <v>99</v>
      </c>
      <c r="M7" s="23" t="s">
        <v>100</v>
      </c>
      <c r="N7" s="24" t="s">
        <v>101</v>
      </c>
      <c r="O7" s="24">
        <v>38.51</v>
      </c>
      <c r="P7" s="24">
        <v>0.23</v>
      </c>
      <c r="Q7" s="24">
        <v>100</v>
      </c>
      <c r="R7" s="24">
        <v>2035</v>
      </c>
      <c r="S7" s="24">
        <v>285715</v>
      </c>
      <c r="T7" s="24">
        <v>76.489999999999995</v>
      </c>
      <c r="U7" s="24">
        <v>3735.32</v>
      </c>
      <c r="V7" s="24">
        <v>652</v>
      </c>
      <c r="W7" s="24">
        <v>0.57999999999999996</v>
      </c>
      <c r="X7" s="24">
        <v>1124.1400000000001</v>
      </c>
      <c r="Y7" s="24">
        <v>89.91</v>
      </c>
      <c r="Z7" s="24">
        <v>121.67</v>
      </c>
      <c r="AA7" s="24">
        <v>109.18</v>
      </c>
      <c r="AB7" s="24">
        <v>111.05</v>
      </c>
      <c r="AC7" s="24">
        <v>115.52</v>
      </c>
      <c r="AD7" s="24">
        <v>93.76</v>
      </c>
      <c r="AE7" s="24">
        <v>95.33</v>
      </c>
      <c r="AF7" s="24">
        <v>92.17</v>
      </c>
      <c r="AG7" s="24">
        <v>101.83</v>
      </c>
      <c r="AH7" s="24">
        <v>95.1</v>
      </c>
      <c r="AI7" s="24">
        <v>96.62</v>
      </c>
      <c r="AJ7" s="24">
        <v>1260.1500000000001</v>
      </c>
      <c r="AK7" s="24">
        <v>893.43</v>
      </c>
      <c r="AL7" s="24">
        <v>1010.68</v>
      </c>
      <c r="AM7" s="24">
        <v>980.82</v>
      </c>
      <c r="AN7" s="24">
        <v>898.13</v>
      </c>
      <c r="AO7" s="24">
        <v>173.09</v>
      </c>
      <c r="AP7" s="24">
        <v>162.82</v>
      </c>
      <c r="AQ7" s="24">
        <v>193.62</v>
      </c>
      <c r="AR7" s="24">
        <v>44.51</v>
      </c>
      <c r="AS7" s="24">
        <v>225.85</v>
      </c>
      <c r="AT7" s="24">
        <v>111.69</v>
      </c>
      <c r="AU7" s="24">
        <v>50.49</v>
      </c>
      <c r="AV7" s="24">
        <v>118.34</v>
      </c>
      <c r="AW7" s="24">
        <v>73.59</v>
      </c>
      <c r="AX7" s="24">
        <v>79.45</v>
      </c>
      <c r="AY7" s="24">
        <v>87.44</v>
      </c>
      <c r="AZ7" s="24">
        <v>117.39</v>
      </c>
      <c r="BA7" s="24">
        <v>125.61</v>
      </c>
      <c r="BB7" s="24">
        <v>67.75</v>
      </c>
      <c r="BC7" s="24">
        <v>150.30000000000001</v>
      </c>
      <c r="BD7" s="24">
        <v>45.1</v>
      </c>
      <c r="BE7" s="24">
        <v>111.29</v>
      </c>
      <c r="BF7" s="24">
        <v>7211.03</v>
      </c>
      <c r="BG7" s="24">
        <v>6779.61</v>
      </c>
      <c r="BH7" s="24">
        <v>6326.26</v>
      </c>
      <c r="BI7" s="24">
        <v>6133.69</v>
      </c>
      <c r="BJ7" s="24">
        <v>6261.75</v>
      </c>
      <c r="BK7" s="24">
        <v>421.25</v>
      </c>
      <c r="BL7" s="24">
        <v>398.42</v>
      </c>
      <c r="BM7" s="24">
        <v>393.35</v>
      </c>
      <c r="BN7" s="24">
        <v>397.03</v>
      </c>
      <c r="BO7" s="24">
        <v>424.95</v>
      </c>
      <c r="BP7" s="24">
        <v>349.83</v>
      </c>
      <c r="BQ7" s="24">
        <v>9.59</v>
      </c>
      <c r="BR7" s="24">
        <v>9.66</v>
      </c>
      <c r="BS7" s="24">
        <v>8.2899999999999991</v>
      </c>
      <c r="BT7" s="24">
        <v>8.4</v>
      </c>
      <c r="BU7" s="24">
        <v>6.74</v>
      </c>
      <c r="BV7" s="24">
        <v>53.23</v>
      </c>
      <c r="BW7" s="24">
        <v>50.7</v>
      </c>
      <c r="BX7" s="24">
        <v>48.13</v>
      </c>
      <c r="BY7" s="24">
        <v>46.58</v>
      </c>
      <c r="BZ7" s="24">
        <v>41.67</v>
      </c>
      <c r="CA7" s="24">
        <v>53.65</v>
      </c>
      <c r="CB7" s="24">
        <v>1031.25</v>
      </c>
      <c r="CC7" s="24">
        <v>997.35</v>
      </c>
      <c r="CD7" s="24">
        <v>1210.53</v>
      </c>
      <c r="CE7" s="24">
        <v>1202.8900000000001</v>
      </c>
      <c r="CF7" s="24">
        <v>1493.89</v>
      </c>
      <c r="CG7" s="24">
        <v>283.3</v>
      </c>
      <c r="CH7" s="24">
        <v>289.81</v>
      </c>
      <c r="CI7" s="24">
        <v>301.54000000000002</v>
      </c>
      <c r="CJ7" s="24">
        <v>311.73</v>
      </c>
      <c r="CK7" s="24">
        <v>326.49</v>
      </c>
      <c r="CL7" s="24">
        <v>307.86</v>
      </c>
      <c r="CM7" s="24" t="s">
        <v>101</v>
      </c>
      <c r="CN7" s="24" t="s">
        <v>101</v>
      </c>
      <c r="CO7" s="24" t="s">
        <v>101</v>
      </c>
      <c r="CP7" s="24" t="s">
        <v>101</v>
      </c>
      <c r="CQ7" s="24" t="s">
        <v>101</v>
      </c>
      <c r="CR7" s="24">
        <v>55.96</v>
      </c>
      <c r="CS7" s="24">
        <v>56.45</v>
      </c>
      <c r="CT7" s="24">
        <v>58.26</v>
      </c>
      <c r="CU7" s="24">
        <v>56.76</v>
      </c>
      <c r="CV7" s="24">
        <v>58.02</v>
      </c>
      <c r="CW7" s="24">
        <v>54.61</v>
      </c>
      <c r="CX7" s="24">
        <v>96.9</v>
      </c>
      <c r="CY7" s="24">
        <v>97.9</v>
      </c>
      <c r="CZ7" s="24">
        <v>98.93</v>
      </c>
      <c r="DA7" s="24">
        <v>98.95</v>
      </c>
      <c r="DB7" s="24">
        <v>98.93</v>
      </c>
      <c r="DC7" s="24">
        <v>60.12</v>
      </c>
      <c r="DD7" s="24">
        <v>54.99</v>
      </c>
      <c r="DE7" s="24">
        <v>66.430000000000007</v>
      </c>
      <c r="DF7" s="24">
        <v>66.88</v>
      </c>
      <c r="DG7" s="24">
        <v>63.66</v>
      </c>
      <c r="DH7" s="24">
        <v>85.31</v>
      </c>
      <c r="DI7" s="24">
        <v>14.32</v>
      </c>
      <c r="DJ7" s="24">
        <v>17.09</v>
      </c>
      <c r="DK7" s="24">
        <v>20.170000000000002</v>
      </c>
      <c r="DL7" s="24">
        <v>23.26</v>
      </c>
      <c r="DM7" s="24">
        <v>26.35</v>
      </c>
      <c r="DN7" s="24">
        <v>16.63</v>
      </c>
      <c r="DO7" s="24">
        <v>15.4</v>
      </c>
      <c r="DP7" s="24">
        <v>16.28</v>
      </c>
      <c r="DQ7" s="24">
        <v>16.75</v>
      </c>
      <c r="DR7" s="24">
        <v>19.34</v>
      </c>
      <c r="DS7" s="24">
        <v>25.25</v>
      </c>
      <c r="DT7" s="24" t="s">
        <v>101</v>
      </c>
      <c r="DU7" s="24" t="s">
        <v>101</v>
      </c>
      <c r="DV7" s="24" t="s">
        <v>101</v>
      </c>
      <c r="DW7" s="24" t="s">
        <v>101</v>
      </c>
      <c r="DX7" s="24" t="s">
        <v>101</v>
      </c>
      <c r="DY7" s="24" t="s">
        <v>101</v>
      </c>
      <c r="DZ7" s="24" t="s">
        <v>101</v>
      </c>
      <c r="EA7" s="24" t="s">
        <v>101</v>
      </c>
      <c r="EB7" s="24" t="s">
        <v>101</v>
      </c>
      <c r="EC7" s="24" t="s">
        <v>101</v>
      </c>
      <c r="ED7" s="24" t="s">
        <v>101</v>
      </c>
      <c r="EE7" s="24" t="s">
        <v>101</v>
      </c>
      <c r="EF7" s="24" t="s">
        <v>101</v>
      </c>
      <c r="EG7" s="24" t="s">
        <v>101</v>
      </c>
      <c r="EH7" s="24" t="s">
        <v>101</v>
      </c>
      <c r="EI7" s="24" t="s">
        <v>101</v>
      </c>
      <c r="EJ7" s="24" t="s">
        <v>101</v>
      </c>
      <c r="EK7" s="24" t="s">
        <v>101</v>
      </c>
      <c r="EL7" s="24" t="s">
        <v>101</v>
      </c>
      <c r="EM7" s="24" t="s">
        <v>101</v>
      </c>
      <c r="EN7" s="24" t="s">
        <v>101</v>
      </c>
      <c r="EO7" s="24" t="s">
        <v>101</v>
      </c>
    </row>
    <row r="8" spans="1:148" x14ac:dyDescent="0.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5">
      <c r="B11">
        <v>22</v>
      </c>
      <c r="C11">
        <v>21</v>
      </c>
      <c r="D11">
        <v>20</v>
      </c>
      <c r="E11">
        <v>19</v>
      </c>
      <c r="F11">
        <v>18</v>
      </c>
      <c r="G11" t="s">
        <v>107</v>
      </c>
    </row>
    <row r="12" spans="1:148" x14ac:dyDescent="0.25">
      <c r="B12">
        <v>1</v>
      </c>
      <c r="C12">
        <v>1</v>
      </c>
      <c r="D12">
        <v>2</v>
      </c>
      <c r="E12">
        <v>3</v>
      </c>
      <c r="F12">
        <v>4</v>
      </c>
      <c r="G12" t="s">
        <v>108</v>
      </c>
    </row>
    <row r="13" spans="1:148" x14ac:dyDescent="0.2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hoshusagyo</cp:lastModifiedBy>
  <cp:lastPrinted>2025-02-03T04:35:10Z</cp:lastPrinted>
  <dcterms:created xsi:type="dcterms:W3CDTF">2025-01-24T07:24:44Z</dcterms:created>
  <dcterms:modified xsi:type="dcterms:W3CDTF">2025-02-03T06:48:35Z</dcterms:modified>
  <cp:category/>
</cp:coreProperties>
</file>