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1757$\doc\財政\04公営企業\01.決算統計\R6年度（R5決算）\22_経営比較分析表\03_団体回答【2.10〆】\04 豊中市○\"/>
    </mc:Choice>
  </mc:AlternateContent>
  <xr:revisionPtr revIDLastSave="0" documentId="13_ncr:1_{BB09CA2A-5EDC-4FFB-9214-72431AB16647}" xr6:coauthVersionLast="47" xr6:coauthVersionMax="47" xr10:uidLastSave="{00000000-0000-0000-0000-000000000000}"/>
  <workbookProtection workbookAlgorithmName="SHA-512" workbookHashValue="nN7kZC8v+kCZI41Rmci6iqh0GFM7f0T2bJe2zqmRzhks291Q6OPu1sJzM2vsg8d3ZQa83zVBKsPUIGifnfPQdw==" workbookSaltValue="cnhpBrldz/ImWR9jhB2Z3g==" workbookSpinCount="100000" lockStructure="1"/>
  <bookViews>
    <workbookView xWindow="-108" yWindow="-108" windowWidth="22308" windowHeight="14616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5" i="4" s="1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M85" i="4" s="1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G85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5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P8" i="4" s="1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I85" i="4"/>
  <c r="F85" i="4"/>
  <c r="AT10" i="4"/>
  <c r="I10" i="4"/>
</calcChain>
</file>

<file path=xl/sharedStrings.xml><?xml version="1.0" encoding="utf-8"?>
<sst xmlns="http://schemas.openxmlformats.org/spreadsheetml/2006/main" count="252" uniqueCount="115">
  <si>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</si>
  <si>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</si>
  <si>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</si>
  <si>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</si>
  <si>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</si>
  <si>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</si>
  <si>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</si>
  <si>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</si>
  <si>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</si>
  <si>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</si>
  <si>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</si>
  <si>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</si>
  <si>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</si>
  <si>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</si>
  <si>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</si>
  <si>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</si>
  <si>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</si>
  <si>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</si>
  <si>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</si>
  <si>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</si>
  <si>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</si>
  <si>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</si>
  <si>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</si>
  <si>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</si>
  <si>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</si>
  <si>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</si>
  <si>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</si>
  <si>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</si>
  <si>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</si>
  <si>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</si>
  <si>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</si>
  <si>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</si>
  <si>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</si>
  <si>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</si>
  <si>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</si>
  <si>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</si>
  <si>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</si>
  <si>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</si>
  <si>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</si>
  <si>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</si>
  <si>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</si>
  <si>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</si>
  <si>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</si>
  <si>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</si>
  <si>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</si>
  <si>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</si>
  <si>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</si>
  <si>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</si>
  <si>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</si>
  <si>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</si>
  <si>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</si>
  <si>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</si>
  <si>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</si>
  <si>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</si>
  <si>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</si>
  <si>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</si>
  <si>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</si>
  <si>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</si>
  <si>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</si>
  <si>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</si>
  <si>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</si>
  <si>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</si>
  <si>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</si>
  <si>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</si>
  <si>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</si>
  <si>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</si>
  <si>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</si>
  <si>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</si>
  <si>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</si>
  <si>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</si>
  <si>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</si>
  <si>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</si>
  <si>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</si>
  <si>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</si>
  <si>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</si>
  <si>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</si>
  <si>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</si>
  <si>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</si>
  <si>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</si>
  <si>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</si>
  <si>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</si>
  <si>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</si>
  <si>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</si>
  <si>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</si>
  <si>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</si>
  <si>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</si>
  <si>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</si>
  <si>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</si>
  <si>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</si>
  <si>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</si>
  <si>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</si>
  <si>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</si>
  <si>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</si>
  <si>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</si>
  <si>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</si>
  <si>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</si>
  <si>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豊中市</t>
  </si>
  <si>
    <t>法適用</t>
  </si>
  <si>
    <t>下水道事業</t>
  </si>
  <si>
    <t>流域下水道</t>
  </si>
  <si>
    <t>E1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</si>
  <si>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</si>
  <si>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</si>
  <si>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</si>
  <si>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</si>
  <si>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</si>
  <si>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</si>
  <si>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</si>
  <si>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</si>
  <si>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</si>
  <si>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</si>
  <si>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</si>
  <si>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流域下水道事業において、管渠は維持管理の対象外となっています。
　処理場については、供用開始後50年を経過しており、施設全体の老朽化が進行しています。</t>
    <rPh sb="52" eb="54">
      <t>ケイカ</t>
    </rPh>
    <phoneticPr fontId="4"/>
  </si>
  <si>
    <t>　経常収支比率については、建設や維持管理に要する費用を全て大阪府・兵庫県や流域参画市町(豊中市、池田市、箕面市、豊能町、伊丹市、川西市、宝塚市、猪名川町)が負担しているため、収入と支出が一致し、毎年100％となっています。
　汚水処理原価は、毎年30円程度で推移していますが、この費用には資本費（建設費用や利息）が含まれていません。
　施設利用率は、流域参画市町全体の数値で、令和5年度は第1系水処理施設の廃止に伴い、晴天時現在処理能力が低下したことから、増加しています。
　水洗化率は、ほぼ100％に達しており、全国的にみても高い水準にあります。</t>
    <rPh sb="33" eb="35">
      <t>ヒョウゴ</t>
    </rPh>
    <rPh sb="188" eb="190">
      <t>レイワ</t>
    </rPh>
    <rPh sb="191" eb="193">
      <t>ネンド</t>
    </rPh>
    <rPh sb="194" eb="195">
      <t>ダイ</t>
    </rPh>
    <rPh sb="196" eb="197">
      <t>ケイ</t>
    </rPh>
    <rPh sb="197" eb="198">
      <t>ミズ</t>
    </rPh>
    <rPh sb="198" eb="200">
      <t>ショリ</t>
    </rPh>
    <rPh sb="200" eb="202">
      <t>シセツ</t>
    </rPh>
    <rPh sb="203" eb="205">
      <t>ハイシ</t>
    </rPh>
    <rPh sb="206" eb="207">
      <t>トモナ</t>
    </rPh>
    <rPh sb="209" eb="211">
      <t>セイテン</t>
    </rPh>
    <rPh sb="211" eb="212">
      <t>ジ</t>
    </rPh>
    <rPh sb="212" eb="214">
      <t>ゲンザイ</t>
    </rPh>
    <rPh sb="214" eb="216">
      <t>ショリ</t>
    </rPh>
    <rPh sb="216" eb="218">
      <t>ノウリョク</t>
    </rPh>
    <rPh sb="219" eb="221">
      <t>テイカ</t>
    </rPh>
    <rPh sb="228" eb="230">
      <t>ゾウカ</t>
    </rPh>
    <phoneticPr fontId="4"/>
  </si>
  <si>
    <t>　猪名川流域下水道は、大阪府と兵庫県にまたがる処理場で、その事業主体は大阪府と兵庫県です。
　猪名川流域下水道に関する建設事業は、大阪府と兵庫県から、維持管理業務は、流域参画市町から豊中市が受託しています。</t>
    <rPh sb="61" eb="63">
      <t>ジギョウ</t>
    </rPh>
    <rPh sb="65" eb="67">
      <t>オオサカ</t>
    </rPh>
    <rPh sb="67" eb="68">
      <t>フ</t>
    </rPh>
    <rPh sb="69" eb="72">
      <t>ヒョウゴケン</t>
    </rPh>
    <rPh sb="91" eb="94">
      <t>トヨナカシ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</si>
</sst>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B-47EE-8E09-31ADC862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7.0000000000000007E-2</c:v>
                </c:pt>
                <c:pt idx="1">
                  <c:v>1.87</c:v>
                </c:pt>
                <c:pt idx="2">
                  <c:v>0.1</c:v>
                </c:pt>
                <c:pt idx="3">
                  <c:v>0.09</c:v>
                </c:pt>
                <c:pt idx="4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B-47EE-8E09-31ADC862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62.16</c:v>
                </c:pt>
                <c:pt idx="1">
                  <c:v>63.33</c:v>
                </c:pt>
                <c:pt idx="2">
                  <c:v>63.1</c:v>
                </c:pt>
                <c:pt idx="3">
                  <c:v>61.97</c:v>
                </c:pt>
                <c:pt idx="4">
                  <c:v>71.8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3-42E3-B938-EF89B6319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67.209999999999994</c:v>
                </c:pt>
                <c:pt idx="1">
                  <c:v>68.2</c:v>
                </c:pt>
                <c:pt idx="2">
                  <c:v>68.05</c:v>
                </c:pt>
                <c:pt idx="3">
                  <c:v>67.099999999999994</c:v>
                </c:pt>
                <c:pt idx="4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3-42E3-B938-EF89B6319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99.7</c:v>
                </c:pt>
                <c:pt idx="1">
                  <c:v>99.71</c:v>
                </c:pt>
                <c:pt idx="2">
                  <c:v>99.72</c:v>
                </c:pt>
                <c:pt idx="3">
                  <c:v>99.74</c:v>
                </c:pt>
                <c:pt idx="4">
                  <c:v>99.75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F-4B4F-9EAF-32203BEA9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93.21</c:v>
                </c:pt>
                <c:pt idx="1">
                  <c:v>94.01</c:v>
                </c:pt>
                <c:pt idx="2">
                  <c:v>94.14</c:v>
                </c:pt>
                <c:pt idx="3">
                  <c:v>94.02</c:v>
                </c:pt>
                <c:pt idx="4">
                  <c:v>94.43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F-4B4F-9EAF-32203BEA9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F-4963-A183-32B4384CB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100.49</c:v>
                </c:pt>
                <c:pt idx="1">
                  <c:v>101.63</c:v>
                </c:pt>
                <c:pt idx="2">
                  <c:v>100.14</c:v>
                </c:pt>
                <c:pt idx="3">
                  <c:v>99.22</c:v>
                </c:pt>
                <c:pt idx="4">
                  <c:v>100.31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F-4963-A183-32B4384CB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E-4BB7-8952-5C77A818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39.35</c:v>
                </c:pt>
                <c:pt idx="1">
                  <c:v>31.96</c:v>
                </c:pt>
                <c:pt idx="2">
                  <c:v>34.17</c:v>
                </c:pt>
                <c:pt idx="3">
                  <c:v>36.770000000000003</c:v>
                </c:pt>
                <c:pt idx="4">
                  <c:v>41.04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E-4BB7-8952-5C77A818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7-4BC0-8FC6-CA45CF43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1.17</c:v>
                </c:pt>
                <c:pt idx="1">
                  <c:v>0.93</c:v>
                </c:pt>
                <c:pt idx="2">
                  <c:v>1.04</c:v>
                </c:pt>
                <c:pt idx="3">
                  <c:v>1.26</c:v>
                </c:pt>
                <c:pt idx="4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7-4BC0-8FC6-CA45CF43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F-4191-BFCC-BC22FB8E0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7.27</c:v>
                </c:pt>
                <c:pt idx="1">
                  <c:v>9.1</c:v>
                </c:pt>
                <c:pt idx="2">
                  <c:v>10.71</c:v>
                </c:pt>
                <c:pt idx="3">
                  <c:v>11.46</c:v>
                </c:pt>
                <c:pt idx="4">
                  <c:v>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F-4191-BFCC-BC22FB8E0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9-43B6-B730-AFC69204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97.37</c:v>
                </c:pt>
                <c:pt idx="1">
                  <c:v>101.14</c:v>
                </c:pt>
                <c:pt idx="2">
                  <c:v>104.74</c:v>
                </c:pt>
                <c:pt idx="3">
                  <c:v>104.74</c:v>
                </c:pt>
                <c:pt idx="4">
                  <c:v>104.66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9-43B6-B730-AFC69204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A-4493-8DAF-ACA4C199F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287.39</c:v>
                </c:pt>
                <c:pt idx="1">
                  <c:v>255.67</c:v>
                </c:pt>
                <c:pt idx="2">
                  <c:v>242.44</c:v>
                </c:pt>
                <c:pt idx="3">
                  <c:v>228.09</c:v>
                </c:pt>
                <c:pt idx="4">
                  <c:v>223.54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A-4493-8DAF-ACA4C199F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3-4405-90CB-70BFFF5AF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3-4405-90CB-70BFFF5AF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29.14</c:v>
                </c:pt>
                <c:pt idx="1">
                  <c:v>27.25</c:v>
                </c:pt>
                <c:pt idx="2">
                  <c:v>28.39</c:v>
                </c:pt>
                <c:pt idx="3">
                  <c:v>35.01</c:v>
                </c:pt>
                <c:pt idx="4">
                  <c:v>32.97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8-4ACB-86AC-70FE6854D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50.64</c:v>
                </c:pt>
                <c:pt idx="1">
                  <c:v>50.67</c:v>
                </c:pt>
                <c:pt idx="2">
                  <c:v>48.7</c:v>
                </c:pt>
                <c:pt idx="3">
                  <c:v>52.53</c:v>
                </c:pt>
                <c:pt idx="4">
                  <c:v>52.75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8-4ACB-86AC-70FE6854D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【104.39】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【225.90】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【71.88】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【40.81】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大阪府　豊中市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4" t="str">
        <f>データ!I6</f>
        <v>法適用</v>
      </c>
      <c r="C8" s="34"/>
      <c r="D8" s="34"/>
      <c r="E8" s="34"/>
      <c r="F8" s="34"/>
      <c r="G8" s="34"/>
      <c r="H8" s="34"/>
      <c r="I8" s="34" t="str">
        <f>データ!J6</f>
        <v>下水道事業</v>
      </c>
      <c r="J8" s="34"/>
      <c r="K8" s="34"/>
      <c r="L8" s="34"/>
      <c r="M8" s="34"/>
      <c r="N8" s="34"/>
      <c r="O8" s="34"/>
      <c r="P8" s="34" t="str">
        <f>データ!K6</f>
        <v>流域下水道</v>
      </c>
      <c r="Q8" s="34"/>
      <c r="R8" s="34"/>
      <c r="S8" s="34"/>
      <c r="T8" s="34"/>
      <c r="U8" s="34"/>
      <c r="V8" s="34"/>
      <c r="W8" s="34" t="str">
        <f>データ!L6</f>
        <v>E1</v>
      </c>
      <c r="X8" s="34"/>
      <c r="Y8" s="34"/>
      <c r="Z8" s="34"/>
      <c r="AA8" s="34"/>
      <c r="AB8" s="34"/>
      <c r="AC8" s="34"/>
      <c r="AD8" s="35" t="str">
        <f>データ!$M$6</f>
        <v>自治体職員</v>
      </c>
      <c r="AE8" s="35"/>
      <c r="AF8" s="35"/>
      <c r="AG8" s="35"/>
      <c r="AH8" s="35"/>
      <c r="AI8" s="35"/>
      <c r="AJ8" s="35"/>
      <c r="AK8" s="3"/>
      <c r="AL8" s="36">
        <f>データ!S6</f>
        <v>406836</v>
      </c>
      <c r="AM8" s="36"/>
      <c r="AN8" s="36"/>
      <c r="AO8" s="36"/>
      <c r="AP8" s="36"/>
      <c r="AQ8" s="36"/>
      <c r="AR8" s="36"/>
      <c r="AS8" s="36"/>
      <c r="AT8" s="37">
        <f>データ!T6</f>
        <v>36.39</v>
      </c>
      <c r="AU8" s="37"/>
      <c r="AV8" s="37"/>
      <c r="AW8" s="37"/>
      <c r="AX8" s="37"/>
      <c r="AY8" s="37"/>
      <c r="AZ8" s="37"/>
      <c r="BA8" s="37"/>
      <c r="BB8" s="37">
        <f>データ!U6</f>
        <v>11179.88</v>
      </c>
      <c r="BC8" s="37"/>
      <c r="BD8" s="37"/>
      <c r="BE8" s="37"/>
      <c r="BF8" s="37"/>
      <c r="BG8" s="37"/>
      <c r="BH8" s="37"/>
      <c r="BI8" s="37"/>
      <c r="BJ8" s="3"/>
      <c r="BK8" s="3"/>
      <c r="BL8" s="38" t="s">
        <v>10</v>
      </c>
      <c r="BM8" s="39"/>
      <c r="BN8" s="40" t="s">
        <v>11</v>
      </c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1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7" t="str">
        <f>データ!N6</f>
        <v>-</v>
      </c>
      <c r="C10" s="37"/>
      <c r="D10" s="37"/>
      <c r="E10" s="37"/>
      <c r="F10" s="37"/>
      <c r="G10" s="37"/>
      <c r="H10" s="37"/>
      <c r="I10" s="37" t="str">
        <f>データ!O6</f>
        <v>-</v>
      </c>
      <c r="J10" s="37"/>
      <c r="K10" s="37"/>
      <c r="L10" s="37"/>
      <c r="M10" s="37"/>
      <c r="N10" s="37"/>
      <c r="O10" s="37"/>
      <c r="P10" s="37">
        <f>データ!P6</f>
        <v>60.1</v>
      </c>
      <c r="Q10" s="37"/>
      <c r="R10" s="37"/>
      <c r="S10" s="37"/>
      <c r="T10" s="37"/>
      <c r="U10" s="37"/>
      <c r="V10" s="37"/>
      <c r="W10" s="37">
        <f>データ!Q6</f>
        <v>75.73</v>
      </c>
      <c r="X10" s="37"/>
      <c r="Y10" s="37"/>
      <c r="Z10" s="37"/>
      <c r="AA10" s="37"/>
      <c r="AB10" s="37"/>
      <c r="AC10" s="37"/>
      <c r="AD10" s="36">
        <f>データ!R6</f>
        <v>0</v>
      </c>
      <c r="AE10" s="36"/>
      <c r="AF10" s="36"/>
      <c r="AG10" s="36"/>
      <c r="AH10" s="36"/>
      <c r="AI10" s="36"/>
      <c r="AJ10" s="36"/>
      <c r="AK10" s="2"/>
      <c r="AL10" s="36">
        <f>データ!V6</f>
        <v>767404</v>
      </c>
      <c r="AM10" s="36"/>
      <c r="AN10" s="36"/>
      <c r="AO10" s="36"/>
      <c r="AP10" s="36"/>
      <c r="AQ10" s="36"/>
      <c r="AR10" s="36"/>
      <c r="AS10" s="36"/>
      <c r="AT10" s="37">
        <f>データ!W6</f>
        <v>94.5</v>
      </c>
      <c r="AU10" s="37"/>
      <c r="AV10" s="37"/>
      <c r="AW10" s="37"/>
      <c r="AX10" s="37"/>
      <c r="AY10" s="37"/>
      <c r="AZ10" s="37"/>
      <c r="BA10" s="37"/>
      <c r="BB10" s="37">
        <f>データ!X6</f>
        <v>8120.68</v>
      </c>
      <c r="BC10" s="37"/>
      <c r="BD10" s="37"/>
      <c r="BE10" s="37"/>
      <c r="BF10" s="37"/>
      <c r="BG10" s="37"/>
      <c r="BH10" s="37"/>
      <c r="BI10" s="37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2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70" t="s">
        <v>113</v>
      </c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2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70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2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70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2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70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2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70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2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70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2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70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2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70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2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70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2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70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2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70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2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70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2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70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2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70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2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70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2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70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2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70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2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70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2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70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2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70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2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70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2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70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2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70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2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70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2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70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2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70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2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70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2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70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2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4" t="s">
        <v>112</v>
      </c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6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4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6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4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6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4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6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4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6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4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6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4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6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4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6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4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6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4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6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4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6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4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6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4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6"/>
    </row>
    <row r="60" spans="1:78" ht="13.5" customHeight="1" x14ac:dyDescent="0.2">
      <c r="A60" s="2"/>
      <c r="B60" s="61" t="s">
        <v>28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64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6"/>
    </row>
    <row r="61" spans="1:78" ht="13.5" customHeight="1" x14ac:dyDescent="0.2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64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6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4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6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7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9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70" t="s">
        <v>114</v>
      </c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2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70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2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70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2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70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2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70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2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70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2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70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2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70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2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70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2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70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2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70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2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2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70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2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70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2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70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2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70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2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73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5"/>
    </row>
    <row r="83" spans="1:78" x14ac:dyDescent="0.2">
      <c r="C83" s="76" t="s">
        <v>30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【100.34】</v>
      </c>
      <c r="F85" s="12" t="str">
        <f>データ!AT6</f>
        <v>【9.79】</v>
      </c>
      <c r="G85" s="12" t="str">
        <f>データ!BE6</f>
        <v>【104.39】</v>
      </c>
      <c r="H85" s="12" t="str">
        <f>データ!BP6</f>
        <v>【225.90】</v>
      </c>
      <c r="I85" s="12" t="str">
        <f>データ!CA6</f>
        <v>【0.00】</v>
      </c>
      <c r="J85" s="12" t="str">
        <f>データ!CL6</f>
        <v>【52.93】</v>
      </c>
      <c r="K85" s="12" t="str">
        <f>データ!CW6</f>
        <v>【71.88】</v>
      </c>
      <c r="L85" s="12" t="str">
        <f>データ!DH6</f>
        <v>【94.36】</v>
      </c>
      <c r="M85" s="12" t="str">
        <f>データ!DS6</f>
        <v>【40.81】</v>
      </c>
      <c r="N85" s="12" t="str">
        <f>データ!ED6</f>
        <v>【1.62】</v>
      </c>
      <c r="O85" s="12" t="str">
        <f>データ!EO6</f>
        <v>【0.06】</v>
      </c>
    </row>
  </sheetData>
  <sheetProtection algorithmName="SHA-512" hashValue="ZRTcJM0YXT+9BYQ6ecjb/nOwrlCSXa2ZnK954QicZwOIm2Gox3PfoT+b6jM6JPWjbYmz5WLVZPvnp+HA+P/tUA==" saltValue="6WoKW24/U4qKRl8Naewzmg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B10:H10"/>
    <mergeCell ref="I10:O10"/>
    <mergeCell ref="P10:V10"/>
    <mergeCell ref="W10:AC10"/>
    <mergeCell ref="AD10:AJ10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I9:O9"/>
    <mergeCell ref="P9:V9"/>
    <mergeCell ref="W9:AC9"/>
    <mergeCell ref="AD9:AJ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8" t="s">
        <v>52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84" t="s">
        <v>53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 t="s">
        <v>54</v>
      </c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77" t="s">
        <v>56</v>
      </c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 t="s">
        <v>57</v>
      </c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 t="s">
        <v>58</v>
      </c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 t="s">
        <v>59</v>
      </c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 t="s">
        <v>60</v>
      </c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 t="s">
        <v>61</v>
      </c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 t="s">
        <v>62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 t="s">
        <v>63</v>
      </c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 t="s">
        <v>64</v>
      </c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 t="s">
        <v>65</v>
      </c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 t="s">
        <v>66</v>
      </c>
      <c r="EF4" s="77"/>
      <c r="EG4" s="77"/>
      <c r="EH4" s="77"/>
      <c r="EI4" s="77"/>
      <c r="EJ4" s="77"/>
      <c r="EK4" s="77"/>
      <c r="EL4" s="77"/>
      <c r="EM4" s="77"/>
      <c r="EN4" s="77"/>
      <c r="EO4" s="77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2023</v>
      </c>
      <c r="C6" s="19">
        <f t="shared" ref="C6:X6" si="3">C7</f>
        <v>272035</v>
      </c>
      <c r="D6" s="19">
        <f t="shared" si="3"/>
        <v>46</v>
      </c>
      <c r="E6" s="19">
        <f t="shared" si="3"/>
        <v>17</v>
      </c>
      <c r="F6" s="19">
        <f t="shared" si="3"/>
        <v>3</v>
      </c>
      <c r="G6" s="19">
        <f t="shared" si="3"/>
        <v>0</v>
      </c>
      <c r="H6" s="19" t="str">
        <f t="shared" si="3"/>
        <v>大阪府　豊中市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流域下水道</v>
      </c>
      <c r="L6" s="19" t="str">
        <f t="shared" si="3"/>
        <v>E1</v>
      </c>
      <c r="M6" s="19" t="str">
        <f t="shared" si="3"/>
        <v>自治体職員</v>
      </c>
      <c r="N6" s="20" t="str">
        <f t="shared" si="3"/>
        <v>-</v>
      </c>
      <c r="O6" s="20" t="str">
        <f t="shared" si="3"/>
        <v>-</v>
      </c>
      <c r="P6" s="20">
        <f t="shared" si="3"/>
        <v>60.1</v>
      </c>
      <c r="Q6" s="20">
        <f t="shared" si="3"/>
        <v>75.73</v>
      </c>
      <c r="R6" s="20">
        <f t="shared" si="3"/>
        <v>0</v>
      </c>
      <c r="S6" s="20">
        <f t="shared" si="3"/>
        <v>406836</v>
      </c>
      <c r="T6" s="20">
        <f t="shared" si="3"/>
        <v>36.39</v>
      </c>
      <c r="U6" s="20">
        <f t="shared" si="3"/>
        <v>11179.88</v>
      </c>
      <c r="V6" s="20">
        <f t="shared" si="3"/>
        <v>767404</v>
      </c>
      <c r="W6" s="20">
        <f t="shared" si="3"/>
        <v>94.5</v>
      </c>
      <c r="X6" s="20">
        <f t="shared" si="3"/>
        <v>8120.68</v>
      </c>
      <c r="Y6" s="21">
        <f>IF(Y7="",NA(),Y7)</f>
        <v>100</v>
      </c>
      <c r="Z6" s="21">
        <f t="shared" ref="Z6:AH6" si="4">IF(Z7="",NA(),Z7)</f>
        <v>100</v>
      </c>
      <c r="AA6" s="21">
        <f t="shared" si="4"/>
        <v>100</v>
      </c>
      <c r="AB6" s="21">
        <f t="shared" si="4"/>
        <v>100</v>
      </c>
      <c r="AC6" s="21">
        <f t="shared" si="4"/>
        <v>100</v>
      </c>
      <c r="AD6" s="21">
        <f t="shared" si="4"/>
        <v>100.49</v>
      </c>
      <c r="AE6" s="21">
        <f t="shared" si="4"/>
        <v>101.63</v>
      </c>
      <c r="AF6" s="21">
        <f t="shared" si="4"/>
        <v>100.14</v>
      </c>
      <c r="AG6" s="21">
        <f t="shared" si="4"/>
        <v>99.22</v>
      </c>
      <c r="AH6" s="21">
        <f t="shared" si="4"/>
        <v>100.31</v>
      </c>
      <c r="AI6" s="20" t="str">
        <f>IF(AI7="","",IF(AI7="-","【-】","【"&amp;SUBSTITUTE(TEXT(AI7,"#,##0.00"),"-","△")&amp;"】"))</f>
        <v>【100.34】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7.27</v>
      </c>
      <c r="AP6" s="21">
        <f t="shared" si="5"/>
        <v>9.1</v>
      </c>
      <c r="AQ6" s="21">
        <f t="shared" si="5"/>
        <v>10.71</v>
      </c>
      <c r="AR6" s="21">
        <f t="shared" si="5"/>
        <v>11.46</v>
      </c>
      <c r="AS6" s="21">
        <f t="shared" si="5"/>
        <v>9.85</v>
      </c>
      <c r="AT6" s="20" t="str">
        <f>IF(AT7="","",IF(AT7="-","【-】","【"&amp;SUBSTITUTE(TEXT(AT7,"#,##0.00"),"-","△")&amp;"】"))</f>
        <v>【9.79】</v>
      </c>
      <c r="AU6" s="21" t="str">
        <f>IF(AU7="",NA(),AU7)</f>
        <v>-</v>
      </c>
      <c r="AV6" s="21" t="str">
        <f t="shared" ref="AV6:BD6" si="6">IF(AV7="",NA(),AV7)</f>
        <v>-</v>
      </c>
      <c r="AW6" s="21" t="str">
        <f t="shared" si="6"/>
        <v>-</v>
      </c>
      <c r="AX6" s="21" t="str">
        <f t="shared" si="6"/>
        <v>-</v>
      </c>
      <c r="AY6" s="21" t="str">
        <f t="shared" si="6"/>
        <v>-</v>
      </c>
      <c r="AZ6" s="21">
        <f t="shared" si="6"/>
        <v>97.37</v>
      </c>
      <c r="BA6" s="21">
        <f t="shared" si="6"/>
        <v>101.14</v>
      </c>
      <c r="BB6" s="21">
        <f t="shared" si="6"/>
        <v>104.74</v>
      </c>
      <c r="BC6" s="21">
        <f t="shared" si="6"/>
        <v>104.74</v>
      </c>
      <c r="BD6" s="21">
        <f t="shared" si="6"/>
        <v>104.66</v>
      </c>
      <c r="BE6" s="20" t="str">
        <f>IF(BE7="","",IF(BE7="-","【-】","【"&amp;SUBSTITUTE(TEXT(BE7,"#,##0.00"),"-","△")&amp;"】"))</f>
        <v>【104.39】</v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287.39</v>
      </c>
      <c r="BL6" s="21">
        <f t="shared" si="7"/>
        <v>255.67</v>
      </c>
      <c r="BM6" s="21">
        <f t="shared" si="7"/>
        <v>242.44</v>
      </c>
      <c r="BN6" s="21">
        <f t="shared" si="7"/>
        <v>228.09</v>
      </c>
      <c r="BO6" s="21">
        <f t="shared" si="7"/>
        <v>223.54</v>
      </c>
      <c r="BP6" s="20" t="str">
        <f>IF(BP7="","",IF(BP7="-","【-】","【"&amp;SUBSTITUTE(TEXT(BP7,"#,##0.00"),"-","△")&amp;"】"))</f>
        <v>【225.90】</v>
      </c>
      <c r="BQ6" s="20">
        <f>IF(BQ7="",NA(),BQ7)</f>
        <v>0</v>
      </c>
      <c r="BR6" s="20">
        <f t="shared" ref="BR6:BZ6" si="8">IF(BR7="",NA(),BR7)</f>
        <v>0</v>
      </c>
      <c r="BS6" s="20">
        <f t="shared" si="8"/>
        <v>0</v>
      </c>
      <c r="BT6" s="20">
        <f t="shared" si="8"/>
        <v>0</v>
      </c>
      <c r="BU6" s="20">
        <f t="shared" si="8"/>
        <v>0</v>
      </c>
      <c r="BV6" s="20">
        <f t="shared" si="8"/>
        <v>0</v>
      </c>
      <c r="BW6" s="20">
        <f t="shared" si="8"/>
        <v>0</v>
      </c>
      <c r="BX6" s="20">
        <f t="shared" si="8"/>
        <v>0</v>
      </c>
      <c r="BY6" s="20">
        <f t="shared" si="8"/>
        <v>0</v>
      </c>
      <c r="BZ6" s="20">
        <f t="shared" si="8"/>
        <v>0</v>
      </c>
      <c r="CA6" s="20" t="str">
        <f>IF(CA7="","",IF(CA7="-","【-】","【"&amp;SUBSTITUTE(TEXT(CA7,"#,##0.00"),"-","△")&amp;"】"))</f>
        <v>【0.00】</v>
      </c>
      <c r="CB6" s="21">
        <f>IF(CB7="",NA(),CB7)</f>
        <v>29.14</v>
      </c>
      <c r="CC6" s="21">
        <f t="shared" ref="CC6:CK6" si="9">IF(CC7="",NA(),CC7)</f>
        <v>27.25</v>
      </c>
      <c r="CD6" s="21">
        <f t="shared" si="9"/>
        <v>28.39</v>
      </c>
      <c r="CE6" s="21">
        <f t="shared" si="9"/>
        <v>35.01</v>
      </c>
      <c r="CF6" s="21">
        <f t="shared" si="9"/>
        <v>32.97</v>
      </c>
      <c r="CG6" s="21">
        <f t="shared" si="9"/>
        <v>50.64</v>
      </c>
      <c r="CH6" s="21">
        <f t="shared" si="9"/>
        <v>50.67</v>
      </c>
      <c r="CI6" s="21">
        <f t="shared" si="9"/>
        <v>48.7</v>
      </c>
      <c r="CJ6" s="21">
        <f t="shared" si="9"/>
        <v>52.53</v>
      </c>
      <c r="CK6" s="21">
        <f t="shared" si="9"/>
        <v>52.75</v>
      </c>
      <c r="CL6" s="20" t="str">
        <f>IF(CL7="","",IF(CL7="-","【-】","【"&amp;SUBSTITUTE(TEXT(CL7,"#,##0.00"),"-","△")&amp;"】"))</f>
        <v>【52.93】</v>
      </c>
      <c r="CM6" s="21">
        <f>IF(CM7="",NA(),CM7)</f>
        <v>62.16</v>
      </c>
      <c r="CN6" s="21">
        <f t="shared" ref="CN6:CV6" si="10">IF(CN7="",NA(),CN7)</f>
        <v>63.33</v>
      </c>
      <c r="CO6" s="21">
        <f t="shared" si="10"/>
        <v>63.1</v>
      </c>
      <c r="CP6" s="21">
        <f t="shared" si="10"/>
        <v>61.97</v>
      </c>
      <c r="CQ6" s="21">
        <f t="shared" si="10"/>
        <v>71.8</v>
      </c>
      <c r="CR6" s="21">
        <f t="shared" si="10"/>
        <v>67.209999999999994</v>
      </c>
      <c r="CS6" s="21">
        <f t="shared" si="10"/>
        <v>68.2</v>
      </c>
      <c r="CT6" s="21">
        <f t="shared" si="10"/>
        <v>68.05</v>
      </c>
      <c r="CU6" s="21">
        <f t="shared" si="10"/>
        <v>67.099999999999994</v>
      </c>
      <c r="CV6" s="21">
        <f t="shared" si="10"/>
        <v>71.900000000000006</v>
      </c>
      <c r="CW6" s="20" t="str">
        <f>IF(CW7="","",IF(CW7="-","【-】","【"&amp;SUBSTITUTE(TEXT(CW7,"#,##0.00"),"-","△")&amp;"】"))</f>
        <v>【71.88】</v>
      </c>
      <c r="CX6" s="21">
        <f>IF(CX7="",NA(),CX7)</f>
        <v>99.7</v>
      </c>
      <c r="CY6" s="21">
        <f t="shared" ref="CY6:DG6" si="11">IF(CY7="",NA(),CY7)</f>
        <v>99.71</v>
      </c>
      <c r="CZ6" s="21">
        <f t="shared" si="11"/>
        <v>99.72</v>
      </c>
      <c r="DA6" s="21">
        <f t="shared" si="11"/>
        <v>99.74</v>
      </c>
      <c r="DB6" s="21">
        <f t="shared" si="11"/>
        <v>99.75</v>
      </c>
      <c r="DC6" s="21">
        <f t="shared" si="11"/>
        <v>93.21</v>
      </c>
      <c r="DD6" s="21">
        <f t="shared" si="11"/>
        <v>94.01</v>
      </c>
      <c r="DE6" s="21">
        <f t="shared" si="11"/>
        <v>94.14</v>
      </c>
      <c r="DF6" s="21">
        <f t="shared" si="11"/>
        <v>94.02</v>
      </c>
      <c r="DG6" s="21">
        <f t="shared" si="11"/>
        <v>94.43</v>
      </c>
      <c r="DH6" s="20" t="str">
        <f>IF(DH7="","",IF(DH7="-","【-】","【"&amp;SUBSTITUTE(TEXT(DH7,"#,##0.00"),"-","△")&amp;"】"))</f>
        <v>【94.36】</v>
      </c>
      <c r="DI6" s="21" t="str">
        <f>IF(DI7="",NA(),DI7)</f>
        <v>-</v>
      </c>
      <c r="DJ6" s="21" t="str">
        <f t="shared" ref="DJ6:DR6" si="12">IF(DJ7="",NA(),DJ7)</f>
        <v>-</v>
      </c>
      <c r="DK6" s="21" t="str">
        <f t="shared" si="12"/>
        <v>-</v>
      </c>
      <c r="DL6" s="21" t="str">
        <f t="shared" si="12"/>
        <v>-</v>
      </c>
      <c r="DM6" s="21" t="str">
        <f t="shared" si="12"/>
        <v>-</v>
      </c>
      <c r="DN6" s="21">
        <f t="shared" si="12"/>
        <v>39.35</v>
      </c>
      <c r="DO6" s="21">
        <f t="shared" si="12"/>
        <v>31.96</v>
      </c>
      <c r="DP6" s="21">
        <f t="shared" si="12"/>
        <v>34.17</v>
      </c>
      <c r="DQ6" s="21">
        <f t="shared" si="12"/>
        <v>36.770000000000003</v>
      </c>
      <c r="DR6" s="21">
        <f t="shared" si="12"/>
        <v>41.04</v>
      </c>
      <c r="DS6" s="20" t="str">
        <f>IF(DS7="","",IF(DS7="-","【-】","【"&amp;SUBSTITUTE(TEXT(DS7,"#,##0.00"),"-","△")&amp;"】"))</f>
        <v>【40.81】</v>
      </c>
      <c r="DT6" s="21" t="str">
        <f>IF(DT7="",NA(),DT7)</f>
        <v>-</v>
      </c>
      <c r="DU6" s="21" t="str">
        <f t="shared" ref="DU6:EC6" si="13">IF(DU7="",NA(),DU7)</f>
        <v>-</v>
      </c>
      <c r="DV6" s="21" t="str">
        <f t="shared" si="13"/>
        <v>-</v>
      </c>
      <c r="DW6" s="21" t="str">
        <f t="shared" si="13"/>
        <v>-</v>
      </c>
      <c r="DX6" s="21" t="str">
        <f t="shared" si="13"/>
        <v>-</v>
      </c>
      <c r="DY6" s="21">
        <f t="shared" si="13"/>
        <v>1.17</v>
      </c>
      <c r="DZ6" s="21">
        <f t="shared" si="13"/>
        <v>0.93</v>
      </c>
      <c r="EA6" s="21">
        <f t="shared" si="13"/>
        <v>1.04</v>
      </c>
      <c r="EB6" s="21">
        <f t="shared" si="13"/>
        <v>1.26</v>
      </c>
      <c r="EC6" s="21">
        <f t="shared" si="13"/>
        <v>1.64</v>
      </c>
      <c r="ED6" s="20" t="str">
        <f>IF(ED7="","",IF(ED7="-","【-】","【"&amp;SUBSTITUTE(TEXT(ED7,"#,##0.00"),"-","△")&amp;"】"))</f>
        <v>【1.62】</v>
      </c>
      <c r="EE6" s="21" t="str">
        <f>IF(EE7="",NA(),EE7)</f>
        <v>-</v>
      </c>
      <c r="EF6" s="21" t="str">
        <f t="shared" ref="EF6:EN6" si="14">IF(EF7="",NA(),EF7)</f>
        <v>-</v>
      </c>
      <c r="EG6" s="21" t="str">
        <f t="shared" si="14"/>
        <v>-</v>
      </c>
      <c r="EH6" s="21" t="str">
        <f t="shared" si="14"/>
        <v>-</v>
      </c>
      <c r="EI6" s="21" t="str">
        <f t="shared" si="14"/>
        <v>-</v>
      </c>
      <c r="EJ6" s="21">
        <f t="shared" si="14"/>
        <v>7.0000000000000007E-2</v>
      </c>
      <c r="EK6" s="21">
        <f t="shared" si="14"/>
        <v>1.87</v>
      </c>
      <c r="EL6" s="21">
        <f t="shared" si="14"/>
        <v>0.1</v>
      </c>
      <c r="EM6" s="21">
        <f t="shared" si="14"/>
        <v>0.09</v>
      </c>
      <c r="EN6" s="21">
        <f t="shared" si="14"/>
        <v>0.06</v>
      </c>
      <c r="EO6" s="20" t="str">
        <f>IF(EO7="","",IF(EO7="-","【-】","【"&amp;SUBSTITUTE(TEXT(EO7,"#,##0.00"),"-","△")&amp;"】"))</f>
        <v>【0.06】</v>
      </c>
    </row>
    <row r="7" spans="1:148" s="22" customFormat="1" x14ac:dyDescent="0.2">
      <c r="A7" s="14"/>
      <c r="B7" s="23">
        <v>2023</v>
      </c>
      <c r="C7" s="23">
        <v>272035</v>
      </c>
      <c r="D7" s="23">
        <v>46</v>
      </c>
      <c r="E7" s="23">
        <v>17</v>
      </c>
      <c r="F7" s="23">
        <v>3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 t="s">
        <v>102</v>
      </c>
      <c r="P7" s="24">
        <v>60.1</v>
      </c>
      <c r="Q7" s="24">
        <v>75.73</v>
      </c>
      <c r="R7" s="24">
        <v>0</v>
      </c>
      <c r="S7" s="24">
        <v>406836</v>
      </c>
      <c r="T7" s="24">
        <v>36.39</v>
      </c>
      <c r="U7" s="24">
        <v>11179.88</v>
      </c>
      <c r="V7" s="24">
        <v>767404</v>
      </c>
      <c r="W7" s="24">
        <v>94.5</v>
      </c>
      <c r="X7" s="24">
        <v>8120.68</v>
      </c>
      <c r="Y7" s="24">
        <v>100</v>
      </c>
      <c r="Z7" s="24">
        <v>100</v>
      </c>
      <c r="AA7" s="24">
        <v>100</v>
      </c>
      <c r="AB7" s="24">
        <v>100</v>
      </c>
      <c r="AC7" s="24">
        <v>100</v>
      </c>
      <c r="AD7" s="24">
        <v>100.49</v>
      </c>
      <c r="AE7" s="24">
        <v>101.63</v>
      </c>
      <c r="AF7" s="24">
        <v>100.14</v>
      </c>
      <c r="AG7" s="24">
        <v>99.22</v>
      </c>
      <c r="AH7" s="24">
        <v>100.31</v>
      </c>
      <c r="AI7" s="24">
        <v>100.34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7.27</v>
      </c>
      <c r="AP7" s="24">
        <v>9.1</v>
      </c>
      <c r="AQ7" s="24">
        <v>10.71</v>
      </c>
      <c r="AR7" s="24">
        <v>11.46</v>
      </c>
      <c r="AS7" s="24">
        <v>9.85</v>
      </c>
      <c r="AT7" s="24">
        <v>9.7899999999999991</v>
      </c>
      <c r="AU7" s="24" t="s">
        <v>102</v>
      </c>
      <c r="AV7" s="24" t="s">
        <v>102</v>
      </c>
      <c r="AW7" s="24" t="s">
        <v>102</v>
      </c>
      <c r="AX7" s="24" t="s">
        <v>102</v>
      </c>
      <c r="AY7" s="24" t="s">
        <v>102</v>
      </c>
      <c r="AZ7" s="24">
        <v>97.37</v>
      </c>
      <c r="BA7" s="24">
        <v>101.14</v>
      </c>
      <c r="BB7" s="24">
        <v>104.74</v>
      </c>
      <c r="BC7" s="24">
        <v>104.74</v>
      </c>
      <c r="BD7" s="24">
        <v>104.66</v>
      </c>
      <c r="BE7" s="24">
        <v>104.39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287.39</v>
      </c>
      <c r="BL7" s="24">
        <v>255.67</v>
      </c>
      <c r="BM7" s="24">
        <v>242.44</v>
      </c>
      <c r="BN7" s="24">
        <v>228.09</v>
      </c>
      <c r="BO7" s="24">
        <v>223.54</v>
      </c>
      <c r="BP7" s="24">
        <v>225.9</v>
      </c>
      <c r="BQ7" s="24">
        <v>0</v>
      </c>
      <c r="BR7" s="24">
        <v>0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29.14</v>
      </c>
      <c r="CC7" s="24">
        <v>27.25</v>
      </c>
      <c r="CD7" s="24">
        <v>28.39</v>
      </c>
      <c r="CE7" s="24">
        <v>35.01</v>
      </c>
      <c r="CF7" s="24">
        <v>32.97</v>
      </c>
      <c r="CG7" s="24">
        <v>50.64</v>
      </c>
      <c r="CH7" s="24">
        <v>50.67</v>
      </c>
      <c r="CI7" s="24">
        <v>48.7</v>
      </c>
      <c r="CJ7" s="24">
        <v>52.53</v>
      </c>
      <c r="CK7" s="24">
        <v>52.75</v>
      </c>
      <c r="CL7" s="24">
        <v>52.93</v>
      </c>
      <c r="CM7" s="24">
        <v>62.16</v>
      </c>
      <c r="CN7" s="24">
        <v>63.33</v>
      </c>
      <c r="CO7" s="24">
        <v>63.1</v>
      </c>
      <c r="CP7" s="24">
        <v>61.97</v>
      </c>
      <c r="CQ7" s="24">
        <v>71.8</v>
      </c>
      <c r="CR7" s="24">
        <v>67.209999999999994</v>
      </c>
      <c r="CS7" s="24">
        <v>68.2</v>
      </c>
      <c r="CT7" s="24">
        <v>68.05</v>
      </c>
      <c r="CU7" s="24">
        <v>67.099999999999994</v>
      </c>
      <c r="CV7" s="24">
        <v>71.900000000000006</v>
      </c>
      <c r="CW7" s="24">
        <v>71.88</v>
      </c>
      <c r="CX7" s="24">
        <v>99.7</v>
      </c>
      <c r="CY7" s="24">
        <v>99.71</v>
      </c>
      <c r="CZ7" s="24">
        <v>99.72</v>
      </c>
      <c r="DA7" s="24">
        <v>99.74</v>
      </c>
      <c r="DB7" s="24">
        <v>99.75</v>
      </c>
      <c r="DC7" s="24">
        <v>93.21</v>
      </c>
      <c r="DD7" s="24">
        <v>94.01</v>
      </c>
      <c r="DE7" s="24">
        <v>94.14</v>
      </c>
      <c r="DF7" s="24">
        <v>94.02</v>
      </c>
      <c r="DG7" s="24">
        <v>94.43</v>
      </c>
      <c r="DH7" s="24">
        <v>94.36</v>
      </c>
      <c r="DI7" s="24" t="s">
        <v>102</v>
      </c>
      <c r="DJ7" s="24" t="s">
        <v>102</v>
      </c>
      <c r="DK7" s="24" t="s">
        <v>102</v>
      </c>
      <c r="DL7" s="24" t="s">
        <v>102</v>
      </c>
      <c r="DM7" s="24" t="s">
        <v>102</v>
      </c>
      <c r="DN7" s="24">
        <v>39.35</v>
      </c>
      <c r="DO7" s="24">
        <v>31.96</v>
      </c>
      <c r="DP7" s="24">
        <v>34.17</v>
      </c>
      <c r="DQ7" s="24">
        <v>36.770000000000003</v>
      </c>
      <c r="DR7" s="24">
        <v>41.04</v>
      </c>
      <c r="DS7" s="24">
        <v>40.81</v>
      </c>
      <c r="DT7" s="24" t="s">
        <v>102</v>
      </c>
      <c r="DU7" s="24" t="s">
        <v>102</v>
      </c>
      <c r="DV7" s="24" t="s">
        <v>102</v>
      </c>
      <c r="DW7" s="24" t="s">
        <v>102</v>
      </c>
      <c r="DX7" s="24" t="s">
        <v>102</v>
      </c>
      <c r="DY7" s="24">
        <v>1.17</v>
      </c>
      <c r="DZ7" s="24">
        <v>0.93</v>
      </c>
      <c r="EA7" s="24">
        <v>1.04</v>
      </c>
      <c r="EB7" s="24">
        <v>1.26</v>
      </c>
      <c r="EC7" s="24">
        <v>1.64</v>
      </c>
      <c r="ED7" s="24">
        <v>1.62</v>
      </c>
      <c r="EE7" s="24" t="s">
        <v>102</v>
      </c>
      <c r="EF7" s="24" t="s">
        <v>102</v>
      </c>
      <c r="EG7" s="24" t="s">
        <v>102</v>
      </c>
      <c r="EH7" s="24" t="s">
        <v>102</v>
      </c>
      <c r="EI7" s="24" t="s">
        <v>102</v>
      </c>
      <c r="EJ7" s="24">
        <v>7.0000000000000007E-2</v>
      </c>
      <c r="EK7" s="24">
        <v>1.87</v>
      </c>
      <c r="EL7" s="24">
        <v>0.1</v>
      </c>
      <c r="EM7" s="24">
        <v>0.09</v>
      </c>
      <c r="EN7" s="24">
        <v>0.06</v>
      </c>
      <c r="EO7" s="24">
        <v>0.06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36892</v>
      </c>
      <c r="C10" s="27">
        <f t="shared" ref="C10:F10" si="15">DATEVALUE($B7-C11&amp;"/1/"&amp;C12)</f>
        <v>37257</v>
      </c>
      <c r="D10" s="27">
        <f t="shared" si="15"/>
        <v>37623</v>
      </c>
      <c r="E10" s="27">
        <f t="shared" si="15"/>
        <v>37989</v>
      </c>
      <c r="F10" s="27">
        <f t="shared" si="15"/>
        <v>38356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110</v>
      </c>
      <c r="F13" t="s">
        <v>110</v>
      </c>
      <c r="G13" t="s">
        <v>111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小池　真由子</cp:lastModifiedBy>
  <dcterms:created xsi:type="dcterms:W3CDTF">2025-01-24T07:08:26Z</dcterms:created>
  <dcterms:modified xsi:type="dcterms:W3CDTF">2025-02-19T01:15:54Z</dcterms:modified>
  <cp:category/>
</cp:coreProperties>
</file>