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backupFile="1" defaultThemeVersion="124226"/>
  <bookViews>
    <workbookView xWindow="120" yWindow="30" windowWidth="20340" windowHeight="7650"/>
  </bookViews>
  <sheets>
    <sheet name="区分計算書 (収益配分額)" sheetId="2" r:id="rId1"/>
  </sheets>
  <calcPr calcId="162913"/>
</workbook>
</file>

<file path=xl/calcChain.xml><?xml version="1.0" encoding="utf-8"?>
<calcChain xmlns="http://schemas.openxmlformats.org/spreadsheetml/2006/main">
  <c r="E56" i="2" l="1"/>
  <c r="E43" i="2"/>
  <c r="G26" i="2" l="1"/>
  <c r="E23" i="2" l="1"/>
  <c r="E55" i="2" l="1"/>
  <c r="K53" i="2"/>
  <c r="K51" i="2"/>
  <c r="E49" i="2"/>
  <c r="K47" i="2"/>
  <c r="K45" i="2"/>
  <c r="K49" i="2" s="1"/>
  <c r="K55" i="2" l="1"/>
  <c r="K56" i="2" s="1"/>
  <c r="K27" i="2"/>
  <c r="K25" i="2"/>
  <c r="K29" i="2" l="1"/>
  <c r="E59" i="2"/>
  <c r="G60" i="2" s="1"/>
  <c r="G22" i="2" s="1"/>
  <c r="G23" i="2" s="1"/>
  <c r="E42" i="2"/>
  <c r="K40" i="2"/>
  <c r="K38" i="2"/>
  <c r="E36" i="2"/>
  <c r="K34" i="2"/>
  <c r="K32" i="2"/>
  <c r="E29" i="2"/>
  <c r="K21" i="2"/>
  <c r="K23" i="2" s="1"/>
  <c r="E18" i="2"/>
  <c r="K16" i="2"/>
  <c r="K14" i="2"/>
  <c r="E12" i="2"/>
  <c r="K10" i="2"/>
  <c r="K8" i="2"/>
  <c r="K6" i="2"/>
  <c r="E30" i="2" l="1"/>
  <c r="K42" i="2"/>
  <c r="I23" i="2"/>
  <c r="G33" i="2"/>
  <c r="G11" i="2"/>
  <c r="I11" i="2" s="1"/>
  <c r="K36" i="2"/>
  <c r="G46" i="2"/>
  <c r="G54" i="2"/>
  <c r="I54" i="2" s="1"/>
  <c r="G48" i="2"/>
  <c r="I48" i="2" s="1"/>
  <c r="G52" i="2"/>
  <c r="G28" i="2"/>
  <c r="I28" i="2" s="1"/>
  <c r="K12" i="2"/>
  <c r="K18" i="2"/>
  <c r="G17" i="2"/>
  <c r="I17" i="2" s="1"/>
  <c r="G35" i="2"/>
  <c r="I35" i="2" s="1"/>
  <c r="G39" i="2"/>
  <c r="G15" i="2"/>
  <c r="G7" i="2"/>
  <c r="G41" i="2"/>
  <c r="I41" i="2" s="1"/>
  <c r="G9" i="2"/>
  <c r="I9" i="2" s="1"/>
  <c r="K43" i="2" l="1"/>
  <c r="G29" i="2"/>
  <c r="I29" i="2" s="1"/>
  <c r="K30" i="2"/>
  <c r="G12" i="2"/>
  <c r="I26" i="2"/>
  <c r="G36" i="2"/>
  <c r="I52" i="2"/>
  <c r="I55" i="2" s="1"/>
  <c r="G55" i="2"/>
  <c r="G49" i="2"/>
  <c r="I46" i="2"/>
  <c r="I49" i="2" s="1"/>
  <c r="I15" i="2"/>
  <c r="I18" i="2" s="1"/>
  <c r="G18" i="2"/>
  <c r="I7" i="2"/>
  <c r="I12" i="2" s="1"/>
  <c r="I22" i="2"/>
  <c r="I39" i="2"/>
  <c r="I42" i="2" s="1"/>
  <c r="G42" i="2"/>
  <c r="I33" i="2"/>
  <c r="I36" i="2" s="1"/>
  <c r="I43" i="2" l="1"/>
  <c r="G56" i="2"/>
  <c r="G43" i="2"/>
  <c r="I30" i="2"/>
  <c r="I56" i="2"/>
  <c r="G30" i="2"/>
</calcChain>
</file>

<file path=xl/sharedStrings.xml><?xml version="1.0" encoding="utf-8"?>
<sst xmlns="http://schemas.openxmlformats.org/spreadsheetml/2006/main" count="90" uniqueCount="55">
  <si>
    <t>区分</t>
    <rPh sb="0" eb="1">
      <t>ク</t>
    </rPh>
    <rPh sb="1" eb="2">
      <t>ブン</t>
    </rPh>
    <phoneticPr fontId="2"/>
  </si>
  <si>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       円</t>
    </r>
    <rPh sb="18" eb="19">
      <t>エン</t>
    </rPh>
    <phoneticPr fontId="2"/>
  </si>
  <si>
    <t>円</t>
    <rPh sb="0" eb="1">
      <t>エン</t>
    </rPh>
    <phoneticPr fontId="2"/>
  </si>
  <si>
    <t>計　①</t>
    <rPh sb="0" eb="1">
      <t>ケイ</t>
    </rPh>
    <phoneticPr fontId="2"/>
  </si>
  <si>
    <t>（売　上・　　　　　　　　　　）を用いて配賦</t>
    <rPh sb="1" eb="2">
      <t>バイ</t>
    </rPh>
    <rPh sb="3" eb="4">
      <t>ウエ</t>
    </rPh>
    <rPh sb="17" eb="18">
      <t>モチ</t>
    </rPh>
    <rPh sb="20" eb="22">
      <t>ハイフ</t>
    </rPh>
    <phoneticPr fontId="2"/>
  </si>
  <si>
    <t>共通の配賦基準</t>
    <rPh sb="0" eb="2">
      <t>キョウツウ</t>
    </rPh>
    <rPh sb="3" eb="5">
      <t>ハイフ</t>
    </rPh>
    <rPh sb="5" eb="7">
      <t>キジュン</t>
    </rPh>
    <phoneticPr fontId="2"/>
  </si>
  <si>
    <t>共通の配賦割合</t>
    <rPh sb="0" eb="2">
      <t>キョウツウ</t>
    </rPh>
    <rPh sb="3" eb="5">
      <t>ハイフ</t>
    </rPh>
    <rPh sb="5" eb="7">
      <t>ワリアイ</t>
    </rPh>
    <phoneticPr fontId="2"/>
  </si>
  <si>
    <t>共通</t>
    <rPh sb="0" eb="2">
      <t>キョウツウ</t>
    </rPh>
    <phoneticPr fontId="2"/>
  </si>
  <si>
    <t>（イ）総額　（円）</t>
    <rPh sb="3" eb="5">
      <t>ソウガク</t>
    </rPh>
    <rPh sb="7" eb="8">
      <t>エン</t>
    </rPh>
    <phoneticPr fontId="2"/>
  </si>
  <si>
    <t>（円）</t>
    <rPh sb="1" eb="2">
      <t>エン</t>
    </rPh>
    <phoneticPr fontId="2"/>
  </si>
  <si>
    <t>％</t>
    <phoneticPr fontId="2"/>
  </si>
  <si>
    <t>法人名</t>
    <rPh sb="0" eb="2">
      <t>ホウジン</t>
    </rPh>
    <rPh sb="2" eb="3">
      <t>メイ</t>
    </rPh>
    <phoneticPr fontId="2"/>
  </si>
  <si>
    <t>事業　　　　年度</t>
    <rPh sb="0" eb="2">
      <t>ジギョウ</t>
    </rPh>
    <rPh sb="6" eb="8">
      <t>ネンド</t>
    </rPh>
    <phoneticPr fontId="2"/>
  </si>
  <si>
    <t>全事業の総額</t>
    <rPh sb="0" eb="1">
      <t>ゼン</t>
    </rPh>
    <rPh sb="1" eb="3">
      <t>ジギョウ</t>
    </rPh>
    <rPh sb="4" eb="6">
      <t>ソウガク</t>
    </rPh>
    <phoneticPr fontId="2"/>
  </si>
  <si>
    <t>役員又は使用人に対する給与</t>
    <rPh sb="0" eb="2">
      <t>ヤクイン</t>
    </rPh>
    <rPh sb="2" eb="3">
      <t>マタ</t>
    </rPh>
    <rPh sb="4" eb="6">
      <t>シヨウ</t>
    </rPh>
    <rPh sb="6" eb="7">
      <t>ニン</t>
    </rPh>
    <rPh sb="8" eb="9">
      <t>タイ</t>
    </rPh>
    <rPh sb="11" eb="13">
      <t>キュウヨ</t>
    </rPh>
    <phoneticPr fontId="2"/>
  </si>
  <si>
    <t>役員又は使用人のために支出する掛金等</t>
    <rPh sb="0" eb="2">
      <t>ヤクイン</t>
    </rPh>
    <rPh sb="2" eb="3">
      <t>マタ</t>
    </rPh>
    <rPh sb="4" eb="6">
      <t>シヨウ</t>
    </rPh>
    <rPh sb="6" eb="7">
      <t>ニン</t>
    </rPh>
    <rPh sb="11" eb="13">
      <t>シシュツ</t>
    </rPh>
    <rPh sb="15" eb="16">
      <t>カ</t>
    </rPh>
    <rPh sb="16" eb="17">
      <t>キン</t>
    </rPh>
    <rPh sb="17" eb="18">
      <t>トウ</t>
    </rPh>
    <phoneticPr fontId="2"/>
  </si>
  <si>
    <t>労働者派遣等に係る金額の計算</t>
    <rPh sb="0" eb="3">
      <t>ロウドウシャ</t>
    </rPh>
    <rPh sb="3" eb="5">
      <t>ハケン</t>
    </rPh>
    <rPh sb="5" eb="6">
      <t>トウ</t>
    </rPh>
    <rPh sb="7" eb="8">
      <t>カカ</t>
    </rPh>
    <rPh sb="9" eb="11">
      <t>キンガク</t>
    </rPh>
    <rPh sb="12" eb="14">
      <t>ケイサン</t>
    </rPh>
    <phoneticPr fontId="2"/>
  </si>
  <si>
    <t>小計（③）</t>
    <rPh sb="0" eb="1">
      <t>ショウ</t>
    </rPh>
    <rPh sb="1" eb="2">
      <t>ケイ</t>
    </rPh>
    <phoneticPr fontId="2"/>
  </si>
  <si>
    <t>小計（⑥）</t>
    <rPh sb="0" eb="1">
      <t>ショウ</t>
    </rPh>
    <rPh sb="1" eb="2">
      <t>ケイ</t>
    </rPh>
    <phoneticPr fontId="2"/>
  </si>
  <si>
    <t>労働者派遣等を受けた法人</t>
    <rPh sb="0" eb="3">
      <t>ロウドウシャ</t>
    </rPh>
    <rPh sb="3" eb="5">
      <t>ハケン</t>
    </rPh>
    <rPh sb="5" eb="6">
      <t>トウ</t>
    </rPh>
    <rPh sb="7" eb="8">
      <t>ウ</t>
    </rPh>
    <rPh sb="10" eb="12">
      <t>ホウジン</t>
    </rPh>
    <phoneticPr fontId="2"/>
  </si>
  <si>
    <t>労働者派遣等をした法人</t>
    <rPh sb="0" eb="3">
      <t>ロウドウシャ</t>
    </rPh>
    <rPh sb="3" eb="5">
      <t>ハケン</t>
    </rPh>
    <rPh sb="5" eb="6">
      <t>トウ</t>
    </rPh>
    <rPh sb="9" eb="11">
      <t>ホウジン</t>
    </rPh>
    <phoneticPr fontId="2"/>
  </si>
  <si>
    <t>支払利子</t>
    <rPh sb="0" eb="2">
      <t>シハラ</t>
    </rPh>
    <rPh sb="2" eb="4">
      <t>リシ</t>
    </rPh>
    <phoneticPr fontId="2"/>
  </si>
  <si>
    <t>受取利子</t>
    <rPh sb="0" eb="1">
      <t>ウ</t>
    </rPh>
    <rPh sb="1" eb="2">
      <t>ト</t>
    </rPh>
    <rPh sb="2" eb="4">
      <t>リシ</t>
    </rPh>
    <phoneticPr fontId="2"/>
  </si>
  <si>
    <t>小計①</t>
    <rPh sb="0" eb="1">
      <t>ショウ</t>
    </rPh>
    <rPh sb="1" eb="2">
      <t>ケイ</t>
    </rPh>
    <phoneticPr fontId="2"/>
  </si>
  <si>
    <t>小計②</t>
    <rPh sb="0" eb="1">
      <t>ショウ</t>
    </rPh>
    <rPh sb="1" eb="2">
      <t>ケイ</t>
    </rPh>
    <phoneticPr fontId="2"/>
  </si>
  <si>
    <t>支払賃借料</t>
    <rPh sb="0" eb="2">
      <t>シハラ</t>
    </rPh>
    <rPh sb="2" eb="5">
      <t>チンシャクリョウ</t>
    </rPh>
    <phoneticPr fontId="2"/>
  </si>
  <si>
    <t>受取賃借料</t>
    <rPh sb="0" eb="2">
      <t>ウケトリ</t>
    </rPh>
    <rPh sb="2" eb="5">
      <t>チンシャクリョウ</t>
    </rPh>
    <phoneticPr fontId="2"/>
  </si>
  <si>
    <t>（D)</t>
    <phoneticPr fontId="2"/>
  </si>
  <si>
    <t>（E)</t>
    <phoneticPr fontId="2"/>
  </si>
  <si>
    <t>（ウ）収　益　配　分　額　の　区　分　計　算　書</t>
    <rPh sb="3" eb="4">
      <t>オサム</t>
    </rPh>
    <rPh sb="5" eb="6">
      <t>エキ</t>
    </rPh>
    <rPh sb="7" eb="8">
      <t>ハイ</t>
    </rPh>
    <rPh sb="9" eb="10">
      <t>フン</t>
    </rPh>
    <rPh sb="11" eb="12">
      <t>ガク</t>
    </rPh>
    <rPh sb="15" eb="16">
      <t>ク</t>
    </rPh>
    <rPh sb="17" eb="18">
      <t>ブン</t>
    </rPh>
    <rPh sb="19" eb="20">
      <t>ケイ</t>
    </rPh>
    <rPh sb="21" eb="22">
      <t>サン</t>
    </rPh>
    <rPh sb="23" eb="24">
      <t>ショ</t>
    </rPh>
    <phoneticPr fontId="2"/>
  </si>
  <si>
    <t>１号事業</t>
    <rPh sb="1" eb="2">
      <t>ゴウ</t>
    </rPh>
    <rPh sb="2" eb="4">
      <t>ジギョウ</t>
    </rPh>
    <phoneticPr fontId="2"/>
  </si>
  <si>
    <t>報酬給与額（第６号様式別表５の３）</t>
    <rPh sb="0" eb="2">
      <t>ホウシュウ</t>
    </rPh>
    <rPh sb="2" eb="4">
      <t>キュウヨ</t>
    </rPh>
    <rPh sb="4" eb="5">
      <t>ガク</t>
    </rPh>
    <rPh sb="6" eb="7">
      <t>ダイ</t>
    </rPh>
    <rPh sb="8" eb="13">
      <t>ゴウヨウシキベッピョウ</t>
    </rPh>
    <phoneticPr fontId="2"/>
  </si>
  <si>
    <t>派遣元に支払う金額の
合計（⑦）</t>
    <rPh sb="0" eb="3">
      <t>ハケンモト</t>
    </rPh>
    <rPh sb="4" eb="6">
      <t>シハラ</t>
    </rPh>
    <rPh sb="7" eb="9">
      <t>キンガク</t>
    </rPh>
    <rPh sb="11" eb="13">
      <t>ゴウケイ</t>
    </rPh>
    <phoneticPr fontId="2"/>
  </si>
  <si>
    <t>派遣労働者等に支払う
報酬給与額の合計（⑨）</t>
    <rPh sb="0" eb="2">
      <t>ハケン</t>
    </rPh>
    <rPh sb="2" eb="5">
      <t>ロウドウシャ</t>
    </rPh>
    <rPh sb="5" eb="6">
      <t>トウ</t>
    </rPh>
    <rPh sb="7" eb="9">
      <t>シハラ</t>
    </rPh>
    <rPh sb="11" eb="13">
      <t>ホウシュウ</t>
    </rPh>
    <rPh sb="13" eb="15">
      <t>キュウヨ</t>
    </rPh>
    <rPh sb="15" eb="16">
      <t>ガク</t>
    </rPh>
    <rPh sb="17" eb="19">
      <t>ゴウケイ</t>
    </rPh>
    <phoneticPr fontId="2"/>
  </si>
  <si>
    <t>派遣先から支払いを
受ける金額の合計（⑩）</t>
    <rPh sb="0" eb="2">
      <t>ハケン</t>
    </rPh>
    <rPh sb="2" eb="3">
      <t>サキ</t>
    </rPh>
    <rPh sb="5" eb="7">
      <t>シハラ</t>
    </rPh>
    <rPh sb="10" eb="11">
      <t>ウ</t>
    </rPh>
    <rPh sb="13" eb="15">
      <t>キンガク</t>
    </rPh>
    <rPh sb="16" eb="18">
      <t>ゴウケイ</t>
    </rPh>
    <phoneticPr fontId="2"/>
  </si>
  <si>
    <t>⑦×75％（⑧）</t>
    <phoneticPr fontId="2"/>
  </si>
  <si>
    <t>純支払利子（第６号様式別表５の４）</t>
    <rPh sb="0" eb="1">
      <t>ジュン</t>
    </rPh>
    <rPh sb="1" eb="3">
      <t>シハラ</t>
    </rPh>
    <rPh sb="3" eb="5">
      <t>リシ</t>
    </rPh>
    <rPh sb="6" eb="7">
      <t>ダイ</t>
    </rPh>
    <rPh sb="8" eb="13">
      <t>ゴウヨウシキベッピョウ</t>
    </rPh>
    <phoneticPr fontId="2"/>
  </si>
  <si>
    <t>⑨－（⑩×７５％）（⑪）</t>
    <phoneticPr fontId="2"/>
  </si>
  <si>
    <t>純支払賃借料（第６号様式別表５の５）</t>
    <rPh sb="0" eb="1">
      <t>ジュン</t>
    </rPh>
    <rPh sb="1" eb="3">
      <t>シハラ</t>
    </rPh>
    <rPh sb="3" eb="6">
      <t>チンシャクリョウ</t>
    </rPh>
    <rPh sb="7" eb="8">
      <t>ダイ</t>
    </rPh>
    <rPh sb="9" eb="14">
      <t>ゴウヨウシキベッピョウ</t>
    </rPh>
    <phoneticPr fontId="2"/>
  </si>
  <si>
    <t>（ア）項目</t>
    <rPh sb="3" eb="5">
      <t>コウモク</t>
    </rPh>
    <rPh sb="4" eb="5">
      <t>メ</t>
    </rPh>
    <phoneticPr fontId="2"/>
  </si>
  <si>
    <t>純支払賃借料の計算（①－②）　 (C)</t>
    <rPh sb="0" eb="1">
      <t>ジュン</t>
    </rPh>
    <rPh sb="1" eb="3">
      <t>シハラ</t>
    </rPh>
    <rPh sb="3" eb="6">
      <t>チンシャクリョウ</t>
    </rPh>
    <rPh sb="7" eb="9">
      <t>ケイサン</t>
    </rPh>
    <phoneticPr fontId="2"/>
  </si>
  <si>
    <t>純支払利子の計算（①－②）　 (B)</t>
    <rPh sb="0" eb="1">
      <t>ジュン</t>
    </rPh>
    <rPh sb="1" eb="3">
      <t>シハラ</t>
    </rPh>
    <rPh sb="3" eb="5">
      <t>リシ</t>
    </rPh>
    <rPh sb="6" eb="8">
      <t>ケイサン</t>
    </rPh>
    <phoneticPr fontId="2"/>
  </si>
  <si>
    <t>報酬給与額の計算（③＋⑥＋⑧＋⑪）　 (A)</t>
    <rPh sb="0" eb="2">
      <t>ホウシュウ</t>
    </rPh>
    <rPh sb="2" eb="4">
      <t>キュウヨ</t>
    </rPh>
    <rPh sb="4" eb="5">
      <t>ガク</t>
    </rPh>
    <rPh sb="6" eb="8">
      <t>ケイサン</t>
    </rPh>
    <phoneticPr fontId="2"/>
  </si>
  <si>
    <t>②</t>
    <phoneticPr fontId="2"/>
  </si>
  <si>
    <t>①－②</t>
    <phoneticPr fontId="2"/>
  </si>
  <si>
    <t>３号事業</t>
  </si>
  <si>
    <t>確定給付企業年金に係る規約に基づく掛金</t>
    <rPh sb="0" eb="2">
      <t>カクテイ</t>
    </rPh>
    <rPh sb="2" eb="4">
      <t>キュウフ</t>
    </rPh>
    <rPh sb="4" eb="6">
      <t>キギョウ</t>
    </rPh>
    <rPh sb="6" eb="8">
      <t>ネンキン</t>
    </rPh>
    <rPh sb="9" eb="10">
      <t>カカ</t>
    </rPh>
    <rPh sb="11" eb="13">
      <t>キヤク</t>
    </rPh>
    <rPh sb="14" eb="15">
      <t>モト</t>
    </rPh>
    <rPh sb="17" eb="18">
      <t>カ</t>
    </rPh>
    <rPh sb="18" eb="19">
      <t>キン</t>
    </rPh>
    <phoneticPr fontId="2"/>
  </si>
  <si>
    <t>役員報酬</t>
    <rPh sb="0" eb="4">
      <t>ヤクインホウシュウ</t>
    </rPh>
    <phoneticPr fontId="2"/>
  </si>
  <si>
    <t>給与手当</t>
    <rPh sb="0" eb="2">
      <t>キュウヨ</t>
    </rPh>
    <rPh sb="2" eb="4">
      <t>テアテ</t>
    </rPh>
    <phoneticPr fontId="2"/>
  </si>
  <si>
    <t>労務費</t>
    <rPh sb="0" eb="3">
      <t>ロウムヒ</t>
    </rPh>
    <phoneticPr fontId="2"/>
  </si>
  <si>
    <t>地代家賃</t>
    <rPh sb="0" eb="2">
      <t>チダイ</t>
    </rPh>
    <rPh sb="2" eb="4">
      <t>ヤチン</t>
    </rPh>
    <phoneticPr fontId="2"/>
  </si>
  <si>
    <t>受取利息</t>
    <rPh sb="0" eb="2">
      <t>ウケトリ</t>
    </rPh>
    <rPh sb="2" eb="4">
      <t>リソク</t>
    </rPh>
    <phoneticPr fontId="2"/>
  </si>
  <si>
    <t>支払利息</t>
    <rPh sb="0" eb="2">
      <t>シハライ</t>
    </rPh>
    <rPh sb="2" eb="4">
      <t>リソク</t>
    </rPh>
    <phoneticPr fontId="2"/>
  </si>
  <si>
    <t>電気供給業等とそれ以外の事業を併せて行う場合の
収　益　配　分　額　の　区　分　計　算　書</t>
    <phoneticPr fontId="2"/>
  </si>
  <si>
    <t>（参考：　　　記載例）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</si>
</sst>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00%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 diagonalUp="1">
      <left style="medium">
        <color auto="1"/>
      </left>
      <right style="medium">
        <color auto="1"/>
      </right>
      <top/>
      <bottom style="dotted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dotted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 diagonalUp="1"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dotted">
        <color auto="1"/>
      </right>
      <top style="medium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textRotation="255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38" fontId="0" fillId="0" borderId="15" xfId="1" applyFont="1" applyBorder="1" applyAlignment="1">
      <alignment horizontal="right"/>
    </xf>
    <xf numFmtId="176" fontId="5" fillId="0" borderId="25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0" fillId="0" borderId="2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7" fontId="0" fillId="0" borderId="38" xfId="0" applyNumberForma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176" fontId="5" fillId="2" borderId="11" xfId="0" applyNumberFormat="1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176" fontId="5" fillId="2" borderId="41" xfId="0" applyNumberFormat="1" applyFont="1" applyFill="1" applyBorder="1" applyAlignment="1">
      <alignment vertical="center" shrinkToFit="1"/>
    </xf>
    <xf numFmtId="176" fontId="5" fillId="2" borderId="12" xfId="0" applyNumberFormat="1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 shrinkToFit="1"/>
    </xf>
    <xf numFmtId="176" fontId="5" fillId="3" borderId="11" xfId="0" applyNumberFormat="1" applyFont="1" applyFill="1" applyBorder="1" applyAlignment="1">
      <alignment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vertical="center" shrinkToFit="1"/>
    </xf>
    <xf numFmtId="176" fontId="5" fillId="3" borderId="41" xfId="0" applyNumberFormat="1" applyFont="1" applyFill="1" applyBorder="1" applyAlignment="1">
      <alignment vertical="center" shrinkToFit="1"/>
    </xf>
    <xf numFmtId="176" fontId="5" fillId="3" borderId="12" xfId="0" applyNumberFormat="1" applyFont="1" applyFill="1" applyBorder="1" applyAlignment="1">
      <alignment vertical="center" shrinkToFit="1"/>
    </xf>
    <xf numFmtId="176" fontId="5" fillId="0" borderId="43" xfId="0" applyNumberFormat="1" applyFont="1" applyBorder="1" applyAlignment="1">
      <alignment vertical="center" shrinkToFit="1"/>
    </xf>
    <xf numFmtId="0" fontId="5" fillId="3" borderId="44" xfId="0" applyFont="1" applyFill="1" applyBorder="1" applyAlignment="1">
      <alignment horizontal="center" vertical="center" shrinkToFit="1"/>
    </xf>
    <xf numFmtId="176" fontId="5" fillId="3" borderId="45" xfId="0" applyNumberFormat="1" applyFont="1" applyFill="1" applyBorder="1" applyAlignment="1">
      <alignment vertical="center" shrinkToFit="1"/>
    </xf>
    <xf numFmtId="0" fontId="5" fillId="3" borderId="47" xfId="0" applyFont="1" applyFill="1" applyBorder="1" applyAlignment="1">
      <alignment vertical="center" shrinkToFit="1"/>
    </xf>
    <xf numFmtId="176" fontId="5" fillId="3" borderId="48" xfId="0" applyNumberFormat="1" applyFont="1" applyFill="1" applyBorder="1" applyAlignment="1">
      <alignment vertical="center" shrinkToFit="1"/>
    </xf>
    <xf numFmtId="176" fontId="5" fillId="3" borderId="42" xfId="0" applyNumberFormat="1" applyFont="1" applyFill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5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5" fillId="4" borderId="24" xfId="0" applyNumberFormat="1" applyFont="1" applyFill="1" applyBorder="1" applyAlignment="1">
      <alignment vertical="center" shrinkToFit="1"/>
    </xf>
    <xf numFmtId="176" fontId="5" fillId="4" borderId="29" xfId="0" applyNumberFormat="1" applyFont="1" applyFill="1" applyBorder="1" applyAlignment="1">
      <alignment vertical="center" shrinkToFit="1"/>
    </xf>
    <xf numFmtId="176" fontId="0" fillId="4" borderId="2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176" fontId="5" fillId="3" borderId="30" xfId="0" applyNumberFormat="1" applyFont="1" applyFill="1" applyBorder="1" applyAlignment="1">
      <alignment vertical="center" shrinkToFit="1"/>
    </xf>
    <xf numFmtId="0" fontId="5" fillId="0" borderId="44" xfId="0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71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11" fillId="0" borderId="65" xfId="0" applyFont="1" applyBorder="1" applyAlignment="1">
      <alignment vertical="center" shrinkToFit="1"/>
    </xf>
    <xf numFmtId="176" fontId="5" fillId="4" borderId="74" xfId="0" applyNumberFormat="1" applyFont="1" applyFill="1" applyBorder="1" applyAlignment="1">
      <alignment vertical="center" shrinkToFit="1"/>
    </xf>
    <xf numFmtId="0" fontId="5" fillId="0" borderId="75" xfId="0" applyFont="1" applyBorder="1" applyAlignment="1">
      <alignment vertical="center" shrinkToFit="1"/>
    </xf>
    <xf numFmtId="38" fontId="0" fillId="0" borderId="3" xfId="1" applyFont="1" applyBorder="1" applyAlignment="1">
      <alignment horizontal="right"/>
    </xf>
    <xf numFmtId="0" fontId="0" fillId="0" borderId="34" xfId="0" applyBorder="1" applyAlignment="1">
      <alignment horizontal="right" vertical="center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176" fontId="5" fillId="2" borderId="27" xfId="0" applyNumberFormat="1" applyFont="1" applyFill="1" applyBorder="1" applyAlignment="1">
      <alignment vertical="center" shrinkToFit="1"/>
    </xf>
    <xf numFmtId="176" fontId="5" fillId="0" borderId="59" xfId="0" applyNumberFormat="1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  <xf numFmtId="0" fontId="5" fillId="0" borderId="83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3" borderId="87" xfId="0" applyFont="1" applyFill="1" applyBorder="1" applyAlignment="1">
      <alignment horizontal="center" vertical="center" shrinkToFit="1"/>
    </xf>
    <xf numFmtId="0" fontId="5" fillId="2" borderId="86" xfId="0" applyFont="1" applyFill="1" applyBorder="1" applyAlignment="1">
      <alignment horizontal="center" vertical="center" shrinkToFit="1"/>
    </xf>
    <xf numFmtId="0" fontId="5" fillId="3" borderId="86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0" borderId="8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38" fontId="0" fillId="0" borderId="36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177" fontId="0" fillId="0" borderId="88" xfId="0" applyNumberFormat="1" applyBorder="1" applyAlignment="1">
      <alignment horizontal="center" vertical="center"/>
    </xf>
    <xf numFmtId="177" fontId="0" fillId="0" borderId="89" xfId="0" applyNumberFormat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shrinkToFit="1"/>
    </xf>
    <xf numFmtId="0" fontId="5" fillId="4" borderId="16" xfId="0" applyFont="1" applyFill="1" applyBorder="1" applyAlignment="1">
      <alignment horizontal="center" vertical="center" shrinkToFit="1"/>
    </xf>
    <xf numFmtId="176" fontId="5" fillId="4" borderId="22" xfId="0" applyNumberFormat="1" applyFont="1" applyFill="1" applyBorder="1" applyAlignment="1">
      <alignment vertical="center" shrinkToFit="1"/>
    </xf>
    <xf numFmtId="176" fontId="5" fillId="4" borderId="23" xfId="0" applyNumberFormat="1" applyFont="1" applyFill="1" applyBorder="1" applyAlignment="1">
      <alignment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5" fillId="2" borderId="68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4" borderId="55" xfId="0" applyFont="1" applyFill="1" applyBorder="1" applyAlignment="1">
      <alignment horizontal="center" vertical="center" shrinkToFit="1"/>
    </xf>
    <xf numFmtId="176" fontId="5" fillId="4" borderId="70" xfId="0" applyNumberFormat="1" applyFont="1" applyFill="1" applyBorder="1" applyAlignment="1">
      <alignment vertical="center" shrinkToFit="1"/>
    </xf>
    <xf numFmtId="176" fontId="5" fillId="4" borderId="56" xfId="0" applyNumberFormat="1" applyFont="1" applyFill="1" applyBorder="1" applyAlignment="1">
      <alignment vertical="center" shrinkToFit="1"/>
    </xf>
    <xf numFmtId="0" fontId="5" fillId="4" borderId="54" xfId="0" applyFont="1" applyFill="1" applyBorder="1" applyAlignment="1">
      <alignment horizontal="center" vertical="center" shrinkToFit="1"/>
    </xf>
    <xf numFmtId="176" fontId="5" fillId="4" borderId="57" xfId="0" applyNumberFormat="1" applyFont="1" applyFill="1" applyBorder="1" applyAlignment="1">
      <alignment vertical="center" shrinkToFit="1"/>
    </xf>
    <xf numFmtId="0" fontId="5" fillId="0" borderId="45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5" fillId="0" borderId="60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shrinkToFit="1"/>
    </xf>
    <xf numFmtId="176" fontId="5" fillId="4" borderId="64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4" borderId="5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49" xfId="0" applyFont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60" xfId="0" applyFont="1" applyFill="1" applyBorder="1" applyAlignment="1">
      <alignment horizontal="left" vertical="center" shrinkToFit="1"/>
    </xf>
    <xf numFmtId="0" fontId="5" fillId="0" borderId="61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10</xdr:col>
      <xdr:colOff>1304925</xdr:colOff>
      <xdr:row>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8801100" y="0"/>
          <a:ext cx="10668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r>
            <a:rPr kumimoji="1" lang="ja-JP" altLang="en-US" sz="800"/>
            <a:t>　　　　　・　　　　・</a:t>
          </a:r>
          <a:endParaRPr kumimoji="1" lang="en-US" altLang="ja-JP" sz="800"/>
        </a:p>
        <a:p>
          <a:r>
            <a:rPr kumimoji="1" lang="ja-JP" altLang="en-US" sz="800"/>
            <a:t>　　　　　・　　　　・</a:t>
          </a:r>
        </a:p>
      </xdr:txBody>
    </xdr:sp>
    <xdr:clientData/>
  </xdr:twoCellAnchor>
  <xdr:twoCellAnchor>
    <xdr:from>
      <xdr:col>2</xdr:col>
      <xdr:colOff>209550</xdr:colOff>
      <xdr:row>57</xdr:row>
      <xdr:rowOff>190499</xdr:rowOff>
    </xdr:from>
    <xdr:to>
      <xdr:col>3</xdr:col>
      <xdr:colOff>400050</xdr:colOff>
      <xdr:row>59</xdr:row>
      <xdr:rowOff>9524</xdr:rowOff>
    </xdr:to>
    <xdr:sp macro="" textlink="">
      <xdr:nvSpPr>
        <xdr:cNvPr id="3" name="楕円 2"/>
        <xdr:cNvSpPr/>
      </xdr:nvSpPr>
      <xdr:spPr>
        <a:xfrm flipV="1">
          <a:off x="647700" y="11572874"/>
          <a:ext cx="409575" cy="219075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133350</xdr:colOff>
      <xdr:row>61</xdr:row>
      <xdr:rowOff>123825</xdr:rowOff>
    </xdr:from>
    <xdr:ext cx="2495550" cy="342899"/>
    <xdr:sp macro="" textlink="">
      <xdr:nvSpPr>
        <xdr:cNvPr id="4" name="テキスト ボックス 3"/>
        <xdr:cNvSpPr txBox="1"/>
      </xdr:nvSpPr>
      <xdr:spPr>
        <a:xfrm>
          <a:off x="571500" y="12277725"/>
          <a:ext cx="2495550" cy="3428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水色の欄は直接入力してください。</a:t>
          </a:r>
        </a:p>
      </xdr:txBody>
    </xdr:sp>
    <xdr:clientData/>
  </xdr:oneCellAnchor>
  <xdr:twoCellAnchor>
    <xdr:from>
      <xdr:col>6</xdr:col>
      <xdr:colOff>485775</xdr:colOff>
      <xdr:row>59</xdr:row>
      <xdr:rowOff>9525</xdr:rowOff>
    </xdr:from>
    <xdr:to>
      <xdr:col>6</xdr:col>
      <xdr:colOff>1362075</xdr:colOff>
      <xdr:row>61</xdr:row>
      <xdr:rowOff>66675</xdr:rowOff>
    </xdr:to>
    <xdr:cxnSp macro="">
      <xdr:nvCxnSpPr>
        <xdr:cNvPr id="5" name="直線矢印コネクタ 4"/>
        <xdr:cNvCxnSpPr/>
      </xdr:nvCxnSpPr>
      <xdr:spPr>
        <a:xfrm>
          <a:off x="5924550" y="11791950"/>
          <a:ext cx="876300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59</xdr:row>
      <xdr:rowOff>0</xdr:rowOff>
    </xdr:from>
    <xdr:to>
      <xdr:col>8</xdr:col>
      <xdr:colOff>790577</xdr:colOff>
      <xdr:row>61</xdr:row>
      <xdr:rowOff>57150</xdr:rowOff>
    </xdr:to>
    <xdr:cxnSp macro="">
      <xdr:nvCxnSpPr>
        <xdr:cNvPr id="6" name="直線矢印コネクタ 5"/>
        <xdr:cNvCxnSpPr/>
      </xdr:nvCxnSpPr>
      <xdr:spPr>
        <a:xfrm flipH="1">
          <a:off x="7581900" y="11782425"/>
          <a:ext cx="714377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485775</xdr:colOff>
      <xdr:row>61</xdr:row>
      <xdr:rowOff>76199</xdr:rowOff>
    </xdr:from>
    <xdr:ext cx="2695575" cy="704851"/>
    <xdr:sp macro="" textlink="">
      <xdr:nvSpPr>
        <xdr:cNvPr id="7" name="テキスト ボックス 6"/>
        <xdr:cNvSpPr txBox="1"/>
      </xdr:nvSpPr>
      <xdr:spPr>
        <a:xfrm>
          <a:off x="5924550" y="12230099"/>
          <a:ext cx="2695575" cy="70485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（ウ）収益配分額の区分計算書の「共通」欄に計算式が入力されているため、こちらを先に入力してください。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zoomScaleNormal="100" workbookViewId="0">
      <selection activeCell="E57" sqref="E57"/>
    </sheetView>
  </sheetViews>
  <sheetFormatPr defaultRowHeight="13.5" x14ac:dyDescent="0.15"/>
  <cols>
    <col min="1" max="3" width="2.875" customWidth="1"/>
    <col min="4" max="4" width="35.25" customWidth="1"/>
    <col min="5" max="5" width="20.625" customWidth="1"/>
    <col min="6" max="6" width="6.875" customWidth="1"/>
    <col min="7" max="7" width="20.625" customWidth="1"/>
    <col min="8" max="8" width="6.5" customWidth="1"/>
    <col min="9" max="9" width="20.625" customWidth="1"/>
    <col min="10" max="10" width="6.875" customWidth="1"/>
    <col min="11" max="11" width="20.625" customWidth="1"/>
    <col min="12" max="12" width="3.25" customWidth="1"/>
  </cols>
  <sheetData>
    <row r="1" spans="1:12" ht="27" customHeight="1" x14ac:dyDescent="0.15">
      <c r="A1" s="134" t="s">
        <v>54</v>
      </c>
      <c r="B1" s="134"/>
      <c r="C1" s="134"/>
      <c r="D1" s="133" t="s">
        <v>53</v>
      </c>
      <c r="E1" s="133"/>
      <c r="F1" s="133"/>
      <c r="H1" s="39" t="s">
        <v>11</v>
      </c>
      <c r="I1" s="44"/>
      <c r="J1" s="40" t="s">
        <v>12</v>
      </c>
      <c r="K1" s="44"/>
    </row>
    <row r="2" spans="1:12" ht="6" customHeight="1" x14ac:dyDescent="0.15"/>
    <row r="3" spans="1:12" s="3" customFormat="1" ht="12.75" customHeight="1" thickBot="1" x14ac:dyDescent="0.2">
      <c r="A3" s="77"/>
      <c r="B3" s="126"/>
      <c r="C3" s="126"/>
      <c r="D3" s="127"/>
      <c r="E3" s="46"/>
      <c r="F3" s="112"/>
      <c r="G3" s="113"/>
      <c r="H3" s="113"/>
      <c r="I3" s="113"/>
      <c r="J3" s="113"/>
      <c r="K3" s="32"/>
    </row>
    <row r="4" spans="1:12" s="3" customFormat="1" ht="15.95" customHeight="1" x14ac:dyDescent="0.15">
      <c r="A4" s="78"/>
      <c r="C4" s="114" t="s">
        <v>39</v>
      </c>
      <c r="D4" s="115"/>
      <c r="E4" s="50" t="s">
        <v>8</v>
      </c>
      <c r="F4" s="121" t="s">
        <v>29</v>
      </c>
      <c r="G4" s="122"/>
      <c r="H4" s="122"/>
      <c r="I4" s="122"/>
      <c r="J4" s="122"/>
      <c r="K4" s="48" t="s">
        <v>9</v>
      </c>
    </row>
    <row r="5" spans="1:12" s="3" customFormat="1" ht="15.95" customHeight="1" x14ac:dyDescent="0.15">
      <c r="A5" s="78"/>
      <c r="B5" s="96" t="s">
        <v>31</v>
      </c>
      <c r="C5" s="101" t="s">
        <v>14</v>
      </c>
      <c r="D5" s="100"/>
      <c r="E5" s="53"/>
      <c r="F5" s="74"/>
      <c r="G5" s="73" t="s">
        <v>30</v>
      </c>
      <c r="H5" s="75" t="s">
        <v>43</v>
      </c>
      <c r="I5" s="73" t="s">
        <v>45</v>
      </c>
      <c r="J5" s="75" t="s">
        <v>44</v>
      </c>
      <c r="K5" s="76" t="s">
        <v>3</v>
      </c>
    </row>
    <row r="6" spans="1:12" s="3" customFormat="1" ht="15.95" customHeight="1" x14ac:dyDescent="0.15">
      <c r="A6" s="78"/>
      <c r="B6" s="97"/>
      <c r="C6" s="45"/>
      <c r="D6" s="116" t="s">
        <v>47</v>
      </c>
      <c r="E6" s="117">
        <v>20546000</v>
      </c>
      <c r="F6" s="67" t="s">
        <v>0</v>
      </c>
      <c r="G6" s="41">
        <v>0</v>
      </c>
      <c r="H6" s="4"/>
      <c r="I6" s="41">
        <v>0</v>
      </c>
      <c r="J6" s="4"/>
      <c r="K6" s="9">
        <f>G6+I6</f>
        <v>0</v>
      </c>
      <c r="L6" s="31"/>
    </row>
    <row r="7" spans="1:12" s="3" customFormat="1" ht="15.95" customHeight="1" x14ac:dyDescent="0.15">
      <c r="A7" s="78"/>
      <c r="B7" s="97"/>
      <c r="C7" s="45"/>
      <c r="D7" s="116"/>
      <c r="E7" s="118"/>
      <c r="F7" s="68" t="s">
        <v>7</v>
      </c>
      <c r="G7" s="8">
        <f>IFERROR(ROUNDUP(K7*$G$60,0),"")</f>
        <v>18372850</v>
      </c>
      <c r="H7" s="5"/>
      <c r="I7" s="8">
        <f>IFERROR(K7-G7,"")</f>
        <v>2173150</v>
      </c>
      <c r="J7" s="5"/>
      <c r="K7" s="42">
        <v>20546000</v>
      </c>
      <c r="L7" s="11"/>
    </row>
    <row r="8" spans="1:12" s="3" customFormat="1" ht="15.95" customHeight="1" x14ac:dyDescent="0.15">
      <c r="A8" s="78"/>
      <c r="B8" s="97"/>
      <c r="C8" s="45"/>
      <c r="D8" s="116" t="s">
        <v>48</v>
      </c>
      <c r="E8" s="118">
        <v>44291525</v>
      </c>
      <c r="F8" s="67" t="s">
        <v>0</v>
      </c>
      <c r="G8" s="41">
        <v>41091525</v>
      </c>
      <c r="H8" s="4"/>
      <c r="I8" s="41">
        <v>0</v>
      </c>
      <c r="J8" s="4"/>
      <c r="K8" s="9">
        <f t="shared" ref="K8" si="0">G8+I8</f>
        <v>41091525</v>
      </c>
      <c r="L8" s="31"/>
    </row>
    <row r="9" spans="1:12" s="3" customFormat="1" ht="15.95" customHeight="1" x14ac:dyDescent="0.15">
      <c r="A9" s="78"/>
      <c r="B9" s="97"/>
      <c r="C9" s="45"/>
      <c r="D9" s="116"/>
      <c r="E9" s="118"/>
      <c r="F9" s="68" t="s">
        <v>7</v>
      </c>
      <c r="G9" s="8">
        <f>IFERROR(ROUNDUP(K9*$G$60,0),"")</f>
        <v>2861536</v>
      </c>
      <c r="H9" s="5"/>
      <c r="I9" s="8">
        <f>IFERROR(K9-G9,"")</f>
        <v>338464</v>
      </c>
      <c r="J9" s="5"/>
      <c r="K9" s="42">
        <v>3200000</v>
      </c>
      <c r="L9" s="11"/>
    </row>
    <row r="10" spans="1:12" s="3" customFormat="1" ht="15.95" customHeight="1" x14ac:dyDescent="0.15">
      <c r="A10" s="78"/>
      <c r="B10" s="97"/>
      <c r="C10" s="45"/>
      <c r="D10" s="116" t="s">
        <v>49</v>
      </c>
      <c r="E10" s="118">
        <v>32014569</v>
      </c>
      <c r="F10" s="67" t="s">
        <v>0</v>
      </c>
      <c r="G10" s="41">
        <v>31484569</v>
      </c>
      <c r="H10" s="4"/>
      <c r="I10" s="41">
        <v>530000</v>
      </c>
      <c r="J10" s="4"/>
      <c r="K10" s="9">
        <f t="shared" ref="K10" si="1">G10+I10</f>
        <v>32014569</v>
      </c>
      <c r="L10" s="31"/>
    </row>
    <row r="11" spans="1:12" s="3" customFormat="1" ht="15.95" customHeight="1" thickBot="1" x14ac:dyDescent="0.2">
      <c r="A11" s="78"/>
      <c r="B11" s="97"/>
      <c r="C11" s="45"/>
      <c r="D11" s="119"/>
      <c r="E11" s="120"/>
      <c r="F11" s="68" t="s">
        <v>7</v>
      </c>
      <c r="G11" s="8">
        <f>IFERROR(ROUNDUP(K11*$G$60,0),"")</f>
        <v>0</v>
      </c>
      <c r="H11" s="5"/>
      <c r="I11" s="8">
        <f>IFERROR(K11-G11,"")</f>
        <v>0</v>
      </c>
      <c r="J11" s="5"/>
      <c r="K11" s="42">
        <v>0</v>
      </c>
      <c r="L11" s="11"/>
    </row>
    <row r="12" spans="1:12" s="3" customFormat="1" ht="15.95" customHeight="1" thickBot="1" x14ac:dyDescent="0.2">
      <c r="A12" s="78"/>
      <c r="B12" s="97"/>
      <c r="C12" s="47"/>
      <c r="D12" s="18" t="s">
        <v>17</v>
      </c>
      <c r="E12" s="49">
        <f>SUM(E6:E11)</f>
        <v>96852094</v>
      </c>
      <c r="F12" s="72"/>
      <c r="G12" s="22">
        <f>SUM(G6:G11)</f>
        <v>93810480</v>
      </c>
      <c r="H12" s="21"/>
      <c r="I12" s="22">
        <f>SUM(I6:I11)</f>
        <v>3041614</v>
      </c>
      <c r="J12" s="21"/>
      <c r="K12" s="23">
        <f>SUM(K6:K11)</f>
        <v>96852094</v>
      </c>
      <c r="L12" s="11"/>
    </row>
    <row r="13" spans="1:12" s="3" customFormat="1" ht="15.95" customHeight="1" x14ac:dyDescent="0.15">
      <c r="A13" s="78"/>
      <c r="B13" s="97"/>
      <c r="C13" s="104" t="s">
        <v>15</v>
      </c>
      <c r="D13" s="105"/>
      <c r="E13" s="55"/>
      <c r="F13" s="60"/>
      <c r="G13" s="90"/>
      <c r="H13" s="91"/>
      <c r="I13" s="90"/>
      <c r="J13" s="91"/>
      <c r="K13" s="61"/>
    </row>
    <row r="14" spans="1:12" s="3" customFormat="1" ht="15.95" customHeight="1" x14ac:dyDescent="0.15">
      <c r="A14" s="78"/>
      <c r="B14" s="97"/>
      <c r="C14" s="45"/>
      <c r="D14" s="116" t="s">
        <v>46</v>
      </c>
      <c r="E14" s="117">
        <v>4261500</v>
      </c>
      <c r="F14" s="67" t="s">
        <v>0</v>
      </c>
      <c r="G14" s="41">
        <v>3953400</v>
      </c>
      <c r="H14" s="4"/>
      <c r="I14" s="41">
        <v>0</v>
      </c>
      <c r="J14" s="4"/>
      <c r="K14" s="9">
        <f t="shared" ref="K14" si="2">G14+I14</f>
        <v>3953400</v>
      </c>
      <c r="L14" s="31"/>
    </row>
    <row r="15" spans="1:12" s="3" customFormat="1" ht="15.95" customHeight="1" x14ac:dyDescent="0.15">
      <c r="A15" s="78"/>
      <c r="B15" s="97"/>
      <c r="C15" s="45"/>
      <c r="D15" s="116"/>
      <c r="E15" s="118"/>
      <c r="F15" s="68" t="s">
        <v>7</v>
      </c>
      <c r="G15" s="8">
        <f>IFERROR(ROUNDUP(K15*$G$60,0),"")</f>
        <v>275513</v>
      </c>
      <c r="H15" s="5"/>
      <c r="I15" s="8">
        <f>IFERROR(K15-G15,"")</f>
        <v>32587</v>
      </c>
      <c r="J15" s="5"/>
      <c r="K15" s="42">
        <v>308100</v>
      </c>
      <c r="L15" s="11"/>
    </row>
    <row r="16" spans="1:12" s="3" customFormat="1" ht="15.95" customHeight="1" x14ac:dyDescent="0.15">
      <c r="A16" s="78"/>
      <c r="B16" s="97"/>
      <c r="C16" s="45"/>
      <c r="D16" s="128"/>
      <c r="E16" s="118"/>
      <c r="F16" s="67" t="s">
        <v>0</v>
      </c>
      <c r="G16" s="41"/>
      <c r="H16" s="4"/>
      <c r="I16" s="41"/>
      <c r="J16" s="4"/>
      <c r="K16" s="9">
        <f t="shared" ref="K16" si="3">G16+I16</f>
        <v>0</v>
      </c>
      <c r="L16" s="31"/>
    </row>
    <row r="17" spans="1:12" s="3" customFormat="1" ht="15.95" customHeight="1" thickBot="1" x14ac:dyDescent="0.2">
      <c r="A17" s="78"/>
      <c r="B17" s="97"/>
      <c r="C17" s="45"/>
      <c r="D17" s="128"/>
      <c r="E17" s="120"/>
      <c r="F17" s="68" t="s">
        <v>7</v>
      </c>
      <c r="G17" s="8">
        <f>IFERROR(ROUNDUP(K17*$G$60,0),"")</f>
        <v>0</v>
      </c>
      <c r="H17" s="5"/>
      <c r="I17" s="8">
        <f>IFERROR(K17-G17,"")</f>
        <v>0</v>
      </c>
      <c r="J17" s="5"/>
      <c r="K17" s="42"/>
      <c r="L17" s="11"/>
    </row>
    <row r="18" spans="1:12" s="3" customFormat="1" ht="15.95" customHeight="1" thickBot="1" x14ac:dyDescent="0.2">
      <c r="A18" s="78"/>
      <c r="B18" s="97"/>
      <c r="C18" s="45"/>
      <c r="D18" s="18" t="s">
        <v>18</v>
      </c>
      <c r="E18" s="49">
        <f>SUM(E14:E17)</f>
        <v>4261500</v>
      </c>
      <c r="F18" s="72"/>
      <c r="G18" s="22">
        <f>SUM(G14:G17)</f>
        <v>4228913</v>
      </c>
      <c r="H18" s="21"/>
      <c r="I18" s="22">
        <f>SUM(I14:I17)</f>
        <v>32587</v>
      </c>
      <c r="J18" s="21"/>
      <c r="K18" s="23">
        <f>SUM(K14:K17)</f>
        <v>4261500</v>
      </c>
      <c r="L18" s="11"/>
    </row>
    <row r="19" spans="1:12" s="3" customFormat="1" ht="15.95" customHeight="1" x14ac:dyDescent="0.15">
      <c r="A19" s="78"/>
      <c r="B19" s="97"/>
      <c r="C19" s="102" t="s">
        <v>16</v>
      </c>
      <c r="D19" s="103"/>
      <c r="E19" s="54"/>
      <c r="F19" s="60"/>
      <c r="G19" s="90"/>
      <c r="H19" s="91"/>
      <c r="I19" s="90"/>
      <c r="J19" s="91"/>
      <c r="K19" s="61"/>
    </row>
    <row r="20" spans="1:12" s="3" customFormat="1" ht="15.95" customHeight="1" x14ac:dyDescent="0.15">
      <c r="A20" s="78"/>
      <c r="B20" s="97"/>
      <c r="C20" s="101" t="s">
        <v>19</v>
      </c>
      <c r="D20" s="100"/>
      <c r="E20" s="53"/>
      <c r="F20" s="62"/>
      <c r="G20" s="88"/>
      <c r="H20" s="89"/>
      <c r="I20" s="88"/>
      <c r="J20" s="89"/>
      <c r="K20" s="63"/>
    </row>
    <row r="21" spans="1:12" s="3" customFormat="1" ht="15.95" customHeight="1" x14ac:dyDescent="0.15">
      <c r="A21" s="78"/>
      <c r="B21" s="97"/>
      <c r="C21" s="1"/>
      <c r="D21" s="123" t="s">
        <v>32</v>
      </c>
      <c r="E21" s="117">
        <v>6106146</v>
      </c>
      <c r="F21" s="67" t="s">
        <v>0</v>
      </c>
      <c r="G21" s="41">
        <v>6106146</v>
      </c>
      <c r="H21" s="4"/>
      <c r="I21" s="41">
        <v>0</v>
      </c>
      <c r="J21" s="4"/>
      <c r="K21" s="9">
        <f t="shared" ref="K21" si="4">G21+I21</f>
        <v>6106146</v>
      </c>
      <c r="L21" s="31"/>
    </row>
    <row r="22" spans="1:12" s="3" customFormat="1" ht="15.95" customHeight="1" thickBot="1" x14ac:dyDescent="0.2">
      <c r="A22" s="78"/>
      <c r="B22" s="97"/>
      <c r="C22" s="1"/>
      <c r="D22" s="124"/>
      <c r="E22" s="125"/>
      <c r="F22" s="69" t="s">
        <v>7</v>
      </c>
      <c r="G22" s="51">
        <f>IFERROR(ROUNDUP(K22*$G$60,0),"")</f>
        <v>0</v>
      </c>
      <c r="H22" s="52"/>
      <c r="I22" s="51">
        <f>IFERROR(K22-G22,"")</f>
        <v>0</v>
      </c>
      <c r="J22" s="52"/>
      <c r="K22" s="56">
        <v>0</v>
      </c>
      <c r="L22" s="11"/>
    </row>
    <row r="23" spans="1:12" s="3" customFormat="1" ht="15.95" customHeight="1" thickBot="1" x14ac:dyDescent="0.2">
      <c r="A23" s="78"/>
      <c r="B23" s="97"/>
      <c r="C23" s="1"/>
      <c r="D23" s="20" t="s">
        <v>35</v>
      </c>
      <c r="E23" s="49">
        <f>ROUNDDOWN(E21*0.75,0)</f>
        <v>4579609</v>
      </c>
      <c r="F23" s="72"/>
      <c r="G23" s="22">
        <f>IFERROR(ROUNDDOWN((G21+G22)*0.75,0),0)</f>
        <v>4579609</v>
      </c>
      <c r="H23" s="21"/>
      <c r="I23" s="22">
        <f>IFERROR(K23-G23,"")</f>
        <v>0</v>
      </c>
      <c r="J23" s="21"/>
      <c r="K23" s="23">
        <f>IFERROR(ROUNDDOWN((K21+K22)*0.75,0),0)</f>
        <v>4579609</v>
      </c>
      <c r="L23" s="31"/>
    </row>
    <row r="24" spans="1:12" s="3" customFormat="1" ht="15.95" customHeight="1" x14ac:dyDescent="0.15">
      <c r="A24" s="78"/>
      <c r="B24" s="97"/>
      <c r="C24" s="99" t="s">
        <v>20</v>
      </c>
      <c r="D24" s="100"/>
      <c r="E24" s="57"/>
      <c r="F24" s="60"/>
      <c r="G24" s="90"/>
      <c r="H24" s="91"/>
      <c r="I24" s="90"/>
      <c r="J24" s="91"/>
      <c r="K24" s="61"/>
    </row>
    <row r="25" spans="1:12" s="3" customFormat="1" ht="15.95" customHeight="1" x14ac:dyDescent="0.15">
      <c r="A25" s="78"/>
      <c r="B25" s="97"/>
      <c r="C25" s="1"/>
      <c r="D25" s="123" t="s">
        <v>33</v>
      </c>
      <c r="E25" s="117">
        <v>0</v>
      </c>
      <c r="F25" s="67" t="s">
        <v>0</v>
      </c>
      <c r="G25" s="41">
        <v>0</v>
      </c>
      <c r="H25" s="4"/>
      <c r="I25" s="41">
        <v>0</v>
      </c>
      <c r="J25" s="4"/>
      <c r="K25" s="9">
        <f t="shared" ref="K25" si="5">G25+I25</f>
        <v>0</v>
      </c>
      <c r="L25" s="31"/>
    </row>
    <row r="26" spans="1:12" s="3" customFormat="1" ht="15.95" customHeight="1" x14ac:dyDescent="0.15">
      <c r="A26" s="78"/>
      <c r="B26" s="97"/>
      <c r="C26" s="1"/>
      <c r="D26" s="135"/>
      <c r="E26" s="118"/>
      <c r="F26" s="68" t="s">
        <v>7</v>
      </c>
      <c r="G26" s="8">
        <f>IFERROR(ROUNDUP(K26*$G$60,0),"")</f>
        <v>0</v>
      </c>
      <c r="H26" s="5"/>
      <c r="I26" s="8">
        <f>IFERROR(K26-G26,"")</f>
        <v>0</v>
      </c>
      <c r="J26" s="5"/>
      <c r="K26" s="42">
        <v>0</v>
      </c>
      <c r="L26" s="11"/>
    </row>
    <row r="27" spans="1:12" s="3" customFormat="1" ht="15.95" customHeight="1" x14ac:dyDescent="0.15">
      <c r="A27" s="78"/>
      <c r="B27" s="97"/>
      <c r="C27" s="1"/>
      <c r="D27" s="123" t="s">
        <v>34</v>
      </c>
      <c r="E27" s="118">
        <v>0</v>
      </c>
      <c r="F27" s="67" t="s">
        <v>0</v>
      </c>
      <c r="G27" s="41">
        <v>0</v>
      </c>
      <c r="H27" s="4"/>
      <c r="I27" s="41">
        <v>0</v>
      </c>
      <c r="J27" s="4"/>
      <c r="K27" s="9">
        <f t="shared" ref="K27" si="6">G27+I27</f>
        <v>0</v>
      </c>
      <c r="L27" s="31"/>
    </row>
    <row r="28" spans="1:12" s="3" customFormat="1" ht="15.95" customHeight="1" thickBot="1" x14ac:dyDescent="0.2">
      <c r="A28" s="78"/>
      <c r="B28" s="97"/>
      <c r="C28" s="1"/>
      <c r="D28" s="136"/>
      <c r="E28" s="120"/>
      <c r="F28" s="69" t="s">
        <v>7</v>
      </c>
      <c r="G28" s="8">
        <f>IFERROR(ROUNDUP(K28*$G$60,0),"")</f>
        <v>0</v>
      </c>
      <c r="H28" s="5"/>
      <c r="I28" s="8">
        <f>IFERROR(K28-G28,"")</f>
        <v>0</v>
      </c>
      <c r="J28" s="5"/>
      <c r="K28" s="42">
        <v>0</v>
      </c>
      <c r="L28" s="11"/>
    </row>
    <row r="29" spans="1:12" s="3" customFormat="1" ht="15.95" customHeight="1" thickBot="1" x14ac:dyDescent="0.2">
      <c r="A29" s="78"/>
      <c r="B29" s="97"/>
      <c r="C29" s="1"/>
      <c r="D29" s="25" t="s">
        <v>37</v>
      </c>
      <c r="E29" s="26">
        <f>SUM(E25:E28)</f>
        <v>0</v>
      </c>
      <c r="F29" s="70"/>
      <c r="G29" s="28">
        <f>IFERROR(ROUNDUP((G25+G26)-((G27+G28)*0.75),0),0)</f>
        <v>0</v>
      </c>
      <c r="H29" s="27"/>
      <c r="I29" s="28">
        <f>IFERROR(K29-G29,"")</f>
        <v>0</v>
      </c>
      <c r="J29" s="27"/>
      <c r="K29" s="29">
        <f>IFERROR(ROUNDDOWN((K25+K26)-(K27+K28)*0.75,0),0)</f>
        <v>0</v>
      </c>
      <c r="L29" s="11"/>
    </row>
    <row r="30" spans="1:12" s="3" customFormat="1" ht="15.95" customHeight="1" thickBot="1" x14ac:dyDescent="0.2">
      <c r="A30" s="78"/>
      <c r="B30" s="98"/>
      <c r="C30" s="137" t="s">
        <v>42</v>
      </c>
      <c r="D30" s="138"/>
      <c r="E30" s="14">
        <f>E12+E18+E23+E29</f>
        <v>105693203</v>
      </c>
      <c r="F30" s="71"/>
      <c r="G30" s="16">
        <f>IFERROR(G12+G18+G23+G29,"")</f>
        <v>102619002</v>
      </c>
      <c r="H30" s="15"/>
      <c r="I30" s="16">
        <f>IFERROR(I12+I18+I23+I29,"")</f>
        <v>3074201</v>
      </c>
      <c r="J30" s="64"/>
      <c r="K30" s="17">
        <f>IFERROR(K12+K18+K23+K29,"")</f>
        <v>105693203</v>
      </c>
      <c r="L30" s="11"/>
    </row>
    <row r="31" spans="1:12" s="3" customFormat="1" ht="15.95" customHeight="1" x14ac:dyDescent="0.15">
      <c r="A31" s="78"/>
      <c r="B31" s="96" t="s">
        <v>36</v>
      </c>
      <c r="C31" s="131" t="s">
        <v>21</v>
      </c>
      <c r="D31" s="132"/>
      <c r="E31" s="30"/>
      <c r="F31" s="60"/>
      <c r="G31" s="90"/>
      <c r="H31" s="91"/>
      <c r="I31" s="90"/>
      <c r="J31" s="91"/>
      <c r="K31" s="61"/>
    </row>
    <row r="32" spans="1:12" s="3" customFormat="1" ht="15.95" customHeight="1" x14ac:dyDescent="0.15">
      <c r="A32" s="78"/>
      <c r="B32" s="97"/>
      <c r="C32" s="6"/>
      <c r="D32" s="106" t="s">
        <v>52</v>
      </c>
      <c r="E32" s="108">
        <v>881523</v>
      </c>
      <c r="F32" s="67" t="s">
        <v>0</v>
      </c>
      <c r="G32" s="41">
        <v>0</v>
      </c>
      <c r="H32" s="4"/>
      <c r="I32" s="41">
        <v>0</v>
      </c>
      <c r="J32" s="4"/>
      <c r="K32" s="9">
        <f t="shared" ref="K32" si="7">G32+I32</f>
        <v>0</v>
      </c>
      <c r="L32" s="31"/>
    </row>
    <row r="33" spans="1:12" s="3" customFormat="1" ht="15.95" customHeight="1" x14ac:dyDescent="0.15">
      <c r="A33" s="78"/>
      <c r="B33" s="97"/>
      <c r="C33" s="33"/>
      <c r="D33" s="107"/>
      <c r="E33" s="109"/>
      <c r="F33" s="68" t="s">
        <v>7</v>
      </c>
      <c r="G33" s="8">
        <f>IFERROR(ROUNDUP(K33*$G$60,0),"")</f>
        <v>788285</v>
      </c>
      <c r="H33" s="5"/>
      <c r="I33" s="8">
        <f>IFERROR(K33-G33,"")</f>
        <v>93238</v>
      </c>
      <c r="J33" s="5"/>
      <c r="K33" s="42">
        <v>881523</v>
      </c>
      <c r="L33" s="11"/>
    </row>
    <row r="34" spans="1:12" s="3" customFormat="1" ht="15.95" customHeight="1" x14ac:dyDescent="0.15">
      <c r="A34" s="78"/>
      <c r="B34" s="97"/>
      <c r="C34" s="33"/>
      <c r="D34" s="106"/>
      <c r="E34" s="108"/>
      <c r="F34" s="67" t="s">
        <v>0</v>
      </c>
      <c r="G34" s="41"/>
      <c r="H34" s="4"/>
      <c r="I34" s="41"/>
      <c r="J34" s="4"/>
      <c r="K34" s="9">
        <f t="shared" ref="K34" si="8">G34+I34</f>
        <v>0</v>
      </c>
      <c r="L34" s="31"/>
    </row>
    <row r="35" spans="1:12" s="3" customFormat="1" ht="15.95" customHeight="1" thickBot="1" x14ac:dyDescent="0.2">
      <c r="A35" s="78"/>
      <c r="B35" s="97"/>
      <c r="C35" s="1"/>
      <c r="D35" s="107"/>
      <c r="E35" s="109"/>
      <c r="F35" s="68" t="s">
        <v>7</v>
      </c>
      <c r="G35" s="8">
        <f>IFERROR(ROUNDUP(K35*$G$60,0),"")</f>
        <v>0</v>
      </c>
      <c r="H35" s="5"/>
      <c r="I35" s="8">
        <f>IFERROR(K35-G35,"")</f>
        <v>0</v>
      </c>
      <c r="J35" s="5"/>
      <c r="K35" s="42"/>
      <c r="L35" s="11"/>
    </row>
    <row r="36" spans="1:12" s="3" customFormat="1" ht="15.95" customHeight="1" thickBot="1" x14ac:dyDescent="0.2">
      <c r="A36" s="78"/>
      <c r="B36" s="97"/>
      <c r="C36" s="1"/>
      <c r="D36" s="18" t="s">
        <v>23</v>
      </c>
      <c r="E36" s="19">
        <f>SUM(E32:E35)</f>
        <v>881523</v>
      </c>
      <c r="F36" s="72"/>
      <c r="G36" s="22">
        <f>SUM(G32:G35)</f>
        <v>788285</v>
      </c>
      <c r="H36" s="21"/>
      <c r="I36" s="22">
        <f>SUM(I32:I35)</f>
        <v>93238</v>
      </c>
      <c r="J36" s="21"/>
      <c r="K36" s="23">
        <f>SUM(K32:K35)</f>
        <v>881523</v>
      </c>
      <c r="L36" s="11"/>
    </row>
    <row r="37" spans="1:12" s="3" customFormat="1" ht="15.95" customHeight="1" x14ac:dyDescent="0.15">
      <c r="A37" s="78"/>
      <c r="B37" s="97"/>
      <c r="C37" s="129" t="s">
        <v>22</v>
      </c>
      <c r="D37" s="130"/>
      <c r="E37" s="24"/>
      <c r="F37" s="60"/>
      <c r="G37" s="90"/>
      <c r="H37" s="91"/>
      <c r="I37" s="90"/>
      <c r="J37" s="91"/>
      <c r="K37" s="61"/>
    </row>
    <row r="38" spans="1:12" s="3" customFormat="1" ht="15.95" customHeight="1" x14ac:dyDescent="0.15">
      <c r="A38" s="78"/>
      <c r="B38" s="97"/>
      <c r="C38" s="6"/>
      <c r="D38" s="106" t="s">
        <v>51</v>
      </c>
      <c r="E38" s="108">
        <v>779739</v>
      </c>
      <c r="F38" s="67" t="s">
        <v>0</v>
      </c>
      <c r="G38" s="41">
        <v>0</v>
      </c>
      <c r="H38" s="4"/>
      <c r="I38" s="41">
        <v>0</v>
      </c>
      <c r="J38" s="4"/>
      <c r="K38" s="9">
        <f t="shared" ref="K38" si="9">G38+I38</f>
        <v>0</v>
      </c>
      <c r="L38" s="31"/>
    </row>
    <row r="39" spans="1:12" s="3" customFormat="1" ht="15.95" customHeight="1" x14ac:dyDescent="0.15">
      <c r="A39" s="78"/>
      <c r="B39" s="97"/>
      <c r="C39" s="33"/>
      <c r="D39" s="107"/>
      <c r="E39" s="109"/>
      <c r="F39" s="68" t="s">
        <v>7</v>
      </c>
      <c r="G39" s="8">
        <f>IFERROR(ROUNDUP(K39*$G$60,0),"")</f>
        <v>697267</v>
      </c>
      <c r="H39" s="5"/>
      <c r="I39" s="8">
        <f>IFERROR(K39-G39,"")</f>
        <v>82472</v>
      </c>
      <c r="J39" s="5"/>
      <c r="K39" s="42">
        <v>779739</v>
      </c>
      <c r="L39" s="11"/>
    </row>
    <row r="40" spans="1:12" s="3" customFormat="1" ht="15.95" customHeight="1" x14ac:dyDescent="0.15">
      <c r="A40" s="78"/>
      <c r="B40" s="97"/>
      <c r="C40" s="33"/>
      <c r="D40" s="106"/>
      <c r="E40" s="108"/>
      <c r="F40" s="67" t="s">
        <v>0</v>
      </c>
      <c r="G40" s="41"/>
      <c r="H40" s="4"/>
      <c r="I40" s="41"/>
      <c r="J40" s="4"/>
      <c r="K40" s="9">
        <f t="shared" ref="K40" si="10">G40+I40</f>
        <v>0</v>
      </c>
      <c r="L40" s="31"/>
    </row>
    <row r="41" spans="1:12" s="3" customFormat="1" ht="15.95" customHeight="1" thickBot="1" x14ac:dyDescent="0.2">
      <c r="A41" s="78"/>
      <c r="B41" s="97"/>
      <c r="C41" s="1"/>
      <c r="D41" s="107"/>
      <c r="E41" s="109"/>
      <c r="F41" s="68" t="s">
        <v>7</v>
      </c>
      <c r="G41" s="8">
        <f>IFERROR(ROUNDUP(K41*$G$60,0),"")</f>
        <v>0</v>
      </c>
      <c r="H41" s="5"/>
      <c r="I41" s="8">
        <f>IFERROR(K41-G41,"")</f>
        <v>0</v>
      </c>
      <c r="J41" s="5"/>
      <c r="K41" s="42"/>
      <c r="L41" s="11"/>
    </row>
    <row r="42" spans="1:12" s="3" customFormat="1" ht="15.95" customHeight="1" thickBot="1" x14ac:dyDescent="0.2">
      <c r="A42" s="78"/>
      <c r="B42" s="97"/>
      <c r="C42" s="1"/>
      <c r="D42" s="25" t="s">
        <v>24</v>
      </c>
      <c r="E42" s="26">
        <f>SUM(E38:E41)</f>
        <v>779739</v>
      </c>
      <c r="F42" s="70"/>
      <c r="G42" s="28">
        <f>SUM(G38:G41)</f>
        <v>697267</v>
      </c>
      <c r="H42" s="27"/>
      <c r="I42" s="28">
        <f>SUM(I38:I41)</f>
        <v>82472</v>
      </c>
      <c r="J42" s="27"/>
      <c r="K42" s="29">
        <f>SUM(K38:K41)</f>
        <v>779739</v>
      </c>
      <c r="L42" s="11"/>
    </row>
    <row r="43" spans="1:12" s="3" customFormat="1" ht="15.95" customHeight="1" thickBot="1" x14ac:dyDescent="0.2">
      <c r="A43" s="78"/>
      <c r="B43" s="98"/>
      <c r="C43" s="110" t="s">
        <v>41</v>
      </c>
      <c r="D43" s="111"/>
      <c r="E43" s="14">
        <f>E36-E42</f>
        <v>101784</v>
      </c>
      <c r="F43" s="71"/>
      <c r="G43" s="16">
        <f>G36-G42</f>
        <v>91018</v>
      </c>
      <c r="H43" s="15"/>
      <c r="I43" s="16">
        <f>I36-I42</f>
        <v>10766</v>
      </c>
      <c r="J43" s="15"/>
      <c r="K43" s="17">
        <f>K36-K42</f>
        <v>101784</v>
      </c>
      <c r="L43" s="11"/>
    </row>
    <row r="44" spans="1:12" s="3" customFormat="1" ht="15.95" customHeight="1" x14ac:dyDescent="0.15">
      <c r="A44" s="78"/>
      <c r="B44" s="96" t="s">
        <v>38</v>
      </c>
      <c r="C44" s="131" t="s">
        <v>25</v>
      </c>
      <c r="D44" s="132"/>
      <c r="E44" s="30"/>
      <c r="F44" s="60"/>
      <c r="G44" s="90"/>
      <c r="H44" s="91"/>
      <c r="I44" s="90"/>
      <c r="J44" s="91"/>
      <c r="K44" s="61"/>
    </row>
    <row r="45" spans="1:12" s="3" customFormat="1" ht="15.95" customHeight="1" x14ac:dyDescent="0.15">
      <c r="A45" s="78"/>
      <c r="B45" s="97"/>
      <c r="C45" s="33"/>
      <c r="D45" s="106" t="s">
        <v>50</v>
      </c>
      <c r="E45" s="108">
        <v>6073812</v>
      </c>
      <c r="F45" s="67" t="s">
        <v>0</v>
      </c>
      <c r="G45" s="41">
        <v>6073812</v>
      </c>
      <c r="H45" s="4"/>
      <c r="I45" s="41">
        <v>0</v>
      </c>
      <c r="J45" s="4"/>
      <c r="K45" s="9">
        <f t="shared" ref="K45" si="11">G45+I45</f>
        <v>6073812</v>
      </c>
      <c r="L45" s="31"/>
    </row>
    <row r="46" spans="1:12" s="3" customFormat="1" ht="15.95" customHeight="1" x14ac:dyDescent="0.15">
      <c r="A46" s="78"/>
      <c r="B46" s="97"/>
      <c r="C46" s="33"/>
      <c r="D46" s="107"/>
      <c r="E46" s="109"/>
      <c r="F46" s="68" t="s">
        <v>7</v>
      </c>
      <c r="G46" s="8">
        <f>IFERROR(ROUNDUP(K46*$G$60,0),"")</f>
        <v>0</v>
      </c>
      <c r="H46" s="5"/>
      <c r="I46" s="8">
        <f>IFERROR(K46-G46,"")</f>
        <v>0</v>
      </c>
      <c r="J46" s="5"/>
      <c r="K46" s="42">
        <v>0</v>
      </c>
      <c r="L46" s="11"/>
    </row>
    <row r="47" spans="1:12" s="3" customFormat="1" ht="15.95" customHeight="1" x14ac:dyDescent="0.15">
      <c r="A47" s="78"/>
      <c r="B47" s="97"/>
      <c r="C47" s="33"/>
      <c r="D47" s="106"/>
      <c r="E47" s="108"/>
      <c r="F47" s="67" t="s">
        <v>0</v>
      </c>
      <c r="G47" s="41"/>
      <c r="H47" s="4"/>
      <c r="I47" s="41"/>
      <c r="J47" s="4"/>
      <c r="K47" s="9">
        <f t="shared" ref="K47" si="12">G47+I47</f>
        <v>0</v>
      </c>
      <c r="L47" s="31"/>
    </row>
    <row r="48" spans="1:12" s="3" customFormat="1" ht="15.95" customHeight="1" thickBot="1" x14ac:dyDescent="0.2">
      <c r="A48" s="78"/>
      <c r="B48" s="97"/>
      <c r="C48" s="1"/>
      <c r="D48" s="107"/>
      <c r="E48" s="109"/>
      <c r="F48" s="68" t="s">
        <v>7</v>
      </c>
      <c r="G48" s="8">
        <f>IFERROR(ROUNDUP(K48*$G$60,0),"")</f>
        <v>0</v>
      </c>
      <c r="H48" s="5"/>
      <c r="I48" s="8">
        <f>IFERROR(K48-G48,"")</f>
        <v>0</v>
      </c>
      <c r="J48" s="5"/>
      <c r="K48" s="42"/>
      <c r="L48" s="11"/>
    </row>
    <row r="49" spans="1:12" s="3" customFormat="1" ht="15.95" customHeight="1" thickBot="1" x14ac:dyDescent="0.2">
      <c r="A49" s="78"/>
      <c r="B49" s="97"/>
      <c r="C49" s="1"/>
      <c r="D49" s="18" t="s">
        <v>23</v>
      </c>
      <c r="E49" s="19">
        <f>SUM(E45:E48)</f>
        <v>6073812</v>
      </c>
      <c r="F49" s="72"/>
      <c r="G49" s="22">
        <f>SUM(G45:G48)</f>
        <v>6073812</v>
      </c>
      <c r="H49" s="21"/>
      <c r="I49" s="22">
        <f>SUM(I45:I48)</f>
        <v>0</v>
      </c>
      <c r="J49" s="21"/>
      <c r="K49" s="23">
        <f>SUM(K45:K48)</f>
        <v>6073812</v>
      </c>
      <c r="L49" s="11"/>
    </row>
    <row r="50" spans="1:12" s="3" customFormat="1" ht="15.95" customHeight="1" x14ac:dyDescent="0.15">
      <c r="A50" s="78"/>
      <c r="B50" s="97"/>
      <c r="C50" s="129" t="s">
        <v>26</v>
      </c>
      <c r="D50" s="130"/>
      <c r="E50" s="24"/>
      <c r="F50" s="60"/>
      <c r="G50" s="90"/>
      <c r="H50" s="91"/>
      <c r="I50" s="90"/>
      <c r="J50" s="91"/>
      <c r="K50" s="61"/>
    </row>
    <row r="51" spans="1:12" s="3" customFormat="1" ht="15.95" customHeight="1" x14ac:dyDescent="0.15">
      <c r="A51" s="78"/>
      <c r="B51" s="97"/>
      <c r="C51" s="33"/>
      <c r="D51" s="106"/>
      <c r="E51" s="108"/>
      <c r="F51" s="67" t="s">
        <v>0</v>
      </c>
      <c r="G51" s="41"/>
      <c r="H51" s="4"/>
      <c r="I51" s="41"/>
      <c r="J51" s="4"/>
      <c r="K51" s="9">
        <f t="shared" ref="K51" si="13">G51+I51</f>
        <v>0</v>
      </c>
      <c r="L51" s="31"/>
    </row>
    <row r="52" spans="1:12" s="3" customFormat="1" ht="15.95" customHeight="1" x14ac:dyDescent="0.15">
      <c r="A52" s="78"/>
      <c r="B52" s="97"/>
      <c r="C52" s="33"/>
      <c r="D52" s="107"/>
      <c r="E52" s="109"/>
      <c r="F52" s="68" t="s">
        <v>7</v>
      </c>
      <c r="G52" s="8">
        <f>IFERROR(ROUNDUP(K52*$G$60,0),"")</f>
        <v>0</v>
      </c>
      <c r="H52" s="5"/>
      <c r="I52" s="8">
        <f>IFERROR(K52-G52,"")</f>
        <v>0</v>
      </c>
      <c r="J52" s="5"/>
      <c r="K52" s="42"/>
      <c r="L52" s="11"/>
    </row>
    <row r="53" spans="1:12" s="3" customFormat="1" ht="15.95" customHeight="1" x14ac:dyDescent="0.15">
      <c r="A53" s="78"/>
      <c r="B53" s="97"/>
      <c r="C53" s="33"/>
      <c r="D53" s="106"/>
      <c r="E53" s="108"/>
      <c r="F53" s="67" t="s">
        <v>0</v>
      </c>
      <c r="G53" s="41"/>
      <c r="H53" s="4"/>
      <c r="I53" s="41"/>
      <c r="J53" s="4"/>
      <c r="K53" s="9">
        <f t="shared" ref="K53" si="14">G53+I53</f>
        <v>0</v>
      </c>
      <c r="L53" s="31"/>
    </row>
    <row r="54" spans="1:12" s="3" customFormat="1" ht="15.95" customHeight="1" thickBot="1" x14ac:dyDescent="0.2">
      <c r="A54" s="78"/>
      <c r="B54" s="97"/>
      <c r="C54" s="1"/>
      <c r="D54" s="107"/>
      <c r="E54" s="109"/>
      <c r="F54" s="68" t="s">
        <v>7</v>
      </c>
      <c r="G54" s="8">
        <f>IFERROR(ROUNDUP(K54*$G$60,0),"")</f>
        <v>0</v>
      </c>
      <c r="H54" s="5"/>
      <c r="I54" s="65">
        <f>IFERROR(K54-G54,"")</f>
        <v>0</v>
      </c>
      <c r="J54" s="66"/>
      <c r="K54" s="42"/>
      <c r="L54" s="11"/>
    </row>
    <row r="55" spans="1:12" s="3" customFormat="1" ht="15.95" customHeight="1" thickBot="1" x14ac:dyDescent="0.2">
      <c r="A55" s="78"/>
      <c r="B55" s="97"/>
      <c r="C55" s="1"/>
      <c r="D55" s="25" t="s">
        <v>24</v>
      </c>
      <c r="E55" s="26">
        <f>SUM(E51:E54)</f>
        <v>0</v>
      </c>
      <c r="F55" s="70"/>
      <c r="G55" s="28">
        <f>SUM(G51:G54)</f>
        <v>0</v>
      </c>
      <c r="H55" s="27"/>
      <c r="I55" s="28">
        <f>SUM(I51:I54)</f>
        <v>0</v>
      </c>
      <c r="J55" s="27"/>
      <c r="K55" s="29">
        <f>SUM(K51:K54)</f>
        <v>0</v>
      </c>
      <c r="L55" s="11"/>
    </row>
    <row r="56" spans="1:12" s="3" customFormat="1" ht="15.95" customHeight="1" thickBot="1" x14ac:dyDescent="0.2">
      <c r="A56" s="78"/>
      <c r="B56" s="98"/>
      <c r="C56" s="110" t="s">
        <v>40</v>
      </c>
      <c r="D56" s="111"/>
      <c r="E56" s="14">
        <f>E49-E55</f>
        <v>6073812</v>
      </c>
      <c r="F56" s="71"/>
      <c r="G56" s="16">
        <f>G49-G55</f>
        <v>6073812</v>
      </c>
      <c r="H56" s="15"/>
      <c r="I56" s="16">
        <f>I49-I55</f>
        <v>0</v>
      </c>
      <c r="J56" s="15"/>
      <c r="K56" s="17">
        <f>K49-K55</f>
        <v>6073812</v>
      </c>
      <c r="L56" s="11"/>
    </row>
    <row r="57" spans="1:12" ht="15.95" customHeight="1" thickBot="1" x14ac:dyDescent="0.2">
      <c r="A57" s="2"/>
    </row>
    <row r="58" spans="1:12" ht="15.95" customHeight="1" x14ac:dyDescent="0.15">
      <c r="A58" s="2"/>
      <c r="B58" s="34"/>
      <c r="C58" s="35" t="s">
        <v>27</v>
      </c>
      <c r="D58" s="35" t="s">
        <v>5</v>
      </c>
      <c r="E58" s="79" t="s">
        <v>13</v>
      </c>
      <c r="F58" s="80"/>
      <c r="G58" s="85" t="s">
        <v>30</v>
      </c>
      <c r="H58" s="87"/>
      <c r="I58" s="85" t="s">
        <v>45</v>
      </c>
      <c r="J58" s="86"/>
    </row>
    <row r="59" spans="1:12" ht="15.95" customHeight="1" x14ac:dyDescent="0.2">
      <c r="A59" s="2"/>
      <c r="B59" s="92" t="s">
        <v>4</v>
      </c>
      <c r="C59" s="93"/>
      <c r="D59" s="94"/>
      <c r="E59" s="10">
        <f>G59+I59</f>
        <v>595235724</v>
      </c>
      <c r="F59" s="13" t="s">
        <v>1</v>
      </c>
      <c r="G59" s="43">
        <v>532277121</v>
      </c>
      <c r="H59" s="58" t="s">
        <v>2</v>
      </c>
      <c r="I59" s="43">
        <v>62958603</v>
      </c>
      <c r="J59" s="7" t="s">
        <v>2</v>
      </c>
    </row>
    <row r="60" spans="1:12" ht="15.95" customHeight="1" thickBot="1" x14ac:dyDescent="0.2">
      <c r="A60" s="2"/>
      <c r="B60" s="36"/>
      <c r="C60" s="37" t="s">
        <v>28</v>
      </c>
      <c r="D60" s="38" t="s">
        <v>6</v>
      </c>
      <c r="E60" s="81">
        <v>1</v>
      </c>
      <c r="F60" s="82"/>
      <c r="G60" s="12">
        <f>IFERROR(ROUNDUP(G59/E59,6),"")</f>
        <v>0.89423000000000008</v>
      </c>
      <c r="H60" s="59" t="s">
        <v>10</v>
      </c>
      <c r="I60" s="83"/>
      <c r="J60" s="84"/>
    </row>
    <row r="61" spans="1:12" ht="14.1" customHeight="1" x14ac:dyDescent="0.15">
      <c r="D61" s="95"/>
      <c r="E61" s="95"/>
      <c r="F61" s="95"/>
      <c r="G61" s="95"/>
      <c r="H61" s="95"/>
      <c r="I61" s="95"/>
      <c r="J61" s="95"/>
      <c r="K61" s="95"/>
    </row>
  </sheetData>
  <mergeCells count="77">
    <mergeCell ref="D1:F1"/>
    <mergeCell ref="A1:C1"/>
    <mergeCell ref="I37:J37"/>
    <mergeCell ref="C37:D37"/>
    <mergeCell ref="I44:J44"/>
    <mergeCell ref="D38:D39"/>
    <mergeCell ref="E38:E39"/>
    <mergeCell ref="I24:J24"/>
    <mergeCell ref="D25:D26"/>
    <mergeCell ref="E25:E26"/>
    <mergeCell ref="I31:J31"/>
    <mergeCell ref="G31:H31"/>
    <mergeCell ref="D27:D28"/>
    <mergeCell ref="E27:E28"/>
    <mergeCell ref="C30:D30"/>
    <mergeCell ref="C31:D31"/>
    <mergeCell ref="B3:D3"/>
    <mergeCell ref="G24:H24"/>
    <mergeCell ref="D14:D15"/>
    <mergeCell ref="E14:E15"/>
    <mergeCell ref="D16:D17"/>
    <mergeCell ref="E16:E17"/>
    <mergeCell ref="F4:J4"/>
    <mergeCell ref="I50:J50"/>
    <mergeCell ref="D34:D35"/>
    <mergeCell ref="E34:E35"/>
    <mergeCell ref="D21:D22"/>
    <mergeCell ref="E21:E22"/>
    <mergeCell ref="C50:D50"/>
    <mergeCell ref="G37:H37"/>
    <mergeCell ref="D47:D48"/>
    <mergeCell ref="E47:E48"/>
    <mergeCell ref="G50:H50"/>
    <mergeCell ref="D45:D46"/>
    <mergeCell ref="E45:E46"/>
    <mergeCell ref="D40:D41"/>
    <mergeCell ref="E40:E41"/>
    <mergeCell ref="C43:D43"/>
    <mergeCell ref="E8:E9"/>
    <mergeCell ref="D10:D11"/>
    <mergeCell ref="E10:E11"/>
    <mergeCell ref="G44:H44"/>
    <mergeCell ref="D32:D33"/>
    <mergeCell ref="E32:E33"/>
    <mergeCell ref="C44:D44"/>
    <mergeCell ref="D61:K61"/>
    <mergeCell ref="B44:B56"/>
    <mergeCell ref="B5:B30"/>
    <mergeCell ref="B31:B43"/>
    <mergeCell ref="C24:D24"/>
    <mergeCell ref="C20:D20"/>
    <mergeCell ref="C5:D5"/>
    <mergeCell ref="C19:D19"/>
    <mergeCell ref="C13:D13"/>
    <mergeCell ref="D51:D52"/>
    <mergeCell ref="E51:E52"/>
    <mergeCell ref="D53:D54"/>
    <mergeCell ref="E53:E54"/>
    <mergeCell ref="C56:D56"/>
    <mergeCell ref="I13:J13"/>
    <mergeCell ref="D6:D7"/>
    <mergeCell ref="A3:A56"/>
    <mergeCell ref="E58:F58"/>
    <mergeCell ref="E60:F60"/>
    <mergeCell ref="I60:J60"/>
    <mergeCell ref="I58:J58"/>
    <mergeCell ref="G58:H58"/>
    <mergeCell ref="G20:H20"/>
    <mergeCell ref="I20:J20"/>
    <mergeCell ref="G19:H19"/>
    <mergeCell ref="I19:J19"/>
    <mergeCell ref="G13:H13"/>
    <mergeCell ref="B59:D59"/>
    <mergeCell ref="F3:J3"/>
    <mergeCell ref="C4:D4"/>
    <mergeCell ref="E6:E7"/>
    <mergeCell ref="D8:D9"/>
  </mergeCells>
  <phoneticPr fontId="2"/>
  <dataValidations count="2">
    <dataValidation type="list" allowBlank="1" showInputMessage="1" showErrorMessage="1" sqref="G5 G58:H58">
      <formula1>"１号事業,２号事業"</formula1>
    </dataValidation>
    <dataValidation type="list" allowBlank="1" showInputMessage="1" showErrorMessage="1" sqref="I5 I58:J58">
      <formula1>"２号事業,３号事業"</formula1>
    </dataValidation>
  </dataValidations>
  <printOptions horizontalCentered="1" verticalCentered="1"/>
  <pageMargins left="0.19685039370078741" right="0.19685039370078741" top="0.39370078740157483" bottom="0.39370078740157483" header="0" footer="0"/>
  <pageSetup paperSize="8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区分計算書 (収益配分額)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2021-02-16T08:41:03Z</dcterms:created>
  <dcterms:modified xsi:type="dcterms:W3CDTF">2021-02-16T08:41:09Z</dcterms:modified>
</cp:coreProperties>
</file>