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51_財政運営G\08_保険者努力支援制度\R05\04 HP更新\保険者努力制度分\"/>
    </mc:Choice>
  </mc:AlternateContent>
  <bookViews>
    <workbookView xWindow="0" yWindow="0" windowWidth="20490" windowHeight="7680"/>
  </bookViews>
  <sheets>
    <sheet name="R4" sheetId="7" r:id="rId1"/>
  </sheets>
  <definedNames>
    <definedName name="_xlnm._FilterDatabase" localSheetId="0" hidden="1">'R4'!$A$8:$AF$8</definedName>
    <definedName name="_xlnm.Print_Area" localSheetId="0">'R4'!$A$1:$AE$51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" l="1"/>
  <c r="M7" i="7"/>
  <c r="I7" i="7"/>
  <c r="G7" i="7"/>
  <c r="E7" i="7"/>
  <c r="B7" i="7"/>
  <c r="Y8" i="7"/>
  <c r="W8" i="7"/>
  <c r="U8" i="7"/>
  <c r="S8" i="7"/>
  <c r="Q8" i="7"/>
  <c r="I8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9" i="7"/>
  <c r="AA51" i="7" l="1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Z7" i="7"/>
  <c r="Z8" i="7" s="1"/>
  <c r="X7" i="7"/>
  <c r="X8" i="7" s="1"/>
  <c r="V7" i="7"/>
  <c r="V8" i="7" s="1"/>
  <c r="T7" i="7"/>
  <c r="T8" i="7" s="1"/>
  <c r="R7" i="7"/>
  <c r="R8" i="7" s="1"/>
  <c r="P7" i="7"/>
  <c r="P8" i="7" s="1"/>
  <c r="N7" i="7"/>
  <c r="N8" i="7" s="1"/>
  <c r="L7" i="7"/>
  <c r="L8" i="7" s="1"/>
  <c r="J7" i="7"/>
  <c r="J8" i="7" s="1"/>
  <c r="H7" i="7"/>
  <c r="H8" i="7" s="1"/>
  <c r="F7" i="7"/>
  <c r="F8" i="7" s="1"/>
  <c r="D7" i="7"/>
  <c r="D8" i="7" s="1"/>
  <c r="B8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B7" i="7"/>
  <c r="AB8" i="7" s="1"/>
  <c r="Y7" i="7"/>
  <c r="W7" i="7"/>
  <c r="U7" i="7"/>
  <c r="S7" i="7"/>
  <c r="Q7" i="7"/>
  <c r="O7" i="7"/>
  <c r="O8" i="7" s="1"/>
  <c r="M8" i="7"/>
  <c r="K7" i="7"/>
  <c r="K8" i="7" s="1"/>
  <c r="G8" i="7"/>
  <c r="E8" i="7"/>
  <c r="C8" i="7"/>
</calcChain>
</file>

<file path=xl/sharedStrings.xml><?xml version="1.0" encoding="utf-8"?>
<sst xmlns="http://schemas.openxmlformats.org/spreadsheetml/2006/main" count="101" uniqueCount="98">
  <si>
    <t>保険者名</t>
    <rPh sb="0" eb="3">
      <t>ホケンシャ</t>
    </rPh>
    <rPh sb="3" eb="4">
      <t>メイ</t>
    </rPh>
    <phoneticPr fontId="4"/>
  </si>
  <si>
    <t>固有６</t>
    <rPh sb="0" eb="2">
      <t>コユウ</t>
    </rPh>
    <phoneticPr fontId="4"/>
  </si>
  <si>
    <t>平均</t>
    <rPh sb="0" eb="2">
      <t>ヘイキン</t>
    </rPh>
    <phoneticPr fontId="4"/>
  </si>
  <si>
    <t>（得点率）</t>
    <rPh sb="1" eb="3">
      <t>トクテン</t>
    </rPh>
    <rPh sb="3" eb="4">
      <t>リツ</t>
    </rPh>
    <phoneticPr fontId="4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</si>
  <si>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</si>
  <si>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</si>
  <si>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</si>
  <si>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</si>
  <si>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</si>
  <si>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</si>
  <si>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</si>
  <si>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</si>
  <si>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</si>
  <si>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</si>
  <si>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</si>
  <si>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</si>
  <si>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</si>
  <si>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</si>
  <si>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</si>
  <si>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</si>
  <si>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</si>
  <si>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</si>
  <si>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</si>
  <si>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</si>
  <si>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</si>
  <si>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</si>
  <si>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</si>
  <si>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</si>
  <si>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</si>
  <si>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</si>
  <si>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</si>
  <si>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</si>
  <si>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</si>
  <si>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</si>
  <si>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</si>
  <si>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</si>
  <si>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</si>
  <si>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</si>
  <si>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</si>
  <si>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</si>
  <si>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</si>
  <si>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</si>
  <si>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</si>
  <si>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</si>
  <si>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</si>
  <si>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r>
      <rPr>
        <sz val="12"/>
        <rFont val="ＭＳ Ｐゴシック"/>
        <family val="3"/>
        <charset val="128"/>
      </rPr>
      <t>千早赤阪村</t>
    </r>
    <phoneticPr fontId="4"/>
  </si>
  <si>
    <r>
      <rPr>
        <sz val="12"/>
        <rFont val="ＭＳ Ｐゴシック"/>
        <family val="3"/>
        <charset val="128"/>
      </rPr>
      <t>大阪狭山市</t>
    </r>
    <rPh sb="0" eb="2">
      <t>オオサカ</t>
    </rPh>
    <rPh sb="2" eb="4">
      <t>サヤマ</t>
    </rPh>
    <rPh sb="4" eb="5">
      <t>シ</t>
    </rPh>
    <phoneticPr fontId="4"/>
  </si>
  <si>
    <t>第三者求償</t>
    <phoneticPr fontId="4"/>
  </si>
  <si>
    <t>合計</t>
    <rPh sb="0" eb="2">
      <t>ゴウケイ</t>
    </rPh>
    <phoneticPr fontId="4"/>
  </si>
  <si>
    <t>重症化予防の取組</t>
    <phoneticPr fontId="4"/>
  </si>
  <si>
    <t>特定健診・特定保健指導・メタボ</t>
    <phoneticPr fontId="4"/>
  </si>
  <si>
    <t>共通１</t>
    <rPh sb="0" eb="2">
      <t>キョウツウ</t>
    </rPh>
    <phoneticPr fontId="4"/>
  </si>
  <si>
    <t>共通２</t>
    <rPh sb="0" eb="2">
      <t>キョウツウ</t>
    </rPh>
    <phoneticPr fontId="4"/>
  </si>
  <si>
    <t>がん検診・歯科健診</t>
    <phoneticPr fontId="4"/>
  </si>
  <si>
    <t>共通３</t>
    <rPh sb="0" eb="2">
      <t>キョウツウ</t>
    </rPh>
    <phoneticPr fontId="4"/>
  </si>
  <si>
    <t>共通４</t>
    <rPh sb="0" eb="2">
      <t>キョウツウ</t>
    </rPh>
    <phoneticPr fontId="4"/>
  </si>
  <si>
    <t>個人インセンティブ・情報提供</t>
    <phoneticPr fontId="4"/>
  </si>
  <si>
    <t>共通６</t>
    <rPh sb="0" eb="2">
      <t>キョウツウ</t>
    </rPh>
    <phoneticPr fontId="4"/>
  </si>
  <si>
    <t>後発医薬品促進の取組・使用割合</t>
    <phoneticPr fontId="4"/>
  </si>
  <si>
    <t>固有１</t>
    <rPh sb="0" eb="2">
      <t>コユウ</t>
    </rPh>
    <phoneticPr fontId="4"/>
  </si>
  <si>
    <t>収納率向上</t>
    <phoneticPr fontId="4"/>
  </si>
  <si>
    <t>固有２</t>
    <rPh sb="0" eb="2">
      <t>コユウ</t>
    </rPh>
    <phoneticPr fontId="4"/>
  </si>
  <si>
    <t>データヘルス計画</t>
    <phoneticPr fontId="4"/>
  </si>
  <si>
    <t>重複・多剤投与者
に対する取組</t>
    <phoneticPr fontId="4"/>
  </si>
  <si>
    <t>固有３</t>
    <phoneticPr fontId="4"/>
  </si>
  <si>
    <t>医療費通知</t>
    <phoneticPr fontId="4"/>
  </si>
  <si>
    <t>固有４</t>
    <rPh sb="0" eb="2">
      <t>コユウ</t>
    </rPh>
    <phoneticPr fontId="4"/>
  </si>
  <si>
    <t>地域包括ケア推進</t>
    <phoneticPr fontId="4"/>
  </si>
  <si>
    <t>固有５</t>
    <rPh sb="0" eb="2">
      <t>コユウ</t>
    </rPh>
    <phoneticPr fontId="4"/>
  </si>
  <si>
    <t>適正化かつ健全な事業運営の実施</t>
    <phoneticPr fontId="4"/>
  </si>
  <si>
    <t>共通５</t>
    <rPh sb="0" eb="2">
      <t>キョウツウ</t>
    </rPh>
    <phoneticPr fontId="4"/>
  </si>
  <si>
    <t>R３年度
（190点）</t>
    <rPh sb="2" eb="3">
      <t>ネン</t>
    </rPh>
    <rPh sb="3" eb="4">
      <t>ド</t>
    </rPh>
    <rPh sb="9" eb="10">
      <t>テン</t>
    </rPh>
    <phoneticPr fontId="4"/>
  </si>
  <si>
    <t>R３年度
（70点）</t>
    <rPh sb="2" eb="3">
      <t>ネン</t>
    </rPh>
    <rPh sb="3" eb="4">
      <t>ド</t>
    </rPh>
    <rPh sb="8" eb="9">
      <t>テン</t>
    </rPh>
    <phoneticPr fontId="4"/>
  </si>
  <si>
    <t>R３年度
（120点）</t>
    <rPh sb="2" eb="3">
      <t>ネン</t>
    </rPh>
    <rPh sb="3" eb="4">
      <t>ド</t>
    </rPh>
    <rPh sb="9" eb="10">
      <t>テン</t>
    </rPh>
    <phoneticPr fontId="4"/>
  </si>
  <si>
    <t>R３年度
（110点）</t>
    <rPh sb="2" eb="3">
      <t>ネン</t>
    </rPh>
    <rPh sb="3" eb="4">
      <t>ド</t>
    </rPh>
    <rPh sb="9" eb="10">
      <t>テン</t>
    </rPh>
    <phoneticPr fontId="4"/>
  </si>
  <si>
    <t>R３年度
（50点）</t>
    <rPh sb="2" eb="3">
      <t>ネン</t>
    </rPh>
    <rPh sb="3" eb="4">
      <t>ド</t>
    </rPh>
    <rPh sb="8" eb="9">
      <t>テン</t>
    </rPh>
    <phoneticPr fontId="4"/>
  </si>
  <si>
    <t>R３年度
（130点）</t>
    <rPh sb="2" eb="3">
      <t>ネン</t>
    </rPh>
    <rPh sb="3" eb="4">
      <t>ド</t>
    </rPh>
    <rPh sb="9" eb="10">
      <t>テン</t>
    </rPh>
    <phoneticPr fontId="4"/>
  </si>
  <si>
    <t>R３年度
（100点）</t>
    <rPh sb="2" eb="3">
      <t>ネン</t>
    </rPh>
    <rPh sb="3" eb="4">
      <t>ド</t>
    </rPh>
    <rPh sb="9" eb="10">
      <t>テン</t>
    </rPh>
    <phoneticPr fontId="4"/>
  </si>
  <si>
    <t>R３年度
（1000点）</t>
    <rPh sb="2" eb="3">
      <t>ネン</t>
    </rPh>
    <rPh sb="3" eb="4">
      <t>ド</t>
    </rPh>
    <rPh sb="10" eb="11">
      <t>テン</t>
    </rPh>
    <phoneticPr fontId="4"/>
  </si>
  <si>
    <t>順位</t>
    <rPh sb="0" eb="2">
      <t>ジュンイ</t>
    </rPh>
    <phoneticPr fontId="4"/>
  </si>
  <si>
    <t>R３年度
（40点）</t>
    <rPh sb="2" eb="3">
      <t>ネン</t>
    </rPh>
    <rPh sb="3" eb="4">
      <t>ド</t>
    </rPh>
    <rPh sb="8" eb="9">
      <t>テン</t>
    </rPh>
    <phoneticPr fontId="4"/>
  </si>
  <si>
    <t>R３年度
（25点）</t>
    <rPh sb="2" eb="3">
      <t>ネン</t>
    </rPh>
    <rPh sb="3" eb="4">
      <t>ド</t>
    </rPh>
    <rPh sb="8" eb="9">
      <t>テン</t>
    </rPh>
    <phoneticPr fontId="4"/>
  </si>
  <si>
    <t>R３年度
（30点）</t>
    <rPh sb="2" eb="3">
      <t>ネン</t>
    </rPh>
    <rPh sb="3" eb="4">
      <t>ド</t>
    </rPh>
    <rPh sb="8" eb="9">
      <t>テン</t>
    </rPh>
    <phoneticPr fontId="4"/>
  </si>
  <si>
    <t>R３年度
（95点）</t>
    <rPh sb="2" eb="3">
      <t>ネン</t>
    </rPh>
    <rPh sb="3" eb="4">
      <t>ド</t>
    </rPh>
    <rPh sb="8" eb="9">
      <t>テン</t>
    </rPh>
    <phoneticPr fontId="4"/>
  </si>
  <si>
    <t>R４年度
（50点）</t>
    <rPh sb="2" eb="3">
      <t>ネン</t>
    </rPh>
    <rPh sb="3" eb="4">
      <t>ド</t>
    </rPh>
    <rPh sb="8" eb="9">
      <t>テン</t>
    </rPh>
    <phoneticPr fontId="4"/>
  </si>
  <si>
    <t>R４年度
（190点）</t>
    <rPh sb="2" eb="3">
      <t>ネン</t>
    </rPh>
    <rPh sb="3" eb="4">
      <t>ド</t>
    </rPh>
    <rPh sb="9" eb="10">
      <t>テン</t>
    </rPh>
    <phoneticPr fontId="4"/>
  </si>
  <si>
    <t>R４年度
（100点）</t>
    <rPh sb="2" eb="3">
      <t>ネン</t>
    </rPh>
    <rPh sb="3" eb="4">
      <t>ド</t>
    </rPh>
    <rPh sb="9" eb="10">
      <t>テン</t>
    </rPh>
    <phoneticPr fontId="4"/>
  </si>
  <si>
    <t>R４年度
（40点）</t>
    <rPh sb="2" eb="3">
      <t>ネン</t>
    </rPh>
    <rPh sb="3" eb="4">
      <t>ド</t>
    </rPh>
    <rPh sb="8" eb="9">
      <t>テン</t>
    </rPh>
    <phoneticPr fontId="4"/>
  </si>
  <si>
    <t>R４年度
（20点）</t>
    <rPh sb="2" eb="3">
      <t>ネン</t>
    </rPh>
    <rPh sb="3" eb="4">
      <t>ド</t>
    </rPh>
    <rPh sb="8" eb="9">
      <t>テン</t>
    </rPh>
    <phoneticPr fontId="4"/>
  </si>
  <si>
    <t>R４年度
（30点）</t>
    <rPh sb="2" eb="3">
      <t>ネン</t>
    </rPh>
    <rPh sb="3" eb="4">
      <t>ド</t>
    </rPh>
    <rPh sb="8" eb="9">
      <t>テン</t>
    </rPh>
    <phoneticPr fontId="4"/>
  </si>
  <si>
    <t>R４年度
（130点）</t>
    <rPh sb="2" eb="3">
      <t>ネン</t>
    </rPh>
    <rPh sb="3" eb="4">
      <t>ド</t>
    </rPh>
    <rPh sb="9" eb="10">
      <t>テン</t>
    </rPh>
    <phoneticPr fontId="4"/>
  </si>
  <si>
    <t>R４年度
（60点）</t>
    <rPh sb="2" eb="3">
      <t>ネン</t>
    </rPh>
    <rPh sb="3" eb="4">
      <t>ド</t>
    </rPh>
    <rPh sb="8" eb="9">
      <t>テン</t>
    </rPh>
    <phoneticPr fontId="4"/>
  </si>
  <si>
    <t>R４年度
（120点）</t>
    <rPh sb="2" eb="3">
      <t>ネン</t>
    </rPh>
    <rPh sb="3" eb="4">
      <t>ド</t>
    </rPh>
    <rPh sb="9" eb="10">
      <t>テン</t>
    </rPh>
    <phoneticPr fontId="4"/>
  </si>
  <si>
    <t>R４年度
（70点）</t>
    <rPh sb="2" eb="3">
      <t>ネン</t>
    </rPh>
    <rPh sb="3" eb="4">
      <t>ド</t>
    </rPh>
    <rPh sb="8" eb="9">
      <t>テン</t>
    </rPh>
    <phoneticPr fontId="4"/>
  </si>
  <si>
    <t>R４
年度</t>
    <rPh sb="3" eb="5">
      <t>ネンド</t>
    </rPh>
    <phoneticPr fontId="4"/>
  </si>
  <si>
    <t>R３
年度</t>
    <rPh sb="3" eb="5">
      <t>ネンド</t>
    </rPh>
    <phoneticPr fontId="4"/>
  </si>
  <si>
    <t>令和４年度 保険者努力支援制度（市町村分）結果</t>
    <rPh sb="0" eb="2">
      <t>レイワ</t>
    </rPh>
    <rPh sb="3" eb="5">
      <t>ネンド</t>
    </rPh>
    <rPh sb="6" eb="9">
      <t>ホケンシャ</t>
    </rPh>
    <rPh sb="9" eb="11">
      <t>ドリョク</t>
    </rPh>
    <rPh sb="11" eb="13">
      <t>シエン</t>
    </rPh>
    <rPh sb="13" eb="15">
      <t>セイド</t>
    </rPh>
    <rPh sb="16" eb="19">
      <t>シチョウソン</t>
    </rPh>
    <rPh sb="19" eb="20">
      <t>ブン</t>
    </rPh>
    <rPh sb="21" eb="23">
      <t>ケッカ</t>
    </rPh>
    <phoneticPr fontId="4"/>
  </si>
  <si>
    <t>R４年度
（960点）</t>
    <rPh sb="2" eb="3">
      <t>ネン</t>
    </rPh>
    <rPh sb="3" eb="4">
      <t>ド</t>
    </rPh>
    <rPh sb="9" eb="10">
      <t>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</si>
</sst>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#,##0_);[Red]\(#,##0\)"/>
    <numFmt numFmtId="178" formatCode="0.00_ "/>
    <numFmt numFmtId="179" formatCode="0;&quot;▲ &quot;0"/>
    <numFmt numFmtId="180" formatCode="#,##0_ "/>
    <numFmt numFmtId="184" formatCode="0.0%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Century Gothic"/>
      <family val="2"/>
    </font>
    <font>
      <sz val="11"/>
      <color indexed="8"/>
      <name val="Century Gothic"/>
      <family val="2"/>
    </font>
    <font>
      <sz val="11"/>
      <color theme="1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76" fontId="0" fillId="0" borderId="0" xfId="0" applyNumberFormat="1"/>
    <xf numFmtId="177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vertical="center" shrinkToFit="1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25" xfId="1" applyNumberFormat="1" applyFont="1" applyFill="1" applyBorder="1" applyAlignment="1">
      <alignment horizontal="center" vertical="center"/>
    </xf>
    <xf numFmtId="179" fontId="8" fillId="0" borderId="20" xfId="1" applyNumberFormat="1" applyFont="1" applyFill="1" applyBorder="1" applyAlignment="1">
      <alignment horizontal="center" vertical="center"/>
    </xf>
    <xf numFmtId="179" fontId="8" fillId="0" borderId="21" xfId="1" applyNumberFormat="1" applyFont="1" applyFill="1" applyBorder="1" applyAlignment="1">
      <alignment horizontal="center" vertical="center"/>
    </xf>
    <xf numFmtId="179" fontId="8" fillId="0" borderId="5" xfId="1" applyNumberFormat="1" applyFont="1" applyFill="1" applyBorder="1" applyAlignment="1">
      <alignment horizontal="center" vertical="center"/>
    </xf>
    <xf numFmtId="179" fontId="8" fillId="0" borderId="4" xfId="1" applyNumberFormat="1" applyFont="1" applyFill="1" applyBorder="1" applyAlignment="1">
      <alignment horizontal="center" vertical="center"/>
    </xf>
    <xf numFmtId="179" fontId="8" fillId="0" borderId="2" xfId="1" applyNumberFormat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180" fontId="12" fillId="0" borderId="21" xfId="4" applyNumberFormat="1" applyFont="1" applyFill="1" applyBorder="1" applyAlignment="1">
      <alignment horizontal="center" vertical="center"/>
    </xf>
    <xf numFmtId="0" fontId="12" fillId="0" borderId="21" xfId="4" applyFont="1" applyFill="1" applyBorder="1" applyAlignment="1">
      <alignment horizontal="center" vertical="center"/>
    </xf>
    <xf numFmtId="0" fontId="12" fillId="0" borderId="21" xfId="6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179" fontId="8" fillId="0" borderId="32" xfId="1" applyNumberFormat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 wrapText="1"/>
    </xf>
    <xf numFmtId="179" fontId="8" fillId="0" borderId="22" xfId="1" applyNumberFormat="1" applyFont="1" applyFill="1" applyBorder="1" applyAlignment="1">
      <alignment horizontal="center" vertical="center"/>
    </xf>
    <xf numFmtId="178" fontId="8" fillId="0" borderId="39" xfId="1" applyNumberFormat="1" applyFont="1" applyFill="1" applyBorder="1" applyAlignment="1">
      <alignment horizontal="center" vertical="center"/>
    </xf>
    <xf numFmtId="179" fontId="8" fillId="0" borderId="35" xfId="1" applyNumberFormat="1" applyFont="1" applyFill="1" applyBorder="1" applyAlignment="1">
      <alignment horizontal="center" vertical="center"/>
    </xf>
    <xf numFmtId="176" fontId="8" fillId="0" borderId="46" xfId="1" applyNumberFormat="1" applyFont="1" applyFill="1" applyBorder="1" applyAlignment="1">
      <alignment horizontal="center" vertical="center"/>
    </xf>
    <xf numFmtId="176" fontId="8" fillId="0" borderId="47" xfId="1" applyNumberFormat="1" applyFont="1" applyFill="1" applyBorder="1" applyAlignment="1">
      <alignment horizontal="center" vertical="center"/>
    </xf>
    <xf numFmtId="176" fontId="8" fillId="0" borderId="48" xfId="1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 wrapText="1"/>
    </xf>
    <xf numFmtId="176" fontId="8" fillId="0" borderId="31" xfId="1" applyNumberFormat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wrapText="1"/>
    </xf>
    <xf numFmtId="0" fontId="8" fillId="0" borderId="55" xfId="1" applyFont="1" applyFill="1" applyBorder="1" applyAlignment="1">
      <alignment horizontal="center" vertical="center" wrapText="1"/>
    </xf>
    <xf numFmtId="0" fontId="8" fillId="0" borderId="56" xfId="1" applyFont="1" applyFill="1" applyBorder="1" applyAlignment="1">
      <alignment horizontal="center" vertical="center" wrapText="1"/>
    </xf>
    <xf numFmtId="0" fontId="12" fillId="0" borderId="58" xfId="4" applyFont="1" applyFill="1" applyBorder="1" applyAlignment="1">
      <alignment horizontal="center" vertical="center"/>
    </xf>
    <xf numFmtId="0" fontId="12" fillId="0" borderId="58" xfId="6" applyFont="1" applyFill="1" applyBorder="1" applyAlignment="1">
      <alignment horizontal="center" vertical="center"/>
    </xf>
    <xf numFmtId="180" fontId="12" fillId="0" borderId="59" xfId="4" applyNumberFormat="1" applyFont="1" applyFill="1" applyBorder="1" applyAlignment="1">
      <alignment horizontal="center" vertical="center"/>
    </xf>
    <xf numFmtId="179" fontId="8" fillId="0" borderId="11" xfId="1" applyNumberFormat="1" applyFont="1" applyFill="1" applyBorder="1" applyAlignment="1">
      <alignment horizontal="center" vertical="center"/>
    </xf>
    <xf numFmtId="179" fontId="8" fillId="0" borderId="10" xfId="1" applyNumberFormat="1" applyFont="1" applyFill="1" applyBorder="1" applyAlignment="1">
      <alignment horizontal="center" vertical="center"/>
    </xf>
    <xf numFmtId="179" fontId="8" fillId="0" borderId="6" xfId="1" applyNumberFormat="1" applyFont="1" applyFill="1" applyBorder="1" applyAlignment="1">
      <alignment horizontal="center" vertical="center"/>
    </xf>
    <xf numFmtId="179" fontId="8" fillId="0" borderId="57" xfId="1" applyNumberFormat="1" applyFont="1" applyFill="1" applyBorder="1" applyAlignment="1">
      <alignment horizontal="center" vertical="center"/>
    </xf>
    <xf numFmtId="179" fontId="8" fillId="0" borderId="58" xfId="1" applyNumberFormat="1" applyFont="1" applyFill="1" applyBorder="1" applyAlignment="1">
      <alignment horizontal="center" vertical="center"/>
    </xf>
    <xf numFmtId="179" fontId="8" fillId="0" borderId="60" xfId="1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center" vertical="center" wrapText="1"/>
    </xf>
    <xf numFmtId="184" fontId="8" fillId="0" borderId="16" xfId="8" applyNumberFormat="1" applyFont="1" applyFill="1" applyBorder="1" applyAlignment="1">
      <alignment horizontal="center" vertical="center"/>
    </xf>
    <xf numFmtId="184" fontId="8" fillId="0" borderId="17" xfId="8" applyNumberFormat="1" applyFont="1" applyFill="1" applyBorder="1" applyAlignment="1">
      <alignment horizontal="center" vertical="center"/>
    </xf>
    <xf numFmtId="184" fontId="8" fillId="0" borderId="26" xfId="1" applyNumberFormat="1" applyFont="1" applyFill="1" applyBorder="1" applyAlignment="1">
      <alignment horizontal="center" vertical="center"/>
    </xf>
    <xf numFmtId="184" fontId="8" fillId="0" borderId="49" xfId="1" applyNumberFormat="1" applyFont="1" applyFill="1" applyBorder="1" applyAlignment="1">
      <alignment horizontal="center" vertical="center"/>
    </xf>
    <xf numFmtId="178" fontId="8" fillId="0" borderId="15" xfId="1" applyNumberFormat="1" applyFont="1" applyFill="1" applyBorder="1" applyAlignment="1">
      <alignment horizontal="center" vertical="center"/>
    </xf>
    <xf numFmtId="178" fontId="8" fillId="0" borderId="27" xfId="1" applyNumberFormat="1" applyFont="1" applyFill="1" applyBorder="1" applyAlignment="1">
      <alignment horizontal="center" vertical="center"/>
    </xf>
    <xf numFmtId="184" fontId="8" fillId="0" borderId="17" xfId="1" applyNumberFormat="1" applyFont="1" applyFill="1" applyBorder="1" applyAlignment="1">
      <alignment horizontal="center" vertical="center"/>
    </xf>
    <xf numFmtId="184" fontId="8" fillId="0" borderId="28" xfId="1" applyNumberFormat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49" fontId="6" fillId="0" borderId="44" xfId="1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1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6" fillId="0" borderId="40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78" fontId="8" fillId="0" borderId="29" xfId="1" applyNumberFormat="1" applyFont="1" applyFill="1" applyBorder="1" applyAlignment="1">
      <alignment horizontal="center" vertical="center"/>
    </xf>
    <xf numFmtId="178" fontId="8" fillId="0" borderId="24" xfId="1" applyNumberFormat="1" applyFont="1" applyFill="1" applyBorder="1" applyAlignment="1">
      <alignment horizontal="center" vertical="center"/>
    </xf>
    <xf numFmtId="184" fontId="8" fillId="0" borderId="30" xfId="1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vertical="center" shrinkToFit="1"/>
    </xf>
    <xf numFmtId="177" fontId="6" fillId="0" borderId="19" xfId="0" applyNumberFormat="1" applyFont="1" applyFill="1" applyBorder="1" applyAlignment="1">
      <alignment vertical="center" shrinkToFit="1"/>
    </xf>
    <xf numFmtId="176" fontId="8" fillId="0" borderId="23" xfId="1" applyNumberFormat="1" applyFont="1" applyFill="1" applyBorder="1" applyAlignment="1">
      <alignment horizontal="center" vertical="center"/>
    </xf>
    <xf numFmtId="176" fontId="8" fillId="0" borderId="33" xfId="1" applyNumberFormat="1" applyFont="1" applyFill="1" applyBorder="1" applyAlignment="1">
      <alignment horizontal="center" vertical="center"/>
    </xf>
    <xf numFmtId="176" fontId="8" fillId="0" borderId="61" xfId="1" applyNumberFormat="1" applyFont="1" applyFill="1" applyBorder="1" applyAlignment="1">
      <alignment horizontal="center" vertical="center"/>
    </xf>
    <xf numFmtId="176" fontId="8" fillId="0" borderId="19" xfId="1" applyNumberFormat="1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177" fontId="6" fillId="0" borderId="36" xfId="0" applyNumberFormat="1" applyFont="1" applyBorder="1" applyAlignment="1">
      <alignment horizontal="center" vertical="center" wrapText="1"/>
    </xf>
    <xf numFmtId="177" fontId="6" fillId="0" borderId="64" xfId="0" applyNumberFormat="1" applyFont="1" applyBorder="1" applyAlignment="1">
      <alignment horizontal="center" vertical="center" wrapText="1"/>
    </xf>
  </cellXfs>
  <cellStyles count="9">
    <cellStyle name="パーセント" xfId="8" builtinId="5"/>
    <cellStyle name="桁区切り 2" xfId="2"/>
    <cellStyle name="標準" xfId="0" builtinId="0"/>
    <cellStyle name="標準 2" xfId="1"/>
    <cellStyle name="標準 2 10 2" xfId="6"/>
    <cellStyle name="標準 2 2" xfId="4"/>
    <cellStyle name="標準 3" xfId="3"/>
    <cellStyle name="標準 40" xfId="5"/>
    <cellStyle name="標準 42" xfId="7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51"/>
  <sheetViews>
    <sheetView tabSelected="1" view="pageBreakPreview" zoomScale="77" zoomScaleNormal="75" zoomScaleSheetLayoutView="77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43" sqref="AF43"/>
    </sheetView>
  </sheetViews>
  <sheetFormatPr defaultRowHeight="13.5" x14ac:dyDescent="0.15"/>
  <cols>
    <col min="1" max="1" width="12.375" customWidth="1"/>
    <col min="2" max="6" width="9.25" customWidth="1"/>
    <col min="7" max="7" width="10.5" customWidth="1"/>
    <col min="8" max="25" width="9.25" customWidth="1"/>
    <col min="26" max="26" width="7.125" style="7" bestFit="1" customWidth="1"/>
    <col min="27" max="29" width="8.375" customWidth="1"/>
    <col min="30" max="31" width="5.375" style="7" customWidth="1"/>
    <col min="32" max="32" width="7.5" style="7" bestFit="1" customWidth="1"/>
  </cols>
  <sheetData>
    <row r="1" spans="1:32" s="4" customFormat="1" ht="33.75" customHeight="1" x14ac:dyDescent="0.1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2"/>
      <c r="AD1" s="3"/>
      <c r="AE1" s="3"/>
      <c r="AF1" s="3"/>
    </row>
    <row r="2" spans="1:32" s="4" customFormat="1" ht="16.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3"/>
      <c r="AE2" s="3"/>
      <c r="AF2" s="3"/>
    </row>
    <row r="3" spans="1:32" s="4" customFormat="1" ht="35.25" customHeight="1" thickBot="1" x14ac:dyDescent="0.2">
      <c r="A3" s="74" t="s">
        <v>0</v>
      </c>
      <c r="B3" s="37"/>
      <c r="C3" s="37"/>
      <c r="D3" s="37"/>
      <c r="E3" s="37"/>
      <c r="F3" s="77"/>
      <c r="G3" s="77"/>
      <c r="H3" s="78"/>
      <c r="I3" s="78"/>
      <c r="J3" s="78"/>
      <c r="K3" s="55"/>
      <c r="L3" s="37"/>
      <c r="M3" s="37"/>
      <c r="N3" s="38"/>
      <c r="O3" s="38"/>
      <c r="P3" s="37"/>
      <c r="Q3" s="37"/>
      <c r="R3" s="37"/>
      <c r="S3" s="37"/>
      <c r="T3" s="37"/>
      <c r="U3" s="37"/>
      <c r="V3" s="37"/>
      <c r="W3" s="37"/>
      <c r="X3" s="37"/>
      <c r="Y3" s="37"/>
      <c r="Z3" s="79" t="s">
        <v>48</v>
      </c>
      <c r="AA3" s="80"/>
      <c r="AB3" s="80"/>
      <c r="AC3" s="81"/>
      <c r="AD3" s="85" t="s">
        <v>79</v>
      </c>
      <c r="AE3" s="86"/>
      <c r="AF3" s="56"/>
    </row>
    <row r="4" spans="1:32" s="4" customFormat="1" ht="27.75" customHeight="1" x14ac:dyDescent="0.15">
      <c r="A4" s="75"/>
      <c r="B4" s="89" t="s">
        <v>51</v>
      </c>
      <c r="C4" s="90"/>
      <c r="D4" s="91" t="s">
        <v>52</v>
      </c>
      <c r="E4" s="92"/>
      <c r="F4" s="91" t="s">
        <v>54</v>
      </c>
      <c r="G4" s="92"/>
      <c r="H4" s="93" t="s">
        <v>55</v>
      </c>
      <c r="I4" s="94"/>
      <c r="J4" s="89" t="s">
        <v>70</v>
      </c>
      <c r="K4" s="95"/>
      <c r="L4" s="89" t="s">
        <v>57</v>
      </c>
      <c r="M4" s="90"/>
      <c r="N4" s="72" t="s">
        <v>59</v>
      </c>
      <c r="O4" s="96"/>
      <c r="P4" s="73" t="s">
        <v>61</v>
      </c>
      <c r="Q4" s="96"/>
      <c r="R4" s="72" t="s">
        <v>64</v>
      </c>
      <c r="S4" s="96"/>
      <c r="T4" s="73" t="s">
        <v>66</v>
      </c>
      <c r="U4" s="97"/>
      <c r="V4" s="98" t="s">
        <v>68</v>
      </c>
      <c r="W4" s="99"/>
      <c r="X4" s="72" t="s">
        <v>1</v>
      </c>
      <c r="Y4" s="73"/>
      <c r="Z4" s="82"/>
      <c r="AA4" s="83"/>
      <c r="AB4" s="83"/>
      <c r="AC4" s="84"/>
      <c r="AD4" s="87"/>
      <c r="AE4" s="88"/>
      <c r="AF4" s="56"/>
    </row>
    <row r="5" spans="1:32" s="4" customFormat="1" ht="35.25" customHeight="1" x14ac:dyDescent="0.15">
      <c r="A5" s="75"/>
      <c r="B5" s="66" t="s">
        <v>50</v>
      </c>
      <c r="C5" s="66"/>
      <c r="D5" s="67" t="s">
        <v>53</v>
      </c>
      <c r="E5" s="67"/>
      <c r="F5" s="67" t="s">
        <v>49</v>
      </c>
      <c r="G5" s="67"/>
      <c r="H5" s="67" t="s">
        <v>56</v>
      </c>
      <c r="I5" s="67"/>
      <c r="J5" s="67" t="s">
        <v>63</v>
      </c>
      <c r="K5" s="67"/>
      <c r="L5" s="67" t="s">
        <v>58</v>
      </c>
      <c r="M5" s="68"/>
      <c r="N5" s="69" t="s">
        <v>60</v>
      </c>
      <c r="O5" s="70"/>
      <c r="P5" s="69" t="s">
        <v>62</v>
      </c>
      <c r="Q5" s="70"/>
      <c r="R5" s="71" t="s">
        <v>65</v>
      </c>
      <c r="S5" s="71"/>
      <c r="T5" s="71" t="s">
        <v>67</v>
      </c>
      <c r="U5" s="71"/>
      <c r="V5" s="71" t="s">
        <v>47</v>
      </c>
      <c r="W5" s="71"/>
      <c r="X5" s="65" t="s">
        <v>69</v>
      </c>
      <c r="Y5" s="65"/>
      <c r="Z5" s="82"/>
      <c r="AA5" s="83"/>
      <c r="AB5" s="83"/>
      <c r="AC5" s="84"/>
      <c r="AD5" s="87"/>
      <c r="AE5" s="88"/>
      <c r="AF5" s="56"/>
    </row>
    <row r="6" spans="1:32" s="5" customFormat="1" ht="47.25" customHeight="1" thickBot="1" x14ac:dyDescent="0.2">
      <c r="A6" s="76"/>
      <c r="B6" s="17" t="s">
        <v>71</v>
      </c>
      <c r="C6" s="17" t="s">
        <v>85</v>
      </c>
      <c r="D6" s="17" t="s">
        <v>72</v>
      </c>
      <c r="E6" s="17" t="s">
        <v>93</v>
      </c>
      <c r="F6" s="17" t="s">
        <v>73</v>
      </c>
      <c r="G6" s="17" t="s">
        <v>92</v>
      </c>
      <c r="H6" s="17" t="s">
        <v>74</v>
      </c>
      <c r="I6" s="17" t="s">
        <v>91</v>
      </c>
      <c r="J6" s="26" t="s">
        <v>75</v>
      </c>
      <c r="K6" s="26" t="s">
        <v>84</v>
      </c>
      <c r="L6" s="17" t="s">
        <v>76</v>
      </c>
      <c r="M6" s="17" t="s">
        <v>90</v>
      </c>
      <c r="N6" s="30" t="s">
        <v>77</v>
      </c>
      <c r="O6" s="30" t="s">
        <v>86</v>
      </c>
      <c r="P6" s="18" t="s">
        <v>80</v>
      </c>
      <c r="Q6" s="18" t="s">
        <v>89</v>
      </c>
      <c r="R6" s="18" t="s">
        <v>81</v>
      </c>
      <c r="S6" s="18" t="s">
        <v>88</v>
      </c>
      <c r="T6" s="18" t="s">
        <v>82</v>
      </c>
      <c r="U6" s="18" t="s">
        <v>87</v>
      </c>
      <c r="V6" s="18" t="s">
        <v>80</v>
      </c>
      <c r="W6" s="18" t="s">
        <v>84</v>
      </c>
      <c r="X6" s="30" t="s">
        <v>83</v>
      </c>
      <c r="Y6" s="24" t="s">
        <v>86</v>
      </c>
      <c r="Z6" s="111" t="s">
        <v>78</v>
      </c>
      <c r="AA6" s="112"/>
      <c r="AB6" s="113" t="s">
        <v>97</v>
      </c>
      <c r="AC6" s="112"/>
      <c r="AD6" s="114" t="s">
        <v>95</v>
      </c>
      <c r="AE6" s="115" t="s">
        <v>94</v>
      </c>
      <c r="AF6" s="8"/>
    </row>
    <row r="7" spans="1:32" s="4" customFormat="1" ht="26.25" customHeight="1" thickTop="1" x14ac:dyDescent="0.15">
      <c r="A7" s="39" t="s">
        <v>2</v>
      </c>
      <c r="B7" s="28">
        <f t="shared" ref="B7:Z7" si="0">AVERAGE(B9:B51)</f>
        <v>22.209302325581394</v>
      </c>
      <c r="C7" s="28">
        <f t="shared" si="0"/>
        <v>29.767441860465116</v>
      </c>
      <c r="D7" s="28">
        <f t="shared" si="0"/>
        <v>24.767441860465116</v>
      </c>
      <c r="E7" s="28">
        <f t="shared" si="0"/>
        <v>32.139534883720927</v>
      </c>
      <c r="F7" s="28">
        <f t="shared" si="0"/>
        <v>82.79069767441861</v>
      </c>
      <c r="G7" s="28">
        <f t="shared" si="0"/>
        <v>101.51162790697674</v>
      </c>
      <c r="H7" s="28">
        <f t="shared" si="0"/>
        <v>81.04651162790698</v>
      </c>
      <c r="I7" s="28">
        <f t="shared" si="0"/>
        <v>40.581395348837212</v>
      </c>
      <c r="J7" s="29">
        <f t="shared" si="0"/>
        <v>36.860465116279073</v>
      </c>
      <c r="K7" s="29">
        <f t="shared" si="0"/>
        <v>38.604651162790695</v>
      </c>
      <c r="L7" s="28">
        <f t="shared" si="0"/>
        <v>14.186046511627907</v>
      </c>
      <c r="M7" s="28">
        <f t="shared" si="0"/>
        <v>17.325581395348838</v>
      </c>
      <c r="N7" s="29">
        <f t="shared" si="0"/>
        <v>22.558139534883722</v>
      </c>
      <c r="O7" s="29">
        <f t="shared" si="0"/>
        <v>34.767441860465119</v>
      </c>
      <c r="P7" s="28">
        <f t="shared" si="0"/>
        <v>29.976744186046513</v>
      </c>
      <c r="Q7" s="28">
        <f t="shared" si="0"/>
        <v>25.302325581395348</v>
      </c>
      <c r="R7" s="28">
        <f t="shared" si="0"/>
        <v>24.418604651162791</v>
      </c>
      <c r="S7" s="28">
        <f t="shared" si="0"/>
        <v>19.534883720930232</v>
      </c>
      <c r="T7" s="28">
        <f t="shared" si="0"/>
        <v>6.9767441860465116</v>
      </c>
      <c r="U7" s="28">
        <f t="shared" si="0"/>
        <v>19.604651162790699</v>
      </c>
      <c r="V7" s="28">
        <f t="shared" si="0"/>
        <v>29.488372093023255</v>
      </c>
      <c r="W7" s="28">
        <f t="shared" si="0"/>
        <v>27.186046511627907</v>
      </c>
      <c r="X7" s="32">
        <f t="shared" si="0"/>
        <v>72.395348837209298</v>
      </c>
      <c r="Y7" s="101">
        <f t="shared" si="0"/>
        <v>72.139534883720927</v>
      </c>
      <c r="Z7" s="100">
        <f t="shared" si="0"/>
        <v>447.67441860465118</v>
      </c>
      <c r="AA7" s="62"/>
      <c r="AB7" s="61">
        <f>AVERAGE(AB9:AB51)</f>
        <v>458.46511627906978</v>
      </c>
      <c r="AC7" s="62"/>
      <c r="AD7" s="103"/>
      <c r="AE7" s="104"/>
      <c r="AF7" s="8"/>
    </row>
    <row r="8" spans="1:32" s="4" customFormat="1" ht="26.25" customHeight="1" thickBot="1" x14ac:dyDescent="0.2">
      <c r="A8" s="40" t="s">
        <v>3</v>
      </c>
      <c r="B8" s="57">
        <f>B7/190</f>
        <v>0.11689106487148102</v>
      </c>
      <c r="C8" s="57">
        <f>C7/190</f>
        <v>0.15667074663402691</v>
      </c>
      <c r="D8" s="57">
        <f>D7/70</f>
        <v>0.3538205980066445</v>
      </c>
      <c r="E8" s="57">
        <f>E7/70</f>
        <v>0.45913621262458465</v>
      </c>
      <c r="F8" s="57">
        <f>F7/120</f>
        <v>0.68992248062015504</v>
      </c>
      <c r="G8" s="57">
        <f>G7/120</f>
        <v>0.84593023255813948</v>
      </c>
      <c r="H8" s="57">
        <f>H7/110</f>
        <v>0.7367864693446089</v>
      </c>
      <c r="I8" s="57">
        <f>I7/60</f>
        <v>0.67635658914728691</v>
      </c>
      <c r="J8" s="57">
        <f>J7/50</f>
        <v>0.73720930232558146</v>
      </c>
      <c r="K8" s="57">
        <f>K7/50</f>
        <v>0.77209302325581386</v>
      </c>
      <c r="L8" s="57">
        <f>L7/130</f>
        <v>0.10912343470483006</v>
      </c>
      <c r="M8" s="57">
        <f>M7/130</f>
        <v>0.13327370304114491</v>
      </c>
      <c r="N8" s="57">
        <f>N7/100</f>
        <v>0.22558139534883723</v>
      </c>
      <c r="O8" s="57">
        <f>O7/100</f>
        <v>0.3476744186046512</v>
      </c>
      <c r="P8" s="57">
        <f>P7/40</f>
        <v>0.74941860465116283</v>
      </c>
      <c r="Q8" s="57">
        <f>Q7/30</f>
        <v>0.84341085271317828</v>
      </c>
      <c r="R8" s="57">
        <f>R7/25</f>
        <v>0.9767441860465117</v>
      </c>
      <c r="S8" s="57">
        <f>S7/20</f>
        <v>0.97674418604651159</v>
      </c>
      <c r="T8" s="57">
        <f>T7/30</f>
        <v>0.23255813953488372</v>
      </c>
      <c r="U8" s="57">
        <f>U7/40</f>
        <v>0.49011627906976746</v>
      </c>
      <c r="V8" s="57">
        <f>V7/40</f>
        <v>0.73720930232558135</v>
      </c>
      <c r="W8" s="57">
        <f>W7/50</f>
        <v>0.54372093023255819</v>
      </c>
      <c r="X8" s="58">
        <f>X7/95</f>
        <v>0.76205630354957155</v>
      </c>
      <c r="Y8" s="58">
        <f>Y7/100</f>
        <v>0.72139534883720924</v>
      </c>
      <c r="Z8" s="102">
        <f>Z7/1000</f>
        <v>0.44767441860465118</v>
      </c>
      <c r="AA8" s="64"/>
      <c r="AB8" s="63">
        <f>AB7/960</f>
        <v>0.47756782945736437</v>
      </c>
      <c r="AC8" s="64"/>
      <c r="AD8" s="105"/>
      <c r="AE8" s="106"/>
      <c r="AF8" s="9"/>
    </row>
    <row r="9" spans="1:32" s="6" customFormat="1" ht="21" customHeight="1" x14ac:dyDescent="0.15">
      <c r="A9" s="41" t="s">
        <v>4</v>
      </c>
      <c r="B9" s="16">
        <v>-5</v>
      </c>
      <c r="C9" s="16">
        <v>-5</v>
      </c>
      <c r="D9" s="22">
        <v>20</v>
      </c>
      <c r="E9" s="22">
        <v>40</v>
      </c>
      <c r="F9" s="23">
        <v>90</v>
      </c>
      <c r="G9" s="23">
        <v>90</v>
      </c>
      <c r="H9" s="22">
        <v>75</v>
      </c>
      <c r="I9" s="22">
        <v>40</v>
      </c>
      <c r="J9" s="23">
        <v>50</v>
      </c>
      <c r="K9" s="23">
        <v>45</v>
      </c>
      <c r="L9" s="16">
        <v>10</v>
      </c>
      <c r="M9" s="16">
        <v>10</v>
      </c>
      <c r="N9" s="15">
        <v>10</v>
      </c>
      <c r="O9" s="15">
        <v>35</v>
      </c>
      <c r="P9" s="15">
        <v>40</v>
      </c>
      <c r="Q9" s="15">
        <v>30</v>
      </c>
      <c r="R9" s="15">
        <v>25</v>
      </c>
      <c r="S9" s="15">
        <v>20</v>
      </c>
      <c r="T9" s="15">
        <v>10</v>
      </c>
      <c r="U9" s="15">
        <v>35</v>
      </c>
      <c r="V9" s="12">
        <v>38</v>
      </c>
      <c r="W9" s="12">
        <v>31</v>
      </c>
      <c r="X9" s="13">
        <v>78</v>
      </c>
      <c r="Y9" s="25">
        <v>38</v>
      </c>
      <c r="Z9" s="34">
        <v>441</v>
      </c>
      <c r="AA9" s="59">
        <f t="shared" ref="AA9:AA51" si="1">Z9/1000</f>
        <v>0.441</v>
      </c>
      <c r="AB9" s="11">
        <v>409</v>
      </c>
      <c r="AC9" s="59">
        <f t="shared" ref="AC9:AC51" si="2">AB9/1000</f>
        <v>0.40899999999999997</v>
      </c>
      <c r="AD9" s="107">
        <v>21</v>
      </c>
      <c r="AE9" s="42">
        <f t="shared" ref="AE9:AE51" si="3">RANK(AB9,$AB$9:$AB$51,0)</f>
        <v>33</v>
      </c>
      <c r="AF9" s="10"/>
    </row>
    <row r="10" spans="1:32" s="6" customFormat="1" ht="21" customHeight="1" x14ac:dyDescent="0.15">
      <c r="A10" s="43" t="s">
        <v>5</v>
      </c>
      <c r="B10" s="12">
        <v>-5</v>
      </c>
      <c r="C10" s="12">
        <v>20</v>
      </c>
      <c r="D10" s="19">
        <v>20</v>
      </c>
      <c r="E10" s="19">
        <v>40</v>
      </c>
      <c r="F10" s="20">
        <v>90</v>
      </c>
      <c r="G10" s="20">
        <v>90</v>
      </c>
      <c r="H10" s="19">
        <v>80</v>
      </c>
      <c r="I10" s="19">
        <v>35</v>
      </c>
      <c r="J10" s="20">
        <v>0</v>
      </c>
      <c r="K10" s="20">
        <v>20</v>
      </c>
      <c r="L10" s="12">
        <v>5</v>
      </c>
      <c r="M10" s="12">
        <v>5</v>
      </c>
      <c r="N10" s="13">
        <v>55</v>
      </c>
      <c r="O10" s="13">
        <v>55</v>
      </c>
      <c r="P10" s="13">
        <v>12</v>
      </c>
      <c r="Q10" s="13">
        <v>25</v>
      </c>
      <c r="R10" s="13">
        <v>25</v>
      </c>
      <c r="S10" s="13">
        <v>20</v>
      </c>
      <c r="T10" s="13">
        <v>10</v>
      </c>
      <c r="U10" s="13">
        <v>35</v>
      </c>
      <c r="V10" s="12">
        <v>25</v>
      </c>
      <c r="W10" s="12">
        <v>17</v>
      </c>
      <c r="X10" s="14">
        <v>70</v>
      </c>
      <c r="Y10" s="25">
        <v>66</v>
      </c>
      <c r="Z10" s="34">
        <v>387</v>
      </c>
      <c r="AA10" s="59">
        <f t="shared" si="1"/>
        <v>0.38700000000000001</v>
      </c>
      <c r="AB10" s="11">
        <v>428</v>
      </c>
      <c r="AC10" s="59">
        <f t="shared" si="2"/>
        <v>0.42799999999999999</v>
      </c>
      <c r="AD10" s="108">
        <v>36</v>
      </c>
      <c r="AE10" s="42">
        <f t="shared" si="3"/>
        <v>31</v>
      </c>
      <c r="AF10" s="10"/>
    </row>
    <row r="11" spans="1:32" s="6" customFormat="1" ht="21" customHeight="1" x14ac:dyDescent="0.15">
      <c r="A11" s="43" t="s">
        <v>6</v>
      </c>
      <c r="B11" s="12">
        <v>-15</v>
      </c>
      <c r="C11" s="12">
        <v>50</v>
      </c>
      <c r="D11" s="19">
        <v>20</v>
      </c>
      <c r="E11" s="19">
        <v>20</v>
      </c>
      <c r="F11" s="20">
        <v>90</v>
      </c>
      <c r="G11" s="20">
        <v>110</v>
      </c>
      <c r="H11" s="19">
        <v>75</v>
      </c>
      <c r="I11" s="19">
        <v>40</v>
      </c>
      <c r="J11" s="20">
        <v>50</v>
      </c>
      <c r="K11" s="20">
        <v>50</v>
      </c>
      <c r="L11" s="12">
        <v>10</v>
      </c>
      <c r="M11" s="12">
        <v>10</v>
      </c>
      <c r="N11" s="13">
        <v>0</v>
      </c>
      <c r="O11" s="13">
        <v>10</v>
      </c>
      <c r="P11" s="13">
        <v>40</v>
      </c>
      <c r="Q11" s="13">
        <v>30</v>
      </c>
      <c r="R11" s="13">
        <v>25</v>
      </c>
      <c r="S11" s="13">
        <v>20</v>
      </c>
      <c r="T11" s="13">
        <v>5</v>
      </c>
      <c r="U11" s="13">
        <v>20</v>
      </c>
      <c r="V11" s="12">
        <v>28</v>
      </c>
      <c r="W11" s="12">
        <v>24</v>
      </c>
      <c r="X11" s="14">
        <v>80</v>
      </c>
      <c r="Y11" s="25">
        <v>72</v>
      </c>
      <c r="Z11" s="34">
        <v>408</v>
      </c>
      <c r="AA11" s="59">
        <f t="shared" si="1"/>
        <v>0.40799999999999997</v>
      </c>
      <c r="AB11" s="11">
        <v>456</v>
      </c>
      <c r="AC11" s="59">
        <f t="shared" si="2"/>
        <v>0.45600000000000002</v>
      </c>
      <c r="AD11" s="108">
        <v>34</v>
      </c>
      <c r="AE11" s="42">
        <f t="shared" si="3"/>
        <v>22</v>
      </c>
      <c r="AF11" s="10"/>
    </row>
    <row r="12" spans="1:32" s="6" customFormat="1" ht="21" customHeight="1" x14ac:dyDescent="0.15">
      <c r="A12" s="43" t="s">
        <v>7</v>
      </c>
      <c r="B12" s="12">
        <v>10</v>
      </c>
      <c r="C12" s="12">
        <v>40</v>
      </c>
      <c r="D12" s="19">
        <v>20</v>
      </c>
      <c r="E12" s="19">
        <v>40</v>
      </c>
      <c r="F12" s="20">
        <v>90</v>
      </c>
      <c r="G12" s="20">
        <v>120</v>
      </c>
      <c r="H12" s="19">
        <v>75</v>
      </c>
      <c r="I12" s="19">
        <v>50</v>
      </c>
      <c r="J12" s="20">
        <v>50</v>
      </c>
      <c r="K12" s="20">
        <v>50</v>
      </c>
      <c r="L12" s="12">
        <v>10</v>
      </c>
      <c r="M12" s="12">
        <v>10</v>
      </c>
      <c r="N12" s="13">
        <v>40</v>
      </c>
      <c r="O12" s="13">
        <v>45</v>
      </c>
      <c r="P12" s="13">
        <v>12</v>
      </c>
      <c r="Q12" s="13">
        <v>30</v>
      </c>
      <c r="R12" s="13">
        <v>25</v>
      </c>
      <c r="S12" s="13">
        <v>20</v>
      </c>
      <c r="T12" s="13">
        <v>15</v>
      </c>
      <c r="U12" s="13">
        <v>40</v>
      </c>
      <c r="V12" s="12">
        <v>34</v>
      </c>
      <c r="W12" s="12">
        <v>38</v>
      </c>
      <c r="X12" s="33">
        <v>42</v>
      </c>
      <c r="Y12" s="33">
        <v>55</v>
      </c>
      <c r="Z12" s="34">
        <v>423</v>
      </c>
      <c r="AA12" s="59">
        <f t="shared" si="1"/>
        <v>0.42299999999999999</v>
      </c>
      <c r="AB12" s="11">
        <v>538</v>
      </c>
      <c r="AC12" s="59">
        <f t="shared" si="2"/>
        <v>0.53800000000000003</v>
      </c>
      <c r="AD12" s="108">
        <v>26</v>
      </c>
      <c r="AE12" s="42">
        <f t="shared" si="3"/>
        <v>7</v>
      </c>
      <c r="AF12" s="10"/>
    </row>
    <row r="13" spans="1:32" s="6" customFormat="1" ht="21" customHeight="1" x14ac:dyDescent="0.15">
      <c r="A13" s="43" t="s">
        <v>8</v>
      </c>
      <c r="B13" s="12">
        <v>25</v>
      </c>
      <c r="C13" s="12">
        <v>25</v>
      </c>
      <c r="D13" s="19">
        <v>20</v>
      </c>
      <c r="E13" s="19">
        <v>20</v>
      </c>
      <c r="F13" s="20">
        <v>90</v>
      </c>
      <c r="G13" s="20">
        <v>95</v>
      </c>
      <c r="H13" s="19">
        <v>70</v>
      </c>
      <c r="I13" s="19">
        <v>25</v>
      </c>
      <c r="J13" s="20">
        <v>45</v>
      </c>
      <c r="K13" s="20">
        <v>15</v>
      </c>
      <c r="L13" s="12">
        <v>5</v>
      </c>
      <c r="M13" s="12">
        <v>5</v>
      </c>
      <c r="N13" s="13">
        <v>25</v>
      </c>
      <c r="O13" s="13">
        <v>35</v>
      </c>
      <c r="P13" s="13">
        <v>12</v>
      </c>
      <c r="Q13" s="13">
        <v>30</v>
      </c>
      <c r="R13" s="13">
        <v>25</v>
      </c>
      <c r="S13" s="13">
        <v>20</v>
      </c>
      <c r="T13" s="13">
        <v>0</v>
      </c>
      <c r="U13" s="13">
        <v>0</v>
      </c>
      <c r="V13" s="12">
        <v>27</v>
      </c>
      <c r="W13" s="12">
        <v>17</v>
      </c>
      <c r="X13" s="31">
        <v>68</v>
      </c>
      <c r="Y13" s="31">
        <v>72</v>
      </c>
      <c r="Z13" s="34">
        <v>412</v>
      </c>
      <c r="AA13" s="59">
        <f t="shared" si="1"/>
        <v>0.41199999999999998</v>
      </c>
      <c r="AB13" s="11">
        <v>359</v>
      </c>
      <c r="AC13" s="59">
        <f t="shared" si="2"/>
        <v>0.35899999999999999</v>
      </c>
      <c r="AD13" s="108">
        <v>29</v>
      </c>
      <c r="AE13" s="42">
        <f t="shared" si="3"/>
        <v>38</v>
      </c>
      <c r="AF13" s="10"/>
    </row>
    <row r="14" spans="1:32" s="6" customFormat="1" ht="21" customHeight="1" x14ac:dyDescent="0.15">
      <c r="A14" s="43" t="s">
        <v>9</v>
      </c>
      <c r="B14" s="12">
        <v>95</v>
      </c>
      <c r="C14" s="12">
        <v>95</v>
      </c>
      <c r="D14" s="19">
        <v>25</v>
      </c>
      <c r="E14" s="19">
        <v>50</v>
      </c>
      <c r="F14" s="20">
        <v>100</v>
      </c>
      <c r="G14" s="20">
        <v>80</v>
      </c>
      <c r="H14" s="19">
        <v>70</v>
      </c>
      <c r="I14" s="19">
        <v>25</v>
      </c>
      <c r="J14" s="20">
        <v>40</v>
      </c>
      <c r="K14" s="20">
        <v>15</v>
      </c>
      <c r="L14" s="12">
        <v>0</v>
      </c>
      <c r="M14" s="12">
        <v>5</v>
      </c>
      <c r="N14" s="13">
        <v>10</v>
      </c>
      <c r="O14" s="13">
        <v>20</v>
      </c>
      <c r="P14" s="13">
        <v>27</v>
      </c>
      <c r="Q14" s="13">
        <v>25</v>
      </c>
      <c r="R14" s="13">
        <v>25</v>
      </c>
      <c r="S14" s="13">
        <v>20</v>
      </c>
      <c r="T14" s="13">
        <v>0</v>
      </c>
      <c r="U14" s="13">
        <v>20</v>
      </c>
      <c r="V14" s="12">
        <v>27</v>
      </c>
      <c r="W14" s="12">
        <v>24</v>
      </c>
      <c r="X14" s="31">
        <v>68</v>
      </c>
      <c r="Y14" s="31">
        <v>75</v>
      </c>
      <c r="Z14" s="34">
        <v>487</v>
      </c>
      <c r="AA14" s="59">
        <f t="shared" si="1"/>
        <v>0.48699999999999999</v>
      </c>
      <c r="AB14" s="11">
        <v>454</v>
      </c>
      <c r="AC14" s="59">
        <f t="shared" si="2"/>
        <v>0.45400000000000001</v>
      </c>
      <c r="AD14" s="108">
        <v>13</v>
      </c>
      <c r="AE14" s="42">
        <f t="shared" si="3"/>
        <v>23</v>
      </c>
      <c r="AF14" s="10"/>
    </row>
    <row r="15" spans="1:32" s="6" customFormat="1" ht="21" customHeight="1" x14ac:dyDescent="0.15">
      <c r="A15" s="43" t="s">
        <v>10</v>
      </c>
      <c r="B15" s="12">
        <v>10</v>
      </c>
      <c r="C15" s="12">
        <v>0</v>
      </c>
      <c r="D15" s="19">
        <v>20</v>
      </c>
      <c r="E15" s="19">
        <v>40</v>
      </c>
      <c r="F15" s="20">
        <v>70</v>
      </c>
      <c r="G15" s="20">
        <v>90</v>
      </c>
      <c r="H15" s="19">
        <v>75</v>
      </c>
      <c r="I15" s="19">
        <v>30</v>
      </c>
      <c r="J15" s="20">
        <v>0</v>
      </c>
      <c r="K15" s="20">
        <v>35</v>
      </c>
      <c r="L15" s="12">
        <v>5</v>
      </c>
      <c r="M15" s="12">
        <v>5</v>
      </c>
      <c r="N15" s="13">
        <v>10</v>
      </c>
      <c r="O15" s="13">
        <v>35</v>
      </c>
      <c r="P15" s="13">
        <v>40</v>
      </c>
      <c r="Q15" s="13">
        <v>30</v>
      </c>
      <c r="R15" s="13">
        <v>25</v>
      </c>
      <c r="S15" s="13">
        <v>20</v>
      </c>
      <c r="T15" s="13">
        <v>10</v>
      </c>
      <c r="U15" s="13">
        <v>20</v>
      </c>
      <c r="V15" s="12">
        <v>22</v>
      </c>
      <c r="W15" s="12">
        <v>12</v>
      </c>
      <c r="X15" s="31">
        <v>80</v>
      </c>
      <c r="Y15" s="31">
        <v>75</v>
      </c>
      <c r="Z15" s="34">
        <v>367</v>
      </c>
      <c r="AA15" s="59">
        <f t="shared" si="1"/>
        <v>0.36699999999999999</v>
      </c>
      <c r="AB15" s="11">
        <v>392</v>
      </c>
      <c r="AC15" s="59">
        <f t="shared" si="2"/>
        <v>0.39200000000000002</v>
      </c>
      <c r="AD15" s="108">
        <v>39</v>
      </c>
      <c r="AE15" s="42">
        <f t="shared" si="3"/>
        <v>36</v>
      </c>
      <c r="AF15" s="10"/>
    </row>
    <row r="16" spans="1:32" s="6" customFormat="1" ht="21" customHeight="1" x14ac:dyDescent="0.15">
      <c r="A16" s="43" t="s">
        <v>11</v>
      </c>
      <c r="B16" s="12">
        <v>15</v>
      </c>
      <c r="C16" s="12">
        <v>15</v>
      </c>
      <c r="D16" s="19">
        <v>20</v>
      </c>
      <c r="E16" s="19">
        <v>20</v>
      </c>
      <c r="F16" s="20">
        <v>90</v>
      </c>
      <c r="G16" s="20">
        <v>120</v>
      </c>
      <c r="H16" s="19">
        <v>110</v>
      </c>
      <c r="I16" s="19">
        <v>60</v>
      </c>
      <c r="J16" s="20">
        <v>50</v>
      </c>
      <c r="K16" s="20">
        <v>50</v>
      </c>
      <c r="L16" s="12">
        <v>10</v>
      </c>
      <c r="M16" s="12">
        <v>10</v>
      </c>
      <c r="N16" s="13">
        <v>85</v>
      </c>
      <c r="O16" s="13">
        <v>100</v>
      </c>
      <c r="P16" s="13">
        <v>40</v>
      </c>
      <c r="Q16" s="13">
        <v>30</v>
      </c>
      <c r="R16" s="13">
        <v>25</v>
      </c>
      <c r="S16" s="13">
        <v>20</v>
      </c>
      <c r="T16" s="13">
        <v>20</v>
      </c>
      <c r="U16" s="13">
        <v>40</v>
      </c>
      <c r="V16" s="12">
        <v>40</v>
      </c>
      <c r="W16" s="12">
        <v>38</v>
      </c>
      <c r="X16" s="31">
        <v>80</v>
      </c>
      <c r="Y16" s="31">
        <v>89</v>
      </c>
      <c r="Z16" s="34">
        <v>585</v>
      </c>
      <c r="AA16" s="59">
        <f t="shared" si="1"/>
        <v>0.58499999999999996</v>
      </c>
      <c r="AB16" s="11">
        <v>592</v>
      </c>
      <c r="AC16" s="59">
        <f t="shared" si="2"/>
        <v>0.59199999999999997</v>
      </c>
      <c r="AD16" s="108">
        <v>2</v>
      </c>
      <c r="AE16" s="42">
        <f t="shared" si="3"/>
        <v>2</v>
      </c>
      <c r="AF16" s="10"/>
    </row>
    <row r="17" spans="1:32" s="6" customFormat="1" ht="21" customHeight="1" x14ac:dyDescent="0.15">
      <c r="A17" s="43" t="s">
        <v>12</v>
      </c>
      <c r="B17" s="12">
        <v>85</v>
      </c>
      <c r="C17" s="12">
        <v>90</v>
      </c>
      <c r="D17" s="19">
        <v>20</v>
      </c>
      <c r="E17" s="19">
        <v>20</v>
      </c>
      <c r="F17" s="20">
        <v>70</v>
      </c>
      <c r="G17" s="20">
        <v>105</v>
      </c>
      <c r="H17" s="19">
        <v>80</v>
      </c>
      <c r="I17" s="19">
        <v>50</v>
      </c>
      <c r="J17" s="20">
        <v>50</v>
      </c>
      <c r="K17" s="20">
        <v>50</v>
      </c>
      <c r="L17" s="12">
        <v>10</v>
      </c>
      <c r="M17" s="12">
        <v>10</v>
      </c>
      <c r="N17" s="13">
        <v>0</v>
      </c>
      <c r="O17" s="13">
        <v>15</v>
      </c>
      <c r="P17" s="13">
        <v>35</v>
      </c>
      <c r="Q17" s="13">
        <v>30</v>
      </c>
      <c r="R17" s="13">
        <v>25</v>
      </c>
      <c r="S17" s="13">
        <v>20</v>
      </c>
      <c r="T17" s="13">
        <v>10</v>
      </c>
      <c r="U17" s="13">
        <v>20</v>
      </c>
      <c r="V17" s="12">
        <v>24</v>
      </c>
      <c r="W17" s="12">
        <v>24</v>
      </c>
      <c r="X17" s="31">
        <v>78</v>
      </c>
      <c r="Y17" s="31">
        <v>75</v>
      </c>
      <c r="Z17" s="34">
        <v>487</v>
      </c>
      <c r="AA17" s="59">
        <f t="shared" si="1"/>
        <v>0.48699999999999999</v>
      </c>
      <c r="AB17" s="11">
        <v>509</v>
      </c>
      <c r="AC17" s="59">
        <f t="shared" si="2"/>
        <v>0.50900000000000001</v>
      </c>
      <c r="AD17" s="108">
        <v>13</v>
      </c>
      <c r="AE17" s="42">
        <f t="shared" si="3"/>
        <v>15</v>
      </c>
      <c r="AF17" s="10"/>
    </row>
    <row r="18" spans="1:32" s="6" customFormat="1" ht="21" customHeight="1" x14ac:dyDescent="0.15">
      <c r="A18" s="43" t="s">
        <v>13</v>
      </c>
      <c r="B18" s="12">
        <v>15</v>
      </c>
      <c r="C18" s="12">
        <v>-15</v>
      </c>
      <c r="D18" s="19">
        <v>25</v>
      </c>
      <c r="E18" s="19">
        <v>20</v>
      </c>
      <c r="F18" s="20">
        <v>90</v>
      </c>
      <c r="G18" s="20">
        <v>95</v>
      </c>
      <c r="H18" s="19">
        <v>75</v>
      </c>
      <c r="I18" s="19">
        <v>40</v>
      </c>
      <c r="J18" s="20">
        <v>15</v>
      </c>
      <c r="K18" s="20">
        <v>10</v>
      </c>
      <c r="L18" s="22">
        <v>5</v>
      </c>
      <c r="M18" s="22">
        <v>5</v>
      </c>
      <c r="N18" s="13">
        <v>0</v>
      </c>
      <c r="O18" s="13">
        <v>0</v>
      </c>
      <c r="P18" s="13">
        <v>40</v>
      </c>
      <c r="Q18" s="13">
        <v>22</v>
      </c>
      <c r="R18" s="13">
        <v>25</v>
      </c>
      <c r="S18" s="13">
        <v>20</v>
      </c>
      <c r="T18" s="13">
        <v>5</v>
      </c>
      <c r="U18" s="13">
        <v>0</v>
      </c>
      <c r="V18" s="12">
        <v>38</v>
      </c>
      <c r="W18" s="12">
        <v>17</v>
      </c>
      <c r="X18" s="31">
        <v>77</v>
      </c>
      <c r="Y18" s="31">
        <v>69</v>
      </c>
      <c r="Z18" s="34">
        <v>410</v>
      </c>
      <c r="AA18" s="59">
        <f t="shared" si="1"/>
        <v>0.41</v>
      </c>
      <c r="AB18" s="11">
        <v>283</v>
      </c>
      <c r="AC18" s="59">
        <f t="shared" si="2"/>
        <v>0.28299999999999997</v>
      </c>
      <c r="AD18" s="108">
        <v>31</v>
      </c>
      <c r="AE18" s="42">
        <f t="shared" si="3"/>
        <v>42</v>
      </c>
      <c r="AF18" s="10"/>
    </row>
    <row r="19" spans="1:32" s="6" customFormat="1" ht="21" customHeight="1" x14ac:dyDescent="0.15">
      <c r="A19" s="43" t="s">
        <v>14</v>
      </c>
      <c r="B19" s="12">
        <v>50</v>
      </c>
      <c r="C19" s="12">
        <v>10</v>
      </c>
      <c r="D19" s="19">
        <v>18</v>
      </c>
      <c r="E19" s="19">
        <v>40</v>
      </c>
      <c r="F19" s="20">
        <v>70</v>
      </c>
      <c r="G19" s="20">
        <v>120</v>
      </c>
      <c r="H19" s="19">
        <v>90</v>
      </c>
      <c r="I19" s="19">
        <v>50</v>
      </c>
      <c r="J19" s="20">
        <v>45</v>
      </c>
      <c r="K19" s="20">
        <v>45</v>
      </c>
      <c r="L19" s="19">
        <v>5</v>
      </c>
      <c r="M19" s="19">
        <v>5</v>
      </c>
      <c r="N19" s="13">
        <v>45</v>
      </c>
      <c r="O19" s="13">
        <v>60</v>
      </c>
      <c r="P19" s="13">
        <v>40</v>
      </c>
      <c r="Q19" s="13">
        <v>25</v>
      </c>
      <c r="R19" s="13">
        <v>25</v>
      </c>
      <c r="S19" s="13">
        <v>20</v>
      </c>
      <c r="T19" s="13">
        <v>0</v>
      </c>
      <c r="U19" s="13">
        <v>27</v>
      </c>
      <c r="V19" s="12">
        <v>35</v>
      </c>
      <c r="W19" s="12">
        <v>38</v>
      </c>
      <c r="X19" s="31">
        <v>80</v>
      </c>
      <c r="Y19" s="31">
        <v>85</v>
      </c>
      <c r="Z19" s="34">
        <v>503</v>
      </c>
      <c r="AA19" s="59">
        <f t="shared" si="1"/>
        <v>0.503</v>
      </c>
      <c r="AB19" s="11">
        <v>525</v>
      </c>
      <c r="AC19" s="59">
        <f t="shared" si="2"/>
        <v>0.52500000000000002</v>
      </c>
      <c r="AD19" s="108">
        <v>10</v>
      </c>
      <c r="AE19" s="42">
        <f t="shared" si="3"/>
        <v>11</v>
      </c>
      <c r="AF19" s="10"/>
    </row>
    <row r="20" spans="1:32" s="6" customFormat="1" ht="21" customHeight="1" x14ac:dyDescent="0.15">
      <c r="A20" s="43" t="s">
        <v>15</v>
      </c>
      <c r="B20" s="12">
        <v>85</v>
      </c>
      <c r="C20" s="12">
        <v>80</v>
      </c>
      <c r="D20" s="19">
        <v>30</v>
      </c>
      <c r="E20" s="19">
        <v>25</v>
      </c>
      <c r="F20" s="20">
        <v>70</v>
      </c>
      <c r="G20" s="20">
        <v>105</v>
      </c>
      <c r="H20" s="19">
        <v>85</v>
      </c>
      <c r="I20" s="19">
        <v>40</v>
      </c>
      <c r="J20" s="20">
        <v>45</v>
      </c>
      <c r="K20" s="20">
        <v>45</v>
      </c>
      <c r="L20" s="19">
        <v>10</v>
      </c>
      <c r="M20" s="19">
        <v>10</v>
      </c>
      <c r="N20" s="13">
        <v>50</v>
      </c>
      <c r="O20" s="13">
        <v>70</v>
      </c>
      <c r="P20" s="13">
        <v>32</v>
      </c>
      <c r="Q20" s="13">
        <v>25</v>
      </c>
      <c r="R20" s="13">
        <v>25</v>
      </c>
      <c r="S20" s="13">
        <v>20</v>
      </c>
      <c r="T20" s="13">
        <v>5</v>
      </c>
      <c r="U20" s="13">
        <v>20</v>
      </c>
      <c r="V20" s="12">
        <v>32</v>
      </c>
      <c r="W20" s="12">
        <v>36</v>
      </c>
      <c r="X20" s="31">
        <v>77</v>
      </c>
      <c r="Y20" s="31">
        <v>78</v>
      </c>
      <c r="Z20" s="34">
        <v>546</v>
      </c>
      <c r="AA20" s="59">
        <f t="shared" si="1"/>
        <v>0.54600000000000004</v>
      </c>
      <c r="AB20" s="11">
        <v>554</v>
      </c>
      <c r="AC20" s="59">
        <f t="shared" si="2"/>
        <v>0.55400000000000005</v>
      </c>
      <c r="AD20" s="108">
        <v>5</v>
      </c>
      <c r="AE20" s="42">
        <f t="shared" si="3"/>
        <v>5</v>
      </c>
      <c r="AF20" s="10"/>
    </row>
    <row r="21" spans="1:32" s="6" customFormat="1" ht="21" customHeight="1" x14ac:dyDescent="0.15">
      <c r="A21" s="43" t="s">
        <v>16</v>
      </c>
      <c r="B21" s="12">
        <v>-20</v>
      </c>
      <c r="C21" s="12">
        <v>-5</v>
      </c>
      <c r="D21" s="19">
        <v>25</v>
      </c>
      <c r="E21" s="19">
        <v>25</v>
      </c>
      <c r="F21" s="20">
        <v>70</v>
      </c>
      <c r="G21" s="20">
        <v>120</v>
      </c>
      <c r="H21" s="19">
        <v>80</v>
      </c>
      <c r="I21" s="19">
        <v>40</v>
      </c>
      <c r="J21" s="20">
        <v>45</v>
      </c>
      <c r="K21" s="20">
        <v>45</v>
      </c>
      <c r="L21" s="19">
        <v>10</v>
      </c>
      <c r="M21" s="19">
        <v>10</v>
      </c>
      <c r="N21" s="13">
        <v>0</v>
      </c>
      <c r="O21" s="13">
        <v>0</v>
      </c>
      <c r="P21" s="13">
        <v>37</v>
      </c>
      <c r="Q21" s="13">
        <v>25</v>
      </c>
      <c r="R21" s="13">
        <v>25</v>
      </c>
      <c r="S21" s="13">
        <v>20</v>
      </c>
      <c r="T21" s="13">
        <v>0</v>
      </c>
      <c r="U21" s="13">
        <v>0</v>
      </c>
      <c r="V21" s="12">
        <v>27</v>
      </c>
      <c r="W21" s="12">
        <v>17</v>
      </c>
      <c r="X21" s="31">
        <v>48</v>
      </c>
      <c r="Y21" s="31">
        <v>72</v>
      </c>
      <c r="Z21" s="34">
        <v>347</v>
      </c>
      <c r="AA21" s="59">
        <f t="shared" si="1"/>
        <v>0.34699999999999998</v>
      </c>
      <c r="AB21" s="11">
        <v>369</v>
      </c>
      <c r="AC21" s="59">
        <f t="shared" si="2"/>
        <v>0.36899999999999999</v>
      </c>
      <c r="AD21" s="108">
        <v>40</v>
      </c>
      <c r="AE21" s="42">
        <f t="shared" si="3"/>
        <v>37</v>
      </c>
      <c r="AF21" s="10"/>
    </row>
    <row r="22" spans="1:32" s="6" customFormat="1" ht="21" customHeight="1" x14ac:dyDescent="0.15">
      <c r="A22" s="43" t="s">
        <v>17</v>
      </c>
      <c r="B22" s="12">
        <v>-5</v>
      </c>
      <c r="C22" s="12">
        <v>25</v>
      </c>
      <c r="D22" s="19">
        <v>20</v>
      </c>
      <c r="E22" s="19">
        <v>40</v>
      </c>
      <c r="F22" s="20">
        <v>50</v>
      </c>
      <c r="G22" s="20">
        <v>110</v>
      </c>
      <c r="H22" s="19">
        <v>85</v>
      </c>
      <c r="I22" s="19">
        <v>35</v>
      </c>
      <c r="J22" s="20">
        <v>50</v>
      </c>
      <c r="K22" s="20">
        <v>45</v>
      </c>
      <c r="L22" s="19">
        <v>5</v>
      </c>
      <c r="M22" s="19">
        <v>0</v>
      </c>
      <c r="N22" s="13">
        <v>40</v>
      </c>
      <c r="O22" s="13">
        <v>40</v>
      </c>
      <c r="P22" s="13">
        <v>40</v>
      </c>
      <c r="Q22" s="13">
        <v>30</v>
      </c>
      <c r="R22" s="13">
        <v>25</v>
      </c>
      <c r="S22" s="13">
        <v>20</v>
      </c>
      <c r="T22" s="13">
        <v>5</v>
      </c>
      <c r="U22" s="13">
        <v>7</v>
      </c>
      <c r="V22" s="12">
        <v>24</v>
      </c>
      <c r="W22" s="12">
        <v>17</v>
      </c>
      <c r="X22" s="31">
        <v>71</v>
      </c>
      <c r="Y22" s="31">
        <v>67</v>
      </c>
      <c r="Z22" s="34">
        <v>410</v>
      </c>
      <c r="AA22" s="59">
        <f t="shared" si="1"/>
        <v>0.41</v>
      </c>
      <c r="AB22" s="11">
        <v>436</v>
      </c>
      <c r="AC22" s="59">
        <f t="shared" si="2"/>
        <v>0.436</v>
      </c>
      <c r="AD22" s="108">
        <v>31</v>
      </c>
      <c r="AE22" s="42">
        <f t="shared" si="3"/>
        <v>29</v>
      </c>
      <c r="AF22" s="10"/>
    </row>
    <row r="23" spans="1:32" s="6" customFormat="1" ht="21" customHeight="1" x14ac:dyDescent="0.15">
      <c r="A23" s="43" t="s">
        <v>18</v>
      </c>
      <c r="B23" s="12">
        <v>40</v>
      </c>
      <c r="C23" s="12">
        <v>50</v>
      </c>
      <c r="D23" s="19">
        <v>20</v>
      </c>
      <c r="E23" s="19">
        <v>20</v>
      </c>
      <c r="F23" s="20">
        <v>90</v>
      </c>
      <c r="G23" s="20">
        <v>120</v>
      </c>
      <c r="H23" s="19">
        <v>95</v>
      </c>
      <c r="I23" s="19">
        <v>50</v>
      </c>
      <c r="J23" s="20">
        <v>50</v>
      </c>
      <c r="K23" s="20">
        <v>50</v>
      </c>
      <c r="L23" s="19">
        <v>10</v>
      </c>
      <c r="M23" s="19">
        <v>30</v>
      </c>
      <c r="N23" s="13">
        <v>35</v>
      </c>
      <c r="O23" s="13">
        <v>45</v>
      </c>
      <c r="P23" s="13">
        <v>40</v>
      </c>
      <c r="Q23" s="13">
        <v>30</v>
      </c>
      <c r="R23" s="13">
        <v>25</v>
      </c>
      <c r="S23" s="13">
        <v>20</v>
      </c>
      <c r="T23" s="13">
        <v>25</v>
      </c>
      <c r="U23" s="13">
        <v>35</v>
      </c>
      <c r="V23" s="12">
        <v>38</v>
      </c>
      <c r="W23" s="12">
        <v>38</v>
      </c>
      <c r="X23" s="31">
        <v>83</v>
      </c>
      <c r="Y23" s="31">
        <v>78</v>
      </c>
      <c r="Z23" s="34">
        <v>551</v>
      </c>
      <c r="AA23" s="59">
        <f t="shared" si="1"/>
        <v>0.55100000000000005</v>
      </c>
      <c r="AB23" s="11">
        <v>566</v>
      </c>
      <c r="AC23" s="59">
        <f t="shared" si="2"/>
        <v>0.56599999999999995</v>
      </c>
      <c r="AD23" s="108">
        <v>4</v>
      </c>
      <c r="AE23" s="42">
        <f t="shared" si="3"/>
        <v>3</v>
      </c>
      <c r="AF23" s="10"/>
    </row>
    <row r="24" spans="1:32" s="6" customFormat="1" ht="21" customHeight="1" x14ac:dyDescent="0.15">
      <c r="A24" s="43" t="s">
        <v>19</v>
      </c>
      <c r="B24" s="12">
        <v>40</v>
      </c>
      <c r="C24" s="12">
        <v>100</v>
      </c>
      <c r="D24" s="19">
        <v>25</v>
      </c>
      <c r="E24" s="19">
        <v>25</v>
      </c>
      <c r="F24" s="20">
        <v>90</v>
      </c>
      <c r="G24" s="20">
        <v>120</v>
      </c>
      <c r="H24" s="19">
        <v>65</v>
      </c>
      <c r="I24" s="19">
        <v>40</v>
      </c>
      <c r="J24" s="20">
        <v>25</v>
      </c>
      <c r="K24" s="20">
        <v>50</v>
      </c>
      <c r="L24" s="19">
        <v>5</v>
      </c>
      <c r="M24" s="19">
        <v>5</v>
      </c>
      <c r="N24" s="13">
        <v>0</v>
      </c>
      <c r="O24" s="13">
        <v>10</v>
      </c>
      <c r="P24" s="13">
        <v>40</v>
      </c>
      <c r="Q24" s="13">
        <v>30</v>
      </c>
      <c r="R24" s="13">
        <v>25</v>
      </c>
      <c r="S24" s="13">
        <v>20</v>
      </c>
      <c r="T24" s="13">
        <v>5</v>
      </c>
      <c r="U24" s="13">
        <v>35</v>
      </c>
      <c r="V24" s="12">
        <v>27</v>
      </c>
      <c r="W24" s="12">
        <v>31</v>
      </c>
      <c r="X24" s="31">
        <v>75</v>
      </c>
      <c r="Y24" s="31">
        <v>85</v>
      </c>
      <c r="Z24" s="34">
        <v>422</v>
      </c>
      <c r="AA24" s="59">
        <f t="shared" si="1"/>
        <v>0.42199999999999999</v>
      </c>
      <c r="AB24" s="11">
        <v>551</v>
      </c>
      <c r="AC24" s="59">
        <f t="shared" si="2"/>
        <v>0.55100000000000005</v>
      </c>
      <c r="AD24" s="108">
        <v>27</v>
      </c>
      <c r="AE24" s="42">
        <f t="shared" si="3"/>
        <v>6</v>
      </c>
      <c r="AF24" s="10"/>
    </row>
    <row r="25" spans="1:32" s="6" customFormat="1" ht="21" customHeight="1" x14ac:dyDescent="0.15">
      <c r="A25" s="43" t="s">
        <v>20</v>
      </c>
      <c r="B25" s="12">
        <v>-30</v>
      </c>
      <c r="C25" s="12">
        <v>-5</v>
      </c>
      <c r="D25" s="19">
        <v>25</v>
      </c>
      <c r="E25" s="19">
        <v>50</v>
      </c>
      <c r="F25" s="20">
        <v>90</v>
      </c>
      <c r="G25" s="20">
        <v>110</v>
      </c>
      <c r="H25" s="19">
        <v>70</v>
      </c>
      <c r="I25" s="19">
        <v>35</v>
      </c>
      <c r="J25" s="20">
        <v>50</v>
      </c>
      <c r="K25" s="20">
        <v>50</v>
      </c>
      <c r="L25" s="19">
        <v>10</v>
      </c>
      <c r="M25" s="19">
        <v>10</v>
      </c>
      <c r="N25" s="13">
        <v>60</v>
      </c>
      <c r="O25" s="13">
        <v>60</v>
      </c>
      <c r="P25" s="13">
        <v>40</v>
      </c>
      <c r="Q25" s="13">
        <v>25</v>
      </c>
      <c r="R25" s="13">
        <v>25</v>
      </c>
      <c r="S25" s="13">
        <v>20</v>
      </c>
      <c r="T25" s="13">
        <v>5</v>
      </c>
      <c r="U25" s="13">
        <v>0</v>
      </c>
      <c r="V25" s="12">
        <v>30</v>
      </c>
      <c r="W25" s="12">
        <v>17</v>
      </c>
      <c r="X25" s="31">
        <v>83</v>
      </c>
      <c r="Y25" s="31">
        <v>78</v>
      </c>
      <c r="Z25" s="34">
        <v>458</v>
      </c>
      <c r="AA25" s="59">
        <f t="shared" si="1"/>
        <v>0.45800000000000002</v>
      </c>
      <c r="AB25" s="11">
        <v>450</v>
      </c>
      <c r="AC25" s="59">
        <f t="shared" si="2"/>
        <v>0.45</v>
      </c>
      <c r="AD25" s="108">
        <v>19</v>
      </c>
      <c r="AE25" s="42">
        <f t="shared" si="3"/>
        <v>25</v>
      </c>
      <c r="AF25" s="10"/>
    </row>
    <row r="26" spans="1:32" s="6" customFormat="1" ht="21" customHeight="1" x14ac:dyDescent="0.15">
      <c r="A26" s="43" t="s">
        <v>21</v>
      </c>
      <c r="B26" s="12">
        <v>25</v>
      </c>
      <c r="C26" s="12">
        <v>10</v>
      </c>
      <c r="D26" s="19">
        <v>23</v>
      </c>
      <c r="E26" s="19">
        <v>23</v>
      </c>
      <c r="F26" s="20">
        <v>90</v>
      </c>
      <c r="G26" s="20">
        <v>120</v>
      </c>
      <c r="H26" s="19">
        <v>65</v>
      </c>
      <c r="I26" s="19">
        <v>35</v>
      </c>
      <c r="J26" s="20">
        <v>45</v>
      </c>
      <c r="K26" s="20">
        <v>45</v>
      </c>
      <c r="L26" s="19">
        <v>10</v>
      </c>
      <c r="M26" s="19">
        <v>10</v>
      </c>
      <c r="N26" s="13">
        <v>0</v>
      </c>
      <c r="O26" s="13">
        <v>10</v>
      </c>
      <c r="P26" s="13">
        <v>35</v>
      </c>
      <c r="Q26" s="13">
        <v>30</v>
      </c>
      <c r="R26" s="13">
        <v>0</v>
      </c>
      <c r="S26" s="13">
        <v>20</v>
      </c>
      <c r="T26" s="13">
        <v>5</v>
      </c>
      <c r="U26" s="13">
        <v>13</v>
      </c>
      <c r="V26" s="12">
        <v>31</v>
      </c>
      <c r="W26" s="12">
        <v>45</v>
      </c>
      <c r="X26" s="31">
        <v>83</v>
      </c>
      <c r="Y26" s="31">
        <v>77</v>
      </c>
      <c r="Z26" s="34">
        <v>412</v>
      </c>
      <c r="AA26" s="59">
        <f t="shared" si="1"/>
        <v>0.41199999999999998</v>
      </c>
      <c r="AB26" s="11">
        <v>438</v>
      </c>
      <c r="AC26" s="59">
        <f t="shared" si="2"/>
        <v>0.438</v>
      </c>
      <c r="AD26" s="108">
        <v>29</v>
      </c>
      <c r="AE26" s="42">
        <f t="shared" si="3"/>
        <v>27</v>
      </c>
      <c r="AF26" s="10"/>
    </row>
    <row r="27" spans="1:32" s="6" customFormat="1" ht="21" customHeight="1" x14ac:dyDescent="0.15">
      <c r="A27" s="43" t="s">
        <v>22</v>
      </c>
      <c r="B27" s="12">
        <v>10</v>
      </c>
      <c r="C27" s="12">
        <v>35</v>
      </c>
      <c r="D27" s="19">
        <v>25</v>
      </c>
      <c r="E27" s="19">
        <v>45</v>
      </c>
      <c r="F27" s="20">
        <v>90</v>
      </c>
      <c r="G27" s="20">
        <v>75</v>
      </c>
      <c r="H27" s="19">
        <v>70</v>
      </c>
      <c r="I27" s="19">
        <v>40</v>
      </c>
      <c r="J27" s="20">
        <v>45</v>
      </c>
      <c r="K27" s="20">
        <v>40</v>
      </c>
      <c r="L27" s="19">
        <v>10</v>
      </c>
      <c r="M27" s="19">
        <v>10</v>
      </c>
      <c r="N27" s="13">
        <v>20</v>
      </c>
      <c r="O27" s="13">
        <v>50</v>
      </c>
      <c r="P27" s="13">
        <v>12</v>
      </c>
      <c r="Q27" s="13">
        <v>30</v>
      </c>
      <c r="R27" s="13">
        <v>25</v>
      </c>
      <c r="S27" s="13">
        <v>20</v>
      </c>
      <c r="T27" s="13">
        <v>0</v>
      </c>
      <c r="U27" s="13">
        <v>0</v>
      </c>
      <c r="V27" s="12">
        <v>24</v>
      </c>
      <c r="W27" s="12">
        <v>17</v>
      </c>
      <c r="X27" s="31">
        <v>78</v>
      </c>
      <c r="Y27" s="31">
        <v>69</v>
      </c>
      <c r="Z27" s="34">
        <v>409</v>
      </c>
      <c r="AA27" s="59">
        <f t="shared" si="1"/>
        <v>0.40899999999999997</v>
      </c>
      <c r="AB27" s="11">
        <v>431</v>
      </c>
      <c r="AC27" s="59">
        <f t="shared" si="2"/>
        <v>0.43099999999999999</v>
      </c>
      <c r="AD27" s="108">
        <v>33</v>
      </c>
      <c r="AE27" s="42">
        <f t="shared" si="3"/>
        <v>30</v>
      </c>
      <c r="AF27" s="10"/>
    </row>
    <row r="28" spans="1:32" s="6" customFormat="1" ht="21" customHeight="1" x14ac:dyDescent="0.15">
      <c r="A28" s="43" t="s">
        <v>23</v>
      </c>
      <c r="B28" s="12">
        <v>0</v>
      </c>
      <c r="C28" s="12">
        <v>35</v>
      </c>
      <c r="D28" s="19">
        <v>43</v>
      </c>
      <c r="E28" s="19">
        <v>43</v>
      </c>
      <c r="F28" s="20">
        <v>90</v>
      </c>
      <c r="G28" s="20">
        <v>120</v>
      </c>
      <c r="H28" s="19">
        <v>90</v>
      </c>
      <c r="I28" s="19">
        <v>50</v>
      </c>
      <c r="J28" s="20">
        <v>50</v>
      </c>
      <c r="K28" s="20">
        <v>45</v>
      </c>
      <c r="L28" s="19">
        <v>5</v>
      </c>
      <c r="M28" s="19">
        <v>5</v>
      </c>
      <c r="N28" s="13">
        <v>10</v>
      </c>
      <c r="O28" s="13">
        <v>10</v>
      </c>
      <c r="P28" s="13">
        <v>40</v>
      </c>
      <c r="Q28" s="13">
        <v>28</v>
      </c>
      <c r="R28" s="13">
        <v>25</v>
      </c>
      <c r="S28" s="13">
        <v>20</v>
      </c>
      <c r="T28" s="13">
        <v>5</v>
      </c>
      <c r="U28" s="13">
        <v>35</v>
      </c>
      <c r="V28" s="12">
        <v>30</v>
      </c>
      <c r="W28" s="12">
        <v>31</v>
      </c>
      <c r="X28" s="31">
        <v>43</v>
      </c>
      <c r="Y28" s="31">
        <v>77</v>
      </c>
      <c r="Z28" s="34">
        <v>431</v>
      </c>
      <c r="AA28" s="59">
        <f t="shared" si="1"/>
        <v>0.43099999999999999</v>
      </c>
      <c r="AB28" s="11">
        <v>499</v>
      </c>
      <c r="AC28" s="59">
        <f t="shared" si="2"/>
        <v>0.499</v>
      </c>
      <c r="AD28" s="108">
        <v>24</v>
      </c>
      <c r="AE28" s="42">
        <f t="shared" si="3"/>
        <v>16</v>
      </c>
      <c r="AF28" s="10"/>
    </row>
    <row r="29" spans="1:32" s="6" customFormat="1" ht="21" customHeight="1" x14ac:dyDescent="0.15">
      <c r="A29" s="43" t="s">
        <v>24</v>
      </c>
      <c r="B29" s="12">
        <v>45</v>
      </c>
      <c r="C29" s="12">
        <v>20</v>
      </c>
      <c r="D29" s="19">
        <v>50</v>
      </c>
      <c r="E29" s="19">
        <v>50</v>
      </c>
      <c r="F29" s="20">
        <v>70</v>
      </c>
      <c r="G29" s="20">
        <v>90</v>
      </c>
      <c r="H29" s="19">
        <v>85</v>
      </c>
      <c r="I29" s="19">
        <v>45</v>
      </c>
      <c r="J29" s="20">
        <v>50</v>
      </c>
      <c r="K29" s="20">
        <v>50</v>
      </c>
      <c r="L29" s="19">
        <v>10</v>
      </c>
      <c r="M29" s="19">
        <v>5</v>
      </c>
      <c r="N29" s="13">
        <v>10</v>
      </c>
      <c r="O29" s="13">
        <v>50</v>
      </c>
      <c r="P29" s="13">
        <v>37</v>
      </c>
      <c r="Q29" s="13">
        <v>25</v>
      </c>
      <c r="R29" s="13">
        <v>25</v>
      </c>
      <c r="S29" s="13">
        <v>20</v>
      </c>
      <c r="T29" s="13">
        <v>5</v>
      </c>
      <c r="U29" s="13">
        <v>7</v>
      </c>
      <c r="V29" s="12">
        <v>22</v>
      </c>
      <c r="W29" s="12">
        <v>17</v>
      </c>
      <c r="X29" s="31">
        <v>69</v>
      </c>
      <c r="Y29" s="31">
        <v>75</v>
      </c>
      <c r="Z29" s="34">
        <v>478</v>
      </c>
      <c r="AA29" s="59">
        <f t="shared" si="1"/>
        <v>0.47799999999999998</v>
      </c>
      <c r="AB29" s="11">
        <v>454</v>
      </c>
      <c r="AC29" s="59">
        <f t="shared" si="2"/>
        <v>0.45400000000000001</v>
      </c>
      <c r="AD29" s="108">
        <v>16</v>
      </c>
      <c r="AE29" s="42">
        <f t="shared" si="3"/>
        <v>23</v>
      </c>
      <c r="AF29" s="10"/>
    </row>
    <row r="30" spans="1:32" s="6" customFormat="1" ht="21" customHeight="1" x14ac:dyDescent="0.15">
      <c r="A30" s="43" t="s">
        <v>25</v>
      </c>
      <c r="B30" s="12">
        <v>45</v>
      </c>
      <c r="C30" s="12">
        <v>10</v>
      </c>
      <c r="D30" s="19">
        <v>25</v>
      </c>
      <c r="E30" s="19">
        <v>35</v>
      </c>
      <c r="F30" s="20">
        <v>90</v>
      </c>
      <c r="G30" s="20">
        <v>120</v>
      </c>
      <c r="H30" s="19">
        <v>75</v>
      </c>
      <c r="I30" s="19">
        <v>40</v>
      </c>
      <c r="J30" s="20">
        <v>50</v>
      </c>
      <c r="K30" s="20">
        <v>50</v>
      </c>
      <c r="L30" s="21">
        <v>10</v>
      </c>
      <c r="M30" s="21">
        <v>10</v>
      </c>
      <c r="N30" s="13">
        <v>0</v>
      </c>
      <c r="O30" s="13">
        <v>25</v>
      </c>
      <c r="P30" s="13">
        <v>40</v>
      </c>
      <c r="Q30" s="13">
        <v>30</v>
      </c>
      <c r="R30" s="13">
        <v>25</v>
      </c>
      <c r="S30" s="13">
        <v>20</v>
      </c>
      <c r="T30" s="13">
        <v>0</v>
      </c>
      <c r="U30" s="13">
        <v>40</v>
      </c>
      <c r="V30" s="12">
        <v>32</v>
      </c>
      <c r="W30" s="12">
        <v>31</v>
      </c>
      <c r="X30" s="31">
        <v>74</v>
      </c>
      <c r="Y30" s="31">
        <v>66</v>
      </c>
      <c r="Z30" s="34">
        <v>466</v>
      </c>
      <c r="AA30" s="59">
        <f t="shared" si="1"/>
        <v>0.46600000000000003</v>
      </c>
      <c r="AB30" s="11">
        <v>477</v>
      </c>
      <c r="AC30" s="59">
        <f t="shared" si="2"/>
        <v>0.47699999999999998</v>
      </c>
      <c r="AD30" s="108">
        <v>18</v>
      </c>
      <c r="AE30" s="42">
        <f t="shared" si="3"/>
        <v>18</v>
      </c>
      <c r="AF30" s="10"/>
    </row>
    <row r="31" spans="1:32" s="6" customFormat="1" ht="21" customHeight="1" x14ac:dyDescent="0.15">
      <c r="A31" s="43" t="s">
        <v>26</v>
      </c>
      <c r="B31" s="12">
        <v>25</v>
      </c>
      <c r="C31" s="12">
        <v>20</v>
      </c>
      <c r="D31" s="19">
        <v>25</v>
      </c>
      <c r="E31" s="19">
        <v>25</v>
      </c>
      <c r="F31" s="20">
        <v>100</v>
      </c>
      <c r="G31" s="20">
        <v>80</v>
      </c>
      <c r="H31" s="19">
        <v>80</v>
      </c>
      <c r="I31" s="19">
        <v>40</v>
      </c>
      <c r="J31" s="20">
        <v>50</v>
      </c>
      <c r="K31" s="20">
        <v>50</v>
      </c>
      <c r="L31" s="21">
        <v>10</v>
      </c>
      <c r="M31" s="21">
        <v>5</v>
      </c>
      <c r="N31" s="13">
        <v>25</v>
      </c>
      <c r="O31" s="13">
        <v>60</v>
      </c>
      <c r="P31" s="13">
        <v>40</v>
      </c>
      <c r="Q31" s="13">
        <v>30</v>
      </c>
      <c r="R31" s="13">
        <v>25</v>
      </c>
      <c r="S31" s="13">
        <v>20</v>
      </c>
      <c r="T31" s="13">
        <v>10</v>
      </c>
      <c r="U31" s="13">
        <v>0</v>
      </c>
      <c r="V31" s="12">
        <v>40</v>
      </c>
      <c r="W31" s="12">
        <v>43</v>
      </c>
      <c r="X31" s="31">
        <v>89</v>
      </c>
      <c r="Y31" s="31">
        <v>86</v>
      </c>
      <c r="Z31" s="34">
        <v>519</v>
      </c>
      <c r="AA31" s="59">
        <f t="shared" si="1"/>
        <v>0.51900000000000002</v>
      </c>
      <c r="AB31" s="11">
        <v>459</v>
      </c>
      <c r="AC31" s="59">
        <f t="shared" si="2"/>
        <v>0.45900000000000002</v>
      </c>
      <c r="AD31" s="108">
        <v>8</v>
      </c>
      <c r="AE31" s="42">
        <f t="shared" si="3"/>
        <v>21</v>
      </c>
      <c r="AF31" s="10"/>
    </row>
    <row r="32" spans="1:32" s="6" customFormat="1" ht="21" customHeight="1" x14ac:dyDescent="0.15">
      <c r="A32" s="43" t="s">
        <v>27</v>
      </c>
      <c r="B32" s="12">
        <v>-30</v>
      </c>
      <c r="C32" s="12">
        <v>-45</v>
      </c>
      <c r="D32" s="19">
        <v>23</v>
      </c>
      <c r="E32" s="19">
        <v>40</v>
      </c>
      <c r="F32" s="20">
        <v>60</v>
      </c>
      <c r="G32" s="20">
        <v>80</v>
      </c>
      <c r="H32" s="19">
        <v>80</v>
      </c>
      <c r="I32" s="19">
        <v>30</v>
      </c>
      <c r="J32" s="20">
        <v>45</v>
      </c>
      <c r="K32" s="20">
        <v>50</v>
      </c>
      <c r="L32" s="21">
        <v>10</v>
      </c>
      <c r="M32" s="21">
        <v>10</v>
      </c>
      <c r="N32" s="13">
        <v>0</v>
      </c>
      <c r="O32" s="13">
        <v>0</v>
      </c>
      <c r="P32" s="13">
        <v>40</v>
      </c>
      <c r="Q32" s="13">
        <v>30</v>
      </c>
      <c r="R32" s="13">
        <v>25</v>
      </c>
      <c r="S32" s="13">
        <v>20</v>
      </c>
      <c r="T32" s="13">
        <v>5</v>
      </c>
      <c r="U32" s="13">
        <v>8</v>
      </c>
      <c r="V32" s="12">
        <v>40</v>
      </c>
      <c r="W32" s="12">
        <v>36</v>
      </c>
      <c r="X32" s="31">
        <v>46</v>
      </c>
      <c r="Y32" s="31">
        <v>60</v>
      </c>
      <c r="Z32" s="34">
        <v>344</v>
      </c>
      <c r="AA32" s="59">
        <f t="shared" si="1"/>
        <v>0.34399999999999997</v>
      </c>
      <c r="AB32" s="11">
        <v>319</v>
      </c>
      <c r="AC32" s="59">
        <f t="shared" si="2"/>
        <v>0.31900000000000001</v>
      </c>
      <c r="AD32" s="108">
        <v>41</v>
      </c>
      <c r="AE32" s="42">
        <f t="shared" si="3"/>
        <v>40</v>
      </c>
      <c r="AF32" s="10"/>
    </row>
    <row r="33" spans="1:32" s="6" customFormat="1" ht="21" customHeight="1" x14ac:dyDescent="0.15">
      <c r="A33" s="43" t="s">
        <v>28</v>
      </c>
      <c r="B33" s="12">
        <v>0</v>
      </c>
      <c r="C33" s="12">
        <v>80</v>
      </c>
      <c r="D33" s="19">
        <v>25</v>
      </c>
      <c r="E33" s="19">
        <v>55</v>
      </c>
      <c r="F33" s="20">
        <v>90</v>
      </c>
      <c r="G33" s="20">
        <v>120</v>
      </c>
      <c r="H33" s="19">
        <v>90</v>
      </c>
      <c r="I33" s="19">
        <v>40</v>
      </c>
      <c r="J33" s="20">
        <v>50</v>
      </c>
      <c r="K33" s="20">
        <v>50</v>
      </c>
      <c r="L33" s="21">
        <v>10</v>
      </c>
      <c r="M33" s="21">
        <v>110</v>
      </c>
      <c r="N33" s="13">
        <v>5</v>
      </c>
      <c r="O33" s="13">
        <v>5</v>
      </c>
      <c r="P33" s="13">
        <v>37</v>
      </c>
      <c r="Q33" s="13">
        <v>30</v>
      </c>
      <c r="R33" s="13">
        <v>25</v>
      </c>
      <c r="S33" s="13">
        <v>20</v>
      </c>
      <c r="T33" s="13">
        <v>15</v>
      </c>
      <c r="U33" s="13">
        <v>40</v>
      </c>
      <c r="V33" s="12">
        <v>38</v>
      </c>
      <c r="W33" s="12">
        <v>43</v>
      </c>
      <c r="X33" s="31">
        <v>86</v>
      </c>
      <c r="Y33" s="31">
        <v>78</v>
      </c>
      <c r="Z33" s="34">
        <v>471</v>
      </c>
      <c r="AA33" s="59">
        <f t="shared" si="1"/>
        <v>0.47099999999999997</v>
      </c>
      <c r="AB33" s="11">
        <v>671</v>
      </c>
      <c r="AC33" s="59">
        <f t="shared" si="2"/>
        <v>0.67100000000000004</v>
      </c>
      <c r="AD33" s="108">
        <v>17</v>
      </c>
      <c r="AE33" s="42">
        <f t="shared" si="3"/>
        <v>1</v>
      </c>
      <c r="AF33" s="10"/>
    </row>
    <row r="34" spans="1:32" s="6" customFormat="1" ht="21" customHeight="1" x14ac:dyDescent="0.15">
      <c r="A34" s="43" t="s">
        <v>29</v>
      </c>
      <c r="B34" s="12">
        <v>45</v>
      </c>
      <c r="C34" s="12">
        <v>45</v>
      </c>
      <c r="D34" s="19">
        <v>35</v>
      </c>
      <c r="E34" s="19">
        <v>35</v>
      </c>
      <c r="F34" s="20">
        <v>70</v>
      </c>
      <c r="G34" s="20">
        <v>105</v>
      </c>
      <c r="H34" s="19">
        <v>100</v>
      </c>
      <c r="I34" s="19">
        <v>60</v>
      </c>
      <c r="J34" s="20">
        <v>50</v>
      </c>
      <c r="K34" s="20">
        <v>50</v>
      </c>
      <c r="L34" s="21">
        <v>10</v>
      </c>
      <c r="M34" s="21">
        <v>10</v>
      </c>
      <c r="N34" s="13">
        <v>0</v>
      </c>
      <c r="O34" s="13">
        <v>70</v>
      </c>
      <c r="P34" s="13">
        <v>40</v>
      </c>
      <c r="Q34" s="13">
        <v>30</v>
      </c>
      <c r="R34" s="13">
        <v>25</v>
      </c>
      <c r="S34" s="13">
        <v>20</v>
      </c>
      <c r="T34" s="13">
        <v>5</v>
      </c>
      <c r="U34" s="13">
        <v>7</v>
      </c>
      <c r="V34" s="12">
        <v>24</v>
      </c>
      <c r="W34" s="12">
        <v>36</v>
      </c>
      <c r="X34" s="31">
        <v>80</v>
      </c>
      <c r="Y34" s="31">
        <v>66</v>
      </c>
      <c r="Z34" s="34">
        <v>484</v>
      </c>
      <c r="AA34" s="59">
        <f t="shared" si="1"/>
        <v>0.48399999999999999</v>
      </c>
      <c r="AB34" s="11">
        <v>534</v>
      </c>
      <c r="AC34" s="59">
        <f t="shared" si="2"/>
        <v>0.53400000000000003</v>
      </c>
      <c r="AD34" s="108">
        <v>15</v>
      </c>
      <c r="AE34" s="42">
        <f t="shared" si="3"/>
        <v>8</v>
      </c>
      <c r="AF34" s="10"/>
    </row>
    <row r="35" spans="1:32" s="6" customFormat="1" ht="21" customHeight="1" x14ac:dyDescent="0.15">
      <c r="A35" s="43" t="s">
        <v>30</v>
      </c>
      <c r="B35" s="12">
        <v>110</v>
      </c>
      <c r="C35" s="12">
        <v>70</v>
      </c>
      <c r="D35" s="19">
        <v>23</v>
      </c>
      <c r="E35" s="19">
        <v>23</v>
      </c>
      <c r="F35" s="20">
        <v>120</v>
      </c>
      <c r="G35" s="20">
        <v>120</v>
      </c>
      <c r="H35" s="19">
        <v>105</v>
      </c>
      <c r="I35" s="19">
        <v>60</v>
      </c>
      <c r="J35" s="20">
        <v>50</v>
      </c>
      <c r="K35" s="20">
        <v>50</v>
      </c>
      <c r="L35" s="21">
        <v>5</v>
      </c>
      <c r="M35" s="21">
        <v>5</v>
      </c>
      <c r="N35" s="13">
        <v>0</v>
      </c>
      <c r="O35" s="13">
        <v>35</v>
      </c>
      <c r="P35" s="13">
        <v>12</v>
      </c>
      <c r="Q35" s="13">
        <v>30</v>
      </c>
      <c r="R35" s="13">
        <v>25</v>
      </c>
      <c r="S35" s="13">
        <v>20</v>
      </c>
      <c r="T35" s="13">
        <v>30</v>
      </c>
      <c r="U35" s="13">
        <v>40</v>
      </c>
      <c r="V35" s="12">
        <v>31</v>
      </c>
      <c r="W35" s="12">
        <v>36</v>
      </c>
      <c r="X35" s="31">
        <v>73</v>
      </c>
      <c r="Y35" s="31">
        <v>67</v>
      </c>
      <c r="Z35" s="34">
        <v>584</v>
      </c>
      <c r="AA35" s="59">
        <f t="shared" si="1"/>
        <v>0.58399999999999996</v>
      </c>
      <c r="AB35" s="11">
        <v>556</v>
      </c>
      <c r="AC35" s="59">
        <f t="shared" si="2"/>
        <v>0.55600000000000005</v>
      </c>
      <c r="AD35" s="108">
        <v>3</v>
      </c>
      <c r="AE35" s="42">
        <f t="shared" si="3"/>
        <v>4</v>
      </c>
      <c r="AF35" s="10"/>
    </row>
    <row r="36" spans="1:32" s="6" customFormat="1" ht="21" customHeight="1" x14ac:dyDescent="0.15">
      <c r="A36" s="43" t="s">
        <v>31</v>
      </c>
      <c r="B36" s="12">
        <v>10</v>
      </c>
      <c r="C36" s="12">
        <v>25</v>
      </c>
      <c r="D36" s="19">
        <v>23</v>
      </c>
      <c r="E36" s="19">
        <v>23</v>
      </c>
      <c r="F36" s="20">
        <v>90</v>
      </c>
      <c r="G36" s="20">
        <v>120</v>
      </c>
      <c r="H36" s="19">
        <v>110</v>
      </c>
      <c r="I36" s="19">
        <v>50</v>
      </c>
      <c r="J36" s="20">
        <v>50</v>
      </c>
      <c r="K36" s="20">
        <v>50</v>
      </c>
      <c r="L36" s="21">
        <v>10</v>
      </c>
      <c r="M36" s="21">
        <v>10</v>
      </c>
      <c r="N36" s="13">
        <v>40</v>
      </c>
      <c r="O36" s="13">
        <v>55</v>
      </c>
      <c r="P36" s="13">
        <v>40</v>
      </c>
      <c r="Q36" s="13">
        <v>30</v>
      </c>
      <c r="R36" s="13">
        <v>25</v>
      </c>
      <c r="S36" s="13">
        <v>20</v>
      </c>
      <c r="T36" s="13">
        <v>15</v>
      </c>
      <c r="U36" s="13">
        <v>40</v>
      </c>
      <c r="V36" s="12">
        <v>38</v>
      </c>
      <c r="W36" s="12">
        <v>31</v>
      </c>
      <c r="X36" s="31">
        <v>77</v>
      </c>
      <c r="Y36" s="31">
        <v>76</v>
      </c>
      <c r="Z36" s="34">
        <v>528</v>
      </c>
      <c r="AA36" s="59">
        <f t="shared" si="1"/>
        <v>0.52800000000000002</v>
      </c>
      <c r="AB36" s="11">
        <v>530</v>
      </c>
      <c r="AC36" s="59">
        <f t="shared" si="2"/>
        <v>0.53</v>
      </c>
      <c r="AD36" s="108">
        <v>6</v>
      </c>
      <c r="AE36" s="42">
        <f t="shared" si="3"/>
        <v>9</v>
      </c>
      <c r="AF36" s="10"/>
    </row>
    <row r="37" spans="1:32" s="6" customFormat="1" ht="21" customHeight="1" x14ac:dyDescent="0.15">
      <c r="A37" s="43" t="s">
        <v>32</v>
      </c>
      <c r="B37" s="12">
        <v>-15</v>
      </c>
      <c r="C37" s="12">
        <v>50</v>
      </c>
      <c r="D37" s="19">
        <v>20</v>
      </c>
      <c r="E37" s="19">
        <v>20</v>
      </c>
      <c r="F37" s="20">
        <v>90</v>
      </c>
      <c r="G37" s="20">
        <v>120</v>
      </c>
      <c r="H37" s="19">
        <v>80</v>
      </c>
      <c r="I37" s="19">
        <v>40</v>
      </c>
      <c r="J37" s="20">
        <v>50</v>
      </c>
      <c r="K37" s="20">
        <v>50</v>
      </c>
      <c r="L37" s="21">
        <v>0</v>
      </c>
      <c r="M37" s="21">
        <v>10</v>
      </c>
      <c r="N37" s="13">
        <v>0</v>
      </c>
      <c r="O37" s="13">
        <v>0</v>
      </c>
      <c r="P37" s="13">
        <v>40</v>
      </c>
      <c r="Q37" s="13">
        <v>30</v>
      </c>
      <c r="R37" s="13">
        <v>25</v>
      </c>
      <c r="S37" s="13">
        <v>20</v>
      </c>
      <c r="T37" s="13">
        <v>5</v>
      </c>
      <c r="U37" s="13">
        <v>0</v>
      </c>
      <c r="V37" s="12">
        <v>27</v>
      </c>
      <c r="W37" s="12">
        <v>17</v>
      </c>
      <c r="X37" s="31">
        <v>71</v>
      </c>
      <c r="Y37" s="31">
        <v>80</v>
      </c>
      <c r="Z37" s="34">
        <v>393</v>
      </c>
      <c r="AA37" s="59">
        <f t="shared" si="1"/>
        <v>0.39300000000000002</v>
      </c>
      <c r="AB37" s="11">
        <v>437</v>
      </c>
      <c r="AC37" s="59">
        <f t="shared" si="2"/>
        <v>0.437</v>
      </c>
      <c r="AD37" s="108">
        <v>35</v>
      </c>
      <c r="AE37" s="42">
        <f t="shared" si="3"/>
        <v>28</v>
      </c>
      <c r="AF37" s="10"/>
    </row>
    <row r="38" spans="1:32" s="6" customFormat="1" ht="21" customHeight="1" x14ac:dyDescent="0.15">
      <c r="A38" s="43" t="s">
        <v>33</v>
      </c>
      <c r="B38" s="12">
        <v>-20</v>
      </c>
      <c r="C38" s="12">
        <v>50</v>
      </c>
      <c r="D38" s="19">
        <v>25</v>
      </c>
      <c r="E38" s="19">
        <v>25</v>
      </c>
      <c r="F38" s="20">
        <v>90</v>
      </c>
      <c r="G38" s="20">
        <v>120</v>
      </c>
      <c r="H38" s="19">
        <v>70</v>
      </c>
      <c r="I38" s="19">
        <v>35</v>
      </c>
      <c r="J38" s="20">
        <v>50</v>
      </c>
      <c r="K38" s="20">
        <v>45</v>
      </c>
      <c r="L38" s="21">
        <v>5</v>
      </c>
      <c r="M38" s="21">
        <v>5</v>
      </c>
      <c r="N38" s="13">
        <v>5</v>
      </c>
      <c r="O38" s="13">
        <v>30</v>
      </c>
      <c r="P38" s="13">
        <v>29</v>
      </c>
      <c r="Q38" s="13">
        <v>20</v>
      </c>
      <c r="R38" s="13">
        <v>25</v>
      </c>
      <c r="S38" s="13">
        <v>20</v>
      </c>
      <c r="T38" s="13">
        <v>0</v>
      </c>
      <c r="U38" s="13">
        <v>20</v>
      </c>
      <c r="V38" s="12">
        <v>27</v>
      </c>
      <c r="W38" s="12">
        <v>31</v>
      </c>
      <c r="X38" s="31">
        <v>71</v>
      </c>
      <c r="Y38" s="31">
        <v>69</v>
      </c>
      <c r="Z38" s="34">
        <v>377</v>
      </c>
      <c r="AA38" s="59">
        <f t="shared" si="1"/>
        <v>0.377</v>
      </c>
      <c r="AB38" s="11">
        <v>470</v>
      </c>
      <c r="AC38" s="59">
        <f t="shared" si="2"/>
        <v>0.47</v>
      </c>
      <c r="AD38" s="108">
        <v>38</v>
      </c>
      <c r="AE38" s="42">
        <f t="shared" si="3"/>
        <v>19</v>
      </c>
      <c r="AF38" s="10"/>
    </row>
    <row r="39" spans="1:32" s="6" customFormat="1" ht="21" customHeight="1" x14ac:dyDescent="0.15">
      <c r="A39" s="43" t="s">
        <v>34</v>
      </c>
      <c r="B39" s="12">
        <v>45</v>
      </c>
      <c r="C39" s="12">
        <v>70</v>
      </c>
      <c r="D39" s="19">
        <v>20</v>
      </c>
      <c r="E39" s="19">
        <v>20</v>
      </c>
      <c r="F39" s="20">
        <v>90</v>
      </c>
      <c r="G39" s="20">
        <v>120</v>
      </c>
      <c r="H39" s="19">
        <v>70</v>
      </c>
      <c r="I39" s="19">
        <v>40</v>
      </c>
      <c r="J39" s="20">
        <v>50</v>
      </c>
      <c r="K39" s="20">
        <v>45</v>
      </c>
      <c r="L39" s="21">
        <v>10</v>
      </c>
      <c r="M39" s="21">
        <v>10</v>
      </c>
      <c r="N39" s="13">
        <v>55</v>
      </c>
      <c r="O39" s="13">
        <v>60</v>
      </c>
      <c r="P39" s="13">
        <v>40</v>
      </c>
      <c r="Q39" s="13">
        <v>30</v>
      </c>
      <c r="R39" s="13">
        <v>25</v>
      </c>
      <c r="S39" s="13">
        <v>20</v>
      </c>
      <c r="T39" s="13">
        <v>10</v>
      </c>
      <c r="U39" s="13">
        <v>20</v>
      </c>
      <c r="V39" s="12">
        <v>27</v>
      </c>
      <c r="W39" s="12">
        <v>17</v>
      </c>
      <c r="X39" s="31">
        <v>75</v>
      </c>
      <c r="Y39" s="31">
        <v>69</v>
      </c>
      <c r="Z39" s="34">
        <v>517</v>
      </c>
      <c r="AA39" s="59">
        <f t="shared" si="1"/>
        <v>0.51700000000000002</v>
      </c>
      <c r="AB39" s="11">
        <v>521</v>
      </c>
      <c r="AC39" s="59">
        <f t="shared" si="2"/>
        <v>0.52100000000000002</v>
      </c>
      <c r="AD39" s="108">
        <v>9</v>
      </c>
      <c r="AE39" s="42">
        <f t="shared" si="3"/>
        <v>13</v>
      </c>
      <c r="AF39" s="10"/>
    </row>
    <row r="40" spans="1:32" s="6" customFormat="1" ht="21" customHeight="1" x14ac:dyDescent="0.15">
      <c r="A40" s="43" t="s">
        <v>35</v>
      </c>
      <c r="B40" s="12">
        <v>70</v>
      </c>
      <c r="C40" s="12">
        <v>10</v>
      </c>
      <c r="D40" s="19">
        <v>25</v>
      </c>
      <c r="E40" s="19">
        <v>25</v>
      </c>
      <c r="F40" s="20">
        <v>60</v>
      </c>
      <c r="G40" s="20">
        <v>60</v>
      </c>
      <c r="H40" s="19">
        <v>75</v>
      </c>
      <c r="I40" s="19">
        <v>30</v>
      </c>
      <c r="J40" s="20">
        <v>0</v>
      </c>
      <c r="K40" s="20">
        <v>10</v>
      </c>
      <c r="L40" s="21">
        <v>10</v>
      </c>
      <c r="M40" s="21">
        <v>10</v>
      </c>
      <c r="N40" s="13">
        <v>60</v>
      </c>
      <c r="O40" s="13">
        <v>60</v>
      </c>
      <c r="P40" s="13">
        <v>19</v>
      </c>
      <c r="Q40" s="13">
        <v>12</v>
      </c>
      <c r="R40" s="13">
        <v>25</v>
      </c>
      <c r="S40" s="13">
        <v>20</v>
      </c>
      <c r="T40" s="13">
        <v>0</v>
      </c>
      <c r="U40" s="13">
        <v>0</v>
      </c>
      <c r="V40" s="12">
        <v>30</v>
      </c>
      <c r="W40" s="12">
        <v>17</v>
      </c>
      <c r="X40" s="31">
        <v>75</v>
      </c>
      <c r="Y40" s="31">
        <v>63</v>
      </c>
      <c r="Z40" s="34">
        <v>449</v>
      </c>
      <c r="AA40" s="59">
        <f t="shared" si="1"/>
        <v>0.44900000000000001</v>
      </c>
      <c r="AB40" s="11">
        <v>317</v>
      </c>
      <c r="AC40" s="59">
        <f t="shared" si="2"/>
        <v>0.317</v>
      </c>
      <c r="AD40" s="108">
        <v>20</v>
      </c>
      <c r="AE40" s="42">
        <f t="shared" si="3"/>
        <v>41</v>
      </c>
      <c r="AF40" s="10"/>
    </row>
    <row r="41" spans="1:32" s="6" customFormat="1" ht="21" customHeight="1" x14ac:dyDescent="0.15">
      <c r="A41" s="43" t="s">
        <v>36</v>
      </c>
      <c r="B41" s="12">
        <v>80</v>
      </c>
      <c r="C41" s="12">
        <v>100</v>
      </c>
      <c r="D41" s="19">
        <v>25</v>
      </c>
      <c r="E41" s="19">
        <v>55</v>
      </c>
      <c r="F41" s="20">
        <v>70</v>
      </c>
      <c r="G41" s="20">
        <v>90</v>
      </c>
      <c r="H41" s="19">
        <v>70</v>
      </c>
      <c r="I41" s="19">
        <v>25</v>
      </c>
      <c r="J41" s="20">
        <v>0</v>
      </c>
      <c r="K41" s="20">
        <v>10</v>
      </c>
      <c r="L41" s="21">
        <v>0</v>
      </c>
      <c r="M41" s="21">
        <v>0</v>
      </c>
      <c r="N41" s="13">
        <v>55</v>
      </c>
      <c r="O41" s="13">
        <v>80</v>
      </c>
      <c r="P41" s="13">
        <v>7</v>
      </c>
      <c r="Q41" s="13">
        <v>7</v>
      </c>
      <c r="R41" s="13">
        <v>25</v>
      </c>
      <c r="S41" s="13">
        <v>20</v>
      </c>
      <c r="T41" s="13">
        <v>0</v>
      </c>
      <c r="U41" s="13">
        <v>20</v>
      </c>
      <c r="V41" s="12">
        <v>27</v>
      </c>
      <c r="W41" s="12">
        <v>10</v>
      </c>
      <c r="X41" s="31">
        <v>69</v>
      </c>
      <c r="Y41" s="31">
        <v>67</v>
      </c>
      <c r="Z41" s="34">
        <v>428</v>
      </c>
      <c r="AA41" s="59">
        <f t="shared" si="1"/>
        <v>0.42799999999999999</v>
      </c>
      <c r="AB41" s="11">
        <v>484</v>
      </c>
      <c r="AC41" s="59">
        <f t="shared" si="2"/>
        <v>0.48399999999999999</v>
      </c>
      <c r="AD41" s="108">
        <v>25</v>
      </c>
      <c r="AE41" s="42">
        <f t="shared" si="3"/>
        <v>17</v>
      </c>
      <c r="AF41" s="10"/>
    </row>
    <row r="42" spans="1:32" s="6" customFormat="1" ht="21" customHeight="1" x14ac:dyDescent="0.15">
      <c r="A42" s="43" t="s">
        <v>37</v>
      </c>
      <c r="B42" s="12">
        <v>10</v>
      </c>
      <c r="C42" s="12">
        <v>-10</v>
      </c>
      <c r="D42" s="19">
        <v>43</v>
      </c>
      <c r="E42" s="19">
        <v>43</v>
      </c>
      <c r="F42" s="20">
        <v>90</v>
      </c>
      <c r="G42" s="20">
        <v>120</v>
      </c>
      <c r="H42" s="19">
        <v>85</v>
      </c>
      <c r="I42" s="19">
        <v>40</v>
      </c>
      <c r="J42" s="20">
        <v>5</v>
      </c>
      <c r="K42" s="20">
        <v>25</v>
      </c>
      <c r="L42" s="21">
        <v>105</v>
      </c>
      <c r="M42" s="21">
        <v>80</v>
      </c>
      <c r="N42" s="13">
        <v>25</v>
      </c>
      <c r="O42" s="13">
        <v>25</v>
      </c>
      <c r="P42" s="13">
        <v>12</v>
      </c>
      <c r="Q42" s="13">
        <v>30</v>
      </c>
      <c r="R42" s="13">
        <v>25</v>
      </c>
      <c r="S42" s="13">
        <v>20</v>
      </c>
      <c r="T42" s="13">
        <v>25</v>
      </c>
      <c r="U42" s="13">
        <v>40</v>
      </c>
      <c r="V42" s="12">
        <v>27</v>
      </c>
      <c r="W42" s="12">
        <v>45</v>
      </c>
      <c r="X42" s="31">
        <v>72</v>
      </c>
      <c r="Y42" s="31">
        <v>65</v>
      </c>
      <c r="Z42" s="34">
        <v>524</v>
      </c>
      <c r="AA42" s="59">
        <f t="shared" si="1"/>
        <v>0.52400000000000002</v>
      </c>
      <c r="AB42" s="11">
        <v>523</v>
      </c>
      <c r="AC42" s="59">
        <f t="shared" si="2"/>
        <v>0.52300000000000002</v>
      </c>
      <c r="AD42" s="108">
        <v>7</v>
      </c>
      <c r="AE42" s="42">
        <f t="shared" si="3"/>
        <v>12</v>
      </c>
      <c r="AF42" s="10"/>
    </row>
    <row r="43" spans="1:32" s="6" customFormat="1" ht="21" customHeight="1" x14ac:dyDescent="0.15">
      <c r="A43" s="43" t="s">
        <v>38</v>
      </c>
      <c r="B43" s="12">
        <v>40</v>
      </c>
      <c r="C43" s="12">
        <v>25</v>
      </c>
      <c r="D43" s="19">
        <v>30</v>
      </c>
      <c r="E43" s="19">
        <v>33</v>
      </c>
      <c r="F43" s="20">
        <v>90</v>
      </c>
      <c r="G43" s="20">
        <v>120</v>
      </c>
      <c r="H43" s="19">
        <v>90</v>
      </c>
      <c r="I43" s="19">
        <v>50</v>
      </c>
      <c r="J43" s="20">
        <v>45</v>
      </c>
      <c r="K43" s="20">
        <v>40</v>
      </c>
      <c r="L43" s="21">
        <v>5</v>
      </c>
      <c r="M43" s="21">
        <v>5</v>
      </c>
      <c r="N43" s="13">
        <v>0</v>
      </c>
      <c r="O43" s="13">
        <v>0</v>
      </c>
      <c r="P43" s="13">
        <v>2</v>
      </c>
      <c r="Q43" s="13">
        <v>12</v>
      </c>
      <c r="R43" s="13">
        <v>25</v>
      </c>
      <c r="S43" s="13">
        <v>20</v>
      </c>
      <c r="T43" s="13">
        <v>10</v>
      </c>
      <c r="U43" s="13">
        <v>15</v>
      </c>
      <c r="V43" s="12">
        <v>27</v>
      </c>
      <c r="W43" s="12">
        <v>12</v>
      </c>
      <c r="X43" s="31">
        <v>74</v>
      </c>
      <c r="Y43" s="31">
        <v>66</v>
      </c>
      <c r="Z43" s="34">
        <v>438</v>
      </c>
      <c r="AA43" s="59">
        <f t="shared" si="1"/>
        <v>0.438</v>
      </c>
      <c r="AB43" s="11">
        <v>398</v>
      </c>
      <c r="AC43" s="59">
        <f t="shared" si="2"/>
        <v>0.39800000000000002</v>
      </c>
      <c r="AD43" s="108">
        <v>22</v>
      </c>
      <c r="AE43" s="42">
        <f t="shared" si="3"/>
        <v>34</v>
      </c>
      <c r="AF43" s="10"/>
    </row>
    <row r="44" spans="1:32" s="6" customFormat="1" ht="21" customHeight="1" x14ac:dyDescent="0.15">
      <c r="A44" s="43" t="s">
        <v>39</v>
      </c>
      <c r="B44" s="12">
        <v>50</v>
      </c>
      <c r="C44" s="12">
        <v>30</v>
      </c>
      <c r="D44" s="19">
        <v>20</v>
      </c>
      <c r="E44" s="19">
        <v>20</v>
      </c>
      <c r="F44" s="20">
        <v>90</v>
      </c>
      <c r="G44" s="20">
        <v>90</v>
      </c>
      <c r="H44" s="19">
        <v>75</v>
      </c>
      <c r="I44" s="19">
        <v>50</v>
      </c>
      <c r="J44" s="20">
        <v>45</v>
      </c>
      <c r="K44" s="20">
        <v>45</v>
      </c>
      <c r="L44" s="21">
        <v>110</v>
      </c>
      <c r="M44" s="21">
        <v>80</v>
      </c>
      <c r="N44" s="13">
        <v>65</v>
      </c>
      <c r="O44" s="13">
        <v>45</v>
      </c>
      <c r="P44" s="13">
        <v>40</v>
      </c>
      <c r="Q44" s="13">
        <v>30</v>
      </c>
      <c r="R44" s="13">
        <v>25</v>
      </c>
      <c r="S44" s="13">
        <v>20</v>
      </c>
      <c r="T44" s="13">
        <v>15</v>
      </c>
      <c r="U44" s="13">
        <v>28</v>
      </c>
      <c r="V44" s="12">
        <v>30</v>
      </c>
      <c r="W44" s="12">
        <v>17</v>
      </c>
      <c r="X44" s="31">
        <v>77</v>
      </c>
      <c r="Y44" s="31">
        <v>74</v>
      </c>
      <c r="Z44" s="34">
        <v>642</v>
      </c>
      <c r="AA44" s="59">
        <f t="shared" si="1"/>
        <v>0.64200000000000002</v>
      </c>
      <c r="AB44" s="11">
        <v>529</v>
      </c>
      <c r="AC44" s="59">
        <f t="shared" si="2"/>
        <v>0.52900000000000003</v>
      </c>
      <c r="AD44" s="108">
        <v>1</v>
      </c>
      <c r="AE44" s="42">
        <f t="shared" si="3"/>
        <v>10</v>
      </c>
      <c r="AF44" s="10"/>
    </row>
    <row r="45" spans="1:32" s="6" customFormat="1" ht="21" customHeight="1" x14ac:dyDescent="0.15">
      <c r="A45" s="43" t="s">
        <v>40</v>
      </c>
      <c r="B45" s="12">
        <v>65</v>
      </c>
      <c r="C45" s="12">
        <v>30</v>
      </c>
      <c r="D45" s="19">
        <v>20</v>
      </c>
      <c r="E45" s="19">
        <v>45</v>
      </c>
      <c r="F45" s="20">
        <v>70</v>
      </c>
      <c r="G45" s="20">
        <v>60</v>
      </c>
      <c r="H45" s="19">
        <v>75</v>
      </c>
      <c r="I45" s="19">
        <v>30</v>
      </c>
      <c r="J45" s="20">
        <v>0</v>
      </c>
      <c r="K45" s="20">
        <v>10</v>
      </c>
      <c r="L45" s="21">
        <v>110</v>
      </c>
      <c r="M45" s="21">
        <v>110</v>
      </c>
      <c r="N45" s="13">
        <v>0</v>
      </c>
      <c r="O45" s="13">
        <v>10</v>
      </c>
      <c r="P45" s="13">
        <v>29</v>
      </c>
      <c r="Q45" s="13">
        <v>20</v>
      </c>
      <c r="R45" s="13">
        <v>25</v>
      </c>
      <c r="S45" s="13">
        <v>20</v>
      </c>
      <c r="T45" s="13">
        <v>5</v>
      </c>
      <c r="U45" s="13">
        <v>30</v>
      </c>
      <c r="V45" s="12">
        <v>27</v>
      </c>
      <c r="W45" s="12">
        <v>17</v>
      </c>
      <c r="X45" s="31">
        <v>69</v>
      </c>
      <c r="Y45" s="31">
        <v>67</v>
      </c>
      <c r="Z45" s="34">
        <v>495</v>
      </c>
      <c r="AA45" s="59">
        <f t="shared" si="1"/>
        <v>0.495</v>
      </c>
      <c r="AB45" s="11">
        <v>449</v>
      </c>
      <c r="AC45" s="59">
        <f t="shared" si="2"/>
        <v>0.44900000000000001</v>
      </c>
      <c r="AD45" s="108">
        <v>11</v>
      </c>
      <c r="AE45" s="42">
        <f t="shared" si="3"/>
        <v>26</v>
      </c>
      <c r="AF45" s="10"/>
    </row>
    <row r="46" spans="1:32" s="6" customFormat="1" ht="21" customHeight="1" x14ac:dyDescent="0.15">
      <c r="A46" s="43" t="s">
        <v>41</v>
      </c>
      <c r="B46" s="12">
        <v>25</v>
      </c>
      <c r="C46" s="12">
        <v>-10</v>
      </c>
      <c r="D46" s="19">
        <v>20</v>
      </c>
      <c r="E46" s="19">
        <v>20</v>
      </c>
      <c r="F46" s="20">
        <v>120</v>
      </c>
      <c r="G46" s="20">
        <v>120</v>
      </c>
      <c r="H46" s="19">
        <v>95</v>
      </c>
      <c r="I46" s="19">
        <v>60</v>
      </c>
      <c r="J46" s="20">
        <v>50</v>
      </c>
      <c r="K46" s="20">
        <v>50</v>
      </c>
      <c r="L46" s="21">
        <v>10</v>
      </c>
      <c r="M46" s="21">
        <v>10</v>
      </c>
      <c r="N46" s="13">
        <v>0</v>
      </c>
      <c r="O46" s="13">
        <v>35</v>
      </c>
      <c r="P46" s="13">
        <v>40</v>
      </c>
      <c r="Q46" s="13">
        <v>30</v>
      </c>
      <c r="R46" s="13">
        <v>25</v>
      </c>
      <c r="S46" s="13">
        <v>20</v>
      </c>
      <c r="T46" s="13">
        <v>0</v>
      </c>
      <c r="U46" s="13">
        <v>8</v>
      </c>
      <c r="V46" s="12">
        <v>35</v>
      </c>
      <c r="W46" s="12">
        <v>38</v>
      </c>
      <c r="X46" s="31">
        <v>75</v>
      </c>
      <c r="Y46" s="31">
        <v>80</v>
      </c>
      <c r="Z46" s="34">
        <v>495</v>
      </c>
      <c r="AA46" s="59">
        <f t="shared" si="1"/>
        <v>0.495</v>
      </c>
      <c r="AB46" s="11">
        <v>461</v>
      </c>
      <c r="AC46" s="59">
        <f t="shared" si="2"/>
        <v>0.46100000000000002</v>
      </c>
      <c r="AD46" s="108">
        <v>11</v>
      </c>
      <c r="AE46" s="42">
        <f t="shared" si="3"/>
        <v>20</v>
      </c>
      <c r="AF46" s="10"/>
    </row>
    <row r="47" spans="1:32" s="6" customFormat="1" ht="21" customHeight="1" x14ac:dyDescent="0.15">
      <c r="A47" s="43" t="s">
        <v>42</v>
      </c>
      <c r="B47" s="12">
        <v>-45</v>
      </c>
      <c r="C47" s="12">
        <v>-45</v>
      </c>
      <c r="D47" s="19">
        <v>20</v>
      </c>
      <c r="E47" s="19">
        <v>20</v>
      </c>
      <c r="F47" s="20">
        <v>0</v>
      </c>
      <c r="G47" s="20">
        <v>40</v>
      </c>
      <c r="H47" s="19">
        <v>105</v>
      </c>
      <c r="I47" s="19">
        <v>35</v>
      </c>
      <c r="J47" s="20">
        <v>45</v>
      </c>
      <c r="K47" s="20">
        <v>40</v>
      </c>
      <c r="L47" s="21">
        <v>5</v>
      </c>
      <c r="M47" s="21">
        <v>5</v>
      </c>
      <c r="N47" s="13">
        <v>0</v>
      </c>
      <c r="O47" s="13">
        <v>0</v>
      </c>
      <c r="P47" s="13">
        <v>0</v>
      </c>
      <c r="Q47" s="13">
        <v>2</v>
      </c>
      <c r="R47" s="13">
        <v>25</v>
      </c>
      <c r="S47" s="13">
        <v>0</v>
      </c>
      <c r="T47" s="13">
        <v>0</v>
      </c>
      <c r="U47" s="13">
        <v>15</v>
      </c>
      <c r="V47" s="12">
        <v>13</v>
      </c>
      <c r="W47" s="12">
        <v>38</v>
      </c>
      <c r="X47" s="31">
        <v>74</v>
      </c>
      <c r="Y47" s="31">
        <v>83</v>
      </c>
      <c r="Z47" s="34">
        <v>242</v>
      </c>
      <c r="AA47" s="59">
        <f t="shared" si="1"/>
        <v>0.24199999999999999</v>
      </c>
      <c r="AB47" s="11">
        <v>233</v>
      </c>
      <c r="AC47" s="59">
        <f t="shared" si="2"/>
        <v>0.23300000000000001</v>
      </c>
      <c r="AD47" s="108">
        <v>43</v>
      </c>
      <c r="AE47" s="42">
        <f t="shared" si="3"/>
        <v>43</v>
      </c>
      <c r="AF47" s="10"/>
    </row>
    <row r="48" spans="1:32" s="6" customFormat="1" ht="21" customHeight="1" x14ac:dyDescent="0.15">
      <c r="A48" s="43" t="s">
        <v>43</v>
      </c>
      <c r="B48" s="12">
        <v>10</v>
      </c>
      <c r="C48" s="12">
        <v>55</v>
      </c>
      <c r="D48" s="19">
        <v>38</v>
      </c>
      <c r="E48" s="19">
        <v>48</v>
      </c>
      <c r="F48" s="20">
        <v>70</v>
      </c>
      <c r="G48" s="20">
        <v>110</v>
      </c>
      <c r="H48" s="19">
        <v>90</v>
      </c>
      <c r="I48" s="19">
        <v>50</v>
      </c>
      <c r="J48" s="20">
        <v>0</v>
      </c>
      <c r="K48" s="20">
        <v>10</v>
      </c>
      <c r="L48" s="21">
        <v>5</v>
      </c>
      <c r="M48" s="21">
        <v>25</v>
      </c>
      <c r="N48" s="13">
        <v>70</v>
      </c>
      <c r="O48" s="13">
        <v>50</v>
      </c>
      <c r="P48" s="13">
        <v>35</v>
      </c>
      <c r="Q48" s="13">
        <v>23</v>
      </c>
      <c r="R48" s="13">
        <v>25</v>
      </c>
      <c r="S48" s="13">
        <v>20</v>
      </c>
      <c r="T48" s="13">
        <v>0</v>
      </c>
      <c r="U48" s="13">
        <v>35</v>
      </c>
      <c r="V48" s="12">
        <v>27</v>
      </c>
      <c r="W48" s="12">
        <v>22</v>
      </c>
      <c r="X48" s="31">
        <v>65</v>
      </c>
      <c r="Y48" s="31">
        <v>66</v>
      </c>
      <c r="Z48" s="34">
        <v>435</v>
      </c>
      <c r="AA48" s="59">
        <f t="shared" si="1"/>
        <v>0.435</v>
      </c>
      <c r="AB48" s="11">
        <v>514</v>
      </c>
      <c r="AC48" s="59">
        <f t="shared" si="2"/>
        <v>0.51400000000000001</v>
      </c>
      <c r="AD48" s="108">
        <v>23</v>
      </c>
      <c r="AE48" s="42">
        <f t="shared" si="3"/>
        <v>14</v>
      </c>
      <c r="AF48" s="10"/>
    </row>
    <row r="49" spans="1:32" s="6" customFormat="1" ht="21" customHeight="1" x14ac:dyDescent="0.15">
      <c r="A49" s="43" t="s">
        <v>44</v>
      </c>
      <c r="B49" s="12">
        <v>-45</v>
      </c>
      <c r="C49" s="12">
        <v>-10</v>
      </c>
      <c r="D49" s="19">
        <v>28</v>
      </c>
      <c r="E49" s="19">
        <v>28</v>
      </c>
      <c r="F49" s="20">
        <v>60</v>
      </c>
      <c r="G49" s="20">
        <v>65</v>
      </c>
      <c r="H49" s="19">
        <v>60</v>
      </c>
      <c r="I49" s="19">
        <v>25</v>
      </c>
      <c r="J49" s="20">
        <v>0</v>
      </c>
      <c r="K49" s="20">
        <v>20</v>
      </c>
      <c r="L49" s="21">
        <v>5</v>
      </c>
      <c r="M49" s="21">
        <v>30</v>
      </c>
      <c r="N49" s="13">
        <v>0</v>
      </c>
      <c r="O49" s="13">
        <v>0</v>
      </c>
      <c r="P49" s="13">
        <v>12</v>
      </c>
      <c r="Q49" s="13">
        <v>10</v>
      </c>
      <c r="R49" s="13">
        <v>25</v>
      </c>
      <c r="S49" s="13">
        <v>20</v>
      </c>
      <c r="T49" s="13">
        <v>0</v>
      </c>
      <c r="U49" s="13">
        <v>20</v>
      </c>
      <c r="V49" s="12">
        <v>24</v>
      </c>
      <c r="W49" s="12">
        <v>31</v>
      </c>
      <c r="X49" s="31">
        <v>77</v>
      </c>
      <c r="Y49" s="31">
        <v>85</v>
      </c>
      <c r="Z49" s="34">
        <v>246</v>
      </c>
      <c r="AA49" s="59">
        <f t="shared" si="1"/>
        <v>0.246</v>
      </c>
      <c r="AB49" s="11">
        <v>324</v>
      </c>
      <c r="AC49" s="59">
        <f t="shared" si="2"/>
        <v>0.32400000000000001</v>
      </c>
      <c r="AD49" s="108">
        <v>42</v>
      </c>
      <c r="AE49" s="42">
        <f t="shared" si="3"/>
        <v>39</v>
      </c>
      <c r="AF49" s="10"/>
    </row>
    <row r="50" spans="1:32" s="6" customFormat="1" ht="21" customHeight="1" x14ac:dyDescent="0.15">
      <c r="A50" s="44" t="s">
        <v>45</v>
      </c>
      <c r="B50" s="12">
        <v>25</v>
      </c>
      <c r="C50" s="12">
        <v>25</v>
      </c>
      <c r="D50" s="19">
        <v>15</v>
      </c>
      <c r="E50" s="19">
        <v>28</v>
      </c>
      <c r="F50" s="20">
        <v>120</v>
      </c>
      <c r="G50" s="20">
        <v>90</v>
      </c>
      <c r="H50" s="19">
        <v>70</v>
      </c>
      <c r="I50" s="19">
        <v>25</v>
      </c>
      <c r="J50" s="20">
        <v>0</v>
      </c>
      <c r="K50" s="20">
        <v>10</v>
      </c>
      <c r="L50" s="21">
        <v>0</v>
      </c>
      <c r="M50" s="21">
        <v>25</v>
      </c>
      <c r="N50" s="49">
        <v>60</v>
      </c>
      <c r="O50" s="49">
        <v>85</v>
      </c>
      <c r="P50" s="49">
        <v>12</v>
      </c>
      <c r="Q50" s="49">
        <v>12</v>
      </c>
      <c r="R50" s="49">
        <v>25</v>
      </c>
      <c r="S50" s="49">
        <v>20</v>
      </c>
      <c r="T50" s="49">
        <v>0</v>
      </c>
      <c r="U50" s="49">
        <v>0</v>
      </c>
      <c r="V50" s="50">
        <v>27</v>
      </c>
      <c r="W50" s="50">
        <v>31</v>
      </c>
      <c r="X50" s="51">
        <v>61</v>
      </c>
      <c r="Y50" s="51">
        <v>70</v>
      </c>
      <c r="Z50" s="34">
        <v>415</v>
      </c>
      <c r="AA50" s="59">
        <f t="shared" si="1"/>
        <v>0.41499999999999998</v>
      </c>
      <c r="AB50" s="11">
        <v>421</v>
      </c>
      <c r="AC50" s="59">
        <f t="shared" si="2"/>
        <v>0.42099999999999999</v>
      </c>
      <c r="AD50" s="108">
        <v>28</v>
      </c>
      <c r="AE50" s="42">
        <f t="shared" si="3"/>
        <v>32</v>
      </c>
      <c r="AF50" s="10"/>
    </row>
    <row r="51" spans="1:32" s="6" customFormat="1" ht="21" customHeight="1" thickBot="1" x14ac:dyDescent="0.2">
      <c r="A51" s="45" t="s">
        <v>46</v>
      </c>
      <c r="B51" s="52">
        <v>-15</v>
      </c>
      <c r="C51" s="52">
        <v>35</v>
      </c>
      <c r="D51" s="46">
        <v>23</v>
      </c>
      <c r="E51" s="46">
        <v>20</v>
      </c>
      <c r="F51" s="47">
        <v>90</v>
      </c>
      <c r="G51" s="47">
        <v>90</v>
      </c>
      <c r="H51" s="46">
        <v>70</v>
      </c>
      <c r="I51" s="46">
        <v>35</v>
      </c>
      <c r="J51" s="47">
        <v>50</v>
      </c>
      <c r="K51" s="47">
        <v>50</v>
      </c>
      <c r="L51" s="48">
        <v>5</v>
      </c>
      <c r="M51" s="48">
        <v>5</v>
      </c>
      <c r="N51" s="53">
        <v>0</v>
      </c>
      <c r="O51" s="53">
        <v>10</v>
      </c>
      <c r="P51" s="53">
        <v>32</v>
      </c>
      <c r="Q51" s="53">
        <v>25</v>
      </c>
      <c r="R51" s="53">
        <v>25</v>
      </c>
      <c r="S51" s="53">
        <v>20</v>
      </c>
      <c r="T51" s="53">
        <v>5</v>
      </c>
      <c r="U51" s="53">
        <v>8</v>
      </c>
      <c r="V51" s="52">
        <v>27</v>
      </c>
      <c r="W51" s="52">
        <v>24</v>
      </c>
      <c r="X51" s="54">
        <v>72</v>
      </c>
      <c r="Y51" s="54">
        <v>72</v>
      </c>
      <c r="Z51" s="35">
        <v>384</v>
      </c>
      <c r="AA51" s="60">
        <f t="shared" si="1"/>
        <v>0.38400000000000001</v>
      </c>
      <c r="AB51" s="36">
        <v>394</v>
      </c>
      <c r="AC51" s="60">
        <f t="shared" si="2"/>
        <v>0.39400000000000002</v>
      </c>
      <c r="AD51" s="109">
        <v>37</v>
      </c>
      <c r="AE51" s="110">
        <f t="shared" si="3"/>
        <v>35</v>
      </c>
      <c r="AF51" s="10"/>
    </row>
  </sheetData>
  <mergeCells count="34">
    <mergeCell ref="X4:Y4"/>
    <mergeCell ref="A3:A6"/>
    <mergeCell ref="F3:J3"/>
    <mergeCell ref="Z3:AC5"/>
    <mergeCell ref="AD3:AE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Z6:AA6"/>
    <mergeCell ref="AB6:AC6"/>
    <mergeCell ref="Z7:AA7"/>
    <mergeCell ref="AB7:AC7"/>
    <mergeCell ref="Z8:AA8"/>
    <mergeCell ref="AB8:AC8"/>
  </mergeCells>
  <phoneticPr fontId="4"/>
  <printOptions horizontalCentered="1"/>
  <pageMargins left="0.70866141732283472" right="0.31496062992125984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2023-05-12T10:35:08Z</cp:lastPrinted>
  <dcterms:created xsi:type="dcterms:W3CDTF">2019-03-11T11:56:08Z</dcterms:created>
  <dcterms:modified xsi:type="dcterms:W3CDTF">2023-05-12T10:36:21Z</dcterms:modified>
</cp:coreProperties>
</file>