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20" windowHeight="7125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'全国状況'!$A$1:$J$56</definedName>
    <definedName name="_xlnm.Print_Area" localSheetId="0">'府内状況'!$A$1:$J$56</definedName>
  </definedNames>
  <calcPr fullCalcOnLoad="1"/>
</workbook>
</file>

<file path=xl/sharedStrings.xml><?xml version="1.0" encoding="utf-8"?>
<sst xmlns="http://schemas.openxmlformats.org/spreadsheetml/2006/main" count="236" uniqueCount="181">
  <si>
    <t>（千円）</t>
  </si>
  <si>
    <t>（円）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</si>
  <si>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</si>
  <si>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</si>
  <si>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</si>
  <si>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</si>
  <si>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</si>
  <si>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</si>
  <si>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</si>
  <si>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</si>
  <si>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</si>
  <si>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</si>
  <si>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</si>
  <si>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</si>
  <si>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</si>
  <si>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</si>
  <si>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</si>
  <si>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</si>
  <si>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</si>
  <si>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</si>
  <si>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</si>
  <si>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</si>
  <si>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</si>
  <si>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</si>
  <si>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</si>
  <si>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</si>
  <si>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</si>
  <si>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</si>
  <si>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</si>
  <si>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</si>
  <si>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</si>
  <si>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</si>
  <si>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</si>
  <si>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</si>
  <si>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</si>
  <si>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</si>
  <si>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</si>
  <si>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</si>
  <si>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</si>
  <si>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</si>
  <si>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</si>
  <si>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</si>
  <si>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</si>
  <si>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</si>
  <si>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</si>
  <si>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</si>
  <si>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</si>
  <si>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</si>
  <si>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</si>
  <si>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</si>
  <si>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</si>
  <si>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</si>
  <si>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</si>
  <si>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</si>
  <si>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</si>
  <si>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</si>
  <si>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</si>
  <si>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</si>
  <si>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</si>
  <si>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</si>
  <si>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</si>
  <si>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</si>
  <si>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</si>
  <si>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</si>
  <si>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</si>
  <si>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</si>
  <si>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</si>
  <si>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</si>
  <si>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</si>
  <si>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</si>
  <si>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</si>
  <si>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</si>
  <si>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</si>
  <si>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</si>
  <si>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</si>
  <si>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</si>
  <si>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</si>
  <si>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</si>
  <si>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</si>
  <si>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</si>
  <si>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</si>
  <si>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</si>
  <si>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</si>
  <si>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</si>
  <si>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</si>
  <si>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</si>
  <si>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</si>
  <si>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</si>
  <si>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</si>
  <si>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</si>
  <si>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</si>
  <si>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</si>
  <si>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（千円）</t>
  </si>
  <si>
    <t>（円）</t>
  </si>
  <si>
    <t>保険者内訳</t>
  </si>
  <si>
    <t>(％）</t>
  </si>
  <si>
    <t>（％）</t>
  </si>
  <si>
    <t>都道府県名</t>
  </si>
  <si>
    <t>府内
順位</t>
  </si>
  <si>
    <t>市町村名</t>
  </si>
  <si>
    <t>順位</t>
  </si>
  <si>
    <t>市町村</t>
  </si>
  <si>
    <t>額</t>
  </si>
  <si>
    <t>年間平均</t>
  </si>
  <si>
    <t>被保険者数
（全被保険者）</t>
  </si>
  <si>
    <t>全国
順位</t>
  </si>
  <si>
    <t>黒字
保険者数</t>
  </si>
  <si>
    <t>赤字
保険者数</t>
  </si>
  <si>
    <t>割合</t>
  </si>
  <si>
    <t>都道府県</t>
  </si>
  <si>
    <t>赤字団体計</t>
  </si>
  <si>
    <t>赤字団体数</t>
  </si>
  <si>
    <r>
      <t xml:space="preserve">被保険者数
</t>
    </r>
    <r>
      <rPr>
        <sz val="9"/>
        <rFont val="Meiryo UI"/>
        <family val="3"/>
      </rPr>
      <t>（全被保険者）</t>
    </r>
  </si>
  <si>
    <t>累積黒字・赤字</t>
  </si>
  <si>
    <t>１人あたり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</si>
  <si>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</si>
  <si>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</si>
  <si>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</si>
  <si>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</si>
  <si>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</si>
  <si>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</si>
  <si>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</si>
  <si>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</si>
  <si>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</si>
  <si>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</si>
  <si>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</si>
  <si>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</si>
  <si>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</si>
  <si>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</si>
  <si>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</si>
  <si>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</si>
  <si>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</si>
  <si>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</si>
  <si>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</si>
  <si>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</si>
  <si>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</si>
  <si>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</si>
  <si>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</si>
  <si>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</si>
  <si>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</si>
  <si>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</si>
  <si>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</si>
  <si>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</si>
  <si>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</si>
  <si>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</si>
  <si>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</si>
  <si>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</si>
  <si>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</si>
  <si>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</si>
  <si>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</si>
  <si>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</si>
  <si>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</si>
  <si>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</si>
  <si>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</si>
  <si>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</si>
  <si>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</si>
  <si>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</si>
  <si>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</si>
  <si>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</si>
  <si>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</si>
  <si>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</si>
  <si>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</si>
  <si>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累積収支</t>
  </si>
  <si>
    <t>平成28年度</t>
  </si>
  <si>
    <t>平均</t>
  </si>
  <si>
    <t>全　国　計</t>
  </si>
  <si>
    <t>単年度収支（千円）</t>
  </si>
  <si>
    <t>○ 大阪府内市町村別国民健康保険財政状況</t>
  </si>
  <si>
    <t>平成30年度　　　　</t>
  </si>
  <si>
    <t>平成30年度
累積収支　　　　　　</t>
  </si>
  <si>
    <t>平成30年度
１人あたり
累積黒字・赤字　　</t>
  </si>
  <si>
    <t>　出典：大阪府国民健康保険事業状況。</t>
  </si>
  <si>
    <t>　出典：国民健康保険事業状況（年報）都道府県の状況。</t>
  </si>
  <si>
    <t>　集計時期：出典が異なるため、国が公表した大阪府の数値と、大阪府内市町村計の数値とは、若干異なる場合がある。</t>
  </si>
  <si>
    <t>○ 都道府県別市町村国民健康保険財政状況（平成30年度）</t>
  </si>
  <si>
    <t>（人）</t>
  </si>
  <si>
    <r>
      <t xml:space="preserve">府内市町村計
</t>
    </r>
    <r>
      <rPr>
        <sz val="9.5"/>
        <rFont val="Meiryo UI"/>
        <family val="3"/>
      </rPr>
      <t>（黒字団体+赤字団体）</t>
    </r>
  </si>
  <si>
    <r>
      <t xml:space="preserve">全国計（平成30年度）
</t>
    </r>
    <r>
      <rPr>
        <sz val="9.5"/>
        <rFont val="Meiryo UI"/>
        <family val="3"/>
      </rPr>
      <t>（黒字団体＋赤字団体）</t>
    </r>
  </si>
  <si>
    <t>平成29年度</t>
  </si>
  <si>
    <t>　１人あたり累積黒字・赤字：累積収支を年度平均被保険者数で除した数値で、黒字額の高いものから順位付け。</t>
  </si>
  <si>
    <t xml:space="preserve">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</si>
</sst>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;&quot;△ &quot;#,##0"/>
    <numFmt numFmtId="178" formatCode="0_ "/>
    <numFmt numFmtId="179" formatCode="0;&quot;△ &quot;0"/>
    <numFmt numFmtId="180" formatCode="#,##0_);[Red]\(#,##0\)"/>
    <numFmt numFmtId="181" formatCode="#,##0.0_);\(#,##0.0\)"/>
    <numFmt numFmtId="182" formatCode="\(#.#\)"/>
    <numFmt numFmtId="183" formatCode="\(#\)"/>
    <numFmt numFmtId="184" formatCode="0.0_);\(0.0\)"/>
    <numFmt numFmtId="185" formatCode="\(0.0\)"/>
    <numFmt numFmtId="186" formatCode="0.0000000000000_);\(0.0000000000000\)"/>
    <numFmt numFmtId="187" formatCode="0.0%"/>
    <numFmt numFmtId="188" formatCode="#,##0.0;&quot;▲ &quot;#,##0.0"/>
    <numFmt numFmtId="189" formatCode="#,##0;&quot;▲ &quot;#,##0"/>
    <numFmt numFmtId="190" formatCode="#,##0\ \ \ "/>
    <numFmt numFmtId="191" formatCode="0.0\ \ "/>
    <numFmt numFmtId="192" formatCode="#,##0\ \ "/>
    <numFmt numFmtId="193" formatCode="#,##0.0\ ;&quot;▲&quot;#,##0.0\ "/>
    <numFmt numFmtId="194" formatCode="#,##0\ "/>
    <numFmt numFmtId="195" formatCode="0.0000_ "/>
    <numFmt numFmtId="196" formatCode="#,##0.00;&quot;▲ &quot;#,##0.00"/>
    <numFmt numFmtId="197" formatCode="_(* #,##0_);_(* \(#,##0\);_(* &quot;-&quot;_);_(@_)"/>
    <numFmt numFmtId="198" formatCode="#,###\ "/>
    <numFmt numFmtId="199" formatCode="0.0_);[Red]\(0.0\)"/>
    <numFmt numFmtId="200" formatCode="#,##0.0;[Red]\-#,##0.0"/>
    <numFmt numFmtId="201" formatCode="_(* #,##0.0_);_(* \(#,##0.0\);_(* &quot;-&quot;_);_(@_)"/>
    <numFmt numFmtId="202" formatCode="0.0;&quot;▲ &quot;0.0"/>
    <numFmt numFmtId="203" formatCode="#,##0_ "/>
    <numFmt numFmtId="204" formatCode="#,##0.0;&quot;△ &quot;#,##0.0"/>
    <numFmt numFmtId="205" formatCode="#,##0.00;&quot;△ &quot;#,##0.00"/>
    <numFmt numFmtId="206" formatCode="#,##0.000;&quot;△ &quot;#,##0.000"/>
    <numFmt numFmtId="207" formatCode="0.000"/>
    <numFmt numFmtId="208" formatCode="0.0000"/>
    <numFmt numFmtId="209" formatCode="0.00000"/>
    <numFmt numFmtId="210" formatCode="#,##0.000;[Red]\-#,##0.000"/>
    <numFmt numFmtId="211" formatCode="#,##0.0000;[Red]\-#,##0.0000"/>
    <numFmt numFmtId="212" formatCode="#,##0.00000;[Red]\-#,##0.00000"/>
    <numFmt numFmtId="213" formatCode="#,##0.000000;[Red]\-#,##0.000000"/>
    <numFmt numFmtId="214" formatCode="#,##0.0000000;[Red]\-#,##0.0000000"/>
    <numFmt numFmtId="215" formatCode="#,##0.00000000;[Red]\-#,##0.00000000"/>
    <numFmt numFmtId="216" formatCode="#,##0.000000000;[Red]\-#,##0.000000000"/>
    <numFmt numFmtId="217" formatCode="_ * #,##0;_ * #,##0;_ * &quot;-&quot;;_ @"/>
    <numFmt numFmtId="218" formatCode="0.0"/>
    <numFmt numFmtId="219" formatCode="_ * #,##0.0_ ;_ * \-#,##0.0_ ;_ * &quot;-&quot;_ ;_ @_ "/>
    <numFmt numFmtId="220" formatCode="_ * #,##0.00_ ;_ * \-#,##0.00_ ;_ * &quot;-&quot;_ ;_ @_ "/>
    <numFmt numFmtId="221" formatCode="_ * #,##0.000_ ;_ * \-#,##0.000_ ;_ * &quot;-&quot;_ ;_ @_ "/>
    <numFmt numFmtId="222" formatCode="_ * #,##0.000_ ;_ * \-#,##0.000_ ;_ * &quot;-&quot;??_ ;_ @_ "/>
    <numFmt numFmtId="223" formatCode="_ * #,##0.0000_ ;_ * \-#,##0.0000_ ;_ * &quot;-&quot;??_ ;_ @_ "/>
    <numFmt numFmtId="224" formatCode="_ * #,##0.00000_ ;_ * \-#,##0.00000_ ;_ * &quot;-&quot;??_ ;_ @_ "/>
    <numFmt numFmtId="225" formatCode="_ * #,##0.0_ ;_ * \-#,##0.0_ ;_ * &quot;-&quot;??_ ;_ @_ "/>
    <numFmt numFmtId="226" formatCode="#,##0.0_ "/>
    <numFmt numFmtId="227" formatCode="#,###.#\ "/>
    <numFmt numFmtId="228" formatCode="#,##0.00_ "/>
    <numFmt numFmtId="229" formatCode="#,##0.000;&quot;▲ &quot;#,##0.000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5.7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7.5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sz val="7.5"/>
      <color indexed="8"/>
      <name val="Meiryo UI"/>
      <family val="3"/>
    </font>
    <font>
      <sz val="8"/>
      <color indexed="8"/>
      <name val="Meiryo UI"/>
      <family val="3"/>
    </font>
    <font>
      <sz val="11"/>
      <color indexed="10"/>
      <name val="Meiryo UI"/>
      <family val="3"/>
    </font>
    <font>
      <sz val="9"/>
      <color indexed="8"/>
      <name val="Meiryo UI"/>
      <family val="3"/>
    </font>
    <font>
      <sz val="12"/>
      <name val="Meiryo UI"/>
      <family val="3"/>
    </font>
    <font>
      <sz val="7.5"/>
      <name val="ＭＳ 明朝"/>
      <family val="1"/>
    </font>
    <font>
      <b/>
      <sz val="12"/>
      <name val="Meiryo UI"/>
      <family val="3"/>
    </font>
    <font>
      <b/>
      <sz val="11"/>
      <name val="Meiryo UI"/>
      <family val="3"/>
    </font>
    <font>
      <sz val="9.5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0"/>
      <name val="Meiryo UI"/>
      <family val="3"/>
    </font>
    <font>
      <sz val="11"/>
      <color indexed="12"/>
      <name val="Meiryo UI"/>
      <family val="3"/>
    </font>
    <font>
      <sz val="10"/>
      <color indexed="12"/>
      <name val="Meiryo UI"/>
      <family val="3"/>
    </font>
    <font>
      <sz val="11"/>
      <color indexed="12"/>
      <name val="ＭＳ Ｐゴシック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b/>
      <sz val="11"/>
      <color rgb="FFC00000"/>
      <name val="Meiryo UI"/>
      <family val="3"/>
    </font>
    <font>
      <sz val="11"/>
      <color rgb="FF0000CC"/>
      <name val="Meiryo UI"/>
      <family val="3"/>
    </font>
    <font>
      <sz val="10"/>
      <color rgb="FF0000CC"/>
      <name val="Meiryo UI"/>
      <family val="3"/>
    </font>
    <font>
      <sz val="11"/>
      <color rgb="FF0000CC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medium"/>
    </border>
    <border>
      <left style="hair"/>
      <right style="thin"/>
      <top style="hair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63" fillId="31" borderId="4" applyNumberFormat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4" fillId="32" borderId="0" applyNumberFormat="0" applyBorder="0" applyAlignment="0" applyProtection="0"/>
    <xf numFmtId="0" fontId="64" fillId="32" borderId="0" applyNumberFormat="0" applyBorder="0" applyAlignment="0" applyProtection="0"/>
  </cellStyleXfs>
  <cellXfs count="20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0" xfId="83" applyFont="1" applyAlignment="1">
      <alignment horizontal="right" vertical="center"/>
    </xf>
    <xf numFmtId="0" fontId="12" fillId="0" borderId="0" xfId="107" applyFont="1" applyFill="1" applyAlignment="1">
      <alignment vertical="center"/>
      <protection/>
    </xf>
    <xf numFmtId="0" fontId="65" fillId="0" borderId="0" xfId="0" applyFont="1" applyFill="1" applyAlignment="1">
      <alignment vertical="center"/>
    </xf>
    <xf numFmtId="0" fontId="10" fillId="0" borderId="0" xfId="107" applyFont="1" applyFill="1" applyAlignment="1">
      <alignment horizontal="center" vertical="center"/>
      <protection/>
    </xf>
    <xf numFmtId="0" fontId="10" fillId="0" borderId="0" xfId="107" applyFont="1" applyFill="1" applyAlignment="1">
      <alignment horizontal="distributed" vertical="center"/>
      <protection/>
    </xf>
    <xf numFmtId="177" fontId="10" fillId="0" borderId="0" xfId="85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107" applyFont="1" applyFill="1" applyAlignment="1">
      <alignment vertical="center"/>
      <protection/>
    </xf>
    <xf numFmtId="38" fontId="65" fillId="0" borderId="0" xfId="83" applyFont="1" applyFill="1" applyAlignment="1">
      <alignment vertical="center"/>
    </xf>
    <xf numFmtId="38" fontId="65" fillId="0" borderId="0" xfId="0" applyNumberFormat="1" applyFont="1" applyFill="1" applyAlignment="1">
      <alignment vertical="center"/>
    </xf>
    <xf numFmtId="189" fontId="65" fillId="0" borderId="0" xfId="0" applyNumberFormat="1" applyFont="1" applyFill="1" applyAlignment="1">
      <alignment vertical="center"/>
    </xf>
    <xf numFmtId="0" fontId="66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77" fontId="15" fillId="0" borderId="11" xfId="0" applyNumberFormat="1" applyFont="1" applyFill="1" applyBorder="1" applyAlignment="1">
      <alignment vertical="center"/>
    </xf>
    <xf numFmtId="38" fontId="21" fillId="0" borderId="0" xfId="83" applyNumberFormat="1" applyFont="1" applyFill="1" applyBorder="1" applyAlignment="1">
      <alignment vertical="center"/>
    </xf>
    <xf numFmtId="38" fontId="21" fillId="0" borderId="12" xfId="83" applyNumberFormat="1" applyFont="1" applyFill="1" applyBorder="1" applyAlignment="1">
      <alignment vertical="center"/>
    </xf>
    <xf numFmtId="38" fontId="21" fillId="0" borderId="0" xfId="0" applyNumberFormat="1" applyFont="1" applyFill="1" applyBorder="1" applyAlignment="1">
      <alignment vertical="center"/>
    </xf>
    <xf numFmtId="38" fontId="21" fillId="0" borderId="12" xfId="0" applyNumberFormat="1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13" fillId="0" borderId="13" xfId="107" applyFont="1" applyFill="1" applyBorder="1" applyAlignment="1">
      <alignment horizontal="center" vertical="center"/>
      <protection/>
    </xf>
    <xf numFmtId="0" fontId="13" fillId="12" borderId="14" xfId="107" applyFont="1" applyFill="1" applyBorder="1" applyAlignment="1">
      <alignment horizontal="right" vertical="center"/>
      <protection/>
    </xf>
    <xf numFmtId="0" fontId="12" fillId="12" borderId="15" xfId="107" applyFont="1" applyFill="1" applyBorder="1" applyAlignment="1">
      <alignment horizontal="center" vertical="center"/>
      <protection/>
    </xf>
    <xf numFmtId="0" fontId="13" fillId="12" borderId="13" xfId="107" applyFont="1" applyFill="1" applyBorder="1" applyAlignment="1">
      <alignment horizontal="right" vertical="center"/>
      <protection/>
    </xf>
    <xf numFmtId="189" fontId="68" fillId="0" borderId="16" xfId="85" applyNumberFormat="1" applyFont="1" applyFill="1" applyBorder="1" applyAlignment="1">
      <alignment vertical="center"/>
    </xf>
    <xf numFmtId="189" fontId="68" fillId="0" borderId="17" xfId="85" applyNumberFormat="1" applyFont="1" applyFill="1" applyBorder="1" applyAlignment="1">
      <alignment vertical="center"/>
    </xf>
    <xf numFmtId="0" fontId="68" fillId="0" borderId="18" xfId="0" applyFont="1" applyFill="1" applyBorder="1" applyAlignment="1">
      <alignment horizontal="center" vertical="center"/>
    </xf>
    <xf numFmtId="189" fontId="68" fillId="0" borderId="18" xfId="85" applyNumberFormat="1" applyFont="1" applyFill="1" applyBorder="1" applyAlignment="1">
      <alignment vertical="center"/>
    </xf>
    <xf numFmtId="189" fontId="68" fillId="0" borderId="19" xfId="85" applyNumberFormat="1" applyFont="1" applyFill="1" applyBorder="1" applyAlignment="1">
      <alignment vertical="center"/>
    </xf>
    <xf numFmtId="189" fontId="68" fillId="0" borderId="20" xfId="85" applyNumberFormat="1" applyFont="1" applyFill="1" applyBorder="1" applyAlignment="1">
      <alignment vertical="center"/>
    </xf>
    <xf numFmtId="189" fontId="68" fillId="0" borderId="21" xfId="85" applyNumberFormat="1" applyFont="1" applyFill="1" applyBorder="1" applyAlignment="1">
      <alignment vertical="center"/>
    </xf>
    <xf numFmtId="189" fontId="68" fillId="0" borderId="22" xfId="85" applyNumberFormat="1" applyFont="1" applyFill="1" applyBorder="1" applyAlignment="1">
      <alignment vertical="center"/>
    </xf>
    <xf numFmtId="189" fontId="68" fillId="0" borderId="23" xfId="85" applyNumberFormat="1" applyFont="1" applyFill="1" applyBorder="1" applyAlignment="1">
      <alignment vertical="center"/>
    </xf>
    <xf numFmtId="0" fontId="68" fillId="0" borderId="22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189" fontId="68" fillId="0" borderId="24" xfId="85" applyNumberFormat="1" applyFont="1" applyFill="1" applyBorder="1" applyAlignment="1">
      <alignment vertical="center"/>
    </xf>
    <xf numFmtId="189" fontId="68" fillId="0" borderId="13" xfId="85" applyNumberFormat="1" applyFont="1" applyFill="1" applyBorder="1" applyAlignment="1">
      <alignment vertical="center"/>
    </xf>
    <xf numFmtId="0" fontId="68" fillId="0" borderId="24" xfId="0" applyFont="1" applyFill="1" applyBorder="1" applyAlignment="1">
      <alignment horizontal="center" vertical="center"/>
    </xf>
    <xf numFmtId="189" fontId="68" fillId="0" borderId="25" xfId="0" applyNumberFormat="1" applyFont="1" applyFill="1" applyBorder="1" applyAlignment="1">
      <alignment vertical="center" shrinkToFit="1"/>
    </xf>
    <xf numFmtId="0" fontId="22" fillId="0" borderId="0" xfId="107" applyFont="1" applyFill="1" applyAlignment="1">
      <alignment vertical="center"/>
      <protection/>
    </xf>
    <xf numFmtId="189" fontId="11" fillId="33" borderId="26" xfId="85" applyNumberFormat="1" applyFont="1" applyFill="1" applyBorder="1" applyAlignment="1">
      <alignment vertical="center"/>
    </xf>
    <xf numFmtId="189" fontId="11" fillId="33" borderId="27" xfId="85" applyNumberFormat="1" applyFont="1" applyFill="1" applyBorder="1" applyAlignment="1">
      <alignment vertical="center"/>
    </xf>
    <xf numFmtId="189" fontId="11" fillId="33" borderId="28" xfId="85" applyNumberFormat="1" applyFont="1" applyFill="1" applyBorder="1" applyAlignment="1">
      <alignment vertical="center"/>
    </xf>
    <xf numFmtId="189" fontId="11" fillId="33" borderId="14" xfId="85" applyNumberFormat="1" applyFont="1" applyFill="1" applyBorder="1" applyAlignment="1">
      <alignment vertical="center"/>
    </xf>
    <xf numFmtId="189" fontId="69" fillId="0" borderId="29" xfId="0" applyNumberFormat="1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189" fontId="69" fillId="0" borderId="15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189" fontId="69" fillId="0" borderId="30" xfId="0" applyNumberFormat="1" applyFont="1" applyFill="1" applyBorder="1" applyAlignment="1">
      <alignment vertical="center"/>
    </xf>
    <xf numFmtId="0" fontId="69" fillId="0" borderId="31" xfId="0" applyFont="1" applyFill="1" applyBorder="1" applyAlignment="1">
      <alignment vertical="center"/>
    </xf>
    <xf numFmtId="189" fontId="69" fillId="0" borderId="32" xfId="0" applyNumberFormat="1" applyFont="1" applyFill="1" applyBorder="1" applyAlignment="1">
      <alignment vertical="center"/>
    </xf>
    <xf numFmtId="0" fontId="69" fillId="0" borderId="33" xfId="0" applyFont="1" applyFill="1" applyBorder="1" applyAlignment="1">
      <alignment vertical="center"/>
    </xf>
    <xf numFmtId="189" fontId="69" fillId="0" borderId="34" xfId="0" applyNumberFormat="1" applyFont="1" applyFill="1" applyBorder="1" applyAlignment="1">
      <alignment vertical="center"/>
    </xf>
    <xf numFmtId="0" fontId="69" fillId="0" borderId="12" xfId="0" applyFont="1" applyFill="1" applyBorder="1" applyAlignment="1">
      <alignment vertical="center"/>
    </xf>
    <xf numFmtId="189" fontId="69" fillId="0" borderId="35" xfId="0" applyNumberFormat="1" applyFont="1" applyFill="1" applyBorder="1" applyAlignment="1">
      <alignment vertical="center"/>
    </xf>
    <xf numFmtId="0" fontId="69" fillId="0" borderId="36" xfId="0" applyFont="1" applyFill="1" applyBorder="1" applyAlignment="1">
      <alignment vertical="center"/>
    </xf>
    <xf numFmtId="187" fontId="69" fillId="0" borderId="16" xfId="69" applyNumberFormat="1" applyFont="1" applyFill="1" applyBorder="1" applyAlignment="1">
      <alignment vertical="center"/>
    </xf>
    <xf numFmtId="187" fontId="69" fillId="0" borderId="18" xfId="69" applyNumberFormat="1" applyFont="1" applyFill="1" applyBorder="1" applyAlignment="1">
      <alignment vertical="center"/>
    </xf>
    <xf numFmtId="187" fontId="69" fillId="0" borderId="22" xfId="69" applyNumberFormat="1" applyFont="1" applyFill="1" applyBorder="1" applyAlignment="1">
      <alignment vertical="center"/>
    </xf>
    <xf numFmtId="187" fontId="69" fillId="0" borderId="20" xfId="69" applyNumberFormat="1" applyFont="1" applyFill="1" applyBorder="1" applyAlignment="1">
      <alignment vertical="center"/>
    </xf>
    <xf numFmtId="187" fontId="69" fillId="0" borderId="37" xfId="69" applyNumberFormat="1" applyFont="1" applyFill="1" applyBorder="1" applyAlignment="1">
      <alignment vertical="center"/>
    </xf>
    <xf numFmtId="187" fontId="69" fillId="0" borderId="16" xfId="69" applyNumberFormat="1" applyFont="1" applyFill="1" applyBorder="1" applyAlignment="1">
      <alignment vertical="center"/>
    </xf>
    <xf numFmtId="187" fontId="69" fillId="0" borderId="18" xfId="69" applyNumberFormat="1" applyFont="1" applyFill="1" applyBorder="1" applyAlignment="1">
      <alignment vertical="center"/>
    </xf>
    <xf numFmtId="187" fontId="69" fillId="0" borderId="22" xfId="69" applyNumberFormat="1" applyFont="1" applyFill="1" applyBorder="1" applyAlignment="1">
      <alignment vertical="center"/>
    </xf>
    <xf numFmtId="187" fontId="69" fillId="0" borderId="38" xfId="69" applyNumberFormat="1" applyFont="1" applyFill="1" applyBorder="1" applyAlignment="1">
      <alignment vertical="center"/>
    </xf>
    <xf numFmtId="187" fontId="69" fillId="0" borderId="39" xfId="69" applyNumberFormat="1" applyFont="1" applyFill="1" applyBorder="1" applyAlignment="1">
      <alignment vertical="center"/>
    </xf>
    <xf numFmtId="187" fontId="69" fillId="0" borderId="20" xfId="69" applyNumberFormat="1" applyFont="1" applyFill="1" applyBorder="1" applyAlignment="1">
      <alignment vertical="center"/>
    </xf>
    <xf numFmtId="187" fontId="69" fillId="0" borderId="24" xfId="69" applyNumberFormat="1" applyFont="1" applyFill="1" applyBorder="1" applyAlignment="1">
      <alignment vertical="center"/>
    </xf>
    <xf numFmtId="38" fontId="69" fillId="0" borderId="40" xfId="83" applyFont="1" applyFill="1" applyBorder="1" applyAlignment="1">
      <alignment vertical="center"/>
    </xf>
    <xf numFmtId="38" fontId="69" fillId="0" borderId="41" xfId="83" applyFont="1" applyFill="1" applyBorder="1" applyAlignment="1">
      <alignment vertical="center"/>
    </xf>
    <xf numFmtId="177" fontId="69" fillId="0" borderId="42" xfId="83" applyNumberFormat="1" applyFont="1" applyFill="1" applyBorder="1" applyAlignment="1">
      <alignment vertical="center"/>
    </xf>
    <xf numFmtId="38" fontId="69" fillId="0" borderId="43" xfId="0" applyNumberFormat="1" applyFont="1" applyFill="1" applyBorder="1" applyAlignment="1">
      <alignment vertical="center"/>
    </xf>
    <xf numFmtId="187" fontId="69" fillId="0" borderId="10" xfId="69" applyNumberFormat="1" applyFont="1" applyFill="1" applyBorder="1" applyAlignment="1">
      <alignment vertical="center"/>
    </xf>
    <xf numFmtId="3" fontId="69" fillId="0" borderId="44" xfId="0" applyNumberFormat="1" applyFont="1" applyFill="1" applyBorder="1" applyAlignment="1">
      <alignment vertical="center"/>
    </xf>
    <xf numFmtId="187" fontId="69" fillId="0" borderId="10" xfId="69" applyNumberFormat="1" applyFont="1" applyFill="1" applyBorder="1" applyAlignment="1">
      <alignment vertical="center"/>
    </xf>
    <xf numFmtId="0" fontId="13" fillId="12" borderId="29" xfId="107" applyFont="1" applyFill="1" applyBorder="1" applyAlignment="1">
      <alignment horizontal="center" vertical="center"/>
      <protection/>
    </xf>
    <xf numFmtId="0" fontId="13" fillId="12" borderId="16" xfId="107" applyFont="1" applyFill="1" applyBorder="1" applyAlignment="1">
      <alignment horizontal="center" vertical="center"/>
      <protection/>
    </xf>
    <xf numFmtId="0" fontId="14" fillId="12" borderId="16" xfId="0" applyFont="1" applyFill="1" applyBorder="1" applyAlignment="1">
      <alignment horizontal="center" vertical="center"/>
    </xf>
    <xf numFmtId="0" fontId="13" fillId="12" borderId="35" xfId="107" applyFont="1" applyFill="1" applyBorder="1" applyAlignment="1">
      <alignment horizontal="right" vertical="center"/>
      <protection/>
    </xf>
    <xf numFmtId="0" fontId="13" fillId="12" borderId="24" xfId="107" applyFont="1" applyFill="1" applyBorder="1" applyAlignment="1">
      <alignment horizontal="right" vertical="center"/>
      <protection/>
    </xf>
    <xf numFmtId="0" fontId="14" fillId="12" borderId="24" xfId="0" applyFont="1" applyFill="1" applyBorder="1" applyAlignment="1">
      <alignment horizontal="right" vertical="center"/>
    </xf>
    <xf numFmtId="0" fontId="14" fillId="12" borderId="25" xfId="0" applyFont="1" applyFill="1" applyBorder="1" applyAlignment="1">
      <alignment horizontal="center" vertical="center"/>
    </xf>
    <xf numFmtId="0" fontId="14" fillId="12" borderId="25" xfId="0" applyFont="1" applyFill="1" applyBorder="1" applyAlignment="1">
      <alignment horizontal="distributed" vertical="center" indent="1"/>
    </xf>
    <xf numFmtId="0" fontId="14" fillId="12" borderId="26" xfId="0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distributed" vertical="center" indent="1"/>
    </xf>
    <xf numFmtId="0" fontId="14" fillId="12" borderId="28" xfId="0" applyFont="1" applyFill="1" applyBorder="1" applyAlignment="1">
      <alignment horizontal="center" vertical="center"/>
    </xf>
    <xf numFmtId="0" fontId="14" fillId="12" borderId="28" xfId="0" applyFont="1" applyFill="1" applyBorder="1" applyAlignment="1">
      <alignment horizontal="distributed" vertical="center" indent="1"/>
    </xf>
    <xf numFmtId="0" fontId="14" fillId="12" borderId="45" xfId="0" applyFont="1" applyFill="1" applyBorder="1" applyAlignment="1">
      <alignment horizontal="center" vertical="center"/>
    </xf>
    <xf numFmtId="0" fontId="14" fillId="12" borderId="46" xfId="0" applyFont="1" applyFill="1" applyBorder="1" applyAlignment="1">
      <alignment horizontal="distributed" vertical="center" indent="1"/>
    </xf>
    <xf numFmtId="0" fontId="14" fillId="12" borderId="27" xfId="0" applyFont="1" applyFill="1" applyBorder="1" applyAlignment="1">
      <alignment horizontal="distributed" vertical="center" indent="1"/>
    </xf>
    <xf numFmtId="0" fontId="14" fillId="12" borderId="14" xfId="0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distributed" vertical="center" indent="1"/>
    </xf>
    <xf numFmtId="0" fontId="13" fillId="12" borderId="17" xfId="107" applyFont="1" applyFill="1" applyBorder="1" applyAlignment="1">
      <alignment horizontal="center" vertical="center"/>
      <protection/>
    </xf>
    <xf numFmtId="38" fontId="12" fillId="0" borderId="0" xfId="83" applyFont="1" applyFill="1" applyAlignment="1">
      <alignment vertical="center"/>
    </xf>
    <xf numFmtId="3" fontId="12" fillId="0" borderId="0" xfId="107" applyNumberFormat="1" applyFont="1" applyFill="1" applyAlignment="1">
      <alignment vertical="center"/>
      <protection/>
    </xf>
    <xf numFmtId="189" fontId="11" fillId="33" borderId="17" xfId="85" applyNumberFormat="1" applyFont="1" applyFill="1" applyBorder="1" applyAlignment="1">
      <alignment vertical="center"/>
    </xf>
    <xf numFmtId="189" fontId="11" fillId="33" borderId="19" xfId="85" applyNumberFormat="1" applyFont="1" applyFill="1" applyBorder="1" applyAlignment="1">
      <alignment vertical="center"/>
    </xf>
    <xf numFmtId="189" fontId="11" fillId="33" borderId="21" xfId="85" applyNumberFormat="1" applyFont="1" applyFill="1" applyBorder="1" applyAlignment="1">
      <alignment vertical="center"/>
    </xf>
    <xf numFmtId="189" fontId="11" fillId="33" borderId="23" xfId="85" applyNumberFormat="1" applyFont="1" applyFill="1" applyBorder="1" applyAlignment="1">
      <alignment vertical="center"/>
    </xf>
    <xf numFmtId="189" fontId="11" fillId="33" borderId="13" xfId="85" applyNumberFormat="1" applyFont="1" applyFill="1" applyBorder="1" applyAlignment="1">
      <alignment vertical="center"/>
    </xf>
    <xf numFmtId="38" fontId="13" fillId="33" borderId="25" xfId="85" applyFont="1" applyFill="1" applyBorder="1" applyAlignment="1">
      <alignment vertical="center"/>
    </xf>
    <xf numFmtId="38" fontId="13" fillId="33" borderId="26" xfId="85" applyFont="1" applyFill="1" applyBorder="1" applyAlignment="1">
      <alignment vertical="center"/>
    </xf>
    <xf numFmtId="38" fontId="13" fillId="33" borderId="27" xfId="85" applyFont="1" applyFill="1" applyBorder="1" applyAlignment="1">
      <alignment vertical="center"/>
    </xf>
    <xf numFmtId="38" fontId="13" fillId="33" borderId="28" xfId="85" applyFont="1" applyFill="1" applyBorder="1" applyAlignment="1">
      <alignment vertical="center"/>
    </xf>
    <xf numFmtId="38" fontId="13" fillId="33" borderId="14" xfId="85" applyFont="1" applyFill="1" applyBorder="1" applyAlignment="1">
      <alignment vertical="center"/>
    </xf>
    <xf numFmtId="0" fontId="16" fillId="34" borderId="25" xfId="0" applyFont="1" applyFill="1" applyBorder="1" applyAlignment="1">
      <alignment vertical="center"/>
    </xf>
    <xf numFmtId="0" fontId="13" fillId="12" borderId="25" xfId="107" applyFont="1" applyFill="1" applyBorder="1" applyAlignment="1">
      <alignment horizontal="distributed" vertical="center" indent="1"/>
      <protection/>
    </xf>
    <xf numFmtId="38" fontId="13" fillId="12" borderId="19" xfId="85" applyFont="1" applyFill="1" applyBorder="1" applyAlignment="1">
      <alignment horizontal="center" vertical="center"/>
    </xf>
    <xf numFmtId="38" fontId="13" fillId="12" borderId="26" xfId="85" applyFont="1" applyFill="1" applyBorder="1" applyAlignment="1">
      <alignment horizontal="distributed" vertical="center" indent="1"/>
    </xf>
    <xf numFmtId="38" fontId="13" fillId="12" borderId="21" xfId="85" applyFont="1" applyFill="1" applyBorder="1" applyAlignment="1">
      <alignment horizontal="center" vertical="center"/>
    </xf>
    <xf numFmtId="38" fontId="13" fillId="12" borderId="27" xfId="85" applyFont="1" applyFill="1" applyBorder="1" applyAlignment="1">
      <alignment horizontal="distributed" vertical="center" indent="1"/>
    </xf>
    <xf numFmtId="38" fontId="13" fillId="12" borderId="23" xfId="85" applyFont="1" applyFill="1" applyBorder="1" applyAlignment="1">
      <alignment horizontal="center" vertical="center"/>
    </xf>
    <xf numFmtId="38" fontId="13" fillId="12" borderId="28" xfId="85" applyFont="1" applyFill="1" applyBorder="1" applyAlignment="1">
      <alignment horizontal="distributed" vertical="center" indent="1"/>
    </xf>
    <xf numFmtId="38" fontId="13" fillId="12" borderId="13" xfId="85" applyFont="1" applyFill="1" applyBorder="1" applyAlignment="1">
      <alignment horizontal="center" vertical="center"/>
    </xf>
    <xf numFmtId="38" fontId="13" fillId="12" borderId="14" xfId="85" applyFont="1" applyFill="1" applyBorder="1" applyAlignment="1">
      <alignment horizontal="distributed" vertical="center" indent="1"/>
    </xf>
    <xf numFmtId="189" fontId="14" fillId="33" borderId="25" xfId="83" applyNumberFormat="1" applyFont="1" applyFill="1" applyBorder="1" applyAlignment="1">
      <alignment vertical="center"/>
    </xf>
    <xf numFmtId="189" fontId="14" fillId="33" borderId="26" xfId="83" applyNumberFormat="1" applyFont="1" applyFill="1" applyBorder="1" applyAlignment="1">
      <alignment vertical="center"/>
    </xf>
    <xf numFmtId="189" fontId="14" fillId="33" borderId="28" xfId="83" applyNumberFormat="1" applyFont="1" applyFill="1" applyBorder="1" applyAlignment="1">
      <alignment vertical="center"/>
    </xf>
    <xf numFmtId="189" fontId="66" fillId="33" borderId="46" xfId="83" applyNumberFormat="1" applyFont="1" applyFill="1" applyBorder="1" applyAlignment="1">
      <alignment vertical="center"/>
    </xf>
    <xf numFmtId="189" fontId="14" fillId="33" borderId="27" xfId="83" applyNumberFormat="1" applyFont="1" applyFill="1" applyBorder="1" applyAlignment="1">
      <alignment vertical="center"/>
    </xf>
    <xf numFmtId="189" fontId="14" fillId="33" borderId="14" xfId="83" applyNumberFormat="1" applyFont="1" applyFill="1" applyBorder="1" applyAlignment="1">
      <alignment vertical="center"/>
    </xf>
    <xf numFmtId="38" fontId="14" fillId="33" borderId="17" xfId="0" applyNumberFormat="1" applyFont="1" applyFill="1" applyBorder="1" applyAlignment="1">
      <alignment vertical="center"/>
    </xf>
    <xf numFmtId="0" fontId="14" fillId="33" borderId="19" xfId="0" applyFont="1" applyFill="1" applyBorder="1" applyAlignment="1">
      <alignment vertical="center"/>
    </xf>
    <xf numFmtId="0" fontId="14" fillId="33" borderId="23" xfId="0" applyFont="1" applyFill="1" applyBorder="1" applyAlignment="1">
      <alignment vertical="center"/>
    </xf>
    <xf numFmtId="0" fontId="14" fillId="33" borderId="47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3" fontId="14" fillId="33" borderId="11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31" xfId="0" applyFont="1" applyFill="1" applyBorder="1" applyAlignment="1">
      <alignment vertical="center"/>
    </xf>
    <xf numFmtId="0" fontId="14" fillId="33" borderId="33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14" fillId="33" borderId="36" xfId="0" applyFont="1" applyFill="1" applyBorder="1" applyAlignment="1">
      <alignment vertical="center"/>
    </xf>
    <xf numFmtId="189" fontId="14" fillId="33" borderId="17" xfId="83" applyNumberFormat="1" applyFont="1" applyFill="1" applyBorder="1" applyAlignment="1">
      <alignment vertical="center"/>
    </xf>
    <xf numFmtId="189" fontId="14" fillId="33" borderId="19" xfId="83" applyNumberFormat="1" applyFont="1" applyFill="1" applyBorder="1" applyAlignment="1">
      <alignment vertical="center"/>
    </xf>
    <xf numFmtId="189" fontId="14" fillId="33" borderId="23" xfId="83" applyNumberFormat="1" applyFont="1" applyFill="1" applyBorder="1" applyAlignment="1">
      <alignment vertical="center"/>
    </xf>
    <xf numFmtId="189" fontId="14" fillId="33" borderId="47" xfId="83" applyNumberFormat="1" applyFont="1" applyFill="1" applyBorder="1" applyAlignment="1">
      <alignment vertical="center"/>
    </xf>
    <xf numFmtId="189" fontId="14" fillId="33" borderId="21" xfId="83" applyNumberFormat="1" applyFont="1" applyFill="1" applyBorder="1" applyAlignment="1">
      <alignment vertical="center"/>
    </xf>
    <xf numFmtId="189" fontId="14" fillId="33" borderId="13" xfId="83" applyNumberFormat="1" applyFont="1" applyFill="1" applyBorder="1" applyAlignment="1">
      <alignment vertical="center"/>
    </xf>
    <xf numFmtId="0" fontId="70" fillId="0" borderId="0" xfId="0" applyFont="1" applyAlignment="1">
      <alignment horizontal="center" vertical="center"/>
    </xf>
    <xf numFmtId="38" fontId="70" fillId="0" borderId="0" xfId="0" applyNumberFormat="1" applyFont="1" applyAlignment="1">
      <alignment vertical="center"/>
    </xf>
    <xf numFmtId="0" fontId="70" fillId="0" borderId="0" xfId="0" applyFont="1" applyAlignment="1">
      <alignment vertical="center"/>
    </xf>
    <xf numFmtId="38" fontId="70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3" fillId="0" borderId="0" xfId="107" applyFont="1" applyFill="1" applyAlignment="1">
      <alignment vertical="center"/>
      <protection/>
    </xf>
    <xf numFmtId="0" fontId="13" fillId="12" borderId="14" xfId="107" applyFont="1" applyFill="1" applyBorder="1" applyAlignment="1">
      <alignment horizontal="right" vertical="center" wrapText="1"/>
      <protection/>
    </xf>
    <xf numFmtId="177" fontId="68" fillId="0" borderId="40" xfId="85" applyNumberFormat="1" applyFont="1" applyFill="1" applyBorder="1" applyAlignment="1">
      <alignment vertical="center"/>
    </xf>
    <xf numFmtId="189" fontId="68" fillId="0" borderId="40" xfId="85" applyNumberFormat="1" applyFont="1" applyFill="1" applyBorder="1" applyAlignment="1">
      <alignment vertical="center" shrinkToFit="1"/>
    </xf>
    <xf numFmtId="189" fontId="68" fillId="0" borderId="40" xfId="85" applyNumberFormat="1" applyFont="1" applyFill="1" applyBorder="1" applyAlignment="1">
      <alignment vertical="center"/>
    </xf>
    <xf numFmtId="0" fontId="14" fillId="12" borderId="40" xfId="0" applyFont="1" applyFill="1" applyBorder="1" applyAlignment="1">
      <alignment horizontal="center" vertical="center"/>
    </xf>
    <xf numFmtId="189" fontId="68" fillId="0" borderId="40" xfId="0" applyNumberFormat="1" applyFont="1" applyFill="1" applyBorder="1" applyAlignment="1">
      <alignment vertical="center" shrinkToFit="1"/>
    </xf>
    <xf numFmtId="0" fontId="65" fillId="34" borderId="40" xfId="0" applyFont="1" applyFill="1" applyBorder="1" applyAlignment="1">
      <alignment vertical="center"/>
    </xf>
    <xf numFmtId="0" fontId="68" fillId="0" borderId="40" xfId="0" applyFont="1" applyFill="1" applyBorder="1" applyAlignment="1">
      <alignment vertical="center"/>
    </xf>
    <xf numFmtId="177" fontId="68" fillId="0" borderId="41" xfId="85" applyNumberFormat="1" applyFont="1" applyFill="1" applyBorder="1" applyAlignment="1">
      <alignment vertical="center" shrinkToFit="1"/>
    </xf>
    <xf numFmtId="177" fontId="11" fillId="0" borderId="41" xfId="85" applyNumberFormat="1" applyFont="1" applyFill="1" applyBorder="1" applyAlignment="1">
      <alignment vertical="center" shrinkToFit="1"/>
    </xf>
    <xf numFmtId="0" fontId="14" fillId="12" borderId="19" xfId="0" applyFont="1" applyFill="1" applyBorder="1" applyAlignment="1">
      <alignment vertical="center"/>
    </xf>
    <xf numFmtId="0" fontId="65" fillId="34" borderId="25" xfId="0" applyFont="1" applyFill="1" applyBorder="1" applyAlignment="1">
      <alignment vertical="center"/>
    </xf>
    <xf numFmtId="0" fontId="14" fillId="12" borderId="14" xfId="0" applyFont="1" applyFill="1" applyBorder="1" applyAlignment="1">
      <alignment vertical="center"/>
    </xf>
    <xf numFmtId="0" fontId="14" fillId="12" borderId="48" xfId="0" applyFont="1" applyFill="1" applyBorder="1" applyAlignment="1">
      <alignment horizontal="center" vertical="center"/>
    </xf>
    <xf numFmtId="177" fontId="15" fillId="0" borderId="41" xfId="0" applyNumberFormat="1" applyFont="1" applyFill="1" applyBorder="1" applyAlignment="1">
      <alignment vertical="center" shrinkToFit="1"/>
    </xf>
    <xf numFmtId="0" fontId="65" fillId="34" borderId="14" xfId="0" applyFont="1" applyFill="1" applyBorder="1" applyAlignment="1">
      <alignment vertical="center"/>
    </xf>
    <xf numFmtId="189" fontId="68" fillId="0" borderId="14" xfId="83" applyNumberFormat="1" applyFont="1" applyFill="1" applyBorder="1" applyAlignment="1">
      <alignment vertical="center"/>
    </xf>
    <xf numFmtId="38" fontId="15" fillId="0" borderId="36" xfId="83" applyFont="1" applyFill="1" applyBorder="1" applyAlignment="1">
      <alignment vertical="center"/>
    </xf>
    <xf numFmtId="38" fontId="68" fillId="0" borderId="49" xfId="83" applyFont="1" applyFill="1" applyBorder="1" applyAlignment="1">
      <alignment vertical="center"/>
    </xf>
    <xf numFmtId="0" fontId="14" fillId="12" borderId="13" xfId="0" applyFont="1" applyFill="1" applyBorder="1" applyAlignment="1">
      <alignment vertical="center"/>
    </xf>
    <xf numFmtId="177" fontId="15" fillId="0" borderId="41" xfId="0" applyNumberFormat="1" applyFont="1" applyFill="1" applyBorder="1" applyAlignment="1">
      <alignment vertical="center"/>
    </xf>
    <xf numFmtId="0" fontId="13" fillId="12" borderId="17" xfId="107" applyFont="1" applyFill="1" applyBorder="1" applyAlignment="1">
      <alignment horizontal="center" vertical="center" wrapText="1"/>
      <protection/>
    </xf>
    <xf numFmtId="0" fontId="13" fillId="12" borderId="48" xfId="107" applyFont="1" applyFill="1" applyBorder="1" applyAlignment="1">
      <alignment horizontal="center" vertical="center"/>
      <protection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3" fillId="12" borderId="19" xfId="0" applyFont="1" applyFill="1" applyBorder="1" applyAlignment="1">
      <alignment horizontal="center" vertical="center" wrapText="1"/>
    </xf>
    <xf numFmtId="0" fontId="13" fillId="12" borderId="49" xfId="0" applyFont="1" applyFill="1" applyBorder="1" applyAlignment="1">
      <alignment horizontal="center" vertical="center"/>
    </xf>
    <xf numFmtId="0" fontId="13" fillId="0" borderId="17" xfId="107" applyFont="1" applyFill="1" applyBorder="1" applyAlignment="1">
      <alignment horizontal="center" vertical="center" wrapText="1"/>
      <protection/>
    </xf>
    <xf numFmtId="0" fontId="13" fillId="0" borderId="19" xfId="107" applyFont="1" applyFill="1" applyBorder="1" applyAlignment="1">
      <alignment horizontal="center" vertical="center" wrapText="1"/>
      <protection/>
    </xf>
    <xf numFmtId="0" fontId="13" fillId="12" borderId="25" xfId="107" applyFont="1" applyFill="1" applyBorder="1" applyAlignment="1">
      <alignment horizontal="center" vertical="center"/>
      <protection/>
    </xf>
    <xf numFmtId="0" fontId="13" fillId="12" borderId="14" xfId="107" applyFont="1" applyFill="1" applyBorder="1" applyAlignment="1">
      <alignment horizontal="center" vertical="center"/>
      <protection/>
    </xf>
    <xf numFmtId="0" fontId="13" fillId="12" borderId="25" xfId="107" applyFont="1" applyFill="1" applyBorder="1" applyAlignment="1">
      <alignment horizontal="center" vertical="center" wrapText="1"/>
      <protection/>
    </xf>
    <xf numFmtId="0" fontId="14" fillId="12" borderId="16" xfId="0" applyFont="1" applyFill="1" applyBorder="1" applyAlignment="1">
      <alignment horizontal="center" vertical="center" wrapText="1"/>
    </xf>
    <xf numFmtId="0" fontId="14" fillId="12" borderId="18" xfId="0" applyFont="1" applyFill="1" applyBorder="1" applyAlignment="1">
      <alignment horizontal="center" vertical="center" wrapText="1"/>
    </xf>
    <xf numFmtId="0" fontId="14" fillId="12" borderId="24" xfId="0" applyFont="1" applyFill="1" applyBorder="1" applyAlignment="1">
      <alignment horizontal="center" vertical="center" wrapText="1"/>
    </xf>
    <xf numFmtId="0" fontId="13" fillId="12" borderId="17" xfId="107" applyFont="1" applyFill="1" applyBorder="1" applyAlignment="1">
      <alignment horizontal="center" vertical="center"/>
      <protection/>
    </xf>
    <xf numFmtId="0" fontId="13" fillId="12" borderId="50" xfId="107" applyFont="1" applyFill="1" applyBorder="1" applyAlignment="1">
      <alignment horizontal="center" vertical="center"/>
      <protection/>
    </xf>
    <xf numFmtId="0" fontId="13" fillId="12" borderId="19" xfId="107" applyFont="1" applyFill="1" applyBorder="1" applyAlignment="1">
      <alignment horizontal="center" vertical="center"/>
      <protection/>
    </xf>
    <xf numFmtId="0" fontId="13" fillId="12" borderId="51" xfId="107" applyFont="1" applyFill="1" applyBorder="1" applyAlignment="1">
      <alignment horizontal="center" vertical="center"/>
      <protection/>
    </xf>
    <xf numFmtId="0" fontId="13" fillId="12" borderId="13" xfId="107" applyFont="1" applyFill="1" applyBorder="1" applyAlignment="1">
      <alignment horizontal="center" vertical="center"/>
      <protection/>
    </xf>
    <xf numFmtId="0" fontId="13" fillId="12" borderId="49" xfId="107" applyFont="1" applyFill="1" applyBorder="1" applyAlignment="1">
      <alignment horizontal="center" vertical="center"/>
      <protection/>
    </xf>
    <xf numFmtId="0" fontId="13" fillId="12" borderId="29" xfId="107" applyFont="1" applyFill="1" applyBorder="1" applyAlignment="1">
      <alignment horizontal="center" vertical="center" wrapText="1"/>
      <protection/>
    </xf>
    <xf numFmtId="0" fontId="13" fillId="12" borderId="15" xfId="107" applyFont="1" applyFill="1" applyBorder="1" applyAlignment="1">
      <alignment horizontal="center" vertical="center"/>
      <protection/>
    </xf>
    <xf numFmtId="0" fontId="13" fillId="12" borderId="26" xfId="107" applyFont="1" applyFill="1" applyBorder="1" applyAlignment="1">
      <alignment horizontal="center" vertical="center"/>
      <protection/>
    </xf>
    <xf numFmtId="0" fontId="13" fillId="12" borderId="11" xfId="107" applyFont="1" applyFill="1" applyBorder="1" applyAlignment="1">
      <alignment horizontal="center" vertical="center"/>
      <protection/>
    </xf>
    <xf numFmtId="0" fontId="13" fillId="12" borderId="43" xfId="107" applyFont="1" applyFill="1" applyBorder="1" applyAlignment="1">
      <alignment horizontal="center" vertical="center"/>
      <protection/>
    </xf>
    <xf numFmtId="0" fontId="13" fillId="12" borderId="41" xfId="107" applyFont="1" applyFill="1" applyBorder="1" applyAlignment="1">
      <alignment horizontal="center" vertical="center"/>
      <protection/>
    </xf>
    <xf numFmtId="0" fontId="14" fillId="12" borderId="43" xfId="0" applyFont="1" applyFill="1" applyBorder="1" applyAlignment="1">
      <alignment horizontal="center" vertical="center"/>
    </xf>
    <xf numFmtId="0" fontId="14" fillId="12" borderId="41" xfId="0" applyFont="1" applyFill="1" applyBorder="1" applyAlignment="1">
      <alignment horizontal="center" vertical="center"/>
    </xf>
    <xf numFmtId="0" fontId="13" fillId="12" borderId="16" xfId="107" applyFont="1" applyFill="1" applyBorder="1" applyAlignment="1">
      <alignment horizontal="center" vertical="center" wrapText="1"/>
      <protection/>
    </xf>
    <xf numFmtId="0" fontId="13" fillId="12" borderId="18" xfId="107" applyFont="1" applyFill="1" applyBorder="1" applyAlignment="1">
      <alignment horizontal="center" vertical="center"/>
      <protection/>
    </xf>
    <xf numFmtId="0" fontId="13" fillId="12" borderId="24" xfId="107" applyFont="1" applyFill="1" applyBorder="1" applyAlignment="1">
      <alignment horizontal="center" vertical="center"/>
      <protection/>
    </xf>
    <xf numFmtId="0" fontId="13" fillId="12" borderId="35" xfId="107" applyFont="1" applyFill="1" applyBorder="1" applyAlignment="1">
      <alignment horizontal="center" vertical="center"/>
      <protection/>
    </xf>
    <xf numFmtId="0" fontId="14" fillId="12" borderId="29" xfId="0" applyFont="1" applyFill="1" applyBorder="1" applyAlignment="1">
      <alignment horizontal="center" vertical="center" wrapText="1"/>
    </xf>
    <xf numFmtId="0" fontId="14" fillId="12" borderId="35" xfId="0" applyFont="1" applyFill="1" applyBorder="1" applyAlignment="1">
      <alignment horizontal="center" vertical="center"/>
    </xf>
    <xf numFmtId="0" fontId="13" fillId="12" borderId="26" xfId="107" applyFont="1" applyFill="1" applyBorder="1" applyAlignment="1">
      <alignment horizontal="center" vertical="center" wrapText="1"/>
      <protection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2 2" xfId="86"/>
    <cellStyle name="桁区切り 3" xfId="87"/>
    <cellStyle name="桁区切り 4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2 3" xfId="109"/>
    <cellStyle name="標準 3" xfId="110"/>
    <cellStyle name="標準 4" xfId="111"/>
    <cellStyle name="良い" xfId="112"/>
    <cellStyle name="良い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　市町村国民健康保険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財政１人あたりの累積黒字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・赤字（大阪府内市町村別）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635"/>
          <c:w val="0.956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'作業用'!$H$2</c:f>
              <c:strCache>
                <c:ptCount val="1"/>
                <c:pt idx="0">
                  <c:v>額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能勢町</c:v>
                </c:pt>
                <c:pt idx="1">
                  <c:v>河南町</c:v>
                </c:pt>
                <c:pt idx="2">
                  <c:v>豊能町</c:v>
                </c:pt>
                <c:pt idx="3">
                  <c:v>大阪狭山市</c:v>
                </c:pt>
                <c:pt idx="4">
                  <c:v>貝塚市</c:v>
                </c:pt>
                <c:pt idx="5">
                  <c:v>守口市</c:v>
                </c:pt>
                <c:pt idx="6">
                  <c:v>岬町</c:v>
                </c:pt>
                <c:pt idx="7">
                  <c:v>藤井寺市</c:v>
                </c:pt>
                <c:pt idx="8">
                  <c:v>交野市</c:v>
                </c:pt>
                <c:pt idx="9">
                  <c:v>泉佐野市</c:v>
                </c:pt>
                <c:pt idx="10">
                  <c:v>茨木市</c:v>
                </c:pt>
                <c:pt idx="11">
                  <c:v>千早赤阪村</c:v>
                </c:pt>
                <c:pt idx="12">
                  <c:v>豊中市</c:v>
                </c:pt>
                <c:pt idx="13">
                  <c:v>寝屋川市</c:v>
                </c:pt>
                <c:pt idx="14">
                  <c:v>田尻町</c:v>
                </c:pt>
                <c:pt idx="15">
                  <c:v>高槻市</c:v>
                </c:pt>
                <c:pt idx="16">
                  <c:v>泉大津市</c:v>
                </c:pt>
                <c:pt idx="17">
                  <c:v>枚方市</c:v>
                </c:pt>
                <c:pt idx="18">
                  <c:v>太子町</c:v>
                </c:pt>
                <c:pt idx="19">
                  <c:v>島本町</c:v>
                </c:pt>
                <c:pt idx="20">
                  <c:v>堺市</c:v>
                </c:pt>
                <c:pt idx="21">
                  <c:v>四條畷市</c:v>
                </c:pt>
                <c:pt idx="22">
                  <c:v>八尾市</c:v>
                </c:pt>
                <c:pt idx="23">
                  <c:v>泉南市</c:v>
                </c:pt>
                <c:pt idx="24">
                  <c:v>忠岡町</c:v>
                </c:pt>
                <c:pt idx="25">
                  <c:v>池田市</c:v>
                </c:pt>
                <c:pt idx="26">
                  <c:v>熊取町</c:v>
                </c:pt>
                <c:pt idx="27">
                  <c:v>東大阪市</c:v>
                </c:pt>
                <c:pt idx="28">
                  <c:v>大阪市</c:v>
                </c:pt>
                <c:pt idx="29">
                  <c:v>大東市</c:v>
                </c:pt>
                <c:pt idx="30">
                  <c:v>河内長野市</c:v>
                </c:pt>
                <c:pt idx="31">
                  <c:v>羽曳野市</c:v>
                </c:pt>
                <c:pt idx="32">
                  <c:v>阪南市</c:v>
                </c:pt>
                <c:pt idx="33">
                  <c:v>和泉市</c:v>
                </c:pt>
                <c:pt idx="34">
                  <c:v>摂津市</c:v>
                </c:pt>
                <c:pt idx="35">
                  <c:v>富田林市</c:v>
                </c:pt>
                <c:pt idx="36">
                  <c:v>柏原市</c:v>
                </c:pt>
                <c:pt idx="37">
                  <c:v>岸和田市</c:v>
                </c:pt>
                <c:pt idx="38">
                  <c:v>吹田市</c:v>
                </c:pt>
                <c:pt idx="39">
                  <c:v>箕面市</c:v>
                </c:pt>
                <c:pt idx="40">
                  <c:v>門真市</c:v>
                </c:pt>
                <c:pt idx="41">
                  <c:v>高石市</c:v>
                </c:pt>
                <c:pt idx="42">
                  <c:v>松原市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35648.82416192283</c:v>
                </c:pt>
                <c:pt idx="1">
                  <c:v>33474.585783687035</c:v>
                </c:pt>
                <c:pt idx="2">
                  <c:v>28832.185351002867</c:v>
                </c:pt>
                <c:pt idx="3">
                  <c:v>23093.421303905452</c:v>
                </c:pt>
                <c:pt idx="4">
                  <c:v>22608.93632763652</c:v>
                </c:pt>
                <c:pt idx="5">
                  <c:v>22520.94443100006</c:v>
                </c:pt>
                <c:pt idx="6">
                  <c:v>20910.399500340678</c:v>
                </c:pt>
                <c:pt idx="7">
                  <c:v>19440.88021169485</c:v>
                </c:pt>
                <c:pt idx="8">
                  <c:v>18356.066453714142</c:v>
                </c:pt>
                <c:pt idx="9">
                  <c:v>18131.842124326526</c:v>
                </c:pt>
                <c:pt idx="10">
                  <c:v>16758.729445489564</c:v>
                </c:pt>
                <c:pt idx="11">
                  <c:v>16536.511709601877</c:v>
                </c:pt>
                <c:pt idx="12">
                  <c:v>15726.666362391601</c:v>
                </c:pt>
                <c:pt idx="13">
                  <c:v>9604.051380177882</c:v>
                </c:pt>
                <c:pt idx="14">
                  <c:v>9528.333531864204</c:v>
                </c:pt>
                <c:pt idx="15">
                  <c:v>8628.213472323021</c:v>
                </c:pt>
                <c:pt idx="16">
                  <c:v>8523.542348059555</c:v>
                </c:pt>
                <c:pt idx="17">
                  <c:v>8456.377814078156</c:v>
                </c:pt>
                <c:pt idx="18">
                  <c:v>7870.981126237623</c:v>
                </c:pt>
                <c:pt idx="19">
                  <c:v>7639.882713065894</c:v>
                </c:pt>
                <c:pt idx="20">
                  <c:v>7273.768337660252</c:v>
                </c:pt>
                <c:pt idx="21">
                  <c:v>7091.162701518234</c:v>
                </c:pt>
                <c:pt idx="22">
                  <c:v>6811.751423476411</c:v>
                </c:pt>
                <c:pt idx="23">
                  <c:v>6207.918718417375</c:v>
                </c:pt>
                <c:pt idx="24">
                  <c:v>5382.639621192731</c:v>
                </c:pt>
                <c:pt idx="25">
                  <c:v>3936.373831775701</c:v>
                </c:pt>
                <c:pt idx="26">
                  <c:v>3867.4468374078383</c:v>
                </c:pt>
                <c:pt idx="27">
                  <c:v>3558.3122091313294</c:v>
                </c:pt>
                <c:pt idx="28">
                  <c:v>3484.474677124054</c:v>
                </c:pt>
                <c:pt idx="29">
                  <c:v>3438.6134183160016</c:v>
                </c:pt>
                <c:pt idx="30">
                  <c:v>3336.632503489995</c:v>
                </c:pt>
                <c:pt idx="31">
                  <c:v>3162.086366440469</c:v>
                </c:pt>
                <c:pt idx="32">
                  <c:v>2184.6301551128427</c:v>
                </c:pt>
                <c:pt idx="33">
                  <c:v>1942.6537074050602</c:v>
                </c:pt>
                <c:pt idx="34">
                  <c:v>1518.0071197737832</c:v>
                </c:pt>
                <c:pt idx="35">
                  <c:v>449.67004611807755</c:v>
                </c:pt>
                <c:pt idx="36">
                  <c:v>-1680.891315044901</c:v>
                </c:pt>
                <c:pt idx="37">
                  <c:v>-8337.920581557806</c:v>
                </c:pt>
                <c:pt idx="38">
                  <c:v>-8531.681988756249</c:v>
                </c:pt>
                <c:pt idx="39">
                  <c:v>-12787.066933949443</c:v>
                </c:pt>
                <c:pt idx="40">
                  <c:v>-20437.577859525518</c:v>
                </c:pt>
                <c:pt idx="41">
                  <c:v>-27371.629233650692</c:v>
                </c:pt>
                <c:pt idx="42">
                  <c:v>-71853.33848314607</c:v>
                </c:pt>
              </c:numCache>
            </c:numRef>
          </c:val>
        </c:ser>
        <c:axId val="43873987"/>
        <c:axId val="59321564"/>
      </c:barChart>
      <c:catAx>
        <c:axId val="4387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21564"/>
        <c:crosses val="autoZero"/>
        <c:auto val="1"/>
        <c:lblOffset val="100"/>
        <c:tickLblSkip val="1"/>
        <c:noMultiLvlLbl val="0"/>
      </c:catAx>
      <c:valAx>
        <c:axId val="59321564"/>
        <c:scaling>
          <c:orientation val="minMax"/>
          <c:max val="45000"/>
          <c:min val="-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&quot;△ 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73987"/>
        <c:crossesAt val="1"/>
        <c:crossBetween val="between"/>
        <c:dispUnits/>
        <c:majorUnit val="1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市町村国民健康保険財政１人あたりの累積黒字・赤字（都道府県別）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605"/>
          <c:w val="0.95425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'作業用'!$O$3:$O$49</c:f>
              <c:strCache>
                <c:ptCount val="47"/>
                <c:pt idx="0">
                  <c:v>岐阜県</c:v>
                </c:pt>
                <c:pt idx="1">
                  <c:v>和歌山県</c:v>
                </c:pt>
                <c:pt idx="2">
                  <c:v>愛媛県</c:v>
                </c:pt>
                <c:pt idx="3">
                  <c:v>山形県</c:v>
                </c:pt>
                <c:pt idx="4">
                  <c:v>大分県</c:v>
                </c:pt>
                <c:pt idx="5">
                  <c:v>秋田県</c:v>
                </c:pt>
                <c:pt idx="6">
                  <c:v>山口県</c:v>
                </c:pt>
                <c:pt idx="7">
                  <c:v>福島県</c:v>
                </c:pt>
                <c:pt idx="8">
                  <c:v>徳島県</c:v>
                </c:pt>
                <c:pt idx="9">
                  <c:v>青森県</c:v>
                </c:pt>
                <c:pt idx="10">
                  <c:v>宮崎県</c:v>
                </c:pt>
                <c:pt idx="11">
                  <c:v>岡山県</c:v>
                </c:pt>
                <c:pt idx="12">
                  <c:v>佐賀県</c:v>
                </c:pt>
                <c:pt idx="13">
                  <c:v>山梨県</c:v>
                </c:pt>
                <c:pt idx="14">
                  <c:v>栃木県</c:v>
                </c:pt>
                <c:pt idx="15">
                  <c:v>新潟県</c:v>
                </c:pt>
                <c:pt idx="16">
                  <c:v>兵庫県</c:v>
                </c:pt>
                <c:pt idx="17">
                  <c:v>静岡県</c:v>
                </c:pt>
                <c:pt idx="18">
                  <c:v>長野県</c:v>
                </c:pt>
                <c:pt idx="19">
                  <c:v>島根県</c:v>
                </c:pt>
                <c:pt idx="20">
                  <c:v>熊本県</c:v>
                </c:pt>
                <c:pt idx="21">
                  <c:v>福井県</c:v>
                </c:pt>
                <c:pt idx="22">
                  <c:v>神奈川県</c:v>
                </c:pt>
                <c:pt idx="23">
                  <c:v>鳥取県</c:v>
                </c:pt>
                <c:pt idx="24">
                  <c:v>長崎県</c:v>
                </c:pt>
                <c:pt idx="25">
                  <c:v>千葉県</c:v>
                </c:pt>
                <c:pt idx="26">
                  <c:v>福岡県</c:v>
                </c:pt>
                <c:pt idx="27">
                  <c:v>三重県</c:v>
                </c:pt>
                <c:pt idx="28">
                  <c:v>愛知県</c:v>
                </c:pt>
                <c:pt idx="29">
                  <c:v>埼玉県</c:v>
                </c:pt>
                <c:pt idx="30">
                  <c:v>香川県</c:v>
                </c:pt>
                <c:pt idx="31">
                  <c:v>富山県</c:v>
                </c:pt>
                <c:pt idx="32">
                  <c:v>群馬県</c:v>
                </c:pt>
                <c:pt idx="33">
                  <c:v>奈良県</c:v>
                </c:pt>
                <c:pt idx="34">
                  <c:v>東京都</c:v>
                </c:pt>
                <c:pt idx="35">
                  <c:v>滋賀県</c:v>
                </c:pt>
                <c:pt idx="36">
                  <c:v>宮城県</c:v>
                </c:pt>
                <c:pt idx="37">
                  <c:v>高知県</c:v>
                </c:pt>
                <c:pt idx="38">
                  <c:v>京都府</c:v>
                </c:pt>
                <c:pt idx="39">
                  <c:v>北海道</c:v>
                </c:pt>
                <c:pt idx="40">
                  <c:v>茨城県</c:v>
                </c:pt>
                <c:pt idx="41">
                  <c:v>岩手県</c:v>
                </c:pt>
                <c:pt idx="42">
                  <c:v>大阪府</c:v>
                </c:pt>
                <c:pt idx="43">
                  <c:v>広島県</c:v>
                </c:pt>
                <c:pt idx="44">
                  <c:v>石川県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'作業用'!$P$3:$P$49</c:f>
              <c:numCache>
                <c:ptCount val="47"/>
                <c:pt idx="0">
                  <c:v>29266.515357920045</c:v>
                </c:pt>
                <c:pt idx="1">
                  <c:v>22327.7404441222</c:v>
                </c:pt>
                <c:pt idx="2">
                  <c:v>20771.710195268122</c:v>
                </c:pt>
                <c:pt idx="3">
                  <c:v>19710.822729829222</c:v>
                </c:pt>
                <c:pt idx="4">
                  <c:v>18594.670052012032</c:v>
                </c:pt>
                <c:pt idx="5">
                  <c:v>18538.548888134657</c:v>
                </c:pt>
                <c:pt idx="6">
                  <c:v>18537.462981135148</c:v>
                </c:pt>
                <c:pt idx="7">
                  <c:v>15904.725046821712</c:v>
                </c:pt>
                <c:pt idx="8">
                  <c:v>15291.964418682817</c:v>
                </c:pt>
                <c:pt idx="9">
                  <c:v>13947.596881331085</c:v>
                </c:pt>
                <c:pt idx="10">
                  <c:v>13744.37833939746</c:v>
                </c:pt>
                <c:pt idx="11">
                  <c:v>13144.093243382265</c:v>
                </c:pt>
                <c:pt idx="12">
                  <c:v>12647.589889160889</c:v>
                </c:pt>
                <c:pt idx="13">
                  <c:v>11783.28762931948</c:v>
                </c:pt>
                <c:pt idx="14">
                  <c:v>11571.029263971268</c:v>
                </c:pt>
                <c:pt idx="15">
                  <c:v>11112.482312214435</c:v>
                </c:pt>
                <c:pt idx="16">
                  <c:v>10338.782293669636</c:v>
                </c:pt>
                <c:pt idx="17">
                  <c:v>10279.235696025</c:v>
                </c:pt>
                <c:pt idx="18">
                  <c:v>10223.013772530723</c:v>
                </c:pt>
                <c:pt idx="19">
                  <c:v>10147.115907645135</c:v>
                </c:pt>
                <c:pt idx="20">
                  <c:v>9455.612801501658</c:v>
                </c:pt>
                <c:pt idx="21">
                  <c:v>9245.063975114012</c:v>
                </c:pt>
                <c:pt idx="22">
                  <c:v>8607.427967617088</c:v>
                </c:pt>
                <c:pt idx="23">
                  <c:v>8393.533865593266</c:v>
                </c:pt>
                <c:pt idx="24">
                  <c:v>8369.66899456316</c:v>
                </c:pt>
                <c:pt idx="25">
                  <c:v>8325.401456410682</c:v>
                </c:pt>
                <c:pt idx="26">
                  <c:v>8242.950009559776</c:v>
                </c:pt>
                <c:pt idx="27">
                  <c:v>8132.589474421744</c:v>
                </c:pt>
                <c:pt idx="28">
                  <c:v>8051.268149703512</c:v>
                </c:pt>
                <c:pt idx="29">
                  <c:v>7876.980340378495</c:v>
                </c:pt>
                <c:pt idx="30">
                  <c:v>7533.786400073135</c:v>
                </c:pt>
                <c:pt idx="31">
                  <c:v>7275.82428776368</c:v>
                </c:pt>
                <c:pt idx="32">
                  <c:v>6866.136300901534</c:v>
                </c:pt>
                <c:pt idx="33">
                  <c:v>6789.2865562913585</c:v>
                </c:pt>
                <c:pt idx="34">
                  <c:v>6432.968624023483</c:v>
                </c:pt>
                <c:pt idx="35">
                  <c:v>6275.648968832104</c:v>
                </c:pt>
                <c:pt idx="36">
                  <c:v>6269.3416340577105</c:v>
                </c:pt>
                <c:pt idx="37">
                  <c:v>6144.632144765605</c:v>
                </c:pt>
                <c:pt idx="38">
                  <c:v>5948.553456681244</c:v>
                </c:pt>
                <c:pt idx="39">
                  <c:v>5707.804355698368</c:v>
                </c:pt>
                <c:pt idx="40">
                  <c:v>4796.776681557418</c:v>
                </c:pt>
                <c:pt idx="41">
                  <c:v>4567.498907861231</c:v>
                </c:pt>
                <c:pt idx="42">
                  <c:v>3971.490132686907</c:v>
                </c:pt>
                <c:pt idx="43">
                  <c:v>3705.0724972135213</c:v>
                </c:pt>
                <c:pt idx="44">
                  <c:v>3646.58505556151</c:v>
                </c:pt>
                <c:pt idx="45">
                  <c:v>-91.86168880976932</c:v>
                </c:pt>
                <c:pt idx="46">
                  <c:v>-1983.811141989704</c:v>
                </c:pt>
              </c:numCache>
            </c:numRef>
          </c:val>
        </c:ser>
        <c:axId val="64132029"/>
        <c:axId val="40317350"/>
      </c:barChart>
      <c:catAx>
        <c:axId val="64132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17350"/>
        <c:crosses val="autoZero"/>
        <c:auto val="1"/>
        <c:lblOffset val="100"/>
        <c:tickLblSkip val="1"/>
        <c:noMultiLvlLbl val="0"/>
      </c:catAx>
      <c:valAx>
        <c:axId val="40317350"/>
        <c:scaling>
          <c:orientation val="minMax"/>
          <c:max val="40000"/>
          <c:min val="-1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&quot;△ &quot;#,##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32029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0.0055</cdr:y>
    </cdr:from>
    <cdr:to>
      <cdr:x>0.07875</cdr:x>
      <cdr:y>0.0485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6200" y="28575"/>
          <a:ext cx="666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0.152</cdr:x>
      <cdr:y>0.121</cdr:y>
    </cdr:from>
    <cdr:to>
      <cdr:x>0.39175</cdr:x>
      <cdr:y>0.157</cdr:y>
    </cdr:to>
    <cdr:sp>
      <cdr:nvSpPr>
        <cdr:cNvPr id="2" name="線吹き出し 1 (枠付き) 2"/>
        <cdr:cNvSpPr>
          <a:spLocks/>
        </cdr:cNvSpPr>
      </cdr:nvSpPr>
      <cdr:spPr>
        <a:xfrm>
          <a:off x="1428750" y="742950"/>
          <a:ext cx="2257425" cy="219075"/>
        </a:xfrm>
        <a:prstGeom prst="borderCallout1">
          <a:avLst>
            <a:gd name="adj1" fmla="val -74273"/>
            <a:gd name="adj2" fmla="val 64777"/>
            <a:gd name="adj3" fmla="val -50824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能勢町　１人あたり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35,649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0.666</cdr:x>
      <cdr:y>0.8115</cdr:y>
    </cdr:from>
    <cdr:to>
      <cdr:x>0.878</cdr:x>
      <cdr:y>0.86375</cdr:y>
    </cdr:to>
    <cdr:sp>
      <cdr:nvSpPr>
        <cdr:cNvPr id="3" name="線吹き出し 1 (枠付き) 3"/>
        <cdr:cNvSpPr>
          <a:spLocks/>
        </cdr:cNvSpPr>
      </cdr:nvSpPr>
      <cdr:spPr>
        <a:xfrm>
          <a:off x="6257925" y="5000625"/>
          <a:ext cx="1990725" cy="323850"/>
        </a:xfrm>
        <a:prstGeom prst="borderCallout1">
          <a:avLst>
            <a:gd name="adj1" fmla="val 88208"/>
            <a:gd name="adj2" fmla="val 114722"/>
            <a:gd name="adj3" fmla="val 50129"/>
            <a:gd name="adj4" fmla="val 464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松原市　１人あたり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71,853</a:t>
          </a:r>
          <a:r>
            <a:rPr lang="en-US" cap="none" sz="900" b="0" i="0" u="none" baseline="0">
              <a:solidFill>
                <a:srgbClr val="000000"/>
              </a:solidFill>
            </a:rPr>
            <a:t>円の赤字</a:t>
          </a:r>
        </a:p>
      </cdr:txBody>
    </cdr:sp>
  </cdr:relSizeAnchor>
  <cdr:relSizeAnchor xmlns:cdr="http://schemas.openxmlformats.org/drawingml/2006/chartDrawing">
    <cdr:from>
      <cdr:x>0.08175</cdr:x>
      <cdr:y>0.37975</cdr:y>
    </cdr:from>
    <cdr:to>
      <cdr:x>0.9685</cdr:x>
      <cdr:y>0.37975</cdr:y>
    </cdr:to>
    <cdr:sp>
      <cdr:nvSpPr>
        <cdr:cNvPr id="4" name="直線コネクタ 4"/>
        <cdr:cNvSpPr>
          <a:spLocks/>
        </cdr:cNvSpPr>
      </cdr:nvSpPr>
      <cdr:spPr>
        <a:xfrm flipV="1">
          <a:off x="762000" y="2343150"/>
          <a:ext cx="833437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0.28875</cdr:x>
      <cdr:y>0.5735</cdr:y>
    </cdr:from>
    <cdr:to>
      <cdr:x>0.5505</cdr:x>
      <cdr:y>0.60775</cdr:y>
    </cdr:to>
    <cdr:sp>
      <cdr:nvSpPr>
        <cdr:cNvPr id="5" name="線吹き出し 1 (枠付き) 7"/>
        <cdr:cNvSpPr>
          <a:spLocks/>
        </cdr:cNvSpPr>
      </cdr:nvSpPr>
      <cdr:spPr>
        <a:xfrm>
          <a:off x="2705100" y="3533775"/>
          <a:ext cx="2457450" cy="209550"/>
        </a:xfrm>
        <a:prstGeom prst="borderCallout1">
          <a:avLst>
            <a:gd name="adj1" fmla="val -39921"/>
            <a:gd name="adj2" fmla="val -608004"/>
            <a:gd name="adj3" fmla="val -46657"/>
            <a:gd name="adj4" fmla="val -5069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大阪府内平均　１人当たり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3,971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0.081</cdr:x>
      <cdr:y>0.35275</cdr:y>
    </cdr:from>
    <cdr:to>
      <cdr:x>0.96675</cdr:x>
      <cdr:y>0.3535</cdr:y>
    </cdr:to>
    <cdr:sp>
      <cdr:nvSpPr>
        <cdr:cNvPr id="6" name="直線コネクタ 6"/>
        <cdr:cNvSpPr>
          <a:spLocks/>
        </cdr:cNvSpPr>
      </cdr:nvSpPr>
      <cdr:spPr>
        <a:xfrm flipV="1">
          <a:off x="752475" y="2171700"/>
          <a:ext cx="8324850" cy="0"/>
        </a:xfrm>
        <a:prstGeom prst="line">
          <a:avLst/>
        </a:prstGeom>
        <a:noFill/>
        <a:ln w="25400" cmpd="sng">
          <a:solidFill>
            <a:srgbClr val="00B05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0.56025</cdr:x>
      <cdr:y>0.2745</cdr:y>
    </cdr:from>
    <cdr:to>
      <cdr:x>0.9055</cdr:x>
      <cdr:y>0.31675</cdr:y>
    </cdr:to>
    <cdr:sp>
      <cdr:nvSpPr>
        <cdr:cNvPr id="7" name="線吹き出し 1 (枠付き) 8"/>
        <cdr:cNvSpPr>
          <a:spLocks/>
        </cdr:cNvSpPr>
      </cdr:nvSpPr>
      <cdr:spPr>
        <a:xfrm>
          <a:off x="5257800" y="1685925"/>
          <a:ext cx="3248025" cy="257175"/>
        </a:xfrm>
        <a:prstGeom prst="borderCallout1">
          <a:avLst>
            <a:gd name="adj1" fmla="val -62662"/>
            <a:gd name="adj2" fmla="val 133597"/>
            <a:gd name="adj3" fmla="val -50194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全国平均（平成</a:t>
          </a:r>
          <a:r>
            <a:rPr lang="en-US" cap="none" sz="900" b="0" i="0" u="none" baseline="0">
              <a:solidFill>
                <a:srgbClr val="000000"/>
              </a:solidFill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</a:rPr>
            <a:t>年度）　１人あたり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8,652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0.17875</cdr:x>
      <cdr:y>0.20625</cdr:y>
    </cdr:from>
    <cdr:to>
      <cdr:x>0.3895</cdr:x>
      <cdr:y>0.24125</cdr:y>
    </cdr:to>
    <cdr:sp>
      <cdr:nvSpPr>
        <cdr:cNvPr id="1" name="線吹き出し 1 (枠付き) 1"/>
        <cdr:cNvSpPr>
          <a:spLocks/>
        </cdr:cNvSpPr>
      </cdr:nvSpPr>
      <cdr:spPr>
        <a:xfrm>
          <a:off x="1676400" y="1266825"/>
          <a:ext cx="1981200" cy="219075"/>
        </a:xfrm>
        <a:prstGeom prst="borderCallout1">
          <a:avLst>
            <a:gd name="adj1" fmla="val -92430"/>
            <a:gd name="adj2" fmla="val 186004"/>
            <a:gd name="adj3" fmla="val -50912"/>
            <a:gd name="adj4" fmla="val 61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岐阜県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29,267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0.56525</cdr:x>
      <cdr:y>0.56275</cdr:y>
    </cdr:from>
    <cdr:to>
      <cdr:x>0.77625</cdr:x>
      <cdr:y>0.59875</cdr:y>
    </cdr:to>
    <cdr:sp>
      <cdr:nvSpPr>
        <cdr:cNvPr id="2" name="線吹き出し 1 (枠付き) 2"/>
        <cdr:cNvSpPr>
          <a:spLocks/>
        </cdr:cNvSpPr>
      </cdr:nvSpPr>
      <cdr:spPr>
        <a:xfrm>
          <a:off x="5305425" y="3467100"/>
          <a:ext cx="1981200" cy="219075"/>
        </a:xfrm>
        <a:prstGeom prst="borderCallout1">
          <a:avLst>
            <a:gd name="adj1" fmla="val 96986"/>
            <a:gd name="adj2" fmla="val 434046"/>
            <a:gd name="adj3" fmla="val 41513"/>
            <a:gd name="adj4" fmla="val 5449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大阪府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3,971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0.712</cdr:x>
      <cdr:y>0.9085</cdr:y>
    </cdr:from>
    <cdr:to>
      <cdr:x>0.923</cdr:x>
      <cdr:y>0.9445</cdr:y>
    </cdr:to>
    <cdr:sp>
      <cdr:nvSpPr>
        <cdr:cNvPr id="3" name="線吹き出し 1 (枠付き) 4"/>
        <cdr:cNvSpPr>
          <a:spLocks/>
        </cdr:cNvSpPr>
      </cdr:nvSpPr>
      <cdr:spPr>
        <a:xfrm>
          <a:off x="6686550" y="5591175"/>
          <a:ext cx="1981200" cy="219075"/>
        </a:xfrm>
        <a:prstGeom prst="borderCallout1">
          <a:avLst>
            <a:gd name="adj1" fmla="val 63560"/>
            <a:gd name="adj2" fmla="val -176009"/>
            <a:gd name="adj3" fmla="val 50300"/>
            <a:gd name="adj4" fmla="val 109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沖縄県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1,984</a:t>
          </a:r>
          <a:r>
            <a:rPr lang="en-US" cap="none" sz="900" b="0" i="0" u="none" baseline="0">
              <a:solidFill>
                <a:srgbClr val="000000"/>
              </a:solidFill>
            </a:rPr>
            <a:t>円の赤字</a:t>
          </a:r>
        </a:p>
      </cdr:txBody>
    </cdr:sp>
  </cdr:relSizeAnchor>
  <cdr:relSizeAnchor xmlns:cdr="http://schemas.openxmlformats.org/drawingml/2006/chartDrawing">
    <cdr:from>
      <cdr:x>0.01275</cdr:x>
      <cdr:y>0.02325</cdr:y>
    </cdr:from>
    <cdr:to>
      <cdr:x>0.089</cdr:x>
      <cdr:y>0.06725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14300" y="142875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0.07925</cdr:x>
      <cdr:y>0.6465</cdr:y>
    </cdr:from>
    <cdr:to>
      <cdr:x>0.958</cdr:x>
      <cdr:y>0.64725</cdr:y>
    </cdr:to>
    <cdr:sp>
      <cdr:nvSpPr>
        <cdr:cNvPr id="5" name="直線コネクタ 6"/>
        <cdr:cNvSpPr>
          <a:spLocks/>
        </cdr:cNvSpPr>
      </cdr:nvSpPr>
      <cdr:spPr>
        <a:xfrm flipV="1">
          <a:off x="742950" y="3981450"/>
          <a:ext cx="8248650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0.284</cdr:x>
      <cdr:y>0.397</cdr:y>
    </cdr:from>
    <cdr:to>
      <cdr:x>0.503</cdr:x>
      <cdr:y>0.43225</cdr:y>
    </cdr:to>
    <cdr:sp>
      <cdr:nvSpPr>
        <cdr:cNvPr id="6" name="線吹き出し 1 (枠付き) 7"/>
        <cdr:cNvSpPr>
          <a:spLocks/>
        </cdr:cNvSpPr>
      </cdr:nvSpPr>
      <cdr:spPr>
        <a:xfrm>
          <a:off x="2667000" y="2438400"/>
          <a:ext cx="2057400" cy="219075"/>
        </a:xfrm>
        <a:prstGeom prst="borderCallout1">
          <a:avLst>
            <a:gd name="adj1" fmla="val 29449"/>
            <a:gd name="adj2" fmla="val 649949"/>
            <a:gd name="adj3" fmla="val 7435"/>
            <a:gd name="adj4" fmla="val 4568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全国平均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8,652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L10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6" customWidth="1"/>
    <col min="2" max="6" width="15.57421875" style="6" customWidth="1"/>
    <col min="7" max="7" width="15.57421875" style="6" hidden="1" customWidth="1"/>
    <col min="8" max="8" width="6.57421875" style="6" hidden="1" customWidth="1"/>
    <col min="9" max="9" width="15.57421875" style="6" customWidth="1"/>
    <col min="10" max="10" width="6.57421875" style="6" customWidth="1"/>
    <col min="11" max="11" width="1.421875" style="6" customWidth="1"/>
    <col min="12" max="12" width="9.00390625" style="6" customWidth="1"/>
    <col min="13" max="13" width="18.140625" style="6" bestFit="1" customWidth="1"/>
    <col min="14" max="14" width="13.7109375" style="6" bestFit="1" customWidth="1"/>
    <col min="15" max="15" width="9.00390625" style="6" customWidth="1"/>
    <col min="16" max="16" width="19.421875" style="6" bestFit="1" customWidth="1"/>
    <col min="17" max="17" width="15.00390625" style="6" bestFit="1" customWidth="1"/>
    <col min="18" max="16384" width="9.00390625" style="6" customWidth="1"/>
  </cols>
  <sheetData>
    <row r="1" spans="1:9" ht="16.5">
      <c r="A1" s="44" t="s">
        <v>167</v>
      </c>
      <c r="B1" s="5"/>
      <c r="C1" s="5"/>
      <c r="D1" s="5"/>
      <c r="E1" s="5"/>
      <c r="F1" s="98" t="s">
        <v>180</v>
      </c>
      <c r="G1" s="99"/>
      <c r="H1" s="5"/>
      <c r="I1" s="5"/>
    </row>
    <row r="2" spans="1:9" ht="16.5">
      <c r="A2" s="11"/>
      <c r="B2" s="5"/>
      <c r="C2" s="5"/>
      <c r="D2" s="5"/>
      <c r="E2" s="5"/>
      <c r="F2" s="5"/>
      <c r="G2" s="5"/>
      <c r="H2" s="5"/>
      <c r="I2" s="5"/>
    </row>
    <row r="3" spans="1:12" ht="24.75" customHeight="1">
      <c r="A3" s="186" t="s">
        <v>99</v>
      </c>
      <c r="B3" s="187"/>
      <c r="C3" s="195" t="s">
        <v>166</v>
      </c>
      <c r="D3" s="195"/>
      <c r="E3" s="195"/>
      <c r="F3" s="182" t="s">
        <v>169</v>
      </c>
      <c r="G3" s="178" t="s">
        <v>104</v>
      </c>
      <c r="H3" s="173" t="s">
        <v>98</v>
      </c>
      <c r="I3" s="192" t="s">
        <v>170</v>
      </c>
      <c r="J3" s="183" t="s">
        <v>98</v>
      </c>
      <c r="L3" s="24"/>
    </row>
    <row r="4" spans="1:12" ht="24.75" customHeight="1">
      <c r="A4" s="188"/>
      <c r="B4" s="189"/>
      <c r="C4" s="180" t="s">
        <v>163</v>
      </c>
      <c r="D4" s="182" t="s">
        <v>178</v>
      </c>
      <c r="E4" s="182" t="s">
        <v>168</v>
      </c>
      <c r="F4" s="194"/>
      <c r="G4" s="179"/>
      <c r="H4" s="174"/>
      <c r="I4" s="193"/>
      <c r="J4" s="184"/>
      <c r="L4" s="24"/>
    </row>
    <row r="5" spans="1:10" ht="15.75">
      <c r="A5" s="190"/>
      <c r="B5" s="191"/>
      <c r="C5" s="181"/>
      <c r="D5" s="181"/>
      <c r="E5" s="181"/>
      <c r="F5" s="26" t="s">
        <v>0</v>
      </c>
      <c r="G5" s="25" t="s">
        <v>103</v>
      </c>
      <c r="H5" s="175"/>
      <c r="I5" s="28" t="s">
        <v>1</v>
      </c>
      <c r="J5" s="185"/>
    </row>
    <row r="6" spans="1:10" ht="15.75" customHeight="1">
      <c r="A6" s="97">
        <v>1</v>
      </c>
      <c r="B6" s="111" t="s">
        <v>2</v>
      </c>
      <c r="C6" s="45">
        <v>6369852</v>
      </c>
      <c r="D6" s="45">
        <v>9028636.287</v>
      </c>
      <c r="E6" s="45">
        <v>635217.603</v>
      </c>
      <c r="F6" s="100">
        <v>2253367.96</v>
      </c>
      <c r="G6" s="105">
        <v>646688</v>
      </c>
      <c r="H6" s="29">
        <f>RANK(F6,F$6:F$48,1)</f>
        <v>43</v>
      </c>
      <c r="I6" s="30">
        <f>F6/G6*1000</f>
        <v>3484.474677124054</v>
      </c>
      <c r="J6" s="31">
        <f>RANK(I6,$I$6:$I$48)</f>
        <v>29</v>
      </c>
    </row>
    <row r="7" spans="1:10" ht="15.75" customHeight="1">
      <c r="A7" s="112">
        <v>2</v>
      </c>
      <c r="B7" s="113" t="s">
        <v>3</v>
      </c>
      <c r="C7" s="45">
        <v>645869</v>
      </c>
      <c r="D7" s="45">
        <v>728262.331</v>
      </c>
      <c r="E7" s="45">
        <v>118674.713</v>
      </c>
      <c r="F7" s="101">
        <v>1358849.032</v>
      </c>
      <c r="G7" s="106">
        <v>186815</v>
      </c>
      <c r="H7" s="32">
        <f aca="true" t="shared" si="0" ref="H7:H48">RANK(F7,F$6:F$48,1)</f>
        <v>42</v>
      </c>
      <c r="I7" s="33">
        <f aca="true" t="shared" si="1" ref="I7:I48">F7/G7*1000</f>
        <v>7273.768337660252</v>
      </c>
      <c r="J7" s="31">
        <f aca="true" t="shared" si="2" ref="J7:J48">RANK(I7,$I$6:$I$48)</f>
        <v>21</v>
      </c>
    </row>
    <row r="8" spans="1:10" ht="15.75" customHeight="1">
      <c r="A8" s="112">
        <v>3</v>
      </c>
      <c r="B8" s="113" t="s">
        <v>4</v>
      </c>
      <c r="C8" s="45">
        <v>747355</v>
      </c>
      <c r="D8" s="45">
        <v>602200.704</v>
      </c>
      <c r="E8" s="45">
        <v>120086.57</v>
      </c>
      <c r="F8" s="101">
        <v>-381943.466</v>
      </c>
      <c r="G8" s="106">
        <v>45808</v>
      </c>
      <c r="H8" s="32">
        <f t="shared" si="0"/>
        <v>4</v>
      </c>
      <c r="I8" s="33">
        <f>F8/G8*1000</f>
        <v>-8337.920581557806</v>
      </c>
      <c r="J8" s="31">
        <f t="shared" si="2"/>
        <v>38</v>
      </c>
    </row>
    <row r="9" spans="1:10" ht="15.75" customHeight="1">
      <c r="A9" s="112">
        <v>4</v>
      </c>
      <c r="B9" s="113" t="s">
        <v>5</v>
      </c>
      <c r="C9" s="45">
        <v>89003</v>
      </c>
      <c r="D9" s="45">
        <v>191652.885</v>
      </c>
      <c r="E9" s="45">
        <v>2577.695</v>
      </c>
      <c r="F9" s="101">
        <v>1309370.788</v>
      </c>
      <c r="G9" s="106">
        <v>83258</v>
      </c>
      <c r="H9" s="32">
        <f t="shared" si="0"/>
        <v>41</v>
      </c>
      <c r="I9" s="33">
        <f t="shared" si="1"/>
        <v>15726.666362391601</v>
      </c>
      <c r="J9" s="31">
        <f t="shared" si="2"/>
        <v>13</v>
      </c>
    </row>
    <row r="10" spans="1:10" ht="15.75" customHeight="1">
      <c r="A10" s="114">
        <v>5</v>
      </c>
      <c r="B10" s="115" t="s">
        <v>6</v>
      </c>
      <c r="C10" s="46">
        <v>122881</v>
      </c>
      <c r="D10" s="46">
        <v>503975.98</v>
      </c>
      <c r="E10" s="46">
        <v>10317.316</v>
      </c>
      <c r="F10" s="102">
        <v>85080.784</v>
      </c>
      <c r="G10" s="107">
        <v>21614</v>
      </c>
      <c r="H10" s="34">
        <f t="shared" si="0"/>
        <v>18</v>
      </c>
      <c r="I10" s="35">
        <f t="shared" si="1"/>
        <v>3936.373831775701</v>
      </c>
      <c r="J10" s="31">
        <f t="shared" si="2"/>
        <v>26</v>
      </c>
    </row>
    <row r="11" spans="1:10" ht="15.75" customHeight="1">
      <c r="A11" s="116">
        <v>6</v>
      </c>
      <c r="B11" s="117" t="s">
        <v>7</v>
      </c>
      <c r="C11" s="47">
        <v>371251</v>
      </c>
      <c r="D11" s="47">
        <v>1144541.782</v>
      </c>
      <c r="E11" s="47">
        <v>615084.072</v>
      </c>
      <c r="F11" s="103">
        <v>-602481.787</v>
      </c>
      <c r="G11" s="108">
        <v>70617</v>
      </c>
      <c r="H11" s="36">
        <f t="shared" si="0"/>
        <v>3</v>
      </c>
      <c r="I11" s="37">
        <f t="shared" si="1"/>
        <v>-8531.681988756249</v>
      </c>
      <c r="J11" s="38">
        <f t="shared" si="2"/>
        <v>39</v>
      </c>
    </row>
    <row r="12" spans="1:10" ht="15.75" customHeight="1">
      <c r="A12" s="112">
        <v>7</v>
      </c>
      <c r="B12" s="113" t="s">
        <v>8</v>
      </c>
      <c r="C12" s="45">
        <v>51730</v>
      </c>
      <c r="D12" s="45">
        <v>80410.757</v>
      </c>
      <c r="E12" s="45">
        <v>113399.892</v>
      </c>
      <c r="F12" s="101">
        <v>139683.812</v>
      </c>
      <c r="G12" s="106">
        <v>16388</v>
      </c>
      <c r="H12" s="32">
        <f t="shared" si="0"/>
        <v>27</v>
      </c>
      <c r="I12" s="33">
        <f t="shared" si="1"/>
        <v>8523.542348059555</v>
      </c>
      <c r="J12" s="31">
        <f t="shared" si="2"/>
        <v>17</v>
      </c>
    </row>
    <row r="13" spans="1:10" ht="15.75" customHeight="1">
      <c r="A13" s="112">
        <v>8</v>
      </c>
      <c r="B13" s="113" t="s">
        <v>9</v>
      </c>
      <c r="C13" s="45">
        <v>183067</v>
      </c>
      <c r="D13" s="45">
        <v>714752.442</v>
      </c>
      <c r="E13" s="45">
        <v>-544390.484</v>
      </c>
      <c r="F13" s="101">
        <v>653889.158</v>
      </c>
      <c r="G13" s="106">
        <v>75785</v>
      </c>
      <c r="H13" s="32">
        <f t="shared" si="0"/>
        <v>37</v>
      </c>
      <c r="I13" s="33">
        <f t="shared" si="1"/>
        <v>8628.213472323021</v>
      </c>
      <c r="J13" s="31">
        <f t="shared" si="2"/>
        <v>16</v>
      </c>
    </row>
    <row r="14" spans="1:10" ht="15.75" customHeight="1">
      <c r="A14" s="112">
        <v>9</v>
      </c>
      <c r="B14" s="113" t="s">
        <v>10</v>
      </c>
      <c r="C14" s="45">
        <v>101216</v>
      </c>
      <c r="D14" s="45">
        <v>197590.296</v>
      </c>
      <c r="E14" s="45">
        <v>129905.297</v>
      </c>
      <c r="F14" s="101">
        <v>433910.706</v>
      </c>
      <c r="G14" s="106">
        <v>19192</v>
      </c>
      <c r="H14" s="32">
        <f t="shared" si="0"/>
        <v>34</v>
      </c>
      <c r="I14" s="33">
        <f t="shared" si="1"/>
        <v>22608.93632763652</v>
      </c>
      <c r="J14" s="31">
        <f t="shared" si="2"/>
        <v>5</v>
      </c>
    </row>
    <row r="15" spans="1:10" ht="15.75" customHeight="1">
      <c r="A15" s="114">
        <v>10</v>
      </c>
      <c r="B15" s="115" t="s">
        <v>11</v>
      </c>
      <c r="C15" s="46">
        <v>409771</v>
      </c>
      <c r="D15" s="46">
        <v>501692.302</v>
      </c>
      <c r="E15" s="46">
        <v>171797.221</v>
      </c>
      <c r="F15" s="102">
        <v>744497.381</v>
      </c>
      <c r="G15" s="107">
        <v>33058</v>
      </c>
      <c r="H15" s="34">
        <f t="shared" si="0"/>
        <v>39</v>
      </c>
      <c r="I15" s="35">
        <f t="shared" si="1"/>
        <v>22520.94443100006</v>
      </c>
      <c r="J15" s="39">
        <f t="shared" si="2"/>
        <v>6</v>
      </c>
    </row>
    <row r="16" spans="1:10" ht="15.75" customHeight="1">
      <c r="A16" s="116">
        <v>11</v>
      </c>
      <c r="B16" s="117" t="s">
        <v>12</v>
      </c>
      <c r="C16" s="47">
        <v>756814</v>
      </c>
      <c r="D16" s="47">
        <v>839723.469</v>
      </c>
      <c r="E16" s="47">
        <v>173481.601</v>
      </c>
      <c r="F16" s="103">
        <v>735104.467</v>
      </c>
      <c r="G16" s="108">
        <v>86929</v>
      </c>
      <c r="H16" s="36">
        <f t="shared" si="0"/>
        <v>38</v>
      </c>
      <c r="I16" s="37">
        <f t="shared" si="1"/>
        <v>8456.377814078156</v>
      </c>
      <c r="J16" s="31">
        <f t="shared" si="2"/>
        <v>18</v>
      </c>
    </row>
    <row r="17" spans="1:10" ht="15.75" customHeight="1">
      <c r="A17" s="112">
        <v>12</v>
      </c>
      <c r="B17" s="113" t="s">
        <v>13</v>
      </c>
      <c r="C17" s="45">
        <v>71463</v>
      </c>
      <c r="D17" s="45">
        <v>647070.947</v>
      </c>
      <c r="E17" s="45">
        <v>60757.631</v>
      </c>
      <c r="F17" s="101">
        <v>935388.484</v>
      </c>
      <c r="G17" s="106">
        <v>55815</v>
      </c>
      <c r="H17" s="32">
        <f t="shared" si="0"/>
        <v>40</v>
      </c>
      <c r="I17" s="33">
        <f t="shared" si="1"/>
        <v>16758.729445489564</v>
      </c>
      <c r="J17" s="31">
        <f t="shared" si="2"/>
        <v>11</v>
      </c>
    </row>
    <row r="18" spans="1:10" ht="15.75" customHeight="1">
      <c r="A18" s="112">
        <v>13</v>
      </c>
      <c r="B18" s="113" t="s">
        <v>14</v>
      </c>
      <c r="C18" s="45">
        <v>107443</v>
      </c>
      <c r="D18" s="45">
        <v>956279.319</v>
      </c>
      <c r="E18" s="45">
        <v>196065.189</v>
      </c>
      <c r="F18" s="101">
        <v>435461.645</v>
      </c>
      <c r="G18" s="106">
        <v>63928</v>
      </c>
      <c r="H18" s="32">
        <f t="shared" si="0"/>
        <v>35</v>
      </c>
      <c r="I18" s="33">
        <f t="shared" si="1"/>
        <v>6811.751423476411</v>
      </c>
      <c r="J18" s="31">
        <f t="shared" si="2"/>
        <v>23</v>
      </c>
    </row>
    <row r="19" spans="1:10" ht="15.75" customHeight="1">
      <c r="A19" s="112">
        <v>14</v>
      </c>
      <c r="B19" s="113" t="s">
        <v>15</v>
      </c>
      <c r="C19" s="45">
        <v>-152638</v>
      </c>
      <c r="D19" s="45">
        <v>174330.571</v>
      </c>
      <c r="E19" s="45">
        <v>44982.549</v>
      </c>
      <c r="F19" s="101">
        <v>400477.997</v>
      </c>
      <c r="G19" s="106">
        <v>22087</v>
      </c>
      <c r="H19" s="32">
        <f t="shared" si="0"/>
        <v>32</v>
      </c>
      <c r="I19" s="33">
        <f t="shared" si="1"/>
        <v>18131.842124326526</v>
      </c>
      <c r="J19" s="31">
        <f t="shared" si="2"/>
        <v>10</v>
      </c>
    </row>
    <row r="20" spans="1:10" ht="15.75" customHeight="1">
      <c r="A20" s="114">
        <v>15</v>
      </c>
      <c r="B20" s="115" t="s">
        <v>16</v>
      </c>
      <c r="C20" s="46">
        <v>215874</v>
      </c>
      <c r="D20" s="46">
        <v>122495.563</v>
      </c>
      <c r="E20" s="46">
        <v>-42055.859</v>
      </c>
      <c r="F20" s="102">
        <v>11797.993</v>
      </c>
      <c r="G20" s="107">
        <v>26237</v>
      </c>
      <c r="H20" s="34">
        <f t="shared" si="0"/>
        <v>8</v>
      </c>
      <c r="I20" s="35">
        <f t="shared" si="1"/>
        <v>449.67004611807755</v>
      </c>
      <c r="J20" s="31">
        <f t="shared" si="2"/>
        <v>36</v>
      </c>
    </row>
    <row r="21" spans="1:10" ht="15.75" customHeight="1">
      <c r="A21" s="116">
        <v>16</v>
      </c>
      <c r="B21" s="117" t="s">
        <v>17</v>
      </c>
      <c r="C21" s="47">
        <v>631174</v>
      </c>
      <c r="D21" s="47">
        <v>1211663.047</v>
      </c>
      <c r="E21" s="47">
        <v>-158486.705</v>
      </c>
      <c r="F21" s="103">
        <v>542071.868</v>
      </c>
      <c r="G21" s="108">
        <v>56442</v>
      </c>
      <c r="H21" s="36">
        <f t="shared" si="0"/>
        <v>36</v>
      </c>
      <c r="I21" s="37">
        <f t="shared" si="1"/>
        <v>9604.051380177882</v>
      </c>
      <c r="J21" s="38">
        <f t="shared" si="2"/>
        <v>14</v>
      </c>
    </row>
    <row r="22" spans="1:10" ht="15.75" customHeight="1">
      <c r="A22" s="112">
        <v>17</v>
      </c>
      <c r="B22" s="113" t="s">
        <v>18</v>
      </c>
      <c r="C22" s="45">
        <v>270223</v>
      </c>
      <c r="D22" s="45">
        <v>119978.433</v>
      </c>
      <c r="E22" s="45">
        <v>-59972.057</v>
      </c>
      <c r="F22" s="101">
        <v>86045.079</v>
      </c>
      <c r="G22" s="106">
        <v>25788</v>
      </c>
      <c r="H22" s="32">
        <f t="shared" si="0"/>
        <v>19</v>
      </c>
      <c r="I22" s="33">
        <f t="shared" si="1"/>
        <v>3336.632503489995</v>
      </c>
      <c r="J22" s="31">
        <f t="shared" si="2"/>
        <v>31</v>
      </c>
    </row>
    <row r="23" spans="1:10" ht="15.75" customHeight="1">
      <c r="A23" s="112">
        <v>18</v>
      </c>
      <c r="B23" s="113" t="s">
        <v>19</v>
      </c>
      <c r="C23" s="45">
        <v>126660</v>
      </c>
      <c r="D23" s="45">
        <v>254955.806</v>
      </c>
      <c r="E23" s="45">
        <v>150040.632</v>
      </c>
      <c r="F23" s="101">
        <v>-2199861.811</v>
      </c>
      <c r="G23" s="106">
        <v>30616</v>
      </c>
      <c r="H23" s="32">
        <f t="shared" si="0"/>
        <v>1</v>
      </c>
      <c r="I23" s="33">
        <f t="shared" si="1"/>
        <v>-71853.33848314607</v>
      </c>
      <c r="J23" s="31">
        <f t="shared" si="2"/>
        <v>43</v>
      </c>
    </row>
    <row r="24" spans="1:10" ht="15.75" customHeight="1">
      <c r="A24" s="112">
        <v>19</v>
      </c>
      <c r="B24" s="113" t="s">
        <v>20</v>
      </c>
      <c r="C24" s="45">
        <v>708619</v>
      </c>
      <c r="D24" s="45">
        <v>453026.879</v>
      </c>
      <c r="E24" s="45">
        <v>-212220.857</v>
      </c>
      <c r="F24" s="101">
        <v>102505.066</v>
      </c>
      <c r="G24" s="106">
        <v>29810</v>
      </c>
      <c r="H24" s="32">
        <f t="shared" si="0"/>
        <v>23</v>
      </c>
      <c r="I24" s="33">
        <f t="shared" si="1"/>
        <v>3438.6134183160016</v>
      </c>
      <c r="J24" s="31">
        <f t="shared" si="2"/>
        <v>30</v>
      </c>
    </row>
    <row r="25" spans="1:10" ht="15.75" customHeight="1">
      <c r="A25" s="114">
        <v>20</v>
      </c>
      <c r="B25" s="115" t="s">
        <v>21</v>
      </c>
      <c r="C25" s="46">
        <v>-81863</v>
      </c>
      <c r="D25" s="46">
        <v>-44968.151</v>
      </c>
      <c r="E25" s="46">
        <v>-95218.866</v>
      </c>
      <c r="F25" s="102">
        <v>79699.311</v>
      </c>
      <c r="G25" s="107">
        <v>41026</v>
      </c>
      <c r="H25" s="34">
        <f t="shared" si="0"/>
        <v>17</v>
      </c>
      <c r="I25" s="35">
        <f t="shared" si="1"/>
        <v>1942.6537074050602</v>
      </c>
      <c r="J25" s="39">
        <f t="shared" si="2"/>
        <v>34</v>
      </c>
    </row>
    <row r="26" spans="1:10" ht="15.75" customHeight="1">
      <c r="A26" s="116">
        <v>21</v>
      </c>
      <c r="B26" s="117" t="s">
        <v>22</v>
      </c>
      <c r="C26" s="47">
        <v>335156</v>
      </c>
      <c r="D26" s="47">
        <v>533948.059</v>
      </c>
      <c r="E26" s="47">
        <v>405484.864</v>
      </c>
      <c r="F26" s="103">
        <v>-376348.954</v>
      </c>
      <c r="G26" s="108">
        <v>29432</v>
      </c>
      <c r="H26" s="36">
        <f t="shared" si="0"/>
        <v>5</v>
      </c>
      <c r="I26" s="37">
        <f t="shared" si="1"/>
        <v>-12787.066933949443</v>
      </c>
      <c r="J26" s="31">
        <f t="shared" si="2"/>
        <v>40</v>
      </c>
    </row>
    <row r="27" spans="1:10" ht="15.75" customHeight="1">
      <c r="A27" s="112">
        <v>22</v>
      </c>
      <c r="B27" s="113" t="s">
        <v>23</v>
      </c>
      <c r="C27" s="45">
        <v>240060</v>
      </c>
      <c r="D27" s="45">
        <v>421837.743</v>
      </c>
      <c r="E27" s="45">
        <v>200675.783</v>
      </c>
      <c r="F27" s="101">
        <v>-27327.931</v>
      </c>
      <c r="G27" s="106">
        <v>16258</v>
      </c>
      <c r="H27" s="32">
        <f t="shared" si="0"/>
        <v>7</v>
      </c>
      <c r="I27" s="33">
        <f t="shared" si="1"/>
        <v>-1680.891315044901</v>
      </c>
      <c r="J27" s="31">
        <f t="shared" si="2"/>
        <v>37</v>
      </c>
    </row>
    <row r="28" spans="1:10" ht="15.75" customHeight="1">
      <c r="A28" s="112">
        <v>23</v>
      </c>
      <c r="B28" s="113" t="s">
        <v>24</v>
      </c>
      <c r="C28" s="45">
        <v>-242472</v>
      </c>
      <c r="D28" s="45">
        <v>-225709.984</v>
      </c>
      <c r="E28" s="45">
        <v>80195.482</v>
      </c>
      <c r="F28" s="101">
        <v>87137.614</v>
      </c>
      <c r="G28" s="106">
        <v>27557</v>
      </c>
      <c r="H28" s="32">
        <f t="shared" si="0"/>
        <v>20</v>
      </c>
      <c r="I28" s="33">
        <f t="shared" si="1"/>
        <v>3162.086366440469</v>
      </c>
      <c r="J28" s="31">
        <f t="shared" si="2"/>
        <v>32</v>
      </c>
    </row>
    <row r="29" spans="1:10" ht="15.75" customHeight="1">
      <c r="A29" s="112">
        <v>24</v>
      </c>
      <c r="B29" s="113" t="s">
        <v>25</v>
      </c>
      <c r="C29" s="45">
        <v>513943</v>
      </c>
      <c r="D29" s="45">
        <v>471647.089</v>
      </c>
      <c r="E29" s="45">
        <v>107566.012</v>
      </c>
      <c r="F29" s="101">
        <v>-655576.185</v>
      </c>
      <c r="G29" s="106">
        <v>32077</v>
      </c>
      <c r="H29" s="32">
        <f t="shared" si="0"/>
        <v>2</v>
      </c>
      <c r="I29" s="33">
        <f t="shared" si="1"/>
        <v>-20437.577859525518</v>
      </c>
      <c r="J29" s="31">
        <f t="shared" si="2"/>
        <v>41</v>
      </c>
    </row>
    <row r="30" spans="1:10" ht="15.75" customHeight="1">
      <c r="A30" s="114">
        <v>25</v>
      </c>
      <c r="B30" s="115" t="s">
        <v>26</v>
      </c>
      <c r="C30" s="46">
        <v>192449</v>
      </c>
      <c r="D30" s="46">
        <v>175137.755</v>
      </c>
      <c r="E30" s="46">
        <v>-143427.438</v>
      </c>
      <c r="F30" s="102">
        <v>30062.613</v>
      </c>
      <c r="G30" s="107">
        <v>19804</v>
      </c>
      <c r="H30" s="34">
        <f t="shared" si="0"/>
        <v>14</v>
      </c>
      <c r="I30" s="35">
        <f t="shared" si="1"/>
        <v>1518.0071197737832</v>
      </c>
      <c r="J30" s="31">
        <f t="shared" si="2"/>
        <v>35</v>
      </c>
    </row>
    <row r="31" spans="1:10" ht="15.75" customHeight="1">
      <c r="A31" s="116">
        <v>26</v>
      </c>
      <c r="B31" s="117" t="s">
        <v>27</v>
      </c>
      <c r="C31" s="47">
        <v>138230</v>
      </c>
      <c r="D31" s="47">
        <v>334102.711</v>
      </c>
      <c r="E31" s="47">
        <v>55649.045</v>
      </c>
      <c r="F31" s="103">
        <v>-350740.057</v>
      </c>
      <c r="G31" s="108">
        <v>12814</v>
      </c>
      <c r="H31" s="36">
        <f t="shared" si="0"/>
        <v>6</v>
      </c>
      <c r="I31" s="37">
        <f t="shared" si="1"/>
        <v>-27371.629233650692</v>
      </c>
      <c r="J31" s="38">
        <f t="shared" si="2"/>
        <v>42</v>
      </c>
    </row>
    <row r="32" spans="1:10" ht="15.75" customHeight="1">
      <c r="A32" s="112">
        <v>27</v>
      </c>
      <c r="B32" s="113" t="s">
        <v>28</v>
      </c>
      <c r="C32" s="45">
        <v>120708</v>
      </c>
      <c r="D32" s="45">
        <v>69713.629</v>
      </c>
      <c r="E32" s="45">
        <v>70968.242</v>
      </c>
      <c r="F32" s="101">
        <v>301216.998</v>
      </c>
      <c r="G32" s="106">
        <v>15494</v>
      </c>
      <c r="H32" s="32">
        <f t="shared" si="0"/>
        <v>31</v>
      </c>
      <c r="I32" s="33">
        <f t="shared" si="1"/>
        <v>19440.88021169485</v>
      </c>
      <c r="J32" s="31">
        <f t="shared" si="2"/>
        <v>8</v>
      </c>
    </row>
    <row r="33" spans="1:10" ht="15.75" customHeight="1">
      <c r="A33" s="112">
        <v>28</v>
      </c>
      <c r="B33" s="113" t="s">
        <v>29</v>
      </c>
      <c r="C33" s="45">
        <v>1156133</v>
      </c>
      <c r="D33" s="45">
        <v>1016101.699</v>
      </c>
      <c r="E33" s="45">
        <v>-645175.003</v>
      </c>
      <c r="F33" s="101">
        <v>411348.008</v>
      </c>
      <c r="G33" s="106">
        <v>115602</v>
      </c>
      <c r="H33" s="32">
        <f t="shared" si="0"/>
        <v>33</v>
      </c>
      <c r="I33" s="33">
        <f t="shared" si="1"/>
        <v>3558.3122091313294</v>
      </c>
      <c r="J33" s="31">
        <f t="shared" si="2"/>
        <v>28</v>
      </c>
    </row>
    <row r="34" spans="1:10" ht="15.75" customHeight="1">
      <c r="A34" s="112">
        <v>29</v>
      </c>
      <c r="B34" s="113" t="s">
        <v>30</v>
      </c>
      <c r="C34" s="45">
        <v>385941</v>
      </c>
      <c r="D34" s="45">
        <v>372745.11</v>
      </c>
      <c r="E34" s="45">
        <v>-68304.731</v>
      </c>
      <c r="F34" s="101">
        <v>115479.704</v>
      </c>
      <c r="G34" s="106">
        <v>18602</v>
      </c>
      <c r="H34" s="32">
        <f t="shared" si="0"/>
        <v>25</v>
      </c>
      <c r="I34" s="33">
        <f t="shared" si="1"/>
        <v>6207.918718417375</v>
      </c>
      <c r="J34" s="31">
        <f t="shared" si="2"/>
        <v>24</v>
      </c>
    </row>
    <row r="35" spans="1:10" ht="15.75" customHeight="1">
      <c r="A35" s="114">
        <v>30</v>
      </c>
      <c r="B35" s="115" t="s">
        <v>31</v>
      </c>
      <c r="C35" s="46">
        <v>251058</v>
      </c>
      <c r="D35" s="46">
        <v>110012.957</v>
      </c>
      <c r="E35" s="46">
        <v>35278.128</v>
      </c>
      <c r="F35" s="102">
        <v>90610.877</v>
      </c>
      <c r="G35" s="107">
        <v>12778</v>
      </c>
      <c r="H35" s="34">
        <f t="shared" si="0"/>
        <v>21</v>
      </c>
      <c r="I35" s="35">
        <f t="shared" si="1"/>
        <v>7091.162701518234</v>
      </c>
      <c r="J35" s="39">
        <f t="shared" si="2"/>
        <v>22</v>
      </c>
    </row>
    <row r="36" spans="1:10" ht="15.75" customHeight="1">
      <c r="A36" s="116">
        <v>31</v>
      </c>
      <c r="B36" s="117" t="s">
        <v>32</v>
      </c>
      <c r="C36" s="47">
        <v>245986</v>
      </c>
      <c r="D36" s="47">
        <v>321417.468</v>
      </c>
      <c r="E36" s="47">
        <v>43506.24</v>
      </c>
      <c r="F36" s="103">
        <v>293072.957</v>
      </c>
      <c r="G36" s="108">
        <v>15966</v>
      </c>
      <c r="H36" s="36">
        <f t="shared" si="0"/>
        <v>29</v>
      </c>
      <c r="I36" s="37">
        <f t="shared" si="1"/>
        <v>18356.066453714142</v>
      </c>
      <c r="J36" s="31">
        <f t="shared" si="2"/>
        <v>9</v>
      </c>
    </row>
    <row r="37" spans="1:10" ht="15.75" customHeight="1">
      <c r="A37" s="112">
        <v>32</v>
      </c>
      <c r="B37" s="113" t="s">
        <v>33</v>
      </c>
      <c r="C37" s="45">
        <v>130895</v>
      </c>
      <c r="D37" s="45">
        <v>151358.81</v>
      </c>
      <c r="E37" s="45">
        <v>6894.187</v>
      </c>
      <c r="F37" s="101">
        <v>47420.752</v>
      </c>
      <c r="G37" s="106">
        <v>6207</v>
      </c>
      <c r="H37" s="32">
        <f t="shared" si="0"/>
        <v>16</v>
      </c>
      <c r="I37" s="33">
        <f t="shared" si="1"/>
        <v>7639.882713065894</v>
      </c>
      <c r="J37" s="31">
        <f t="shared" si="2"/>
        <v>20</v>
      </c>
    </row>
    <row r="38" spans="1:10" ht="15.75" customHeight="1">
      <c r="A38" s="112">
        <v>33</v>
      </c>
      <c r="B38" s="113" t="s">
        <v>34</v>
      </c>
      <c r="C38" s="45">
        <v>133255</v>
      </c>
      <c r="D38" s="45">
        <v>37380.351</v>
      </c>
      <c r="E38" s="45">
        <v>-38069.125</v>
      </c>
      <c r="F38" s="101">
        <v>160998.923</v>
      </c>
      <c r="G38" s="106">
        <v>5584</v>
      </c>
      <c r="H38" s="32">
        <f t="shared" si="0"/>
        <v>28</v>
      </c>
      <c r="I38" s="33">
        <f t="shared" si="1"/>
        <v>28832.185351002867</v>
      </c>
      <c r="J38" s="31">
        <f t="shared" si="2"/>
        <v>3</v>
      </c>
    </row>
    <row r="39" spans="1:10" ht="15.75" customHeight="1">
      <c r="A39" s="112">
        <v>34</v>
      </c>
      <c r="B39" s="113" t="s">
        <v>35</v>
      </c>
      <c r="C39" s="45">
        <v>117627</v>
      </c>
      <c r="D39" s="45">
        <v>61889.291</v>
      </c>
      <c r="E39" s="45">
        <v>-33357.489</v>
      </c>
      <c r="F39" s="101">
        <v>112721.582</v>
      </c>
      <c r="G39" s="106">
        <v>3162</v>
      </c>
      <c r="H39" s="32">
        <f t="shared" si="0"/>
        <v>24</v>
      </c>
      <c r="I39" s="33">
        <f t="shared" si="1"/>
        <v>35648.82416192283</v>
      </c>
      <c r="J39" s="31">
        <f t="shared" si="2"/>
        <v>1</v>
      </c>
    </row>
    <row r="40" spans="1:10" ht="15.75" customHeight="1">
      <c r="A40" s="112">
        <v>35</v>
      </c>
      <c r="B40" s="113" t="s">
        <v>36</v>
      </c>
      <c r="C40" s="45">
        <v>30817</v>
      </c>
      <c r="D40" s="45">
        <v>118387.987</v>
      </c>
      <c r="E40" s="45">
        <v>-8333.389</v>
      </c>
      <c r="F40" s="101">
        <v>21029.973</v>
      </c>
      <c r="G40" s="106">
        <v>3907</v>
      </c>
      <c r="H40" s="32">
        <f t="shared" si="0"/>
        <v>10</v>
      </c>
      <c r="I40" s="33">
        <f t="shared" si="1"/>
        <v>5382.639621192731</v>
      </c>
      <c r="J40" s="31">
        <f t="shared" si="2"/>
        <v>25</v>
      </c>
    </row>
    <row r="41" spans="1:10" ht="15.75" customHeight="1">
      <c r="A41" s="116">
        <v>36</v>
      </c>
      <c r="B41" s="117" t="s">
        <v>37</v>
      </c>
      <c r="C41" s="47">
        <v>112655</v>
      </c>
      <c r="D41" s="47">
        <v>77873.058</v>
      </c>
      <c r="E41" s="47">
        <v>-41624.459</v>
      </c>
      <c r="F41" s="103">
        <v>39865.642</v>
      </c>
      <c r="G41" s="108">
        <v>10308</v>
      </c>
      <c r="H41" s="36">
        <f t="shared" si="0"/>
        <v>15</v>
      </c>
      <c r="I41" s="37">
        <f t="shared" si="1"/>
        <v>3867.4468374078383</v>
      </c>
      <c r="J41" s="38">
        <f t="shared" si="2"/>
        <v>27</v>
      </c>
    </row>
    <row r="42" spans="1:10" ht="15.75" customHeight="1">
      <c r="A42" s="112">
        <v>37</v>
      </c>
      <c r="B42" s="113" t="s">
        <v>38</v>
      </c>
      <c r="C42" s="45">
        <v>-4053</v>
      </c>
      <c r="D42" s="45">
        <v>58676.695</v>
      </c>
      <c r="E42" s="45">
        <v>7490.51</v>
      </c>
      <c r="F42" s="101">
        <v>15998.072</v>
      </c>
      <c r="G42" s="106">
        <v>1679</v>
      </c>
      <c r="H42" s="32">
        <f t="shared" si="0"/>
        <v>9</v>
      </c>
      <c r="I42" s="33">
        <f t="shared" si="1"/>
        <v>9528.333531864204</v>
      </c>
      <c r="J42" s="31">
        <f t="shared" si="2"/>
        <v>15</v>
      </c>
    </row>
    <row r="43" spans="1:10" ht="15.75" customHeight="1">
      <c r="A43" s="112">
        <v>38</v>
      </c>
      <c r="B43" s="113" t="s">
        <v>39</v>
      </c>
      <c r="C43" s="45">
        <v>265281</v>
      </c>
      <c r="D43" s="45">
        <v>278518.961</v>
      </c>
      <c r="E43" s="45">
        <v>5743.216</v>
      </c>
      <c r="F43" s="101">
        <v>29717.524</v>
      </c>
      <c r="G43" s="106">
        <v>13603</v>
      </c>
      <c r="H43" s="32">
        <f t="shared" si="0"/>
        <v>13</v>
      </c>
      <c r="I43" s="33">
        <f t="shared" si="1"/>
        <v>2184.6301551128427</v>
      </c>
      <c r="J43" s="31">
        <f t="shared" si="2"/>
        <v>33</v>
      </c>
    </row>
    <row r="44" spans="1:10" ht="15.75" customHeight="1">
      <c r="A44" s="112">
        <v>39</v>
      </c>
      <c r="B44" s="113" t="s">
        <v>40</v>
      </c>
      <c r="C44" s="45">
        <v>101673</v>
      </c>
      <c r="D44" s="45">
        <v>37433.843</v>
      </c>
      <c r="E44" s="45">
        <v>-47174.635</v>
      </c>
      <c r="F44" s="101">
        <v>92068.489</v>
      </c>
      <c r="G44" s="106">
        <v>4403</v>
      </c>
      <c r="H44" s="32">
        <f t="shared" si="0"/>
        <v>22</v>
      </c>
      <c r="I44" s="33">
        <f t="shared" si="1"/>
        <v>20910.399500340678</v>
      </c>
      <c r="J44" s="31">
        <f t="shared" si="2"/>
        <v>7</v>
      </c>
    </row>
    <row r="45" spans="1:10" ht="15.75" customHeight="1">
      <c r="A45" s="114">
        <v>40</v>
      </c>
      <c r="B45" s="115" t="s">
        <v>41</v>
      </c>
      <c r="C45" s="46">
        <v>11195</v>
      </c>
      <c r="D45" s="46">
        <v>30521.889</v>
      </c>
      <c r="E45" s="46">
        <v>6148.922</v>
      </c>
      <c r="F45" s="102">
        <v>25439.011</v>
      </c>
      <c r="G45" s="107">
        <v>3232</v>
      </c>
      <c r="H45" s="34">
        <f t="shared" si="0"/>
        <v>11</v>
      </c>
      <c r="I45" s="35">
        <f t="shared" si="1"/>
        <v>7870.981126237623</v>
      </c>
      <c r="J45" s="39">
        <f t="shared" si="2"/>
        <v>19</v>
      </c>
    </row>
    <row r="46" spans="1:10" ht="15.75" customHeight="1">
      <c r="A46" s="112">
        <v>41</v>
      </c>
      <c r="B46" s="113" t="s">
        <v>42</v>
      </c>
      <c r="C46" s="45">
        <v>5213</v>
      </c>
      <c r="D46" s="45">
        <v>50784.365</v>
      </c>
      <c r="E46" s="45">
        <v>-36151.795</v>
      </c>
      <c r="F46" s="101">
        <v>130919.105</v>
      </c>
      <c r="G46" s="106">
        <v>3911</v>
      </c>
      <c r="H46" s="32">
        <f t="shared" si="0"/>
        <v>26</v>
      </c>
      <c r="I46" s="33">
        <f t="shared" si="1"/>
        <v>33474.585783687035</v>
      </c>
      <c r="J46" s="31">
        <f t="shared" si="2"/>
        <v>2</v>
      </c>
    </row>
    <row r="47" spans="1:10" ht="15.75" customHeight="1">
      <c r="A47" s="112">
        <v>42</v>
      </c>
      <c r="B47" s="113" t="s">
        <v>43</v>
      </c>
      <c r="C47" s="45">
        <v>5962</v>
      </c>
      <c r="D47" s="45">
        <v>-1165.529</v>
      </c>
      <c r="E47" s="45">
        <v>-11667.117</v>
      </c>
      <c r="F47" s="101">
        <v>28244.362</v>
      </c>
      <c r="G47" s="106">
        <v>1708</v>
      </c>
      <c r="H47" s="32">
        <f t="shared" si="0"/>
        <v>12</v>
      </c>
      <c r="I47" s="33">
        <f t="shared" si="1"/>
        <v>16536.511709601877</v>
      </c>
      <c r="J47" s="31">
        <f t="shared" si="2"/>
        <v>12</v>
      </c>
    </row>
    <row r="48" spans="1:10" ht="15.75" customHeight="1">
      <c r="A48" s="118">
        <v>43</v>
      </c>
      <c r="B48" s="119" t="s">
        <v>44</v>
      </c>
      <c r="C48" s="48">
        <v>173150</v>
      </c>
      <c r="D48" s="48">
        <v>82605.918</v>
      </c>
      <c r="E48" s="48">
        <v>-14064.452</v>
      </c>
      <c r="F48" s="104">
        <v>295064.644</v>
      </c>
      <c r="G48" s="109">
        <v>12777</v>
      </c>
      <c r="H48" s="40">
        <f t="shared" si="0"/>
        <v>30</v>
      </c>
      <c r="I48" s="41">
        <f t="shared" si="1"/>
        <v>23093.421303905452</v>
      </c>
      <c r="J48" s="42">
        <f t="shared" si="2"/>
        <v>4</v>
      </c>
    </row>
    <row r="49" spans="1:9" ht="15.75">
      <c r="A49" s="7"/>
      <c r="B49" s="8"/>
      <c r="C49" s="9"/>
      <c r="D49" s="9"/>
      <c r="E49" s="9"/>
      <c r="F49" s="9"/>
      <c r="G49" s="9"/>
      <c r="H49" s="9"/>
      <c r="I49" s="9"/>
    </row>
    <row r="50" spans="1:9" ht="30" customHeight="1">
      <c r="A50" s="171" t="s">
        <v>176</v>
      </c>
      <c r="B50" s="172"/>
      <c r="C50" s="151">
        <f>SUM(C6:C48)-2</f>
        <v>16166624</v>
      </c>
      <c r="D50" s="151">
        <f>SUM(D6:D48)</f>
        <v>23013491.523999993</v>
      </c>
      <c r="E50" s="151">
        <f>SUM(E6:E48)</f>
        <v>1368294.1509999996</v>
      </c>
      <c r="F50" s="152">
        <f>SUM(F6:F48)</f>
        <v>8041338.190000002</v>
      </c>
      <c r="G50" s="158">
        <f>SUM(G6:G48)</f>
        <v>2024766</v>
      </c>
      <c r="H50" s="159"/>
      <c r="I50" s="153">
        <f>F50/G50*1000</f>
        <v>3971.490132686939</v>
      </c>
    </row>
    <row r="51" spans="1:9" ht="21" customHeight="1">
      <c r="A51" s="160"/>
      <c r="B51" s="86" t="s">
        <v>110</v>
      </c>
      <c r="C51" s="110"/>
      <c r="D51" s="110"/>
      <c r="E51" s="110"/>
      <c r="F51" s="43">
        <f>SUMIF(F6:F48,"&lt;0")</f>
        <v>-4594280.191</v>
      </c>
      <c r="G51" s="19"/>
      <c r="H51" s="19"/>
      <c r="I51" s="161"/>
    </row>
    <row r="52" spans="1:9" ht="21" customHeight="1">
      <c r="A52" s="169"/>
      <c r="B52" s="154" t="s">
        <v>111</v>
      </c>
      <c r="C52" s="157">
        <f>COUNTIF(C6:C48,"&lt;0")</f>
        <v>4</v>
      </c>
      <c r="D52" s="157">
        <f>COUNTIF(D6:D48,"&lt;0")</f>
        <v>3</v>
      </c>
      <c r="E52" s="157">
        <f>COUNTIF(E6:E48,"&lt;0")</f>
        <v>17</v>
      </c>
      <c r="F52" s="155">
        <f>COUNTIF(F6:F48,"&lt;0")</f>
        <v>7</v>
      </c>
      <c r="G52" s="170"/>
      <c r="H52" s="170"/>
      <c r="I52" s="156"/>
    </row>
    <row r="53" spans="1:9" ht="30" customHeight="1">
      <c r="A53" s="176" t="s">
        <v>177</v>
      </c>
      <c r="B53" s="177"/>
      <c r="C53" s="165"/>
      <c r="D53" s="165"/>
      <c r="E53" s="165"/>
      <c r="F53" s="166">
        <f>'全国状況'!C53</f>
        <v>244961573.50799945</v>
      </c>
      <c r="G53" s="167"/>
      <c r="H53" s="167"/>
      <c r="I53" s="168">
        <f>'全国状況'!E53</f>
        <v>8651.538209596558</v>
      </c>
    </row>
    <row r="54" spans="1:9" ht="21" customHeight="1">
      <c r="A54" s="162"/>
      <c r="B54" s="163" t="s">
        <v>110</v>
      </c>
      <c r="C54" s="156"/>
      <c r="D54" s="156"/>
      <c r="E54" s="156"/>
      <c r="F54" s="155">
        <f>SUMIF('全国状況'!C6:C52,"&lt;0")</f>
        <v>-854089.9489999115</v>
      </c>
      <c r="G54" s="164"/>
      <c r="H54" s="164"/>
      <c r="I54" s="156"/>
    </row>
    <row r="55" ht="15.75">
      <c r="A55" s="17" t="s">
        <v>171</v>
      </c>
    </row>
    <row r="56" ht="15.75">
      <c r="A56" s="17" t="s">
        <v>179</v>
      </c>
    </row>
    <row r="58" spans="4:5" ht="15.75">
      <c r="D58" s="20"/>
      <c r="E58" s="14"/>
    </row>
    <row r="59" spans="4:10" ht="15.75">
      <c r="D59" s="20"/>
      <c r="E59" s="14"/>
      <c r="J59" s="10"/>
    </row>
    <row r="60" spans="4:5" ht="15.75">
      <c r="D60" s="20"/>
      <c r="E60" s="14"/>
    </row>
    <row r="61" spans="4:5" ht="15.75">
      <c r="D61" s="20"/>
      <c r="E61" s="14"/>
    </row>
    <row r="62" spans="4:5" ht="15.75">
      <c r="D62" s="21"/>
      <c r="E62" s="14"/>
    </row>
    <row r="63" spans="4:5" ht="15.75">
      <c r="D63" s="22"/>
      <c r="E63" s="14"/>
    </row>
    <row r="64" spans="4:5" ht="15.75">
      <c r="D64" s="22"/>
      <c r="E64" s="14"/>
    </row>
    <row r="65" spans="4:5" ht="15.75">
      <c r="D65" s="22"/>
      <c r="E65" s="14"/>
    </row>
    <row r="66" spans="4:5" ht="15.75">
      <c r="D66" s="22"/>
      <c r="E66" s="14"/>
    </row>
    <row r="67" spans="4:5" ht="15.75">
      <c r="D67" s="23"/>
      <c r="E67" s="14"/>
    </row>
    <row r="68" spans="4:5" ht="15.75">
      <c r="D68" s="22"/>
      <c r="E68" s="14"/>
    </row>
    <row r="69" spans="4:5" ht="15.75">
      <c r="D69" s="22"/>
      <c r="E69" s="14"/>
    </row>
    <row r="70" spans="4:5" ht="15.75">
      <c r="D70" s="22"/>
      <c r="E70" s="14"/>
    </row>
    <row r="71" spans="4:5" ht="15.75">
      <c r="D71" s="22"/>
      <c r="E71" s="14"/>
    </row>
    <row r="72" spans="4:5" ht="15.75">
      <c r="D72" s="23"/>
      <c r="E72" s="14"/>
    </row>
    <row r="73" spans="4:5" ht="15.75">
      <c r="D73" s="22"/>
      <c r="E73" s="14"/>
    </row>
    <row r="74" spans="4:5" ht="15.75">
      <c r="D74" s="22"/>
      <c r="E74" s="14"/>
    </row>
    <row r="75" spans="4:5" ht="15.75">
      <c r="D75" s="22"/>
      <c r="E75" s="14"/>
    </row>
    <row r="76" spans="4:5" ht="15.75">
      <c r="D76" s="22"/>
      <c r="E76" s="14"/>
    </row>
    <row r="77" spans="4:5" ht="15.75">
      <c r="D77" s="23"/>
      <c r="E77" s="14"/>
    </row>
    <row r="78" spans="4:5" ht="15.75">
      <c r="D78" s="22"/>
      <c r="E78" s="14"/>
    </row>
    <row r="79" spans="4:5" ht="15.75">
      <c r="D79" s="22"/>
      <c r="E79" s="14"/>
    </row>
    <row r="80" spans="4:5" ht="15.75">
      <c r="D80" s="22"/>
      <c r="E80" s="14"/>
    </row>
    <row r="81" spans="4:5" ht="15.75">
      <c r="D81" s="22"/>
      <c r="E81" s="14"/>
    </row>
    <row r="82" spans="4:5" ht="15.75">
      <c r="D82" s="23"/>
      <c r="E82" s="14"/>
    </row>
    <row r="83" spans="4:5" ht="15.75">
      <c r="D83" s="22"/>
      <c r="E83" s="14"/>
    </row>
    <row r="84" spans="4:5" ht="15.75">
      <c r="D84" s="22"/>
      <c r="E84" s="14"/>
    </row>
    <row r="85" spans="4:5" ht="15.75">
      <c r="D85" s="22"/>
      <c r="E85" s="14"/>
    </row>
    <row r="86" spans="4:5" ht="15.75">
      <c r="D86" s="22"/>
      <c r="E86" s="14"/>
    </row>
    <row r="87" spans="4:5" ht="15.75">
      <c r="D87" s="23"/>
      <c r="E87" s="14"/>
    </row>
    <row r="88" spans="4:5" ht="15.75">
      <c r="D88" s="22"/>
      <c r="E88" s="14"/>
    </row>
    <row r="89" spans="4:5" ht="15.75">
      <c r="D89" s="22"/>
      <c r="E89" s="14"/>
    </row>
    <row r="90" spans="4:5" ht="15.75">
      <c r="D90" s="22"/>
      <c r="E90" s="14"/>
    </row>
    <row r="91" spans="4:5" ht="15.75">
      <c r="D91" s="22"/>
      <c r="E91" s="14"/>
    </row>
    <row r="92" spans="4:5" ht="15.75">
      <c r="D92" s="23"/>
      <c r="E92" s="14"/>
    </row>
    <row r="93" spans="4:5" ht="15.75">
      <c r="D93" s="22"/>
      <c r="E93" s="14"/>
    </row>
    <row r="94" spans="4:5" ht="15.75">
      <c r="D94" s="22"/>
      <c r="E94" s="14"/>
    </row>
    <row r="95" spans="4:5" ht="15.75">
      <c r="D95" s="22"/>
      <c r="E95" s="14"/>
    </row>
    <row r="96" spans="4:5" ht="15.75">
      <c r="D96" s="22"/>
      <c r="E96" s="14"/>
    </row>
    <row r="97" spans="4:5" ht="15.75">
      <c r="D97" s="23"/>
      <c r="E97" s="14"/>
    </row>
    <row r="98" spans="4:5" ht="15.75">
      <c r="D98" s="22"/>
      <c r="E98" s="14"/>
    </row>
    <row r="99" spans="4:5" ht="15.75">
      <c r="D99" s="22"/>
      <c r="E99" s="14"/>
    </row>
    <row r="100" spans="4:5" ht="15.75">
      <c r="D100" s="22"/>
      <c r="E100" s="14"/>
    </row>
    <row r="123" ht="14.25" customHeight="1"/>
    <row r="127" ht="14.25" customHeight="1"/>
    <row r="128" ht="14.25" customHeight="1"/>
  </sheetData>
  <sheetProtection/>
  <mergeCells count="12">
    <mergeCell ref="J3:J5"/>
    <mergeCell ref="A3:B5"/>
    <mergeCell ref="I3:I4"/>
    <mergeCell ref="F3:F4"/>
    <mergeCell ref="C3:E3"/>
    <mergeCell ref="D4:D5"/>
    <mergeCell ref="A50:B50"/>
    <mergeCell ref="H3:H5"/>
    <mergeCell ref="A53:B53"/>
    <mergeCell ref="G3:G4"/>
    <mergeCell ref="C4:C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O57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4.57421875" style="6" customWidth="1"/>
    <col min="2" max="2" width="15.57421875" style="6" customWidth="1"/>
    <col min="3" max="5" width="12.57421875" style="6" customWidth="1"/>
    <col min="6" max="6" width="6.57421875" style="6" customWidth="1"/>
    <col min="7" max="7" width="8.57421875" style="6" customWidth="1"/>
    <col min="8" max="8" width="9.57421875" style="6" customWidth="1"/>
    <col min="9" max="9" width="8.57421875" style="6" customWidth="1"/>
    <col min="10" max="10" width="9.57421875" style="6" customWidth="1"/>
    <col min="11" max="11" width="9.00390625" style="6" customWidth="1"/>
    <col min="12" max="12" width="18.421875" style="6" bestFit="1" customWidth="1"/>
    <col min="13" max="13" width="9.00390625" style="6" customWidth="1"/>
    <col min="14" max="14" width="10.421875" style="6" bestFit="1" customWidth="1"/>
    <col min="15" max="16384" width="9.00390625" style="6" customWidth="1"/>
  </cols>
  <sheetData>
    <row r="1" ht="16.5" customHeight="1">
      <c r="A1" s="149" t="s">
        <v>174</v>
      </c>
    </row>
    <row r="2" ht="16.5" customHeight="1">
      <c r="I2" s="10"/>
    </row>
    <row r="3" spans="1:10" ht="16.5" customHeight="1">
      <c r="A3" s="186" t="s">
        <v>97</v>
      </c>
      <c r="B3" s="187"/>
      <c r="C3" s="180" t="s">
        <v>162</v>
      </c>
      <c r="D3" s="182" t="s">
        <v>112</v>
      </c>
      <c r="E3" s="80" t="s">
        <v>114</v>
      </c>
      <c r="F3" s="200" t="s">
        <v>105</v>
      </c>
      <c r="G3" s="196" t="s">
        <v>94</v>
      </c>
      <c r="H3" s="197"/>
      <c r="I3" s="197"/>
      <c r="J3" s="172"/>
    </row>
    <row r="4" spans="1:11" ht="16.5" customHeight="1">
      <c r="A4" s="188"/>
      <c r="B4" s="189"/>
      <c r="C4" s="194"/>
      <c r="D4" s="206"/>
      <c r="E4" s="27" t="s">
        <v>113</v>
      </c>
      <c r="F4" s="201"/>
      <c r="G4" s="192" t="s">
        <v>106</v>
      </c>
      <c r="H4" s="81" t="s">
        <v>108</v>
      </c>
      <c r="I4" s="204" t="s">
        <v>107</v>
      </c>
      <c r="J4" s="82" t="s">
        <v>108</v>
      </c>
      <c r="K4" s="24"/>
    </row>
    <row r="5" spans="1:11" ht="16.5" customHeight="1">
      <c r="A5" s="190"/>
      <c r="B5" s="191"/>
      <c r="C5" s="26" t="s">
        <v>92</v>
      </c>
      <c r="D5" s="150" t="s">
        <v>175</v>
      </c>
      <c r="E5" s="83" t="s">
        <v>93</v>
      </c>
      <c r="F5" s="202"/>
      <c r="G5" s="203"/>
      <c r="H5" s="84" t="s">
        <v>95</v>
      </c>
      <c r="I5" s="205"/>
      <c r="J5" s="85" t="s">
        <v>96</v>
      </c>
      <c r="K5" s="24"/>
    </row>
    <row r="6" spans="1:15" ht="16.5" customHeight="1">
      <c r="A6" s="86">
        <v>1</v>
      </c>
      <c r="B6" s="87" t="s">
        <v>45</v>
      </c>
      <c r="C6" s="120">
        <v>6683153.964000106</v>
      </c>
      <c r="D6" s="138">
        <v>1170880</v>
      </c>
      <c r="E6" s="49">
        <f>C6/D6*1000</f>
        <v>5707.804355698368</v>
      </c>
      <c r="F6" s="50">
        <f aca="true" t="shared" si="0" ref="F6:F52">RANK(E6,$E$6:$E$52)</f>
        <v>40</v>
      </c>
      <c r="G6" s="126">
        <v>149</v>
      </c>
      <c r="H6" s="61">
        <f>G6/($G6+$I6)</f>
        <v>0.9490445859872612</v>
      </c>
      <c r="I6" s="132">
        <v>8</v>
      </c>
      <c r="J6" s="66">
        <f>I6/($G6+$I6)</f>
        <v>0.050955414012738856</v>
      </c>
      <c r="K6" s="12"/>
      <c r="L6" s="12"/>
      <c r="M6" s="12"/>
      <c r="O6" s="13"/>
    </row>
    <row r="7" spans="1:15" ht="16.5" customHeight="1">
      <c r="A7" s="88">
        <v>2</v>
      </c>
      <c r="B7" s="89" t="s">
        <v>46</v>
      </c>
      <c r="C7" s="121">
        <v>4495547.583999991</v>
      </c>
      <c r="D7" s="139">
        <v>322317</v>
      </c>
      <c r="E7" s="51">
        <f aca="true" t="shared" si="1" ref="E7:E52">C7/D7*1000</f>
        <v>13947.596881331085</v>
      </c>
      <c r="F7" s="52">
        <f t="shared" si="0"/>
        <v>10</v>
      </c>
      <c r="G7" s="127">
        <v>40</v>
      </c>
      <c r="H7" s="62">
        <f aca="true" t="shared" si="2" ref="H7:H52">G7/($G7+$I7)</f>
        <v>1</v>
      </c>
      <c r="I7" s="133">
        <v>0</v>
      </c>
      <c r="J7" s="67">
        <f aca="true" t="shared" si="3" ref="J7:J52">I7/($G7+$I7)</f>
        <v>0</v>
      </c>
      <c r="K7" s="12"/>
      <c r="L7" s="12"/>
      <c r="M7" s="12"/>
      <c r="O7" s="13"/>
    </row>
    <row r="8" spans="1:15" ht="16.5" customHeight="1">
      <c r="A8" s="88">
        <v>3</v>
      </c>
      <c r="B8" s="89" t="s">
        <v>47</v>
      </c>
      <c r="C8" s="121">
        <v>1258830.1040000021</v>
      </c>
      <c r="D8" s="139">
        <v>275606</v>
      </c>
      <c r="E8" s="51">
        <f t="shared" si="1"/>
        <v>4567.498907861231</v>
      </c>
      <c r="F8" s="52">
        <f t="shared" si="0"/>
        <v>42</v>
      </c>
      <c r="G8" s="127">
        <v>32</v>
      </c>
      <c r="H8" s="62">
        <f t="shared" si="2"/>
        <v>0.9696969696969697</v>
      </c>
      <c r="I8" s="133">
        <v>1</v>
      </c>
      <c r="J8" s="67">
        <f t="shared" si="3"/>
        <v>0.030303030303030304</v>
      </c>
      <c r="K8" s="12"/>
      <c r="L8" s="12"/>
      <c r="M8" s="12"/>
      <c r="O8" s="13"/>
    </row>
    <row r="9" spans="1:15" ht="16.5" customHeight="1">
      <c r="A9" s="88">
        <v>4</v>
      </c>
      <c r="B9" s="89" t="s">
        <v>48</v>
      </c>
      <c r="C9" s="121">
        <v>3029665.6140000224</v>
      </c>
      <c r="D9" s="139">
        <v>483251</v>
      </c>
      <c r="E9" s="51">
        <f t="shared" si="1"/>
        <v>6269.3416340577105</v>
      </c>
      <c r="F9" s="52">
        <f t="shared" si="0"/>
        <v>37</v>
      </c>
      <c r="G9" s="127">
        <v>35</v>
      </c>
      <c r="H9" s="62">
        <f t="shared" si="2"/>
        <v>1</v>
      </c>
      <c r="I9" s="133">
        <v>0</v>
      </c>
      <c r="J9" s="67">
        <f t="shared" si="3"/>
        <v>0</v>
      </c>
      <c r="K9" s="12"/>
      <c r="L9" s="12"/>
      <c r="M9" s="12"/>
      <c r="O9" s="13"/>
    </row>
    <row r="10" spans="1:15" ht="16.5" customHeight="1">
      <c r="A10" s="88">
        <v>5</v>
      </c>
      <c r="B10" s="89" t="s">
        <v>49</v>
      </c>
      <c r="C10" s="121">
        <v>4097482.767999962</v>
      </c>
      <c r="D10" s="139">
        <v>221025</v>
      </c>
      <c r="E10" s="51">
        <f t="shared" si="1"/>
        <v>18538.548888134657</v>
      </c>
      <c r="F10" s="52">
        <f t="shared" si="0"/>
        <v>6</v>
      </c>
      <c r="G10" s="127">
        <v>25</v>
      </c>
      <c r="H10" s="62">
        <f t="shared" si="2"/>
        <v>1</v>
      </c>
      <c r="I10" s="133">
        <v>0</v>
      </c>
      <c r="J10" s="67">
        <f t="shared" si="3"/>
        <v>0</v>
      </c>
      <c r="K10" s="12"/>
      <c r="L10" s="12"/>
      <c r="M10" s="12"/>
      <c r="O10" s="13"/>
    </row>
    <row r="11" spans="1:15" ht="16.5" customHeight="1">
      <c r="A11" s="90">
        <v>6</v>
      </c>
      <c r="B11" s="91" t="s">
        <v>50</v>
      </c>
      <c r="C11" s="122">
        <v>4556156.674000025</v>
      </c>
      <c r="D11" s="140">
        <v>231150</v>
      </c>
      <c r="E11" s="53">
        <f t="shared" si="1"/>
        <v>19710.822729829222</v>
      </c>
      <c r="F11" s="54">
        <f t="shared" si="0"/>
        <v>4</v>
      </c>
      <c r="G11" s="128">
        <v>32</v>
      </c>
      <c r="H11" s="63">
        <f t="shared" si="2"/>
        <v>1</v>
      </c>
      <c r="I11" s="134">
        <v>0</v>
      </c>
      <c r="J11" s="68">
        <f t="shared" si="3"/>
        <v>0</v>
      </c>
      <c r="K11" s="12"/>
      <c r="L11" s="12"/>
      <c r="M11" s="12"/>
      <c r="O11" s="13"/>
    </row>
    <row r="12" spans="1:15" ht="16.5" customHeight="1">
      <c r="A12" s="88">
        <v>7</v>
      </c>
      <c r="B12" s="89" t="s">
        <v>51</v>
      </c>
      <c r="C12" s="121">
        <v>6819198.577999949</v>
      </c>
      <c r="D12" s="139">
        <v>428753</v>
      </c>
      <c r="E12" s="51">
        <f t="shared" si="1"/>
        <v>15904.725046821712</v>
      </c>
      <c r="F12" s="52">
        <f t="shared" si="0"/>
        <v>8</v>
      </c>
      <c r="G12" s="127">
        <v>59</v>
      </c>
      <c r="H12" s="62">
        <f t="shared" si="2"/>
        <v>1</v>
      </c>
      <c r="I12" s="133">
        <v>0</v>
      </c>
      <c r="J12" s="67">
        <f t="shared" si="3"/>
        <v>0</v>
      </c>
      <c r="K12" s="12"/>
      <c r="L12" s="12"/>
      <c r="M12" s="12"/>
      <c r="O12" s="13"/>
    </row>
    <row r="13" spans="1:15" ht="16.5" customHeight="1">
      <c r="A13" s="88">
        <v>8</v>
      </c>
      <c r="B13" s="89" t="s">
        <v>52</v>
      </c>
      <c r="C13" s="121">
        <v>3475797.148000002</v>
      </c>
      <c r="D13" s="139">
        <v>724611</v>
      </c>
      <c r="E13" s="51">
        <f t="shared" si="1"/>
        <v>4796.776681557418</v>
      </c>
      <c r="F13" s="52">
        <f t="shared" si="0"/>
        <v>41</v>
      </c>
      <c r="G13" s="127">
        <v>44</v>
      </c>
      <c r="H13" s="62">
        <f t="shared" si="2"/>
        <v>1</v>
      </c>
      <c r="I13" s="133">
        <v>0</v>
      </c>
      <c r="J13" s="67">
        <f t="shared" si="3"/>
        <v>0</v>
      </c>
      <c r="K13" s="12"/>
      <c r="L13" s="12"/>
      <c r="M13" s="12"/>
      <c r="O13" s="13"/>
    </row>
    <row r="14" spans="1:15" ht="16.5" customHeight="1">
      <c r="A14" s="88">
        <v>9</v>
      </c>
      <c r="B14" s="89" t="s">
        <v>53</v>
      </c>
      <c r="C14" s="121">
        <v>5498853.953000009</v>
      </c>
      <c r="D14" s="139">
        <v>475226</v>
      </c>
      <c r="E14" s="51">
        <f t="shared" si="1"/>
        <v>11571.029263971268</v>
      </c>
      <c r="F14" s="52">
        <f t="shared" si="0"/>
        <v>15</v>
      </c>
      <c r="G14" s="127">
        <v>25</v>
      </c>
      <c r="H14" s="62">
        <f t="shared" si="2"/>
        <v>1</v>
      </c>
      <c r="I14" s="133">
        <v>0</v>
      </c>
      <c r="J14" s="67">
        <f t="shared" si="3"/>
        <v>0</v>
      </c>
      <c r="K14" s="12"/>
      <c r="L14" s="12"/>
      <c r="M14" s="12"/>
      <c r="O14" s="13"/>
    </row>
    <row r="15" spans="1:15" ht="16.5" customHeight="1">
      <c r="A15" s="88">
        <v>10</v>
      </c>
      <c r="B15" s="89" t="s">
        <v>54</v>
      </c>
      <c r="C15" s="121">
        <v>3273457.94600001</v>
      </c>
      <c r="D15" s="139">
        <v>476754</v>
      </c>
      <c r="E15" s="51">
        <f t="shared" si="1"/>
        <v>6866.136300901534</v>
      </c>
      <c r="F15" s="52">
        <f t="shared" si="0"/>
        <v>33</v>
      </c>
      <c r="G15" s="127">
        <v>35</v>
      </c>
      <c r="H15" s="62">
        <f t="shared" si="2"/>
        <v>1</v>
      </c>
      <c r="I15" s="133">
        <v>0</v>
      </c>
      <c r="J15" s="67">
        <f t="shared" si="3"/>
        <v>0</v>
      </c>
      <c r="K15" s="12"/>
      <c r="L15" s="12"/>
      <c r="M15" s="12"/>
      <c r="O15" s="13"/>
    </row>
    <row r="16" spans="1:15" ht="16.5" customHeight="1">
      <c r="A16" s="90">
        <v>11</v>
      </c>
      <c r="B16" s="91" t="s">
        <v>55</v>
      </c>
      <c r="C16" s="122">
        <v>13256099.321999907</v>
      </c>
      <c r="D16" s="140">
        <v>1682891</v>
      </c>
      <c r="E16" s="53">
        <f t="shared" si="1"/>
        <v>7876.980340378495</v>
      </c>
      <c r="F16" s="54">
        <f t="shared" si="0"/>
        <v>30</v>
      </c>
      <c r="G16" s="128">
        <v>63</v>
      </c>
      <c r="H16" s="63">
        <f t="shared" si="2"/>
        <v>1</v>
      </c>
      <c r="I16" s="134">
        <v>0</v>
      </c>
      <c r="J16" s="68">
        <f t="shared" si="3"/>
        <v>0</v>
      </c>
      <c r="K16" s="12"/>
      <c r="L16" s="12"/>
      <c r="M16" s="12"/>
      <c r="O16" s="13"/>
    </row>
    <row r="17" spans="1:15" ht="16.5" customHeight="1">
      <c r="A17" s="88">
        <v>12</v>
      </c>
      <c r="B17" s="89" t="s">
        <v>56</v>
      </c>
      <c r="C17" s="121">
        <v>11965533.386000037</v>
      </c>
      <c r="D17" s="139">
        <v>1437232</v>
      </c>
      <c r="E17" s="51">
        <f t="shared" si="1"/>
        <v>8325.401456410682</v>
      </c>
      <c r="F17" s="52">
        <f t="shared" si="0"/>
        <v>26</v>
      </c>
      <c r="G17" s="127">
        <v>53</v>
      </c>
      <c r="H17" s="62">
        <f t="shared" si="2"/>
        <v>0.9814814814814815</v>
      </c>
      <c r="I17" s="133">
        <v>1</v>
      </c>
      <c r="J17" s="67">
        <f t="shared" si="3"/>
        <v>0.018518518518518517</v>
      </c>
      <c r="K17" s="12"/>
      <c r="L17" s="12"/>
      <c r="M17" s="12"/>
      <c r="O17" s="13"/>
    </row>
    <row r="18" spans="1:15" ht="16.5" customHeight="1">
      <c r="A18" s="88">
        <v>13</v>
      </c>
      <c r="B18" s="89" t="s">
        <v>57</v>
      </c>
      <c r="C18" s="121">
        <v>19763720.019999266</v>
      </c>
      <c r="D18" s="139">
        <v>3072255</v>
      </c>
      <c r="E18" s="51">
        <f t="shared" si="1"/>
        <v>6432.968624023483</v>
      </c>
      <c r="F18" s="52">
        <f t="shared" si="0"/>
        <v>35</v>
      </c>
      <c r="G18" s="127">
        <v>62</v>
      </c>
      <c r="H18" s="62">
        <f t="shared" si="2"/>
        <v>1</v>
      </c>
      <c r="I18" s="133">
        <v>0</v>
      </c>
      <c r="J18" s="67">
        <f t="shared" si="3"/>
        <v>0</v>
      </c>
      <c r="K18" s="12"/>
      <c r="L18" s="12"/>
      <c r="M18" s="12"/>
      <c r="O18" s="13"/>
    </row>
    <row r="19" spans="1:15" ht="16.5" customHeight="1">
      <c r="A19" s="88">
        <v>14</v>
      </c>
      <c r="B19" s="89" t="s">
        <v>58</v>
      </c>
      <c r="C19" s="121">
        <v>16440264.885000348</v>
      </c>
      <c r="D19" s="139">
        <v>1910009</v>
      </c>
      <c r="E19" s="51">
        <f t="shared" si="1"/>
        <v>8607.427967617088</v>
      </c>
      <c r="F19" s="52">
        <f t="shared" si="0"/>
        <v>23</v>
      </c>
      <c r="G19" s="127">
        <v>33</v>
      </c>
      <c r="H19" s="62">
        <f t="shared" si="2"/>
        <v>1</v>
      </c>
      <c r="I19" s="133">
        <v>0</v>
      </c>
      <c r="J19" s="67">
        <f t="shared" si="3"/>
        <v>0</v>
      </c>
      <c r="K19" s="12"/>
      <c r="L19" s="12"/>
      <c r="M19" s="12"/>
      <c r="O19" s="13"/>
    </row>
    <row r="20" spans="1:15" ht="16.5" customHeight="1">
      <c r="A20" s="88">
        <v>15</v>
      </c>
      <c r="B20" s="89" t="s">
        <v>59</v>
      </c>
      <c r="C20" s="121">
        <v>5264482.933000028</v>
      </c>
      <c r="D20" s="139">
        <v>473745</v>
      </c>
      <c r="E20" s="51">
        <f t="shared" si="1"/>
        <v>11112.482312214435</v>
      </c>
      <c r="F20" s="52">
        <f t="shared" si="0"/>
        <v>16</v>
      </c>
      <c r="G20" s="127">
        <v>29</v>
      </c>
      <c r="H20" s="62">
        <f t="shared" si="2"/>
        <v>0.9666666666666667</v>
      </c>
      <c r="I20" s="133">
        <v>1</v>
      </c>
      <c r="J20" s="67">
        <f t="shared" si="3"/>
        <v>0.03333333333333333</v>
      </c>
      <c r="K20" s="12"/>
      <c r="L20" s="12"/>
      <c r="M20" s="12"/>
      <c r="O20" s="13"/>
    </row>
    <row r="21" spans="1:15" ht="16.5" customHeight="1">
      <c r="A21" s="90">
        <v>16</v>
      </c>
      <c r="B21" s="91" t="s">
        <v>60</v>
      </c>
      <c r="C21" s="122">
        <v>1465663.871999979</v>
      </c>
      <c r="D21" s="140">
        <v>201443</v>
      </c>
      <c r="E21" s="53">
        <f t="shared" si="1"/>
        <v>7275.82428776368</v>
      </c>
      <c r="F21" s="54">
        <f t="shared" si="0"/>
        <v>32</v>
      </c>
      <c r="G21" s="128">
        <v>15</v>
      </c>
      <c r="H21" s="63">
        <f t="shared" si="2"/>
        <v>1</v>
      </c>
      <c r="I21" s="134">
        <v>0</v>
      </c>
      <c r="J21" s="68">
        <f t="shared" si="3"/>
        <v>0</v>
      </c>
      <c r="K21" s="12"/>
      <c r="L21" s="12"/>
      <c r="M21" s="12"/>
      <c r="O21" s="13"/>
    </row>
    <row r="22" spans="1:15" ht="16.5" customHeight="1">
      <c r="A22" s="88">
        <v>17</v>
      </c>
      <c r="B22" s="89" t="s">
        <v>61</v>
      </c>
      <c r="C22" s="121">
        <v>845004.9219999909</v>
      </c>
      <c r="D22" s="139">
        <v>231725</v>
      </c>
      <c r="E22" s="51">
        <f t="shared" si="1"/>
        <v>3646.58505556151</v>
      </c>
      <c r="F22" s="52">
        <f t="shared" si="0"/>
        <v>45</v>
      </c>
      <c r="G22" s="127">
        <v>18</v>
      </c>
      <c r="H22" s="62">
        <f t="shared" si="2"/>
        <v>0.9473684210526315</v>
      </c>
      <c r="I22" s="133">
        <v>1</v>
      </c>
      <c r="J22" s="67">
        <f t="shared" si="3"/>
        <v>0.05263157894736842</v>
      </c>
      <c r="K22" s="12"/>
      <c r="L22" s="12"/>
      <c r="M22" s="12"/>
      <c r="O22" s="13"/>
    </row>
    <row r="23" spans="1:15" ht="16.5" customHeight="1">
      <c r="A23" s="88">
        <v>18</v>
      </c>
      <c r="B23" s="89" t="s">
        <v>62</v>
      </c>
      <c r="C23" s="121">
        <v>1396836.7159999758</v>
      </c>
      <c r="D23" s="139">
        <v>151090</v>
      </c>
      <c r="E23" s="51">
        <f t="shared" si="1"/>
        <v>9245.063975114012</v>
      </c>
      <c r="F23" s="52">
        <f t="shared" si="0"/>
        <v>22</v>
      </c>
      <c r="G23" s="127">
        <v>17</v>
      </c>
      <c r="H23" s="62">
        <f t="shared" si="2"/>
        <v>1</v>
      </c>
      <c r="I23" s="133">
        <v>0</v>
      </c>
      <c r="J23" s="67">
        <f t="shared" si="3"/>
        <v>0</v>
      </c>
      <c r="K23" s="12"/>
      <c r="L23" s="12"/>
      <c r="M23" s="12"/>
      <c r="O23" s="13"/>
    </row>
    <row r="24" spans="1:15" ht="16.5" customHeight="1">
      <c r="A24" s="88">
        <v>19</v>
      </c>
      <c r="B24" s="89" t="s">
        <v>63</v>
      </c>
      <c r="C24" s="121">
        <v>2383865.1369999945</v>
      </c>
      <c r="D24" s="139">
        <v>202309</v>
      </c>
      <c r="E24" s="51">
        <f t="shared" si="1"/>
        <v>11783.28762931948</v>
      </c>
      <c r="F24" s="52">
        <f t="shared" si="0"/>
        <v>14</v>
      </c>
      <c r="G24" s="127">
        <v>27</v>
      </c>
      <c r="H24" s="62">
        <f t="shared" si="2"/>
        <v>1</v>
      </c>
      <c r="I24" s="133">
        <v>0</v>
      </c>
      <c r="J24" s="67">
        <f t="shared" si="3"/>
        <v>0</v>
      </c>
      <c r="K24" s="12"/>
      <c r="L24" s="12"/>
      <c r="M24" s="12"/>
      <c r="O24" s="13"/>
    </row>
    <row r="25" spans="1:15" ht="16.5" customHeight="1">
      <c r="A25" s="88">
        <v>20</v>
      </c>
      <c r="B25" s="89" t="s">
        <v>64</v>
      </c>
      <c r="C25" s="121">
        <v>4777285.897000015</v>
      </c>
      <c r="D25" s="139">
        <v>467307</v>
      </c>
      <c r="E25" s="51">
        <f t="shared" si="1"/>
        <v>10223.013772530723</v>
      </c>
      <c r="F25" s="52">
        <f t="shared" si="0"/>
        <v>19</v>
      </c>
      <c r="G25" s="127">
        <v>77</v>
      </c>
      <c r="H25" s="62">
        <f t="shared" si="2"/>
        <v>1</v>
      </c>
      <c r="I25" s="133">
        <v>0</v>
      </c>
      <c r="J25" s="67">
        <f t="shared" si="3"/>
        <v>0</v>
      </c>
      <c r="K25" s="12"/>
      <c r="L25" s="12"/>
      <c r="M25" s="12"/>
      <c r="O25" s="13"/>
    </row>
    <row r="26" spans="1:15" ht="16.5" customHeight="1">
      <c r="A26" s="90">
        <v>21</v>
      </c>
      <c r="B26" s="91" t="s">
        <v>65</v>
      </c>
      <c r="C26" s="122">
        <v>13341316.625</v>
      </c>
      <c r="D26" s="140">
        <v>455856</v>
      </c>
      <c r="E26" s="53">
        <f t="shared" si="1"/>
        <v>29266.515357920045</v>
      </c>
      <c r="F26" s="54">
        <f t="shared" si="0"/>
        <v>1</v>
      </c>
      <c r="G26" s="128">
        <v>42</v>
      </c>
      <c r="H26" s="63">
        <f t="shared" si="2"/>
        <v>1</v>
      </c>
      <c r="I26" s="134">
        <v>0</v>
      </c>
      <c r="J26" s="68">
        <f t="shared" si="3"/>
        <v>0</v>
      </c>
      <c r="K26" s="12"/>
      <c r="L26" s="12"/>
      <c r="M26" s="12"/>
      <c r="O26" s="13"/>
    </row>
    <row r="27" spans="1:15" ht="16.5" customHeight="1">
      <c r="A27" s="88">
        <v>22</v>
      </c>
      <c r="B27" s="89" t="s">
        <v>66</v>
      </c>
      <c r="C27" s="121">
        <v>8632697.443000019</v>
      </c>
      <c r="D27" s="139">
        <v>839819</v>
      </c>
      <c r="E27" s="51">
        <f t="shared" si="1"/>
        <v>10279.235696025</v>
      </c>
      <c r="F27" s="52">
        <f t="shared" si="0"/>
        <v>18</v>
      </c>
      <c r="G27" s="127">
        <v>35</v>
      </c>
      <c r="H27" s="62">
        <f t="shared" si="2"/>
        <v>1</v>
      </c>
      <c r="I27" s="133">
        <v>0</v>
      </c>
      <c r="J27" s="67">
        <f t="shared" si="3"/>
        <v>0</v>
      </c>
      <c r="K27" s="12"/>
      <c r="L27" s="12"/>
      <c r="M27" s="12"/>
      <c r="O27" s="13"/>
    </row>
    <row r="28" spans="1:15" ht="16.5" customHeight="1">
      <c r="A28" s="88">
        <v>23</v>
      </c>
      <c r="B28" s="89" t="s">
        <v>67</v>
      </c>
      <c r="C28" s="121">
        <v>12507838.300999999</v>
      </c>
      <c r="D28" s="139">
        <v>1553524</v>
      </c>
      <c r="E28" s="51">
        <f t="shared" si="1"/>
        <v>8051.268149703512</v>
      </c>
      <c r="F28" s="52">
        <f t="shared" si="0"/>
        <v>29</v>
      </c>
      <c r="G28" s="127">
        <v>53</v>
      </c>
      <c r="H28" s="62">
        <f t="shared" si="2"/>
        <v>0.9814814814814815</v>
      </c>
      <c r="I28" s="133">
        <v>1</v>
      </c>
      <c r="J28" s="67">
        <f t="shared" si="3"/>
        <v>0.018518518518518517</v>
      </c>
      <c r="K28" s="12"/>
      <c r="L28" s="12"/>
      <c r="M28" s="12"/>
      <c r="O28" s="13"/>
    </row>
    <row r="29" spans="1:15" ht="16.5" customHeight="1">
      <c r="A29" s="88">
        <v>24</v>
      </c>
      <c r="B29" s="89" t="s">
        <v>68</v>
      </c>
      <c r="C29" s="121">
        <v>3134487.033000052</v>
      </c>
      <c r="D29" s="139">
        <v>385423</v>
      </c>
      <c r="E29" s="51">
        <f t="shared" si="1"/>
        <v>8132.589474421744</v>
      </c>
      <c r="F29" s="52">
        <f t="shared" si="0"/>
        <v>28</v>
      </c>
      <c r="G29" s="127">
        <v>29</v>
      </c>
      <c r="H29" s="62">
        <f t="shared" si="2"/>
        <v>1</v>
      </c>
      <c r="I29" s="133">
        <v>0</v>
      </c>
      <c r="J29" s="67">
        <f t="shared" si="3"/>
        <v>0</v>
      </c>
      <c r="K29" s="12"/>
      <c r="L29" s="12"/>
      <c r="M29" s="12"/>
      <c r="O29" s="13"/>
    </row>
    <row r="30" spans="1:15" ht="16.5" customHeight="1">
      <c r="A30" s="88">
        <v>25</v>
      </c>
      <c r="B30" s="89" t="s">
        <v>69</v>
      </c>
      <c r="C30" s="121">
        <v>1792620.3009999841</v>
      </c>
      <c r="D30" s="139">
        <v>285647</v>
      </c>
      <c r="E30" s="51">
        <f t="shared" si="1"/>
        <v>6275.648968832104</v>
      </c>
      <c r="F30" s="52">
        <f t="shared" si="0"/>
        <v>36</v>
      </c>
      <c r="G30" s="127">
        <v>19</v>
      </c>
      <c r="H30" s="64">
        <f t="shared" si="2"/>
        <v>1</v>
      </c>
      <c r="I30" s="133">
        <v>0</v>
      </c>
      <c r="J30" s="67">
        <f t="shared" si="3"/>
        <v>0</v>
      </c>
      <c r="K30" s="12"/>
      <c r="L30" s="12"/>
      <c r="M30" s="12"/>
      <c r="O30" s="13"/>
    </row>
    <row r="31" spans="1:15" ht="16.5" customHeight="1" thickBot="1">
      <c r="A31" s="90">
        <v>26</v>
      </c>
      <c r="B31" s="91" t="s">
        <v>70</v>
      </c>
      <c r="C31" s="122">
        <v>3360373.5389999747</v>
      </c>
      <c r="D31" s="140">
        <v>564906</v>
      </c>
      <c r="E31" s="53">
        <f t="shared" si="1"/>
        <v>5948.553456681244</v>
      </c>
      <c r="F31" s="54">
        <f t="shared" si="0"/>
        <v>39</v>
      </c>
      <c r="G31" s="128">
        <v>26</v>
      </c>
      <c r="H31" s="63">
        <f t="shared" si="2"/>
        <v>1</v>
      </c>
      <c r="I31" s="134">
        <v>0</v>
      </c>
      <c r="J31" s="69">
        <f t="shared" si="3"/>
        <v>0</v>
      </c>
      <c r="K31" s="12"/>
      <c r="L31" s="12"/>
      <c r="M31" s="12"/>
      <c r="O31" s="13"/>
    </row>
    <row r="32" spans="1:15" ht="16.5" customHeight="1" thickBot="1">
      <c r="A32" s="92">
        <v>27</v>
      </c>
      <c r="B32" s="93" t="s">
        <v>71</v>
      </c>
      <c r="C32" s="123">
        <v>8041338.189999938</v>
      </c>
      <c r="D32" s="141">
        <v>2024766</v>
      </c>
      <c r="E32" s="55">
        <f t="shared" si="1"/>
        <v>3971.490132686907</v>
      </c>
      <c r="F32" s="56">
        <f t="shared" si="0"/>
        <v>43</v>
      </c>
      <c r="G32" s="129">
        <v>36</v>
      </c>
      <c r="H32" s="65">
        <f t="shared" si="2"/>
        <v>0.8372093023255814</v>
      </c>
      <c r="I32" s="135">
        <v>7</v>
      </c>
      <c r="J32" s="70">
        <f t="shared" si="3"/>
        <v>0.16279069767441862</v>
      </c>
      <c r="K32" s="12"/>
      <c r="L32" s="12"/>
      <c r="M32" s="12"/>
      <c r="O32" s="13"/>
    </row>
    <row r="33" spans="1:15" ht="16.5" customHeight="1">
      <c r="A33" s="88">
        <v>28</v>
      </c>
      <c r="B33" s="89" t="s">
        <v>72</v>
      </c>
      <c r="C33" s="121">
        <v>12312765.996999979</v>
      </c>
      <c r="D33" s="139">
        <v>1190930</v>
      </c>
      <c r="E33" s="51">
        <f t="shared" si="1"/>
        <v>10338.782293669636</v>
      </c>
      <c r="F33" s="52">
        <f t="shared" si="0"/>
        <v>17</v>
      </c>
      <c r="G33" s="127">
        <v>40</v>
      </c>
      <c r="H33" s="62">
        <f t="shared" si="2"/>
        <v>0.975609756097561</v>
      </c>
      <c r="I33" s="133">
        <v>1</v>
      </c>
      <c r="J33" s="67">
        <f t="shared" si="3"/>
        <v>0.024390243902439025</v>
      </c>
      <c r="K33" s="12"/>
      <c r="L33" s="12"/>
      <c r="M33" s="12"/>
      <c r="O33" s="13"/>
    </row>
    <row r="34" spans="1:15" ht="16.5" customHeight="1">
      <c r="A34" s="88">
        <v>29</v>
      </c>
      <c r="B34" s="89" t="s">
        <v>73</v>
      </c>
      <c r="C34" s="121">
        <v>2152882.7669999897</v>
      </c>
      <c r="D34" s="139">
        <v>317100</v>
      </c>
      <c r="E34" s="51">
        <f t="shared" si="1"/>
        <v>6789.2865562913585</v>
      </c>
      <c r="F34" s="52">
        <f t="shared" si="0"/>
        <v>34</v>
      </c>
      <c r="G34" s="127">
        <v>35</v>
      </c>
      <c r="H34" s="62">
        <f t="shared" si="2"/>
        <v>0.8974358974358975</v>
      </c>
      <c r="I34" s="133">
        <v>4</v>
      </c>
      <c r="J34" s="67">
        <f t="shared" si="3"/>
        <v>0.10256410256410256</v>
      </c>
      <c r="K34" s="12"/>
      <c r="L34" s="12"/>
      <c r="M34" s="12"/>
      <c r="O34" s="13"/>
    </row>
    <row r="35" spans="1:15" ht="16.5" customHeight="1">
      <c r="A35" s="88">
        <v>30</v>
      </c>
      <c r="B35" s="94" t="s">
        <v>74</v>
      </c>
      <c r="C35" s="124">
        <v>5729208.88699998</v>
      </c>
      <c r="D35" s="142">
        <v>256596</v>
      </c>
      <c r="E35" s="57">
        <f t="shared" si="1"/>
        <v>22327.7404441222</v>
      </c>
      <c r="F35" s="58">
        <f t="shared" si="0"/>
        <v>2</v>
      </c>
      <c r="G35" s="130">
        <v>29</v>
      </c>
      <c r="H35" s="64">
        <f t="shared" si="2"/>
        <v>0.9666666666666667</v>
      </c>
      <c r="I35" s="136">
        <v>1</v>
      </c>
      <c r="J35" s="71">
        <f t="shared" si="3"/>
        <v>0.03333333333333333</v>
      </c>
      <c r="K35" s="12"/>
      <c r="L35" s="12"/>
      <c r="M35" s="12"/>
      <c r="O35" s="13"/>
    </row>
    <row r="36" spans="1:15" ht="16.5" customHeight="1">
      <c r="A36" s="88">
        <v>31</v>
      </c>
      <c r="B36" s="89" t="s">
        <v>75</v>
      </c>
      <c r="C36" s="121">
        <v>1017665.6199999899</v>
      </c>
      <c r="D36" s="139">
        <v>121244</v>
      </c>
      <c r="E36" s="51">
        <f t="shared" si="1"/>
        <v>8393.533865593266</v>
      </c>
      <c r="F36" s="52">
        <f t="shared" si="0"/>
        <v>24</v>
      </c>
      <c r="G36" s="127">
        <v>19</v>
      </c>
      <c r="H36" s="62">
        <f t="shared" si="2"/>
        <v>1</v>
      </c>
      <c r="I36" s="133">
        <v>0</v>
      </c>
      <c r="J36" s="67">
        <f t="shared" si="3"/>
        <v>0</v>
      </c>
      <c r="K36" s="12"/>
      <c r="L36" s="12"/>
      <c r="M36" s="12"/>
      <c r="O36" s="13"/>
    </row>
    <row r="37" spans="1:15" ht="16.5" customHeight="1">
      <c r="A37" s="88">
        <v>32</v>
      </c>
      <c r="B37" s="89" t="s">
        <v>76</v>
      </c>
      <c r="C37" s="121">
        <v>1355806.8920000046</v>
      </c>
      <c r="D37" s="139">
        <v>133615</v>
      </c>
      <c r="E37" s="51">
        <f t="shared" si="1"/>
        <v>10147.115907645135</v>
      </c>
      <c r="F37" s="52">
        <f t="shared" si="0"/>
        <v>20</v>
      </c>
      <c r="G37" s="127">
        <v>18</v>
      </c>
      <c r="H37" s="62">
        <f t="shared" si="2"/>
        <v>0.9473684210526315</v>
      </c>
      <c r="I37" s="133">
        <v>1</v>
      </c>
      <c r="J37" s="67">
        <f t="shared" si="3"/>
        <v>0.05263157894736842</v>
      </c>
      <c r="K37" s="12"/>
      <c r="L37" s="12"/>
      <c r="M37" s="12"/>
      <c r="O37" s="13"/>
    </row>
    <row r="38" spans="1:15" ht="16.5" customHeight="1">
      <c r="A38" s="88">
        <v>33</v>
      </c>
      <c r="B38" s="89" t="s">
        <v>77</v>
      </c>
      <c r="C38" s="121">
        <v>5235174.041999966</v>
      </c>
      <c r="D38" s="139">
        <v>398291</v>
      </c>
      <c r="E38" s="51">
        <f t="shared" si="1"/>
        <v>13144.093243382265</v>
      </c>
      <c r="F38" s="52">
        <f t="shared" si="0"/>
        <v>12</v>
      </c>
      <c r="G38" s="127">
        <v>27</v>
      </c>
      <c r="H38" s="62">
        <f t="shared" si="2"/>
        <v>1</v>
      </c>
      <c r="I38" s="133">
        <v>0</v>
      </c>
      <c r="J38" s="67">
        <f t="shared" si="3"/>
        <v>0</v>
      </c>
      <c r="K38" s="12"/>
      <c r="L38" s="12"/>
      <c r="M38" s="12"/>
      <c r="O38" s="13"/>
    </row>
    <row r="39" spans="1:15" ht="16.5" customHeight="1">
      <c r="A39" s="88">
        <v>34</v>
      </c>
      <c r="B39" s="89" t="s">
        <v>78</v>
      </c>
      <c r="C39" s="121">
        <v>2117645.30099988</v>
      </c>
      <c r="D39" s="139">
        <v>571553</v>
      </c>
      <c r="E39" s="51">
        <f t="shared" si="1"/>
        <v>3705.0724972135213</v>
      </c>
      <c r="F39" s="52">
        <f t="shared" si="0"/>
        <v>44</v>
      </c>
      <c r="G39" s="127">
        <v>23</v>
      </c>
      <c r="H39" s="62">
        <f t="shared" si="2"/>
        <v>1</v>
      </c>
      <c r="I39" s="133">
        <v>0</v>
      </c>
      <c r="J39" s="67">
        <f t="shared" si="3"/>
        <v>0</v>
      </c>
      <c r="K39" s="12"/>
      <c r="L39" s="12"/>
      <c r="M39" s="12"/>
      <c r="O39" s="13"/>
    </row>
    <row r="40" spans="1:15" ht="16.5" customHeight="1">
      <c r="A40" s="88">
        <v>35</v>
      </c>
      <c r="B40" s="94" t="s">
        <v>79</v>
      </c>
      <c r="C40" s="124">
        <v>5553898.059000015</v>
      </c>
      <c r="D40" s="142">
        <v>299604</v>
      </c>
      <c r="E40" s="57">
        <f t="shared" si="1"/>
        <v>18537.462981135148</v>
      </c>
      <c r="F40" s="58">
        <f t="shared" si="0"/>
        <v>7</v>
      </c>
      <c r="G40" s="130">
        <v>19</v>
      </c>
      <c r="H40" s="64">
        <f t="shared" si="2"/>
        <v>1</v>
      </c>
      <c r="I40" s="136">
        <v>0</v>
      </c>
      <c r="J40" s="71">
        <f t="shared" si="3"/>
        <v>0</v>
      </c>
      <c r="K40" s="12"/>
      <c r="L40" s="12"/>
      <c r="M40" s="12"/>
      <c r="O40" s="13"/>
    </row>
    <row r="41" spans="1:15" ht="16.5" customHeight="1">
      <c r="A41" s="88">
        <v>36</v>
      </c>
      <c r="B41" s="89" t="s">
        <v>80</v>
      </c>
      <c r="C41" s="121">
        <v>2456164.7409999967</v>
      </c>
      <c r="D41" s="139">
        <v>160618</v>
      </c>
      <c r="E41" s="51">
        <f t="shared" si="1"/>
        <v>15291.964418682817</v>
      </c>
      <c r="F41" s="52">
        <f t="shared" si="0"/>
        <v>9</v>
      </c>
      <c r="G41" s="127">
        <v>23</v>
      </c>
      <c r="H41" s="62">
        <f t="shared" si="2"/>
        <v>0.9583333333333334</v>
      </c>
      <c r="I41" s="133">
        <v>1</v>
      </c>
      <c r="J41" s="67">
        <f t="shared" si="3"/>
        <v>0.041666666666666664</v>
      </c>
      <c r="K41" s="12"/>
      <c r="L41" s="12"/>
      <c r="M41" s="12"/>
      <c r="O41" s="13"/>
    </row>
    <row r="42" spans="1:15" ht="16.5" customHeight="1">
      <c r="A42" s="88">
        <v>37</v>
      </c>
      <c r="B42" s="89" t="s">
        <v>81</v>
      </c>
      <c r="C42" s="121">
        <v>1568587.0650000274</v>
      </c>
      <c r="D42" s="139">
        <v>208207</v>
      </c>
      <c r="E42" s="51">
        <f t="shared" si="1"/>
        <v>7533.786400073135</v>
      </c>
      <c r="F42" s="52">
        <f t="shared" si="0"/>
        <v>31</v>
      </c>
      <c r="G42" s="127">
        <v>17</v>
      </c>
      <c r="H42" s="62">
        <f t="shared" si="2"/>
        <v>1</v>
      </c>
      <c r="I42" s="133">
        <v>0</v>
      </c>
      <c r="J42" s="67">
        <f t="shared" si="3"/>
        <v>0</v>
      </c>
      <c r="K42" s="12"/>
      <c r="L42" s="12"/>
      <c r="M42" s="12"/>
      <c r="O42" s="13"/>
    </row>
    <row r="43" spans="1:15" ht="16.5" customHeight="1">
      <c r="A43" s="88">
        <v>38</v>
      </c>
      <c r="B43" s="89" t="s">
        <v>82</v>
      </c>
      <c r="C43" s="121">
        <v>6685686.501999974</v>
      </c>
      <c r="D43" s="139">
        <v>321865</v>
      </c>
      <c r="E43" s="51">
        <f t="shared" si="1"/>
        <v>20771.710195268122</v>
      </c>
      <c r="F43" s="52">
        <f t="shared" si="0"/>
        <v>3</v>
      </c>
      <c r="G43" s="127">
        <v>20</v>
      </c>
      <c r="H43" s="62">
        <f t="shared" si="2"/>
        <v>1</v>
      </c>
      <c r="I43" s="133">
        <v>0</v>
      </c>
      <c r="J43" s="67">
        <f t="shared" si="3"/>
        <v>0</v>
      </c>
      <c r="K43" s="12"/>
      <c r="L43" s="12"/>
      <c r="M43" s="12"/>
      <c r="O43" s="13"/>
    </row>
    <row r="44" spans="1:15" ht="16.5" customHeight="1">
      <c r="A44" s="88">
        <v>39</v>
      </c>
      <c r="B44" s="89" t="s">
        <v>83</v>
      </c>
      <c r="C44" s="121">
        <v>1080828.5049999803</v>
      </c>
      <c r="D44" s="139">
        <v>175898</v>
      </c>
      <c r="E44" s="51">
        <f t="shared" si="1"/>
        <v>6144.632144765605</v>
      </c>
      <c r="F44" s="52">
        <f t="shared" si="0"/>
        <v>38</v>
      </c>
      <c r="G44" s="127">
        <v>31</v>
      </c>
      <c r="H44" s="62">
        <f t="shared" si="2"/>
        <v>0.9117647058823529</v>
      </c>
      <c r="I44" s="133">
        <v>3</v>
      </c>
      <c r="J44" s="67">
        <f t="shared" si="3"/>
        <v>0.08823529411764706</v>
      </c>
      <c r="K44" s="12"/>
      <c r="L44" s="12"/>
      <c r="M44" s="12"/>
      <c r="O44" s="13"/>
    </row>
    <row r="45" spans="1:15" ht="16.5" customHeight="1">
      <c r="A45" s="88">
        <v>40</v>
      </c>
      <c r="B45" s="94" t="s">
        <v>84</v>
      </c>
      <c r="C45" s="124">
        <v>9269156.07099992</v>
      </c>
      <c r="D45" s="142">
        <v>1124495</v>
      </c>
      <c r="E45" s="57">
        <f t="shared" si="1"/>
        <v>8242.950009559776</v>
      </c>
      <c r="F45" s="58">
        <f t="shared" si="0"/>
        <v>27</v>
      </c>
      <c r="G45" s="130">
        <v>40</v>
      </c>
      <c r="H45" s="64">
        <f t="shared" si="2"/>
        <v>0.6666666666666666</v>
      </c>
      <c r="I45" s="136">
        <v>20</v>
      </c>
      <c r="J45" s="71">
        <f t="shared" si="3"/>
        <v>0.3333333333333333</v>
      </c>
      <c r="K45" s="12"/>
      <c r="L45" s="12"/>
      <c r="M45" s="12"/>
      <c r="O45" s="13"/>
    </row>
    <row r="46" spans="1:15" ht="16.5" customHeight="1">
      <c r="A46" s="88">
        <v>41</v>
      </c>
      <c r="B46" s="89" t="s">
        <v>85</v>
      </c>
      <c r="C46" s="121">
        <v>2290137.0440000296</v>
      </c>
      <c r="D46" s="139">
        <v>181073</v>
      </c>
      <c r="E46" s="51">
        <f t="shared" si="1"/>
        <v>12647.589889160889</v>
      </c>
      <c r="F46" s="52">
        <f t="shared" si="0"/>
        <v>13</v>
      </c>
      <c r="G46" s="127">
        <v>20</v>
      </c>
      <c r="H46" s="62">
        <f t="shared" si="2"/>
        <v>1</v>
      </c>
      <c r="I46" s="133">
        <v>0</v>
      </c>
      <c r="J46" s="67">
        <f t="shared" si="3"/>
        <v>0</v>
      </c>
      <c r="K46" s="12"/>
      <c r="L46" s="12"/>
      <c r="M46" s="12"/>
      <c r="O46" s="13"/>
    </row>
    <row r="47" spans="1:15" ht="16.5" customHeight="1">
      <c r="A47" s="88">
        <v>42</v>
      </c>
      <c r="B47" s="89" t="s">
        <v>86</v>
      </c>
      <c r="C47" s="121">
        <v>2813983.1520000696</v>
      </c>
      <c r="D47" s="139">
        <v>336212</v>
      </c>
      <c r="E47" s="51">
        <f t="shared" si="1"/>
        <v>8369.66899456316</v>
      </c>
      <c r="F47" s="52">
        <f t="shared" si="0"/>
        <v>25</v>
      </c>
      <c r="G47" s="127">
        <v>21</v>
      </c>
      <c r="H47" s="62">
        <f t="shared" si="2"/>
        <v>1</v>
      </c>
      <c r="I47" s="133">
        <v>0</v>
      </c>
      <c r="J47" s="67">
        <f t="shared" si="3"/>
        <v>0</v>
      </c>
      <c r="K47" s="12"/>
      <c r="L47" s="12"/>
      <c r="M47" s="12"/>
      <c r="O47" s="13"/>
    </row>
    <row r="48" spans="1:15" ht="16.5" customHeight="1">
      <c r="A48" s="88">
        <v>43</v>
      </c>
      <c r="B48" s="89" t="s">
        <v>87</v>
      </c>
      <c r="C48" s="121">
        <v>4089959.1279999316</v>
      </c>
      <c r="D48" s="139">
        <v>432543</v>
      </c>
      <c r="E48" s="51">
        <f t="shared" si="1"/>
        <v>9455.612801501658</v>
      </c>
      <c r="F48" s="52">
        <f t="shared" si="0"/>
        <v>21</v>
      </c>
      <c r="G48" s="127">
        <v>43</v>
      </c>
      <c r="H48" s="62">
        <f t="shared" si="2"/>
        <v>0.9555555555555556</v>
      </c>
      <c r="I48" s="133">
        <v>2</v>
      </c>
      <c r="J48" s="67">
        <f t="shared" si="3"/>
        <v>0.044444444444444446</v>
      </c>
      <c r="K48" s="12"/>
      <c r="L48" s="12"/>
      <c r="M48" s="12"/>
      <c r="O48" s="13"/>
    </row>
    <row r="49" spans="1:15" ht="16.5" customHeight="1">
      <c r="A49" s="88">
        <v>44</v>
      </c>
      <c r="B49" s="89" t="s">
        <v>88</v>
      </c>
      <c r="C49" s="121">
        <v>4754843.078999996</v>
      </c>
      <c r="D49" s="139">
        <v>255710</v>
      </c>
      <c r="E49" s="51">
        <f t="shared" si="1"/>
        <v>18594.670052012032</v>
      </c>
      <c r="F49" s="52">
        <f t="shared" si="0"/>
        <v>5</v>
      </c>
      <c r="G49" s="127">
        <v>18</v>
      </c>
      <c r="H49" s="62">
        <f t="shared" si="2"/>
        <v>1</v>
      </c>
      <c r="I49" s="133">
        <v>0</v>
      </c>
      <c r="J49" s="67">
        <f t="shared" si="3"/>
        <v>0</v>
      </c>
      <c r="K49" s="12"/>
      <c r="L49" s="12"/>
      <c r="M49" s="12"/>
      <c r="O49" s="13"/>
    </row>
    <row r="50" spans="1:15" ht="16.5" customHeight="1">
      <c r="A50" s="88">
        <v>45</v>
      </c>
      <c r="B50" s="94" t="s">
        <v>89</v>
      </c>
      <c r="C50" s="124">
        <v>3773697.749999985</v>
      </c>
      <c r="D50" s="142">
        <v>274563</v>
      </c>
      <c r="E50" s="57">
        <f t="shared" si="1"/>
        <v>13744.37833939746</v>
      </c>
      <c r="F50" s="58">
        <f t="shared" si="0"/>
        <v>11</v>
      </c>
      <c r="G50" s="130">
        <v>26</v>
      </c>
      <c r="H50" s="64">
        <f t="shared" si="2"/>
        <v>1</v>
      </c>
      <c r="I50" s="136">
        <v>0</v>
      </c>
      <c r="J50" s="71">
        <f t="shared" si="3"/>
        <v>0</v>
      </c>
      <c r="K50" s="12"/>
      <c r="L50" s="12"/>
      <c r="M50" s="12"/>
      <c r="O50" s="13"/>
    </row>
    <row r="51" spans="1:15" ht="16.5" customHeight="1">
      <c r="A51" s="88">
        <v>46</v>
      </c>
      <c r="B51" s="89" t="s">
        <v>90</v>
      </c>
      <c r="C51" s="121">
        <v>-36029.715999901295</v>
      </c>
      <c r="D51" s="139">
        <v>392217</v>
      </c>
      <c r="E51" s="51">
        <f t="shared" si="1"/>
        <v>-91.86168880976932</v>
      </c>
      <c r="F51" s="52">
        <f t="shared" si="0"/>
        <v>46</v>
      </c>
      <c r="G51" s="127">
        <v>41</v>
      </c>
      <c r="H51" s="62">
        <f t="shared" si="2"/>
        <v>0.9534883720930233</v>
      </c>
      <c r="I51" s="133">
        <v>2</v>
      </c>
      <c r="J51" s="67">
        <f t="shared" si="3"/>
        <v>0.046511627906976744</v>
      </c>
      <c r="K51" s="12"/>
      <c r="L51" s="12"/>
      <c r="M51" s="12"/>
      <c r="O51" s="13"/>
    </row>
    <row r="52" spans="1:15" ht="16.5" customHeight="1">
      <c r="A52" s="95">
        <v>47</v>
      </c>
      <c r="B52" s="96" t="s">
        <v>91</v>
      </c>
      <c r="C52" s="125">
        <v>-818060.2330000103</v>
      </c>
      <c r="D52" s="143">
        <v>412368</v>
      </c>
      <c r="E52" s="59">
        <f t="shared" si="1"/>
        <v>-1983.811141989704</v>
      </c>
      <c r="F52" s="60">
        <f t="shared" si="0"/>
        <v>47</v>
      </c>
      <c r="G52" s="131">
        <v>33</v>
      </c>
      <c r="H52" s="62">
        <f t="shared" si="2"/>
        <v>0.8048780487804879</v>
      </c>
      <c r="I52" s="137">
        <v>8</v>
      </c>
      <c r="J52" s="72">
        <f t="shared" si="3"/>
        <v>0.1951219512195122</v>
      </c>
      <c r="K52" s="12"/>
      <c r="L52" s="12"/>
      <c r="M52" s="12"/>
      <c r="O52" s="13"/>
    </row>
    <row r="53" spans="1:13" ht="16.5" customHeight="1">
      <c r="A53" s="198" t="s">
        <v>165</v>
      </c>
      <c r="B53" s="199"/>
      <c r="C53" s="73">
        <f>SUM(C6:C52)</f>
        <v>244961573.50799945</v>
      </c>
      <c r="D53" s="74">
        <f>SUM(D6:D52)</f>
        <v>28314222</v>
      </c>
      <c r="E53" s="75">
        <f>C53/D53*1000</f>
        <v>8651.538209596558</v>
      </c>
      <c r="F53" s="15"/>
      <c r="G53" s="76">
        <f>SUM(G6:G52)</f>
        <v>1653</v>
      </c>
      <c r="H53" s="77">
        <f>G53/($G53+$I53)</f>
        <v>0.9632867132867133</v>
      </c>
      <c r="I53" s="78">
        <f>SUM(I6:I52)</f>
        <v>63</v>
      </c>
      <c r="J53" s="79">
        <f>I53/($G53+$I53)</f>
        <v>0.03671328671328671</v>
      </c>
      <c r="K53" s="12"/>
      <c r="L53" s="12"/>
      <c r="M53" s="12"/>
    </row>
    <row r="54" spans="1:13" ht="16.5" customHeight="1">
      <c r="A54" s="16" t="s">
        <v>172</v>
      </c>
      <c r="K54" s="12"/>
      <c r="L54" s="12"/>
      <c r="M54" s="12"/>
    </row>
    <row r="55" spans="1:13" ht="16.5" customHeight="1">
      <c r="A55" s="148" t="s">
        <v>173</v>
      </c>
      <c r="K55" s="12"/>
      <c r="L55" s="12"/>
      <c r="M55" s="12"/>
    </row>
    <row r="56" spans="1:13" ht="16.5" customHeight="1">
      <c r="A56" s="17" t="s">
        <v>179</v>
      </c>
      <c r="K56" s="12"/>
      <c r="L56" s="12"/>
      <c r="M56" s="12"/>
    </row>
    <row r="57" spans="2:10" ht="15.75">
      <c r="B57" s="18"/>
      <c r="C57" s="18"/>
      <c r="D57" s="18"/>
      <c r="E57" s="18"/>
      <c r="F57" s="18"/>
      <c r="G57" s="18"/>
      <c r="H57" s="18"/>
      <c r="I57" s="18"/>
      <c r="J57" s="18"/>
    </row>
  </sheetData>
  <sheetProtection/>
  <mergeCells count="8">
    <mergeCell ref="G3:J3"/>
    <mergeCell ref="A53:B53"/>
    <mergeCell ref="A3:B5"/>
    <mergeCell ref="F3:F5"/>
    <mergeCell ref="G4:G5"/>
    <mergeCell ref="I4:I5"/>
    <mergeCell ref="C3:C4"/>
    <mergeCell ref="D3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Q52"/>
  <sheetViews>
    <sheetView zoomScalePageLayoutView="0" workbookViewId="0" topLeftCell="A1">
      <selection activeCell="O3" sqref="O3"/>
    </sheetView>
  </sheetViews>
  <sheetFormatPr defaultColWidth="9.140625" defaultRowHeight="15"/>
  <cols>
    <col min="7" max="7" width="12.00390625" style="0" customWidth="1"/>
    <col min="8" max="8" width="12.28125" style="0" customWidth="1"/>
    <col min="11" max="11" width="12.00390625" style="0" customWidth="1"/>
  </cols>
  <sheetData>
    <row r="2" spans="2:17" ht="13.5">
      <c r="B2" s="1" t="s">
        <v>100</v>
      </c>
      <c r="C2" s="1" t="s">
        <v>101</v>
      </c>
      <c r="D2" s="1" t="s">
        <v>102</v>
      </c>
      <c r="F2" s="2" t="s">
        <v>100</v>
      </c>
      <c r="G2" s="2" t="s">
        <v>101</v>
      </c>
      <c r="H2" s="2" t="s">
        <v>102</v>
      </c>
      <c r="J2" s="1" t="s">
        <v>100</v>
      </c>
      <c r="K2" s="1" t="s">
        <v>109</v>
      </c>
      <c r="L2" s="1" t="s">
        <v>102</v>
      </c>
      <c r="N2" s="2" t="s">
        <v>100</v>
      </c>
      <c r="O2" s="2" t="s">
        <v>109</v>
      </c>
      <c r="P2" s="2" t="s">
        <v>102</v>
      </c>
      <c r="Q2" s="2"/>
    </row>
    <row r="3" spans="2:16" ht="13.5">
      <c r="B3" s="144">
        <f>+'府内状況'!J6</f>
        <v>29</v>
      </c>
      <c r="C3" s="144" t="str">
        <f>'府内状況'!B6</f>
        <v>大阪市</v>
      </c>
      <c r="D3" s="145">
        <f>+'府内状況'!I6</f>
        <v>3484.474677124054</v>
      </c>
      <c r="F3">
        <v>1</v>
      </c>
      <c r="G3" t="s">
        <v>35</v>
      </c>
      <c r="H3" s="3">
        <v>35648.82416192283</v>
      </c>
      <c r="J3" s="147">
        <f>+'全国状況'!F6</f>
        <v>40</v>
      </c>
      <c r="K3" s="144" t="str">
        <f>'全国状況'!B6</f>
        <v>北海道</v>
      </c>
      <c r="L3" s="145">
        <f>+'全国状況'!E6</f>
        <v>5707.804355698368</v>
      </c>
      <c r="N3" s="1">
        <v>1</v>
      </c>
      <c r="O3" s="1" t="s">
        <v>135</v>
      </c>
      <c r="P3" s="4">
        <v>29266.515357920045</v>
      </c>
    </row>
    <row r="4" spans="2:16" ht="13.5">
      <c r="B4" s="144">
        <f>+'府内状況'!J7</f>
        <v>21</v>
      </c>
      <c r="C4" s="144" t="str">
        <f>'府内状況'!B7</f>
        <v>堺市</v>
      </c>
      <c r="D4" s="145">
        <f>+'府内状況'!I7</f>
        <v>7273.768337660252</v>
      </c>
      <c r="F4">
        <v>2</v>
      </c>
      <c r="G4" t="s">
        <v>42</v>
      </c>
      <c r="H4" s="3">
        <v>33474.585783687035</v>
      </c>
      <c r="J4" s="147">
        <f>+'全国状況'!F7</f>
        <v>10</v>
      </c>
      <c r="K4" s="144" t="str">
        <f>'全国状況'!B7</f>
        <v>青森県</v>
      </c>
      <c r="L4" s="145">
        <f>+'全国状況'!E7</f>
        <v>13947.596881331085</v>
      </c>
      <c r="N4" s="1">
        <v>2</v>
      </c>
      <c r="O4" s="1" t="s">
        <v>144</v>
      </c>
      <c r="P4" s="4">
        <v>22327.7404441222</v>
      </c>
    </row>
    <row r="5" spans="2:16" ht="13.5">
      <c r="B5" s="144">
        <f>+'府内状況'!J8</f>
        <v>38</v>
      </c>
      <c r="C5" s="144" t="str">
        <f>'府内状況'!B8</f>
        <v>岸和田市</v>
      </c>
      <c r="D5" s="145">
        <f>+'府内状況'!I8</f>
        <v>-8337.920581557806</v>
      </c>
      <c r="F5">
        <v>3</v>
      </c>
      <c r="G5" t="s">
        <v>34</v>
      </c>
      <c r="H5" s="3">
        <v>28832.185351002867</v>
      </c>
      <c r="J5" s="147">
        <f>+'全国状況'!F8</f>
        <v>42</v>
      </c>
      <c r="K5" s="144" t="str">
        <f>'全国状況'!B8</f>
        <v>岩手県</v>
      </c>
      <c r="L5" s="145">
        <f>+'全国状況'!E8</f>
        <v>4567.498907861231</v>
      </c>
      <c r="N5" s="1">
        <v>3</v>
      </c>
      <c r="O5" s="1" t="s">
        <v>152</v>
      </c>
      <c r="P5" s="4">
        <v>20771.710195268122</v>
      </c>
    </row>
    <row r="6" spans="2:16" ht="13.5">
      <c r="B6" s="144">
        <f>+'府内状況'!J9</f>
        <v>13</v>
      </c>
      <c r="C6" s="144" t="str">
        <f>'府内状況'!B9</f>
        <v>豊中市</v>
      </c>
      <c r="D6" s="145">
        <f>+'府内状況'!I9</f>
        <v>15726.666362391601</v>
      </c>
      <c r="F6">
        <v>4</v>
      </c>
      <c r="G6" t="s">
        <v>44</v>
      </c>
      <c r="H6" s="3">
        <v>23093.421303905452</v>
      </c>
      <c r="J6" s="147">
        <f>+'全国状況'!F9</f>
        <v>37</v>
      </c>
      <c r="K6" s="144" t="str">
        <f>'全国状況'!B9</f>
        <v>宮城県</v>
      </c>
      <c r="L6" s="145">
        <f>+'全国状況'!E9</f>
        <v>6269.3416340577105</v>
      </c>
      <c r="N6" s="1">
        <v>4</v>
      </c>
      <c r="O6" s="1" t="s">
        <v>120</v>
      </c>
      <c r="P6" s="4">
        <v>19710.822729829222</v>
      </c>
    </row>
    <row r="7" spans="2:16" ht="13.5">
      <c r="B7" s="144">
        <f>+'府内状況'!J10</f>
        <v>26</v>
      </c>
      <c r="C7" s="144" t="str">
        <f>'府内状況'!B10</f>
        <v>池田市</v>
      </c>
      <c r="D7" s="145">
        <f>+'府内状況'!I10</f>
        <v>3936.373831775701</v>
      </c>
      <c r="F7">
        <v>5</v>
      </c>
      <c r="G7" t="s">
        <v>10</v>
      </c>
      <c r="H7" s="3">
        <v>22608.93632763652</v>
      </c>
      <c r="J7" s="147">
        <f>+'全国状況'!F10</f>
        <v>6</v>
      </c>
      <c r="K7" s="144" t="str">
        <f>'全国状況'!B10</f>
        <v>秋田県</v>
      </c>
      <c r="L7" s="145">
        <f>+'全国状況'!E10</f>
        <v>18538.548888134657</v>
      </c>
      <c r="N7" s="1">
        <v>5</v>
      </c>
      <c r="O7" s="1" t="s">
        <v>158</v>
      </c>
      <c r="P7" s="4">
        <v>18594.670052012032</v>
      </c>
    </row>
    <row r="8" spans="2:16" ht="13.5">
      <c r="B8" s="144">
        <f>+'府内状況'!J11</f>
        <v>39</v>
      </c>
      <c r="C8" s="144" t="str">
        <f>'府内状況'!B11</f>
        <v>吹田市</v>
      </c>
      <c r="D8" s="145">
        <f>+'府内状況'!I11</f>
        <v>-8531.681988756249</v>
      </c>
      <c r="F8">
        <v>6</v>
      </c>
      <c r="G8" t="s">
        <v>11</v>
      </c>
      <c r="H8" s="3">
        <v>22520.94443100006</v>
      </c>
      <c r="J8" s="147">
        <f>+'全国状況'!F11</f>
        <v>4</v>
      </c>
      <c r="K8" s="144" t="str">
        <f>'全国状況'!B11</f>
        <v>山形県</v>
      </c>
      <c r="L8" s="145">
        <f>+'全国状況'!E11</f>
        <v>19710.822729829222</v>
      </c>
      <c r="N8" s="1">
        <v>6</v>
      </c>
      <c r="O8" s="1" t="s">
        <v>119</v>
      </c>
      <c r="P8" s="4">
        <v>18538.548888134657</v>
      </c>
    </row>
    <row r="9" spans="2:16" ht="13.5">
      <c r="B9" s="144">
        <f>+'府内状況'!J12</f>
        <v>17</v>
      </c>
      <c r="C9" s="144" t="str">
        <f>'府内状況'!B12</f>
        <v>泉大津市</v>
      </c>
      <c r="D9" s="145">
        <f>+'府内状況'!I12</f>
        <v>8523.542348059555</v>
      </c>
      <c r="F9">
        <v>7</v>
      </c>
      <c r="G9" t="s">
        <v>40</v>
      </c>
      <c r="H9" s="3">
        <v>20910.399500340678</v>
      </c>
      <c r="J9" s="147">
        <f>+'全国状況'!F12</f>
        <v>8</v>
      </c>
      <c r="K9" s="144" t="str">
        <f>'全国状況'!B12</f>
        <v>福島県</v>
      </c>
      <c r="L9" s="145">
        <f>+'全国状況'!E12</f>
        <v>15904.725046821712</v>
      </c>
      <c r="N9" s="1">
        <v>7</v>
      </c>
      <c r="O9" s="1" t="s">
        <v>149</v>
      </c>
      <c r="P9" s="4">
        <v>18537.462981135148</v>
      </c>
    </row>
    <row r="10" spans="2:16" ht="13.5">
      <c r="B10" s="144">
        <f>+'府内状況'!J13</f>
        <v>16</v>
      </c>
      <c r="C10" s="144" t="str">
        <f>'府内状況'!B13</f>
        <v>高槻市</v>
      </c>
      <c r="D10" s="145">
        <f>+'府内状況'!I13</f>
        <v>8628.213472323021</v>
      </c>
      <c r="F10">
        <v>8</v>
      </c>
      <c r="G10" t="s">
        <v>28</v>
      </c>
      <c r="H10" s="3">
        <v>19440.88021169485</v>
      </c>
      <c r="J10" s="147">
        <f>+'全国状況'!F13</f>
        <v>41</v>
      </c>
      <c r="K10" s="144" t="str">
        <f>'全国状況'!B13</f>
        <v>茨城県</v>
      </c>
      <c r="L10" s="145">
        <f>+'全国状況'!E13</f>
        <v>4796.776681557418</v>
      </c>
      <c r="N10" s="1">
        <v>8</v>
      </c>
      <c r="O10" s="1" t="s">
        <v>121</v>
      </c>
      <c r="P10" s="4">
        <v>15904.725046821712</v>
      </c>
    </row>
    <row r="11" spans="2:16" ht="13.5">
      <c r="B11" s="144">
        <f>+'府内状況'!J14</f>
        <v>5</v>
      </c>
      <c r="C11" s="144" t="str">
        <f>'府内状況'!B14</f>
        <v>貝塚市</v>
      </c>
      <c r="D11" s="145">
        <f>+'府内状況'!I14</f>
        <v>22608.93632763652</v>
      </c>
      <c r="F11">
        <v>9</v>
      </c>
      <c r="G11" t="s">
        <v>32</v>
      </c>
      <c r="H11" s="3">
        <v>18356.066453714142</v>
      </c>
      <c r="J11" s="147">
        <f>+'全国状況'!F14</f>
        <v>15</v>
      </c>
      <c r="K11" s="144" t="str">
        <f>'全国状況'!B14</f>
        <v>栃木県</v>
      </c>
      <c r="L11" s="145">
        <f>+'全国状況'!E14</f>
        <v>11571.029263971268</v>
      </c>
      <c r="N11" s="1">
        <v>9</v>
      </c>
      <c r="O11" s="1" t="s">
        <v>150</v>
      </c>
      <c r="P11" s="4">
        <v>15291.964418682817</v>
      </c>
    </row>
    <row r="12" spans="2:16" ht="13.5">
      <c r="B12" s="144">
        <f>+'府内状況'!J15</f>
        <v>6</v>
      </c>
      <c r="C12" s="144" t="str">
        <f>'府内状況'!B15</f>
        <v>守口市</v>
      </c>
      <c r="D12" s="145">
        <f>+'府内状況'!I15</f>
        <v>22520.94443100006</v>
      </c>
      <c r="F12">
        <v>10</v>
      </c>
      <c r="G12" t="s">
        <v>15</v>
      </c>
      <c r="H12" s="3">
        <v>18131.842124326526</v>
      </c>
      <c r="J12" s="147">
        <f>+'全国状況'!F15</f>
        <v>33</v>
      </c>
      <c r="K12" s="144" t="str">
        <f>'全国状況'!B15</f>
        <v>群馬県</v>
      </c>
      <c r="L12" s="145">
        <f>+'全国状況'!E15</f>
        <v>6866.136300901534</v>
      </c>
      <c r="N12" s="1">
        <v>10</v>
      </c>
      <c r="O12" s="1" t="s">
        <v>116</v>
      </c>
      <c r="P12" s="4">
        <v>13947.596881331085</v>
      </c>
    </row>
    <row r="13" spans="2:16" ht="13.5">
      <c r="B13" s="144">
        <f>+'府内状況'!J16</f>
        <v>18</v>
      </c>
      <c r="C13" s="144" t="str">
        <f>'府内状況'!B16</f>
        <v>枚方市</v>
      </c>
      <c r="D13" s="145">
        <f>+'府内状況'!I16</f>
        <v>8456.377814078156</v>
      </c>
      <c r="F13">
        <v>11</v>
      </c>
      <c r="G13" t="s">
        <v>13</v>
      </c>
      <c r="H13" s="3">
        <v>16758.729445489564</v>
      </c>
      <c r="J13" s="147">
        <f>+'全国状況'!F16</f>
        <v>30</v>
      </c>
      <c r="K13" s="144" t="str">
        <f>'全国状況'!B16</f>
        <v>埼玉県</v>
      </c>
      <c r="L13" s="145">
        <f>+'全国状況'!E16</f>
        <v>7876.980340378495</v>
      </c>
      <c r="N13" s="1">
        <v>11</v>
      </c>
      <c r="O13" s="1" t="s">
        <v>159</v>
      </c>
      <c r="P13" s="4">
        <v>13744.37833939746</v>
      </c>
    </row>
    <row r="14" spans="2:16" ht="13.5">
      <c r="B14" s="144">
        <f>+'府内状況'!J17</f>
        <v>11</v>
      </c>
      <c r="C14" s="144" t="str">
        <f>'府内状況'!B17</f>
        <v>茨木市</v>
      </c>
      <c r="D14" s="145">
        <f>+'府内状況'!I17</f>
        <v>16758.729445489564</v>
      </c>
      <c r="F14">
        <v>12</v>
      </c>
      <c r="G14" t="s">
        <v>43</v>
      </c>
      <c r="H14" s="3">
        <v>16536.511709601877</v>
      </c>
      <c r="J14" s="147">
        <f>+'全国状況'!F17</f>
        <v>26</v>
      </c>
      <c r="K14" s="144" t="str">
        <f>'全国状況'!B17</f>
        <v>千葉県</v>
      </c>
      <c r="L14" s="145">
        <f>+'全国状況'!E17</f>
        <v>8325.401456410682</v>
      </c>
      <c r="N14" s="1">
        <v>12</v>
      </c>
      <c r="O14" s="1" t="s">
        <v>147</v>
      </c>
      <c r="P14" s="4">
        <v>13144.093243382265</v>
      </c>
    </row>
    <row r="15" spans="2:16" ht="13.5">
      <c r="B15" s="144">
        <f>+'府内状況'!J18</f>
        <v>23</v>
      </c>
      <c r="C15" s="144" t="str">
        <f>'府内状況'!B18</f>
        <v>八尾市</v>
      </c>
      <c r="D15" s="145">
        <f>+'府内状況'!I18</f>
        <v>6811.751423476411</v>
      </c>
      <c r="F15">
        <v>13</v>
      </c>
      <c r="G15" t="s">
        <v>5</v>
      </c>
      <c r="H15" s="3">
        <v>15726.666362391601</v>
      </c>
      <c r="J15" s="147">
        <f>+'全国状況'!F18</f>
        <v>35</v>
      </c>
      <c r="K15" s="144" t="str">
        <f>'全国状況'!B18</f>
        <v>東京都</v>
      </c>
      <c r="L15" s="145">
        <f>+'全国状況'!E18</f>
        <v>6432.968624023483</v>
      </c>
      <c r="N15" s="1">
        <v>13</v>
      </c>
      <c r="O15" s="1" t="s">
        <v>155</v>
      </c>
      <c r="P15" s="4">
        <v>12647.589889160889</v>
      </c>
    </row>
    <row r="16" spans="2:16" ht="13.5">
      <c r="B16" s="144">
        <f>+'府内状況'!J19</f>
        <v>10</v>
      </c>
      <c r="C16" s="144" t="str">
        <f>'府内状況'!B19</f>
        <v>泉佐野市</v>
      </c>
      <c r="D16" s="145">
        <f>+'府内状況'!I19</f>
        <v>18131.842124326526</v>
      </c>
      <c r="F16">
        <v>14</v>
      </c>
      <c r="G16" t="s">
        <v>17</v>
      </c>
      <c r="H16" s="3">
        <v>9604.051380177882</v>
      </c>
      <c r="J16" s="147">
        <f>+'全国状況'!F19</f>
        <v>23</v>
      </c>
      <c r="K16" s="144" t="str">
        <f>'全国状況'!B19</f>
        <v>神奈川県</v>
      </c>
      <c r="L16" s="145">
        <f>+'全国状況'!E19</f>
        <v>8607.427967617088</v>
      </c>
      <c r="N16" s="1">
        <v>14</v>
      </c>
      <c r="O16" s="1" t="s">
        <v>133</v>
      </c>
      <c r="P16" s="4">
        <v>11783.28762931948</v>
      </c>
    </row>
    <row r="17" spans="2:16" ht="13.5">
      <c r="B17" s="144">
        <f>+'府内状況'!J20</f>
        <v>36</v>
      </c>
      <c r="C17" s="144" t="str">
        <f>'府内状況'!B20</f>
        <v>富田林市</v>
      </c>
      <c r="D17" s="145">
        <f>+'府内状況'!I20</f>
        <v>449.67004611807755</v>
      </c>
      <c r="F17">
        <v>15</v>
      </c>
      <c r="G17" t="s">
        <v>38</v>
      </c>
      <c r="H17" s="3">
        <v>9528.333531864204</v>
      </c>
      <c r="J17" s="147">
        <f>+'全国状況'!F20</f>
        <v>16</v>
      </c>
      <c r="K17" s="144" t="str">
        <f>'全国状況'!B20</f>
        <v>新潟県</v>
      </c>
      <c r="L17" s="145">
        <f>+'全国状況'!E20</f>
        <v>11112.482312214435</v>
      </c>
      <c r="N17" s="1">
        <v>15</v>
      </c>
      <c r="O17" s="1" t="s">
        <v>123</v>
      </c>
      <c r="P17" s="4">
        <v>11571.029263971268</v>
      </c>
    </row>
    <row r="18" spans="2:16" ht="13.5">
      <c r="B18" s="144">
        <f>+'府内状況'!J21</f>
        <v>14</v>
      </c>
      <c r="C18" s="144" t="str">
        <f>'府内状況'!B21</f>
        <v>寝屋川市</v>
      </c>
      <c r="D18" s="145">
        <f>+'府内状況'!I21</f>
        <v>9604.051380177882</v>
      </c>
      <c r="F18">
        <v>16</v>
      </c>
      <c r="G18" t="s">
        <v>9</v>
      </c>
      <c r="H18" s="3">
        <v>8628.213472323021</v>
      </c>
      <c r="J18" s="147">
        <f>+'全国状況'!F21</f>
        <v>32</v>
      </c>
      <c r="K18" s="144" t="str">
        <f>'全国状況'!B21</f>
        <v>富山県</v>
      </c>
      <c r="L18" s="145">
        <f>+'全国状況'!E21</f>
        <v>7275.82428776368</v>
      </c>
      <c r="N18" s="1">
        <v>16</v>
      </c>
      <c r="O18" s="1" t="s">
        <v>129</v>
      </c>
      <c r="P18" s="4">
        <v>11112.482312214435</v>
      </c>
    </row>
    <row r="19" spans="2:16" ht="13.5">
      <c r="B19" s="144">
        <f>+'府内状況'!J22</f>
        <v>31</v>
      </c>
      <c r="C19" s="144" t="str">
        <f>'府内状況'!B22</f>
        <v>河内長野市</v>
      </c>
      <c r="D19" s="145">
        <f>+'府内状況'!I22</f>
        <v>3336.632503489995</v>
      </c>
      <c r="F19">
        <v>17</v>
      </c>
      <c r="G19" t="s">
        <v>8</v>
      </c>
      <c r="H19" s="3">
        <v>8523.542348059555</v>
      </c>
      <c r="J19" s="147">
        <f>+'全国状況'!F22</f>
        <v>45</v>
      </c>
      <c r="K19" s="144" t="str">
        <f>'全国状況'!B22</f>
        <v>石川県</v>
      </c>
      <c r="L19" s="145">
        <f>+'全国状況'!E22</f>
        <v>3646.58505556151</v>
      </c>
      <c r="N19" s="1">
        <v>17</v>
      </c>
      <c r="O19" s="1" t="s">
        <v>142</v>
      </c>
      <c r="P19" s="4">
        <v>10338.782293669636</v>
      </c>
    </row>
    <row r="20" spans="2:16" ht="13.5">
      <c r="B20" s="144">
        <f>+'府内状況'!J23</f>
        <v>43</v>
      </c>
      <c r="C20" s="144" t="str">
        <f>'府内状況'!B23</f>
        <v>松原市</v>
      </c>
      <c r="D20" s="145">
        <f>+'府内状況'!I23</f>
        <v>-71853.33848314607</v>
      </c>
      <c r="F20">
        <v>18</v>
      </c>
      <c r="G20" t="s">
        <v>12</v>
      </c>
      <c r="H20" s="3">
        <v>8456.377814078156</v>
      </c>
      <c r="J20" s="147">
        <f>+'全国状況'!F23</f>
        <v>22</v>
      </c>
      <c r="K20" s="144" t="str">
        <f>'全国状況'!B23</f>
        <v>福井県</v>
      </c>
      <c r="L20" s="145">
        <f>+'全国状況'!E23</f>
        <v>9245.063975114012</v>
      </c>
      <c r="N20" s="1">
        <v>18</v>
      </c>
      <c r="O20" s="1" t="s">
        <v>136</v>
      </c>
      <c r="P20" s="4">
        <v>10279.235696025</v>
      </c>
    </row>
    <row r="21" spans="2:16" ht="13.5">
      <c r="B21" s="144">
        <f>+'府内状況'!J24</f>
        <v>30</v>
      </c>
      <c r="C21" s="144" t="str">
        <f>'府内状況'!B24</f>
        <v>大東市</v>
      </c>
      <c r="D21" s="145">
        <f>+'府内状況'!I24</f>
        <v>3438.6134183160016</v>
      </c>
      <c r="F21">
        <v>19</v>
      </c>
      <c r="G21" t="s">
        <v>41</v>
      </c>
      <c r="H21" s="3">
        <v>7870.981126237623</v>
      </c>
      <c r="J21" s="147">
        <f>+'全国状況'!F24</f>
        <v>14</v>
      </c>
      <c r="K21" s="144" t="str">
        <f>'全国状況'!B24</f>
        <v>山梨県</v>
      </c>
      <c r="L21" s="145">
        <f>+'全国状況'!E24</f>
        <v>11783.28762931948</v>
      </c>
      <c r="N21" s="1">
        <v>19</v>
      </c>
      <c r="O21" s="1" t="s">
        <v>134</v>
      </c>
      <c r="P21" s="4">
        <v>10223.013772530723</v>
      </c>
    </row>
    <row r="22" spans="2:16" ht="13.5">
      <c r="B22" s="144">
        <f>+'府内状況'!J25</f>
        <v>34</v>
      </c>
      <c r="C22" s="144" t="str">
        <f>'府内状況'!B25</f>
        <v>和泉市</v>
      </c>
      <c r="D22" s="145">
        <f>+'府内状況'!I25</f>
        <v>1942.6537074050602</v>
      </c>
      <c r="F22">
        <v>20</v>
      </c>
      <c r="G22" t="s">
        <v>33</v>
      </c>
      <c r="H22" s="3">
        <v>7639.882713065894</v>
      </c>
      <c r="J22" s="147">
        <f>+'全国状況'!F25</f>
        <v>19</v>
      </c>
      <c r="K22" s="144" t="str">
        <f>'全国状況'!B25</f>
        <v>長野県</v>
      </c>
      <c r="L22" s="145">
        <f>+'全国状況'!E25</f>
        <v>10223.013772530723</v>
      </c>
      <c r="N22" s="1">
        <v>20</v>
      </c>
      <c r="O22" s="1" t="s">
        <v>146</v>
      </c>
      <c r="P22" s="4">
        <v>10147.115907645135</v>
      </c>
    </row>
    <row r="23" spans="2:16" ht="13.5">
      <c r="B23" s="144">
        <f>+'府内状況'!J26</f>
        <v>40</v>
      </c>
      <c r="C23" s="144" t="str">
        <f>'府内状況'!B26</f>
        <v>箕面市</v>
      </c>
      <c r="D23" s="145">
        <f>+'府内状況'!I26</f>
        <v>-12787.066933949443</v>
      </c>
      <c r="F23">
        <v>21</v>
      </c>
      <c r="G23" t="s">
        <v>3</v>
      </c>
      <c r="H23" s="3">
        <v>7273.768337660252</v>
      </c>
      <c r="J23" s="147">
        <f>+'全国状況'!F26</f>
        <v>1</v>
      </c>
      <c r="K23" s="144" t="str">
        <f>'全国状況'!B26</f>
        <v>岐阜県</v>
      </c>
      <c r="L23" s="145">
        <f>+'全国状況'!E26</f>
        <v>29266.515357920045</v>
      </c>
      <c r="N23" s="1">
        <v>21</v>
      </c>
      <c r="O23" s="1" t="s">
        <v>157</v>
      </c>
      <c r="P23" s="4">
        <v>9455.612801501658</v>
      </c>
    </row>
    <row r="24" spans="2:16" ht="13.5">
      <c r="B24" s="144">
        <f>+'府内状況'!J27</f>
        <v>37</v>
      </c>
      <c r="C24" s="144" t="str">
        <f>'府内状況'!B27</f>
        <v>柏原市</v>
      </c>
      <c r="D24" s="145">
        <f>+'府内状況'!I27</f>
        <v>-1680.891315044901</v>
      </c>
      <c r="F24">
        <v>22</v>
      </c>
      <c r="G24" t="s">
        <v>31</v>
      </c>
      <c r="H24" s="3">
        <v>7091.162701518234</v>
      </c>
      <c r="J24" s="147">
        <f>+'全国状況'!F27</f>
        <v>18</v>
      </c>
      <c r="K24" s="144" t="str">
        <f>'全国状況'!B27</f>
        <v>静岡県</v>
      </c>
      <c r="L24" s="145">
        <f>+'全国状況'!E27</f>
        <v>10279.235696025</v>
      </c>
      <c r="N24" s="1">
        <v>22</v>
      </c>
      <c r="O24" s="1" t="s">
        <v>132</v>
      </c>
      <c r="P24" s="4">
        <v>9245.063975114012</v>
      </c>
    </row>
    <row r="25" spans="2:16" ht="13.5">
      <c r="B25" s="144">
        <f>+'府内状況'!J28</f>
        <v>32</v>
      </c>
      <c r="C25" s="144" t="str">
        <f>'府内状況'!B28</f>
        <v>羽曳野市</v>
      </c>
      <c r="D25" s="145">
        <f>+'府内状況'!I28</f>
        <v>3162.086366440469</v>
      </c>
      <c r="F25">
        <v>23</v>
      </c>
      <c r="G25" t="s">
        <v>14</v>
      </c>
      <c r="H25" s="3">
        <v>6811.751423476411</v>
      </c>
      <c r="J25" s="147">
        <f>+'全国状況'!F28</f>
        <v>29</v>
      </c>
      <c r="K25" s="144" t="str">
        <f>'全国状況'!B28</f>
        <v>愛知県</v>
      </c>
      <c r="L25" s="145">
        <f>+'全国状況'!E28</f>
        <v>8051.268149703512</v>
      </c>
      <c r="N25" s="1">
        <v>23</v>
      </c>
      <c r="O25" s="1" t="s">
        <v>128</v>
      </c>
      <c r="P25" s="4">
        <v>8607.427967617088</v>
      </c>
    </row>
    <row r="26" spans="2:16" ht="13.5">
      <c r="B26" s="144">
        <f>+'府内状況'!J29</f>
        <v>41</v>
      </c>
      <c r="C26" s="144" t="str">
        <f>'府内状況'!B29</f>
        <v>門真市</v>
      </c>
      <c r="D26" s="145">
        <f>+'府内状況'!I29</f>
        <v>-20437.577859525518</v>
      </c>
      <c r="F26">
        <v>24</v>
      </c>
      <c r="G26" t="s">
        <v>30</v>
      </c>
      <c r="H26" s="3">
        <v>6207.918718417375</v>
      </c>
      <c r="J26" s="147">
        <f>+'全国状況'!F29</f>
        <v>28</v>
      </c>
      <c r="K26" s="144" t="str">
        <f>'全国状況'!B29</f>
        <v>三重県</v>
      </c>
      <c r="L26" s="145">
        <f>+'全国状況'!E29</f>
        <v>8132.589474421744</v>
      </c>
      <c r="N26" s="1">
        <v>24</v>
      </c>
      <c r="O26" s="1" t="s">
        <v>145</v>
      </c>
      <c r="P26" s="4">
        <v>8393.533865593266</v>
      </c>
    </row>
    <row r="27" spans="2:16" ht="13.5">
      <c r="B27" s="144">
        <f>+'府内状況'!J30</f>
        <v>35</v>
      </c>
      <c r="C27" s="144" t="str">
        <f>'府内状況'!B30</f>
        <v>摂津市</v>
      </c>
      <c r="D27" s="145">
        <f>+'府内状況'!I30</f>
        <v>1518.0071197737832</v>
      </c>
      <c r="F27">
        <v>25</v>
      </c>
      <c r="G27" t="s">
        <v>36</v>
      </c>
      <c r="H27" s="3">
        <v>5382.639621192731</v>
      </c>
      <c r="J27" s="147">
        <f>+'全国状況'!F30</f>
        <v>36</v>
      </c>
      <c r="K27" s="144" t="str">
        <f>'全国状況'!B30</f>
        <v>滋賀県</v>
      </c>
      <c r="L27" s="145">
        <f>+'全国状況'!E30</f>
        <v>6275.648968832104</v>
      </c>
      <c r="N27" s="1">
        <v>25</v>
      </c>
      <c r="O27" s="1" t="s">
        <v>156</v>
      </c>
      <c r="P27" s="4">
        <v>8369.66899456316</v>
      </c>
    </row>
    <row r="28" spans="2:16" ht="13.5">
      <c r="B28" s="144">
        <f>+'府内状況'!J31</f>
        <v>42</v>
      </c>
      <c r="C28" s="144" t="str">
        <f>'府内状況'!B31</f>
        <v>高石市</v>
      </c>
      <c r="D28" s="145">
        <f>+'府内状況'!I31</f>
        <v>-27371.629233650692</v>
      </c>
      <c r="F28">
        <v>26</v>
      </c>
      <c r="G28" t="s">
        <v>6</v>
      </c>
      <c r="H28" s="3">
        <v>3936.373831775701</v>
      </c>
      <c r="J28" s="147">
        <f>+'全国状況'!F31</f>
        <v>39</v>
      </c>
      <c r="K28" s="144" t="str">
        <f>'全国状況'!B31</f>
        <v>京都府</v>
      </c>
      <c r="L28" s="145">
        <f>+'全国状況'!E31</f>
        <v>5948.553456681244</v>
      </c>
      <c r="N28" s="1">
        <v>26</v>
      </c>
      <c r="O28" s="1" t="s">
        <v>126</v>
      </c>
      <c r="P28" s="4">
        <v>8325.401456410682</v>
      </c>
    </row>
    <row r="29" spans="2:16" ht="13.5">
      <c r="B29" s="144">
        <f>+'府内状況'!J32</f>
        <v>8</v>
      </c>
      <c r="C29" s="144" t="str">
        <f>'府内状況'!B32</f>
        <v>藤井寺市</v>
      </c>
      <c r="D29" s="145">
        <f>+'府内状況'!I32</f>
        <v>19440.88021169485</v>
      </c>
      <c r="F29">
        <v>27</v>
      </c>
      <c r="G29" t="s">
        <v>37</v>
      </c>
      <c r="H29" s="3">
        <v>3867.4468374078383</v>
      </c>
      <c r="J29" s="147">
        <f>+'全国状況'!F32</f>
        <v>43</v>
      </c>
      <c r="K29" s="144" t="str">
        <f>'全国状況'!B32</f>
        <v>大阪府</v>
      </c>
      <c r="L29" s="145">
        <f>+'全国状況'!E32</f>
        <v>3971.490132686907</v>
      </c>
      <c r="N29" s="1">
        <v>27</v>
      </c>
      <c r="O29" s="1" t="s">
        <v>154</v>
      </c>
      <c r="P29" s="4">
        <v>8242.950009559776</v>
      </c>
    </row>
    <row r="30" spans="2:16" ht="13.5">
      <c r="B30" s="144">
        <f>+'府内状況'!J33</f>
        <v>28</v>
      </c>
      <c r="C30" s="144" t="str">
        <f>'府内状況'!B33</f>
        <v>東大阪市</v>
      </c>
      <c r="D30" s="145">
        <f>+'府内状況'!I33</f>
        <v>3558.3122091313294</v>
      </c>
      <c r="F30">
        <v>28</v>
      </c>
      <c r="G30" t="s">
        <v>29</v>
      </c>
      <c r="H30" s="3">
        <v>3558.3122091313294</v>
      </c>
      <c r="J30" s="147">
        <f>+'全国状況'!F33</f>
        <v>17</v>
      </c>
      <c r="K30" s="144" t="str">
        <f>'全国状況'!B33</f>
        <v>兵庫県</v>
      </c>
      <c r="L30" s="145">
        <f>+'全国状況'!E33</f>
        <v>10338.782293669636</v>
      </c>
      <c r="N30" s="1">
        <v>28</v>
      </c>
      <c r="O30" s="1" t="s">
        <v>138</v>
      </c>
      <c r="P30" s="4">
        <v>8132.589474421744</v>
      </c>
    </row>
    <row r="31" spans="2:16" ht="13.5">
      <c r="B31" s="144">
        <f>+'府内状況'!J34</f>
        <v>24</v>
      </c>
      <c r="C31" s="144" t="str">
        <f>'府内状況'!B34</f>
        <v>泉南市</v>
      </c>
      <c r="D31" s="145">
        <f>+'府内状況'!I34</f>
        <v>6207.918718417375</v>
      </c>
      <c r="F31">
        <v>29</v>
      </c>
      <c r="G31" t="s">
        <v>2</v>
      </c>
      <c r="H31" s="3">
        <v>3484.474677124054</v>
      </c>
      <c r="J31" s="147">
        <f>+'全国状況'!F34</f>
        <v>34</v>
      </c>
      <c r="K31" s="144" t="str">
        <f>'全国状況'!B34</f>
        <v>奈良県</v>
      </c>
      <c r="L31" s="145">
        <f>+'全国状況'!E34</f>
        <v>6789.2865562913585</v>
      </c>
      <c r="N31" s="1">
        <v>29</v>
      </c>
      <c r="O31" s="1" t="s">
        <v>137</v>
      </c>
      <c r="P31" s="4">
        <v>8051.268149703512</v>
      </c>
    </row>
    <row r="32" spans="2:16" ht="13.5">
      <c r="B32" s="144">
        <f>+'府内状況'!J35</f>
        <v>22</v>
      </c>
      <c r="C32" s="144" t="str">
        <f>'府内状況'!B35</f>
        <v>四條畷市</v>
      </c>
      <c r="D32" s="145">
        <f>+'府内状況'!I35</f>
        <v>7091.162701518234</v>
      </c>
      <c r="F32">
        <v>30</v>
      </c>
      <c r="G32" t="s">
        <v>20</v>
      </c>
      <c r="H32" s="3">
        <v>3438.6134183160016</v>
      </c>
      <c r="J32" s="147">
        <f>+'全国状況'!F35</f>
        <v>2</v>
      </c>
      <c r="K32" s="144" t="str">
        <f>'全国状況'!B35</f>
        <v>和歌山県</v>
      </c>
      <c r="L32" s="145">
        <f>+'全国状況'!E35</f>
        <v>22327.7404441222</v>
      </c>
      <c r="N32" s="1">
        <v>30</v>
      </c>
      <c r="O32" s="1" t="s">
        <v>125</v>
      </c>
      <c r="P32" s="4">
        <v>7876.980340378495</v>
      </c>
    </row>
    <row r="33" spans="2:16" ht="13.5">
      <c r="B33" s="144">
        <f>+'府内状況'!J36</f>
        <v>9</v>
      </c>
      <c r="C33" s="144" t="str">
        <f>'府内状況'!B36</f>
        <v>交野市</v>
      </c>
      <c r="D33" s="145">
        <f>+'府内状況'!I36</f>
        <v>18356.066453714142</v>
      </c>
      <c r="F33">
        <v>31</v>
      </c>
      <c r="G33" t="s">
        <v>18</v>
      </c>
      <c r="H33" s="3">
        <v>3336.632503489995</v>
      </c>
      <c r="J33" s="147">
        <f>+'全国状況'!F36</f>
        <v>24</v>
      </c>
      <c r="K33" s="144" t="str">
        <f>'全国状況'!B36</f>
        <v>鳥取県</v>
      </c>
      <c r="L33" s="145">
        <f>+'全国状況'!E36</f>
        <v>8393.533865593266</v>
      </c>
      <c r="N33" s="1">
        <v>31</v>
      </c>
      <c r="O33" s="1" t="s">
        <v>151</v>
      </c>
      <c r="P33" s="4">
        <v>7533.786400073135</v>
      </c>
    </row>
    <row r="34" spans="2:16" ht="13.5">
      <c r="B34" s="144">
        <f>+'府内状況'!J37</f>
        <v>20</v>
      </c>
      <c r="C34" s="144" t="str">
        <f>'府内状況'!B37</f>
        <v>島本町</v>
      </c>
      <c r="D34" s="145">
        <f>+'府内状況'!I37</f>
        <v>7639.882713065894</v>
      </c>
      <c r="F34">
        <v>32</v>
      </c>
      <c r="G34" t="s">
        <v>24</v>
      </c>
      <c r="H34" s="3">
        <v>3162.086366440469</v>
      </c>
      <c r="J34" s="147">
        <f>+'全国状況'!F37</f>
        <v>20</v>
      </c>
      <c r="K34" s="144" t="str">
        <f>'全国状況'!B37</f>
        <v>島根県</v>
      </c>
      <c r="L34" s="145">
        <f>+'全国状況'!E37</f>
        <v>10147.115907645135</v>
      </c>
      <c r="N34" s="1">
        <v>32</v>
      </c>
      <c r="O34" s="1" t="s">
        <v>130</v>
      </c>
      <c r="P34" s="4">
        <v>7275.82428776368</v>
      </c>
    </row>
    <row r="35" spans="2:16" ht="13.5">
      <c r="B35" s="144">
        <f>+'府内状況'!J38</f>
        <v>3</v>
      </c>
      <c r="C35" s="144" t="str">
        <f>'府内状況'!B38</f>
        <v>豊能町</v>
      </c>
      <c r="D35" s="145">
        <f>+'府内状況'!I38</f>
        <v>28832.185351002867</v>
      </c>
      <c r="F35">
        <v>33</v>
      </c>
      <c r="G35" t="s">
        <v>39</v>
      </c>
      <c r="H35" s="3">
        <v>2184.6301551128427</v>
      </c>
      <c r="J35" s="147">
        <f>+'全国状況'!F38</f>
        <v>12</v>
      </c>
      <c r="K35" s="144" t="str">
        <f>'全国状況'!B38</f>
        <v>岡山県</v>
      </c>
      <c r="L35" s="145">
        <f>+'全国状況'!E38</f>
        <v>13144.093243382265</v>
      </c>
      <c r="N35" s="1">
        <v>33</v>
      </c>
      <c r="O35" s="1" t="s">
        <v>124</v>
      </c>
      <c r="P35" s="4">
        <v>6866.136300901534</v>
      </c>
    </row>
    <row r="36" spans="2:16" ht="13.5">
      <c r="B36" s="144">
        <f>+'府内状況'!J39</f>
        <v>1</v>
      </c>
      <c r="C36" s="144" t="str">
        <f>'府内状況'!B39</f>
        <v>能勢町</v>
      </c>
      <c r="D36" s="145">
        <f>+'府内状況'!I39</f>
        <v>35648.82416192283</v>
      </c>
      <c r="F36">
        <v>34</v>
      </c>
      <c r="G36" t="s">
        <v>21</v>
      </c>
      <c r="H36" s="3">
        <v>1942.6537074050602</v>
      </c>
      <c r="J36" s="147">
        <f>+'全国状況'!F39</f>
        <v>44</v>
      </c>
      <c r="K36" s="144" t="str">
        <f>'全国状況'!B39</f>
        <v>広島県</v>
      </c>
      <c r="L36" s="145">
        <f>+'全国状況'!E39</f>
        <v>3705.0724972135213</v>
      </c>
      <c r="N36" s="1">
        <v>34</v>
      </c>
      <c r="O36" s="1" t="s">
        <v>143</v>
      </c>
      <c r="P36" s="4">
        <v>6789.2865562913585</v>
      </c>
    </row>
    <row r="37" spans="2:16" ht="13.5">
      <c r="B37" s="144">
        <f>+'府内状況'!J40</f>
        <v>25</v>
      </c>
      <c r="C37" s="144" t="str">
        <f>'府内状況'!B40</f>
        <v>忠岡町</v>
      </c>
      <c r="D37" s="145">
        <f>+'府内状況'!I40</f>
        <v>5382.639621192731</v>
      </c>
      <c r="F37">
        <v>35</v>
      </c>
      <c r="G37" t="s">
        <v>26</v>
      </c>
      <c r="H37" s="3">
        <v>1518.0071197737832</v>
      </c>
      <c r="J37" s="147">
        <f>+'全国状況'!F40</f>
        <v>7</v>
      </c>
      <c r="K37" s="144" t="str">
        <f>'全国状況'!B40</f>
        <v>山口県</v>
      </c>
      <c r="L37" s="145">
        <f>+'全国状況'!E40</f>
        <v>18537.462981135148</v>
      </c>
      <c r="N37" s="1">
        <v>35</v>
      </c>
      <c r="O37" s="1" t="s">
        <v>127</v>
      </c>
      <c r="P37" s="4">
        <v>6432.968624023483</v>
      </c>
    </row>
    <row r="38" spans="2:16" ht="13.5">
      <c r="B38" s="144">
        <f>+'府内状況'!J41</f>
        <v>27</v>
      </c>
      <c r="C38" s="144" t="str">
        <f>'府内状況'!B41</f>
        <v>熊取町</v>
      </c>
      <c r="D38" s="145">
        <f>+'府内状況'!I41</f>
        <v>3867.4468374078383</v>
      </c>
      <c r="F38">
        <v>36</v>
      </c>
      <c r="G38" t="s">
        <v>16</v>
      </c>
      <c r="H38" s="3">
        <v>449.67004611807755</v>
      </c>
      <c r="J38" s="147">
        <f>+'全国状況'!F41</f>
        <v>9</v>
      </c>
      <c r="K38" s="144" t="str">
        <f>'全国状況'!B41</f>
        <v>徳島県</v>
      </c>
      <c r="L38" s="145">
        <f>+'全国状況'!E41</f>
        <v>15291.964418682817</v>
      </c>
      <c r="N38" s="1">
        <v>36</v>
      </c>
      <c r="O38" s="1" t="s">
        <v>139</v>
      </c>
      <c r="P38" s="4">
        <v>6275.648968832104</v>
      </c>
    </row>
    <row r="39" spans="2:16" ht="13.5">
      <c r="B39" s="144">
        <f>+'府内状況'!J42</f>
        <v>15</v>
      </c>
      <c r="C39" s="144" t="str">
        <f>'府内状況'!B42</f>
        <v>田尻町</v>
      </c>
      <c r="D39" s="145">
        <f>+'府内状況'!I42</f>
        <v>9528.333531864204</v>
      </c>
      <c r="F39">
        <v>37</v>
      </c>
      <c r="G39" t="s">
        <v>23</v>
      </c>
      <c r="H39" s="3">
        <v>-1680.891315044901</v>
      </c>
      <c r="J39" s="147">
        <f>+'全国状況'!F42</f>
        <v>31</v>
      </c>
      <c r="K39" s="144" t="str">
        <f>'全国状況'!B42</f>
        <v>香川県</v>
      </c>
      <c r="L39" s="145">
        <f>+'全国状況'!E42</f>
        <v>7533.786400073135</v>
      </c>
      <c r="N39" s="1">
        <v>37</v>
      </c>
      <c r="O39" s="1" t="s">
        <v>118</v>
      </c>
      <c r="P39" s="4">
        <v>6269.3416340577105</v>
      </c>
    </row>
    <row r="40" spans="2:16" ht="13.5">
      <c r="B40" s="144">
        <f>+'府内状況'!J43</f>
        <v>33</v>
      </c>
      <c r="C40" s="144" t="str">
        <f>'府内状況'!B43</f>
        <v>阪南市</v>
      </c>
      <c r="D40" s="145">
        <f>+'府内状況'!I43</f>
        <v>2184.6301551128427</v>
      </c>
      <c r="F40">
        <v>38</v>
      </c>
      <c r="G40" t="s">
        <v>4</v>
      </c>
      <c r="H40" s="3">
        <v>-8337.920581557806</v>
      </c>
      <c r="J40" s="147">
        <f>+'全国状況'!F43</f>
        <v>3</v>
      </c>
      <c r="K40" s="144" t="str">
        <f>'全国状況'!B43</f>
        <v>愛媛県</v>
      </c>
      <c r="L40" s="145">
        <f>+'全国状況'!E43</f>
        <v>20771.710195268122</v>
      </c>
      <c r="N40" s="1">
        <v>38</v>
      </c>
      <c r="O40" s="1" t="s">
        <v>153</v>
      </c>
      <c r="P40" s="4">
        <v>6144.632144765605</v>
      </c>
    </row>
    <row r="41" spans="2:16" ht="13.5">
      <c r="B41" s="144">
        <f>+'府内状況'!J44</f>
        <v>7</v>
      </c>
      <c r="C41" s="144" t="str">
        <f>'府内状況'!B44</f>
        <v>岬町</v>
      </c>
      <c r="D41" s="145">
        <f>+'府内状況'!I44</f>
        <v>20910.399500340678</v>
      </c>
      <c r="F41">
        <v>39</v>
      </c>
      <c r="G41" t="s">
        <v>7</v>
      </c>
      <c r="H41" s="3">
        <v>-8531.681988756249</v>
      </c>
      <c r="J41" s="147">
        <f>+'全国状況'!F44</f>
        <v>38</v>
      </c>
      <c r="K41" s="144" t="str">
        <f>'全国状況'!B44</f>
        <v>高知県</v>
      </c>
      <c r="L41" s="145">
        <f>+'全国状況'!E44</f>
        <v>6144.632144765605</v>
      </c>
      <c r="N41" s="1">
        <v>39</v>
      </c>
      <c r="O41" s="1" t="s">
        <v>140</v>
      </c>
      <c r="P41" s="4">
        <v>5948.553456681244</v>
      </c>
    </row>
    <row r="42" spans="2:16" ht="13.5">
      <c r="B42" s="144">
        <f>+'府内状況'!J45</f>
        <v>19</v>
      </c>
      <c r="C42" s="144" t="str">
        <f>'府内状況'!B45</f>
        <v>太子町</v>
      </c>
      <c r="D42" s="145">
        <f>+'府内状況'!I45</f>
        <v>7870.981126237623</v>
      </c>
      <c r="F42">
        <v>40</v>
      </c>
      <c r="G42" t="s">
        <v>22</v>
      </c>
      <c r="H42" s="3">
        <v>-12787.066933949443</v>
      </c>
      <c r="J42" s="147">
        <f>+'全国状況'!F45</f>
        <v>27</v>
      </c>
      <c r="K42" s="144" t="str">
        <f>'全国状況'!B45</f>
        <v>福岡県</v>
      </c>
      <c r="L42" s="145">
        <f>+'全国状況'!E45</f>
        <v>8242.950009559776</v>
      </c>
      <c r="N42" s="1">
        <v>40</v>
      </c>
      <c r="O42" s="1" t="s">
        <v>115</v>
      </c>
      <c r="P42" s="4">
        <v>5707.804355698368</v>
      </c>
    </row>
    <row r="43" spans="2:16" ht="13.5">
      <c r="B43" s="144">
        <f>+'府内状況'!J46</f>
        <v>2</v>
      </c>
      <c r="C43" s="144" t="str">
        <f>'府内状況'!B46</f>
        <v>河南町</v>
      </c>
      <c r="D43" s="145">
        <f>+'府内状況'!I46</f>
        <v>33474.585783687035</v>
      </c>
      <c r="F43">
        <v>41</v>
      </c>
      <c r="G43" t="s">
        <v>25</v>
      </c>
      <c r="H43" s="3">
        <v>-20437.577859525518</v>
      </c>
      <c r="J43" s="147">
        <f>+'全国状況'!F46</f>
        <v>13</v>
      </c>
      <c r="K43" s="144" t="str">
        <f>'全国状況'!B46</f>
        <v>佐賀県</v>
      </c>
      <c r="L43" s="145">
        <f>+'全国状況'!E46</f>
        <v>12647.589889160889</v>
      </c>
      <c r="N43" s="1">
        <v>41</v>
      </c>
      <c r="O43" s="1" t="s">
        <v>122</v>
      </c>
      <c r="P43" s="4">
        <v>4796.776681557418</v>
      </c>
    </row>
    <row r="44" spans="2:16" ht="13.5">
      <c r="B44" s="144">
        <f>+'府内状況'!J47</f>
        <v>12</v>
      </c>
      <c r="C44" s="144" t="str">
        <f>'府内状況'!B47</f>
        <v>千早赤阪村</v>
      </c>
      <c r="D44" s="145">
        <f>+'府内状況'!I47</f>
        <v>16536.511709601877</v>
      </c>
      <c r="F44">
        <v>42</v>
      </c>
      <c r="G44" t="s">
        <v>27</v>
      </c>
      <c r="H44" s="3">
        <v>-27371.629233650692</v>
      </c>
      <c r="J44" s="147">
        <f>+'全国状況'!F47</f>
        <v>25</v>
      </c>
      <c r="K44" s="144" t="str">
        <f>'全国状況'!B47</f>
        <v>長崎県</v>
      </c>
      <c r="L44" s="145">
        <f>+'全国状況'!E47</f>
        <v>8369.66899456316</v>
      </c>
      <c r="N44" s="1">
        <v>42</v>
      </c>
      <c r="O44" s="1" t="s">
        <v>117</v>
      </c>
      <c r="P44" s="4">
        <v>4567.498907861231</v>
      </c>
    </row>
    <row r="45" spans="2:16" ht="13.5">
      <c r="B45" s="144">
        <f>+'府内状況'!J48</f>
        <v>4</v>
      </c>
      <c r="C45" s="144" t="str">
        <f>'府内状況'!B48</f>
        <v>大阪狭山市</v>
      </c>
      <c r="D45" s="145">
        <f>+'府内状況'!I48</f>
        <v>23093.421303905452</v>
      </c>
      <c r="F45">
        <v>43</v>
      </c>
      <c r="G45" t="s">
        <v>19</v>
      </c>
      <c r="H45" s="3">
        <v>-71853.33848314607</v>
      </c>
      <c r="J45" s="147">
        <f>+'全国状況'!F48</f>
        <v>21</v>
      </c>
      <c r="K45" s="144" t="str">
        <f>'全国状況'!B48</f>
        <v>熊本県</v>
      </c>
      <c r="L45" s="145">
        <f>+'全国状況'!E48</f>
        <v>9455.612801501658</v>
      </c>
      <c r="N45" s="1">
        <v>43</v>
      </c>
      <c r="O45" s="1" t="s">
        <v>141</v>
      </c>
      <c r="P45" s="4">
        <v>3971.490132686907</v>
      </c>
    </row>
    <row r="46" spans="10:16" ht="13.5">
      <c r="J46" s="147">
        <f>+'全国状況'!F49</f>
        <v>5</v>
      </c>
      <c r="K46" s="144" t="str">
        <f>'全国状況'!B49</f>
        <v>大分県</v>
      </c>
      <c r="L46" s="145">
        <f>+'全国状況'!E49</f>
        <v>18594.670052012032</v>
      </c>
      <c r="N46" s="1">
        <v>44</v>
      </c>
      <c r="O46" s="1" t="s">
        <v>148</v>
      </c>
      <c r="P46" s="4">
        <v>3705.0724972135213</v>
      </c>
    </row>
    <row r="47" spans="10:16" ht="13.5">
      <c r="J47" s="147">
        <f>+'全国状況'!F50</f>
        <v>11</v>
      </c>
      <c r="K47" s="144" t="str">
        <f>'全国状況'!B50</f>
        <v>宮崎県</v>
      </c>
      <c r="L47" s="145">
        <f>+'全国状況'!E50</f>
        <v>13744.37833939746</v>
      </c>
      <c r="N47" s="1">
        <v>45</v>
      </c>
      <c r="O47" s="1" t="s">
        <v>131</v>
      </c>
      <c r="P47" s="4">
        <v>3646.58505556151</v>
      </c>
    </row>
    <row r="48" spans="10:16" ht="13.5">
      <c r="J48" s="147">
        <f>+'全国状況'!F51</f>
        <v>46</v>
      </c>
      <c r="K48" s="144" t="str">
        <f>'全国状況'!B51</f>
        <v>鹿児島県</v>
      </c>
      <c r="L48" s="145">
        <f>+'全国状況'!E51</f>
        <v>-91.86168880976932</v>
      </c>
      <c r="N48" s="1">
        <v>46</v>
      </c>
      <c r="O48" s="1" t="s">
        <v>160</v>
      </c>
      <c r="P48" s="4">
        <v>-91.86168880976932</v>
      </c>
    </row>
    <row r="49" spans="10:16" ht="13.5">
      <c r="J49" s="147">
        <f>+'全国状況'!F52</f>
        <v>47</v>
      </c>
      <c r="K49" s="144" t="str">
        <f>'全国状況'!B52</f>
        <v>沖縄県</v>
      </c>
      <c r="L49" s="145">
        <f>+'全国状況'!E52</f>
        <v>-1983.811141989704</v>
      </c>
      <c r="N49" s="1">
        <v>47</v>
      </c>
      <c r="O49" s="1" t="s">
        <v>161</v>
      </c>
      <c r="P49" s="4">
        <v>-1983.811141989704</v>
      </c>
    </row>
    <row r="51" ht="13.5">
      <c r="L51" s="145">
        <f>SUM(L3:L50)</f>
        <v>476438.99555060593</v>
      </c>
    </row>
    <row r="52" spans="11:12" ht="13.5">
      <c r="K52" t="s">
        <v>164</v>
      </c>
      <c r="L52" s="146">
        <f>L51/47</f>
        <v>10136.99990533204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2020-08-18T10:54:06Z</cp:lastPrinted>
  <dcterms:created xsi:type="dcterms:W3CDTF">2011-03-22T09:22:31Z</dcterms:created>
  <dcterms:modified xsi:type="dcterms:W3CDTF">2020-08-19T09:51:37Z</dcterms:modified>
  <cp:category/>
  <cp:version/>
  <cp:contentType/>
  <cp:contentStatus/>
</cp:coreProperties>
</file>