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64sv0fs002\net_data\06_【選挙】\02 選挙全般\02-R03 衆議院議員総選挙\せ　選挙人名簿\在外訂正\"/>
    </mc:Choice>
  </mc:AlternateContent>
  <bookViews>
    <workbookView xWindow="0" yWindow="0" windowWidth="20490" windowHeight="7305"/>
  </bookViews>
  <sheets>
    <sheet name="選挙人名簿等" sheetId="1" r:id="rId1"/>
    <sheet name="在外選挙人名簿" sheetId="2" r:id="rId2"/>
  </sheets>
  <definedNames>
    <definedName name="_Fill" localSheetId="1" hidden="1">#REF!</definedName>
    <definedName name="_Fill" hidden="1">#REF!</definedName>
    <definedName name="_xlnm.Print_Area" localSheetId="1">在外選挙人名簿!$A$1:$K$46</definedName>
    <definedName name="_xlnm.Print_Area" localSheetId="0">選挙人名簿等!$A$1:$AL$55</definedName>
    <definedName name="_xlnm.Print_Area">#REF!</definedName>
    <definedName name="表1">#REF!</definedName>
    <definedName name="表３">#REF!</definedName>
    <definedName name="様式7号" localSheetId="1">#REF!</definedName>
    <definedName name="様式7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2" l="1"/>
  <c r="D46" i="2"/>
  <c r="D45" i="2"/>
  <c r="K44" i="2"/>
  <c r="D44" i="2"/>
  <c r="I43" i="2"/>
  <c r="H43" i="2"/>
  <c r="J43" i="2" s="1"/>
  <c r="D43" i="2"/>
  <c r="J42" i="2"/>
  <c r="D42" i="2"/>
  <c r="J41" i="2"/>
  <c r="D41" i="2"/>
  <c r="J40" i="2"/>
  <c r="D40" i="2"/>
  <c r="I39" i="2"/>
  <c r="J39" i="2" s="1"/>
  <c r="H39" i="2"/>
  <c r="J38" i="2"/>
  <c r="C38" i="2"/>
  <c r="B38" i="2"/>
  <c r="J37" i="2"/>
  <c r="D37" i="2"/>
  <c r="J36" i="2"/>
  <c r="D36" i="2"/>
  <c r="J35" i="2"/>
  <c r="D35" i="2"/>
  <c r="I34" i="2"/>
  <c r="H34" i="2"/>
  <c r="H44" i="2" s="1"/>
  <c r="D34" i="2"/>
  <c r="J33" i="2"/>
  <c r="D33" i="2"/>
  <c r="J32" i="2"/>
  <c r="D32" i="2"/>
  <c r="D38" i="2" s="1"/>
  <c r="J31" i="2"/>
  <c r="D31" i="2"/>
  <c r="I29" i="2"/>
  <c r="J29" i="2" s="1"/>
  <c r="H29" i="2"/>
  <c r="E29" i="2"/>
  <c r="D29" i="2"/>
  <c r="C29" i="2"/>
  <c r="B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I44" i="2" l="1"/>
  <c r="I46" i="2" s="1"/>
  <c r="H46" i="2"/>
  <c r="J34" i="2"/>
  <c r="J44" i="2" s="1"/>
  <c r="J46" i="2" s="1"/>
  <c r="N53" i="1" l="1"/>
  <c r="N55" i="1" s="1"/>
  <c r="AL47" i="1"/>
  <c r="AK47" i="1"/>
  <c r="AL45" i="1"/>
  <c r="AK45" i="1"/>
  <c r="AL44" i="1"/>
  <c r="AK44" i="1"/>
  <c r="AL40" i="1"/>
  <c r="AK40" i="1"/>
  <c r="AL35" i="1"/>
  <c r="AK35" i="1"/>
  <c r="AL30" i="1"/>
  <c r="AK30" i="1"/>
  <c r="AE39" i="1"/>
  <c r="AD39" i="1"/>
  <c r="AE30" i="1"/>
  <c r="AD30" i="1"/>
  <c r="N54" i="1"/>
  <c r="M54" i="1"/>
  <c r="M53" i="1"/>
  <c r="N52" i="1"/>
  <c r="M52" i="1"/>
  <c r="N51" i="1"/>
  <c r="M51" i="1"/>
  <c r="N50" i="1"/>
  <c r="M50" i="1"/>
  <c r="N42" i="1"/>
  <c r="M42" i="1"/>
  <c r="N36" i="1"/>
  <c r="M36" i="1"/>
  <c r="N32" i="1"/>
  <c r="M32" i="1"/>
  <c r="N28" i="1"/>
  <c r="M28" i="1"/>
  <c r="N19" i="1"/>
  <c r="M19" i="1"/>
  <c r="N14" i="1"/>
  <c r="M14" i="1"/>
  <c r="N12" i="1"/>
  <c r="M12" i="1"/>
  <c r="N8" i="1"/>
  <c r="M8" i="1"/>
  <c r="G51" i="1"/>
  <c r="F51" i="1"/>
  <c r="G48" i="1"/>
  <c r="F48" i="1"/>
  <c r="G42" i="1"/>
  <c r="F42" i="1"/>
  <c r="G40" i="1"/>
  <c r="F40" i="1"/>
  <c r="G37" i="1"/>
  <c r="F37" i="1"/>
  <c r="G32" i="1"/>
  <c r="F32" i="1"/>
  <c r="G27" i="1"/>
  <c r="F27" i="1"/>
  <c r="G22" i="1"/>
  <c r="F22" i="1"/>
  <c r="G17" i="1"/>
  <c r="F17" i="1"/>
  <c r="G12" i="1"/>
  <c r="F12" i="1"/>
  <c r="M55" i="1" l="1"/>
  <c r="W54" i="1"/>
  <c r="W53" i="1"/>
  <c r="W52" i="1"/>
  <c r="W51" i="1"/>
  <c r="W55" i="1" s="1"/>
  <c r="V54" i="1" l="1"/>
  <c r="V53" i="1"/>
  <c r="V52" i="1"/>
  <c r="V51" i="1"/>
  <c r="V55" i="1" s="1"/>
  <c r="V50" i="1" l="1"/>
  <c r="V42" i="1"/>
  <c r="V36" i="1"/>
  <c r="V32" i="1"/>
  <c r="V28" i="1"/>
  <c r="V19" i="1"/>
  <c r="V14" i="1"/>
  <c r="V12" i="1"/>
  <c r="V8" i="1"/>
  <c r="R51" i="1"/>
  <c r="Q51" i="1"/>
  <c r="R48" i="1"/>
  <c r="Q48" i="1"/>
  <c r="R42" i="1"/>
  <c r="Q42" i="1"/>
  <c r="R40" i="1"/>
  <c r="Q40" i="1"/>
  <c r="R37" i="1"/>
  <c r="Q37" i="1"/>
  <c r="R32" i="1"/>
  <c r="Q32" i="1"/>
  <c r="R27" i="1"/>
  <c r="Q27" i="1"/>
  <c r="R22" i="1"/>
  <c r="Q22" i="1"/>
  <c r="R17" i="1"/>
  <c r="Q17" i="1"/>
  <c r="R12" i="1"/>
  <c r="Q12" i="1"/>
  <c r="X7" i="1" l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6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K54" i="1" l="1"/>
  <c r="J54" i="1"/>
  <c r="L54" i="1" s="1"/>
  <c r="K53" i="1"/>
  <c r="J53" i="1"/>
  <c r="L53" i="1" s="1"/>
  <c r="K52" i="1"/>
  <c r="J52" i="1"/>
  <c r="L52" i="1" s="1"/>
  <c r="K51" i="1"/>
  <c r="J51" i="1"/>
  <c r="L50" i="1"/>
  <c r="K50" i="1"/>
  <c r="J50" i="1"/>
  <c r="L42" i="1"/>
  <c r="K42" i="1"/>
  <c r="J42" i="1"/>
  <c r="L36" i="1"/>
  <c r="K36" i="1"/>
  <c r="J36" i="1"/>
  <c r="L32" i="1"/>
  <c r="K32" i="1"/>
  <c r="J32" i="1"/>
  <c r="L28" i="1"/>
  <c r="K28" i="1"/>
  <c r="J28" i="1"/>
  <c r="L19" i="1"/>
  <c r="K19" i="1"/>
  <c r="J19" i="1"/>
  <c r="L14" i="1"/>
  <c r="K14" i="1"/>
  <c r="J14" i="1"/>
  <c r="L12" i="1"/>
  <c r="K12" i="1"/>
  <c r="J12" i="1"/>
  <c r="L8" i="1"/>
  <c r="K8" i="1"/>
  <c r="J8" i="1"/>
  <c r="E51" i="1"/>
  <c r="D51" i="1"/>
  <c r="C51" i="1"/>
  <c r="E48" i="1"/>
  <c r="D48" i="1"/>
  <c r="C48" i="1"/>
  <c r="E42" i="1"/>
  <c r="D42" i="1"/>
  <c r="C42" i="1"/>
  <c r="E40" i="1"/>
  <c r="D40" i="1"/>
  <c r="C40" i="1"/>
  <c r="E37" i="1"/>
  <c r="D37" i="1"/>
  <c r="C37" i="1"/>
  <c r="E32" i="1"/>
  <c r="D32" i="1"/>
  <c r="C32" i="1"/>
  <c r="E27" i="1"/>
  <c r="D27" i="1"/>
  <c r="C27" i="1"/>
  <c r="E22" i="1"/>
  <c r="D22" i="1"/>
  <c r="C22" i="1"/>
  <c r="E17" i="1"/>
  <c r="D17" i="1"/>
  <c r="C17" i="1"/>
  <c r="E12" i="1"/>
  <c r="D12" i="1"/>
  <c r="C12" i="1"/>
  <c r="L51" i="1" l="1"/>
  <c r="K55" i="1"/>
  <c r="J55" i="1"/>
  <c r="AJ44" i="1"/>
  <c r="AI44" i="1"/>
  <c r="AH44" i="1"/>
  <c r="AJ40" i="1"/>
  <c r="AI40" i="1"/>
  <c r="AH40" i="1"/>
  <c r="AJ35" i="1"/>
  <c r="AI35" i="1"/>
  <c r="AH35" i="1"/>
  <c r="AJ30" i="1"/>
  <c r="AI30" i="1"/>
  <c r="AH30" i="1"/>
  <c r="AC39" i="1"/>
  <c r="AB39" i="1"/>
  <c r="AA39" i="1"/>
  <c r="AC30" i="1"/>
  <c r="AB30" i="1"/>
  <c r="AA30" i="1"/>
  <c r="AJ45" i="1" l="1"/>
  <c r="AI45" i="1"/>
  <c r="AH45" i="1"/>
  <c r="AH47" i="1" s="1"/>
  <c r="L55" i="1"/>
  <c r="AJ47" i="1"/>
  <c r="AI47" i="1"/>
</calcChain>
</file>

<file path=xl/sharedStrings.xml><?xml version="1.0" encoding="utf-8"?>
<sst xmlns="http://schemas.openxmlformats.org/spreadsheetml/2006/main" count="428" uniqueCount="252">
  <si>
    <t>選挙人名簿登録者数（令和３年１０月１８日現在）・第４９回衆議院議員総選挙ポスター掲示場設置数</t>
    <rPh sb="0" eb="2">
      <t>センキョ</t>
    </rPh>
    <rPh sb="2" eb="3">
      <t>ニン</t>
    </rPh>
    <rPh sb="3" eb="5">
      <t>メイボ</t>
    </rPh>
    <rPh sb="5" eb="8">
      <t>トウロクシャ</t>
    </rPh>
    <rPh sb="8" eb="9">
      <t>スウ</t>
    </rPh>
    <rPh sb="10" eb="12">
      <t>レイワ</t>
    </rPh>
    <rPh sb="13" eb="14">
      <t>ネン</t>
    </rPh>
    <rPh sb="14" eb="15">
      <t>ヘイネン</t>
    </rPh>
    <rPh sb="16" eb="17">
      <t>ガツ</t>
    </rPh>
    <rPh sb="19" eb="20">
      <t>ニチ</t>
    </rPh>
    <rPh sb="20" eb="22">
      <t>ゲンザイ</t>
    </rPh>
    <rPh sb="24" eb="25">
      <t>ダイ</t>
    </rPh>
    <rPh sb="27" eb="28">
      <t>カイ</t>
    </rPh>
    <rPh sb="28" eb="31">
      <t>シュウギイン</t>
    </rPh>
    <rPh sb="31" eb="33">
      <t>ギイン</t>
    </rPh>
    <rPh sb="33" eb="36">
      <t>ソウセンキョ</t>
    </rPh>
    <rPh sb="40" eb="43">
      <t>ケイジジョウ</t>
    </rPh>
    <rPh sb="43" eb="46">
      <t>セッチスウ</t>
    </rPh>
    <phoneticPr fontId="2"/>
  </si>
  <si>
    <t>（参考１）今回の選挙時登録者数（令和３年１０月１８日現在）と前回の第４８回衆議院議員総選挙に</t>
    <rPh sb="1" eb="3">
      <t>サンコウ</t>
    </rPh>
    <rPh sb="5" eb="7">
      <t>コンカイ</t>
    </rPh>
    <rPh sb="8" eb="10">
      <t>センキョ</t>
    </rPh>
    <rPh sb="10" eb="11">
      <t>ジ</t>
    </rPh>
    <rPh sb="11" eb="13">
      <t>トウロク</t>
    </rPh>
    <rPh sb="13" eb="14">
      <t>シャ</t>
    </rPh>
    <rPh sb="14" eb="15">
      <t>スウ</t>
    </rPh>
    <rPh sb="16" eb="18">
      <t>レイワ</t>
    </rPh>
    <rPh sb="19" eb="20">
      <t>ネン</t>
    </rPh>
    <rPh sb="22" eb="23">
      <t>ガツ</t>
    </rPh>
    <rPh sb="25" eb="26">
      <t>ニチ</t>
    </rPh>
    <rPh sb="26" eb="28">
      <t>ゲンザイ</t>
    </rPh>
    <rPh sb="30" eb="32">
      <t>ゼンカイ</t>
    </rPh>
    <rPh sb="33" eb="34">
      <t>ダイ</t>
    </rPh>
    <rPh sb="36" eb="37">
      <t>カイ</t>
    </rPh>
    <rPh sb="37" eb="40">
      <t>シュウギイン</t>
    </rPh>
    <rPh sb="40" eb="42">
      <t>ギイン</t>
    </rPh>
    <rPh sb="42" eb="45">
      <t>ソウセンキョ</t>
    </rPh>
    <phoneticPr fontId="2"/>
  </si>
  <si>
    <t>（参考２）市区町村別選挙人名簿登録者数（令和３年１０月１８日現在）</t>
    <rPh sb="1" eb="3">
      <t>サンコウ</t>
    </rPh>
    <rPh sb="5" eb="7">
      <t>シク</t>
    </rPh>
    <rPh sb="7" eb="9">
      <t>チョウソン</t>
    </rPh>
    <rPh sb="9" eb="10">
      <t>ベツ</t>
    </rPh>
    <rPh sb="10" eb="12">
      <t>センキョ</t>
    </rPh>
    <rPh sb="12" eb="13">
      <t>ニン</t>
    </rPh>
    <rPh sb="13" eb="15">
      <t>メイボ</t>
    </rPh>
    <rPh sb="15" eb="17">
      <t>トウロク</t>
    </rPh>
    <rPh sb="17" eb="18">
      <t>シャ</t>
    </rPh>
    <rPh sb="18" eb="19">
      <t>スウ</t>
    </rPh>
    <rPh sb="20" eb="22">
      <t>レイワ</t>
    </rPh>
    <rPh sb="23" eb="24">
      <t>ネン</t>
    </rPh>
    <rPh sb="26" eb="27">
      <t>ガツ</t>
    </rPh>
    <rPh sb="29" eb="30">
      <t>ニチ</t>
    </rPh>
    <rPh sb="30" eb="32">
      <t>ゲンザイ</t>
    </rPh>
    <phoneticPr fontId="2"/>
  </si>
  <si>
    <t>大阪府選挙管理委員会</t>
    <rPh sb="0" eb="3">
      <t>オオサカフ</t>
    </rPh>
    <rPh sb="3" eb="5">
      <t>センキョ</t>
    </rPh>
    <rPh sb="5" eb="7">
      <t>カンリ</t>
    </rPh>
    <rPh sb="7" eb="10">
      <t>イインカイ</t>
    </rPh>
    <phoneticPr fontId="2"/>
  </si>
  <si>
    <t>　　　　かかる登録者数（平成２９年１０月９日現在）との増減比較</t>
    <rPh sb="7" eb="9">
      <t>トウロク</t>
    </rPh>
    <rPh sb="9" eb="10">
      <t>シャ</t>
    </rPh>
    <rPh sb="10" eb="11">
      <t>スウ</t>
    </rPh>
    <rPh sb="12" eb="14">
      <t>ヘイセイ</t>
    </rPh>
    <rPh sb="16" eb="17">
      <t>ネン</t>
    </rPh>
    <rPh sb="19" eb="20">
      <t>ガツ</t>
    </rPh>
    <rPh sb="21" eb="22">
      <t>ニチ</t>
    </rPh>
    <rPh sb="22" eb="24">
      <t>ゲンザイ</t>
    </rPh>
    <rPh sb="27" eb="29">
      <t>ゾウゲン</t>
    </rPh>
    <rPh sb="29" eb="31">
      <t>ヒカク</t>
    </rPh>
    <phoneticPr fontId="2"/>
  </si>
  <si>
    <t>選挙人名簿登録者数（人）</t>
    <phoneticPr fontId="2"/>
  </si>
  <si>
    <t>投　票</t>
    <rPh sb="0" eb="1">
      <t>トウ</t>
    </rPh>
    <rPh sb="2" eb="3">
      <t>ヒョウ</t>
    </rPh>
    <phoneticPr fontId="2"/>
  </si>
  <si>
    <t>ポスター</t>
    <phoneticPr fontId="2"/>
  </si>
  <si>
    <t>増　減</t>
    <rPh sb="0" eb="1">
      <t>ゾウ</t>
    </rPh>
    <rPh sb="2" eb="3">
      <t>ゲン</t>
    </rPh>
    <phoneticPr fontId="2"/>
  </si>
  <si>
    <t xml:space="preserve"> 増  減</t>
  </si>
  <si>
    <t>選 挙 人 名 簿 登 録 者 数 （人）</t>
    <phoneticPr fontId="2"/>
  </si>
  <si>
    <t>選 挙 人 名 簿 登 録 者 数（人）</t>
    <phoneticPr fontId="2"/>
  </si>
  <si>
    <t>選  挙  区</t>
    <phoneticPr fontId="2"/>
  </si>
  <si>
    <t>区　数</t>
    <rPh sb="0" eb="1">
      <t>ク</t>
    </rPh>
    <rPh sb="2" eb="3">
      <t>スウ</t>
    </rPh>
    <phoneticPr fontId="2"/>
  </si>
  <si>
    <t>掲示場</t>
    <rPh sb="0" eb="3">
      <t>ケイジジョウ</t>
    </rPh>
    <phoneticPr fontId="2"/>
  </si>
  <si>
    <t>市 区 町 村 名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</si>
  <si>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</si>
  <si>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</si>
  <si>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</si>
  <si>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設置数</t>
    <rPh sb="0" eb="3">
      <t>セッチスウ</t>
    </rPh>
    <phoneticPr fontId="2"/>
  </si>
  <si>
    <t>現　在</t>
    <rPh sb="0" eb="1">
      <t>ウツツ</t>
    </rPh>
    <rPh sb="2" eb="3">
      <t>ザイ</t>
    </rPh>
    <phoneticPr fontId="2"/>
  </si>
  <si>
    <t>男</t>
  </si>
  <si>
    <t>女</t>
  </si>
  <si>
    <t xml:space="preserve">計 </t>
    <phoneticPr fontId="2"/>
  </si>
  <si>
    <t>大阪市　中央区</t>
    <phoneticPr fontId="2"/>
  </si>
  <si>
    <t>枚方市</t>
  </si>
  <si>
    <t>大阪市 北区</t>
    <phoneticPr fontId="2"/>
  </si>
  <si>
    <t>守口市</t>
  </si>
  <si>
    <t xml:space="preserve">    　　西区</t>
  </si>
  <si>
    <t>交野市</t>
  </si>
  <si>
    <t xml:space="preserve">     　都島区  </t>
  </si>
  <si>
    <t xml:space="preserve">    　　港区</t>
  </si>
  <si>
    <t xml:space="preserve"> 第 11 区   計</t>
  </si>
  <si>
    <t xml:space="preserve">       福島区  </t>
  </si>
  <si>
    <t>茨木市</t>
  </si>
  <si>
    <t xml:space="preserve">    　　天王寺区</t>
  </si>
  <si>
    <t>寝屋川市</t>
  </si>
  <si>
    <t xml:space="preserve">     　此花区  </t>
  </si>
  <si>
    <t>八尾市</t>
  </si>
  <si>
    <t xml:space="preserve">    　　浪速区</t>
  </si>
  <si>
    <t>大東市</t>
  </si>
  <si>
    <t xml:space="preserve">     　中央区  </t>
  </si>
  <si>
    <t>泉佐野市</t>
  </si>
  <si>
    <t xml:space="preserve">    　　東成区</t>
  </si>
  <si>
    <t>四條畷市</t>
    <rPh sb="0" eb="4">
      <t>シジョウナワテシ</t>
    </rPh>
    <phoneticPr fontId="2"/>
  </si>
  <si>
    <t xml:space="preserve">   　　西区    </t>
  </si>
  <si>
    <t>富田林市</t>
  </si>
  <si>
    <t xml:space="preserve"> 第 １ 区   計</t>
  </si>
  <si>
    <t xml:space="preserve"> 第 12 区   計</t>
  </si>
  <si>
    <t xml:space="preserve">   　　港区    </t>
  </si>
  <si>
    <t>大阪市　生野区</t>
    <rPh sb="0" eb="3">
      <t>オオサカシ</t>
    </rPh>
    <rPh sb="4" eb="7">
      <t>イクノク</t>
    </rPh>
    <phoneticPr fontId="2"/>
  </si>
  <si>
    <t>東大阪市</t>
  </si>
  <si>
    <t xml:space="preserve">     　大正区  </t>
  </si>
  <si>
    <t>河内長野市</t>
  </si>
  <si>
    <t>　　　  阿倍野区</t>
    <phoneticPr fontId="2"/>
  </si>
  <si>
    <t xml:space="preserve"> 第 13 区   計</t>
  </si>
  <si>
    <t xml:space="preserve">     　天王寺区</t>
  </si>
  <si>
    <t>松原市</t>
  </si>
  <si>
    <t xml:space="preserve">        東住吉区 </t>
  </si>
  <si>
    <t xml:space="preserve">     　浪速区  </t>
  </si>
  <si>
    <t xml:space="preserve">    　　平野区</t>
  </si>
  <si>
    <t>柏原市</t>
  </si>
  <si>
    <t xml:space="preserve">     　西淀川区</t>
  </si>
  <si>
    <t>和泉市</t>
  </si>
  <si>
    <t xml:space="preserve"> 第 ２ 区   計</t>
  </si>
  <si>
    <t>羽曳野市</t>
  </si>
  <si>
    <t xml:space="preserve">     　淀川区  </t>
  </si>
  <si>
    <t>箕面市</t>
  </si>
  <si>
    <t>大阪市  大正区</t>
  </si>
  <si>
    <t>藤井寺市</t>
  </si>
  <si>
    <t xml:space="preserve">     　東淀川区</t>
  </si>
  <si>
    <t xml:space="preserve">    　　住之江区</t>
  </si>
  <si>
    <t xml:space="preserve"> 第 14 区   計</t>
  </si>
  <si>
    <t xml:space="preserve">     　東成区  </t>
  </si>
  <si>
    <t xml:space="preserve">    　　住吉区</t>
  </si>
  <si>
    <t>堺市　美原区</t>
    <rPh sb="0" eb="2">
      <t>サカイシ</t>
    </rPh>
    <rPh sb="3" eb="5">
      <t>ミハラ</t>
    </rPh>
    <rPh sb="5" eb="6">
      <t>ク</t>
    </rPh>
    <phoneticPr fontId="2"/>
  </si>
  <si>
    <t xml:space="preserve">     　生野区  </t>
  </si>
  <si>
    <t>門真市</t>
  </si>
  <si>
    <t xml:space="preserve">    　　西成区</t>
  </si>
  <si>
    <t xml:space="preserve">     　旭区    </t>
  </si>
  <si>
    <t>摂津市</t>
  </si>
  <si>
    <t xml:space="preserve"> 第 ３ 区   計</t>
  </si>
  <si>
    <t xml:space="preserve">    　 城東区  </t>
  </si>
  <si>
    <t>高石市</t>
  </si>
  <si>
    <t>大阪市  北区</t>
  </si>
  <si>
    <t xml:space="preserve">     　鶴見区  </t>
  </si>
  <si>
    <t xml:space="preserve">      　都島区</t>
  </si>
  <si>
    <t>大阪狭山市</t>
  </si>
  <si>
    <t xml:space="preserve">     　阿倍野区</t>
  </si>
  <si>
    <t xml:space="preserve">        福島区</t>
  </si>
  <si>
    <t>南河内郡  太子町</t>
  </si>
  <si>
    <t xml:space="preserve">     　住之江区</t>
  </si>
  <si>
    <t>泉南市</t>
  </si>
  <si>
    <t xml:space="preserve">    　　城東区</t>
  </si>
  <si>
    <t xml:space="preserve">      　　河南町</t>
  </si>
  <si>
    <t xml:space="preserve">     　住吉区  </t>
  </si>
  <si>
    <t>四條畷市</t>
    <rPh sb="0" eb="3">
      <t>シジョウナワテ</t>
    </rPh>
    <rPh sb="3" eb="4">
      <t>シ</t>
    </rPh>
    <phoneticPr fontId="2"/>
  </si>
  <si>
    <t xml:space="preserve"> 第 ４ 区   計</t>
  </si>
  <si>
    <t xml:space="preserve">  　　千早赤阪村</t>
  </si>
  <si>
    <t xml:space="preserve">       東住吉区 </t>
  </si>
  <si>
    <t>大阪市  此花区</t>
  </si>
  <si>
    <t xml:space="preserve"> 第 15 区   計</t>
  </si>
  <si>
    <t xml:space="preserve">   　　平野区  </t>
  </si>
  <si>
    <t xml:space="preserve">    　　西淀川区</t>
  </si>
  <si>
    <t>堺市　堺区</t>
    <rPh sb="3" eb="4">
      <t>サカイ</t>
    </rPh>
    <rPh sb="4" eb="5">
      <t>ク</t>
    </rPh>
    <phoneticPr fontId="2"/>
  </si>
  <si>
    <t xml:space="preserve">   　　西成区  </t>
  </si>
  <si>
    <t>阪南市</t>
  </si>
  <si>
    <t xml:space="preserve">    　　淀川区</t>
  </si>
  <si>
    <t>　　　東区</t>
    <rPh sb="3" eb="5">
      <t>ヒガシク</t>
    </rPh>
    <phoneticPr fontId="2"/>
  </si>
  <si>
    <t>大 阪 市 計</t>
  </si>
  <si>
    <t>市計(除大阪市及び堺市)</t>
    <rPh sb="4" eb="6">
      <t>オオサカ</t>
    </rPh>
    <rPh sb="6" eb="7">
      <t>シ</t>
    </rPh>
    <rPh sb="7" eb="8">
      <t>オヨ</t>
    </rPh>
    <rPh sb="9" eb="11">
      <t>サカイシ</t>
    </rPh>
    <phoneticPr fontId="2"/>
  </si>
  <si>
    <t xml:space="preserve">    　　東淀川区</t>
  </si>
  <si>
    <t>　　　北区</t>
    <rPh sb="3" eb="5">
      <t>キタク</t>
    </rPh>
    <phoneticPr fontId="2"/>
  </si>
  <si>
    <t xml:space="preserve"> 第 ５ 区   計</t>
  </si>
  <si>
    <t xml:space="preserve"> 第 16 区   計</t>
  </si>
  <si>
    <t xml:space="preserve">三島郡 島本町  </t>
  </si>
  <si>
    <t>大阪市  旭区</t>
  </si>
  <si>
    <t>堺市　中区</t>
    <rPh sb="3" eb="5">
      <t>ナカク</t>
    </rPh>
    <phoneticPr fontId="2"/>
  </si>
  <si>
    <t>　　　中区</t>
    <rPh sb="3" eb="5">
      <t>ナカク</t>
    </rPh>
    <phoneticPr fontId="2"/>
  </si>
  <si>
    <t xml:space="preserve">豊能郡 豊能町  </t>
  </si>
  <si>
    <t xml:space="preserve">    　　鶴見区</t>
  </si>
  <si>
    <t>　　　西区</t>
    <rPh sb="3" eb="5">
      <t>ニシク</t>
    </rPh>
    <phoneticPr fontId="2"/>
  </si>
  <si>
    <t xml:space="preserve">       能勢町  </t>
  </si>
  <si>
    <t>　　　南区</t>
    <rPh sb="3" eb="4">
      <t>ミナミ</t>
    </rPh>
    <rPh sb="4" eb="5">
      <t>ク</t>
    </rPh>
    <phoneticPr fontId="2"/>
  </si>
  <si>
    <t xml:space="preserve">豊能郡   計  </t>
  </si>
  <si>
    <t xml:space="preserve"> 第 17 区   計</t>
  </si>
  <si>
    <t xml:space="preserve">泉北郡 忠岡町  </t>
  </si>
  <si>
    <t xml:space="preserve"> 第 ６ 区   計</t>
  </si>
  <si>
    <t>岸和田市</t>
  </si>
  <si>
    <t xml:space="preserve">泉南郡 熊取町  </t>
  </si>
  <si>
    <t>吹田市</t>
  </si>
  <si>
    <t>泉大津市</t>
  </si>
  <si>
    <t>　　　美原区</t>
    <rPh sb="3" eb="5">
      <t>ミハラ</t>
    </rPh>
    <rPh sb="5" eb="6">
      <t>ク</t>
    </rPh>
    <phoneticPr fontId="2"/>
  </si>
  <si>
    <t xml:space="preserve">       田尻町  </t>
  </si>
  <si>
    <t>堺 市 計</t>
    <rPh sb="0" eb="1">
      <t>サカイ</t>
    </rPh>
    <rPh sb="2" eb="3">
      <t>シ</t>
    </rPh>
    <phoneticPr fontId="2"/>
  </si>
  <si>
    <t xml:space="preserve">     　岬町  </t>
  </si>
  <si>
    <t xml:space="preserve"> 第 ７ 区   計</t>
  </si>
  <si>
    <t xml:space="preserve">泉南郡   計  </t>
  </si>
  <si>
    <t>豊中市</t>
  </si>
  <si>
    <t>泉北郡  忠岡町</t>
  </si>
  <si>
    <t xml:space="preserve">南河内郡 太子町 </t>
  </si>
  <si>
    <t xml:space="preserve"> 第 ８ 区   計</t>
  </si>
  <si>
    <t xml:space="preserve"> 第 18 区   計</t>
  </si>
  <si>
    <t xml:space="preserve">         河南町</t>
    <phoneticPr fontId="2"/>
  </si>
  <si>
    <t>池田市</t>
  </si>
  <si>
    <t>貝塚市</t>
  </si>
  <si>
    <t xml:space="preserve">  　 千早赤阪村</t>
  </si>
  <si>
    <t xml:space="preserve">南河内郡 計 </t>
  </si>
  <si>
    <t>町村計</t>
  </si>
  <si>
    <t>豊能郡  豊能町</t>
  </si>
  <si>
    <t>高槻市</t>
  </si>
  <si>
    <t xml:space="preserve">        能勢町</t>
  </si>
  <si>
    <t>泉南郡  熊取町</t>
  </si>
  <si>
    <t>大阪府計</t>
  </si>
  <si>
    <t xml:space="preserve"> 第 ９ 区   計</t>
  </si>
  <si>
    <t xml:space="preserve">      　田尻町</t>
  </si>
  <si>
    <t xml:space="preserve">    　　岬町</t>
  </si>
  <si>
    <t>三島郡  島本町</t>
  </si>
  <si>
    <t xml:space="preserve"> 第 19 区   計</t>
  </si>
  <si>
    <t xml:space="preserve"> 第 10 区   計</t>
  </si>
  <si>
    <t>大阪市計</t>
  </si>
  <si>
    <t xml:space="preserve"> </t>
    <phoneticPr fontId="2"/>
  </si>
  <si>
    <t>堺市計</t>
    <rPh sb="0" eb="2">
      <t>サカイシ</t>
    </rPh>
    <rPh sb="2" eb="3">
      <t>ケイ</t>
    </rPh>
    <phoneticPr fontId="2"/>
  </si>
  <si>
    <t>市計(除大阪市及び堺市)</t>
    <phoneticPr fontId="2"/>
  </si>
  <si>
    <t>平成29年10月9日</t>
    <rPh sb="0" eb="1">
      <t>ヘイセイ</t>
    </rPh>
    <rPh sb="9" eb="10">
      <t>ニチ</t>
    </rPh>
    <phoneticPr fontId="2"/>
  </si>
  <si>
    <t>令和３年10月18日</t>
    <rPh sb="0" eb="2">
      <t>レイワ</t>
    </rPh>
    <rPh sb="5" eb="6">
      <t>ガツ</t>
    </rPh>
    <rPh sb="9" eb="10">
      <t>ニチ</t>
    </rPh>
    <phoneticPr fontId="2"/>
  </si>
  <si>
    <t>　(参　考　３）在外選挙人名簿登録者数（令和３年１０月１８日現在）</t>
    <rPh sb="20" eb="22">
      <t>レイワ</t>
    </rPh>
    <phoneticPr fontId="2"/>
  </si>
  <si>
    <t>大阪府選挙管理委員会</t>
    <phoneticPr fontId="2"/>
  </si>
  <si>
    <t>市区町村名</t>
  </si>
  <si>
    <t>　　在外選挙人名簿登録者数（人）</t>
    <phoneticPr fontId="2"/>
  </si>
  <si>
    <t>計</t>
  </si>
  <si>
    <t>平成29年10月9日現在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</si>
  <si>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大阪市 北区 　</t>
    <phoneticPr fontId="2"/>
  </si>
  <si>
    <t>守口市 　　</t>
  </si>
  <si>
    <t>　　　　  都島区　</t>
    <phoneticPr fontId="2"/>
  </si>
  <si>
    <t>枚方市   　</t>
  </si>
  <si>
    <t xml:space="preserve">           福島区  </t>
    <phoneticPr fontId="2"/>
  </si>
  <si>
    <t>茨木市 　　</t>
  </si>
  <si>
    <t xml:space="preserve">           此花区  </t>
    <phoneticPr fontId="2"/>
  </si>
  <si>
    <t xml:space="preserve">八尾市     </t>
  </si>
  <si>
    <t xml:space="preserve">           中央区</t>
    <phoneticPr fontId="2"/>
  </si>
  <si>
    <t>泉佐野市　　</t>
  </si>
  <si>
    <t xml:space="preserve">           西区 　</t>
    <phoneticPr fontId="2"/>
  </si>
  <si>
    <t>富田林市  　</t>
  </si>
  <si>
    <t xml:space="preserve">           港区 　</t>
    <phoneticPr fontId="2"/>
  </si>
  <si>
    <t xml:space="preserve">寝屋川市    </t>
  </si>
  <si>
    <t xml:space="preserve">           大正区　</t>
    <phoneticPr fontId="2"/>
  </si>
  <si>
    <t xml:space="preserve">河内長野市    </t>
  </si>
  <si>
    <t xml:space="preserve">           天王寺区 </t>
    <phoneticPr fontId="2"/>
  </si>
  <si>
    <t>松原市   　</t>
  </si>
  <si>
    <t xml:space="preserve">           浪速区　</t>
    <phoneticPr fontId="2"/>
  </si>
  <si>
    <t xml:space="preserve">大東市     </t>
  </si>
  <si>
    <t xml:space="preserve">           西淀川区 </t>
    <phoneticPr fontId="2"/>
  </si>
  <si>
    <t>和泉市 　　</t>
  </si>
  <si>
    <t xml:space="preserve">           淀川区  </t>
    <phoneticPr fontId="2"/>
  </si>
  <si>
    <t>箕面市 　　</t>
  </si>
  <si>
    <t xml:space="preserve">           東淀川区 </t>
    <phoneticPr fontId="2"/>
  </si>
  <si>
    <t>柏原市   　</t>
  </si>
  <si>
    <t xml:space="preserve">           東成区　</t>
    <phoneticPr fontId="2"/>
  </si>
  <si>
    <t>羽曳野市  　</t>
  </si>
  <si>
    <t xml:space="preserve">           生野区　</t>
    <phoneticPr fontId="2"/>
  </si>
  <si>
    <t>門真市 　　</t>
  </si>
  <si>
    <t xml:space="preserve">           旭区 　</t>
    <phoneticPr fontId="2"/>
  </si>
  <si>
    <t>摂津市 　　</t>
  </si>
  <si>
    <t xml:space="preserve">           城東区　</t>
    <phoneticPr fontId="2"/>
  </si>
  <si>
    <t>高石市 　　</t>
  </si>
  <si>
    <t xml:space="preserve">           鶴見区　</t>
    <phoneticPr fontId="2"/>
  </si>
  <si>
    <t>藤井寺市 　　</t>
  </si>
  <si>
    <t xml:space="preserve">           阿倍野区 </t>
    <phoneticPr fontId="2"/>
  </si>
  <si>
    <t>東大阪市  　</t>
  </si>
  <si>
    <t xml:space="preserve">           住之江区 </t>
    <phoneticPr fontId="2"/>
  </si>
  <si>
    <t>泉南市 　　</t>
  </si>
  <si>
    <t xml:space="preserve">           住吉区　</t>
    <phoneticPr fontId="2"/>
  </si>
  <si>
    <t>四條畷市  　</t>
    <rPh sb="0" eb="4">
      <t>シジョウナワテシ</t>
    </rPh>
    <phoneticPr fontId="22"/>
  </si>
  <si>
    <t xml:space="preserve">           東住吉区 </t>
    <phoneticPr fontId="2"/>
  </si>
  <si>
    <t>交野市   　</t>
  </si>
  <si>
    <t xml:space="preserve">           平野区　</t>
    <phoneticPr fontId="2"/>
  </si>
  <si>
    <t>大阪狭山市 　</t>
  </si>
  <si>
    <t xml:space="preserve">           西成区　</t>
    <phoneticPr fontId="2"/>
  </si>
  <si>
    <t>阪南市 　　</t>
  </si>
  <si>
    <t xml:space="preserve">大阪市計    </t>
  </si>
  <si>
    <t>市計(除大阪市及び堺市)</t>
    <rPh sb="7" eb="8">
      <t>オヨ</t>
    </rPh>
    <rPh sb="9" eb="11">
      <t>サカイシ</t>
    </rPh>
    <phoneticPr fontId="22"/>
  </si>
  <si>
    <t>堺市 堺区　</t>
    <rPh sb="3" eb="4">
      <t>サカイ</t>
    </rPh>
    <rPh sb="4" eb="5">
      <t>ク</t>
    </rPh>
    <phoneticPr fontId="22"/>
  </si>
  <si>
    <t xml:space="preserve">三島郡 島本町  </t>
    <phoneticPr fontId="22"/>
  </si>
  <si>
    <t>　　　 中区</t>
    <rPh sb="4" eb="6">
      <t>ナカク</t>
    </rPh>
    <phoneticPr fontId="22"/>
  </si>
  <si>
    <t xml:space="preserve">豊能郡 豊能町  </t>
    <phoneticPr fontId="22"/>
  </si>
  <si>
    <t>　　　 東区</t>
    <rPh sb="4" eb="6">
      <t>ヒガシク</t>
    </rPh>
    <phoneticPr fontId="22"/>
  </si>
  <si>
    <t xml:space="preserve">　　 　　 能勢町  </t>
    <phoneticPr fontId="22"/>
  </si>
  <si>
    <t>　　　 西区</t>
    <rPh sb="4" eb="6">
      <t>ニシク</t>
    </rPh>
    <phoneticPr fontId="22"/>
  </si>
  <si>
    <t>豊能郡　計</t>
    <rPh sb="0" eb="1">
      <t>ユタカ</t>
    </rPh>
    <rPh sb="1" eb="2">
      <t>ノウ</t>
    </rPh>
    <rPh sb="2" eb="3">
      <t>グン</t>
    </rPh>
    <rPh sb="4" eb="5">
      <t>ケイ</t>
    </rPh>
    <phoneticPr fontId="22"/>
  </si>
  <si>
    <t>　　　 南区</t>
    <rPh sb="4" eb="6">
      <t>ミナミク</t>
    </rPh>
    <phoneticPr fontId="22"/>
  </si>
  <si>
    <t xml:space="preserve">泉北郡 忠岡町  </t>
    <phoneticPr fontId="22"/>
  </si>
  <si>
    <t>　　　 北区</t>
    <rPh sb="4" eb="6">
      <t>キタク</t>
    </rPh>
    <phoneticPr fontId="22"/>
  </si>
  <si>
    <t xml:space="preserve">泉南郡 熊取町  </t>
    <phoneticPr fontId="22"/>
  </si>
  <si>
    <t>　　　 美原区</t>
    <rPh sb="4" eb="6">
      <t>ミハラ</t>
    </rPh>
    <rPh sb="6" eb="7">
      <t>ク</t>
    </rPh>
    <phoneticPr fontId="22"/>
  </si>
  <si>
    <t xml:space="preserve">　　　　  田尻町  </t>
    <phoneticPr fontId="22"/>
  </si>
  <si>
    <t>堺市計</t>
    <rPh sb="0" eb="2">
      <t>サカイシ</t>
    </rPh>
    <rPh sb="2" eb="3">
      <t>ケイ</t>
    </rPh>
    <phoneticPr fontId="22"/>
  </si>
  <si>
    <t>　　　 　 岬町 　</t>
    <phoneticPr fontId="22"/>
  </si>
  <si>
    <t>泉南郡　計</t>
    <rPh sb="0" eb="1">
      <t>イズミ</t>
    </rPh>
    <rPh sb="1" eb="2">
      <t>ミナミ</t>
    </rPh>
    <rPh sb="2" eb="3">
      <t>グン</t>
    </rPh>
    <rPh sb="4" eb="5">
      <t>ケイ</t>
    </rPh>
    <phoneticPr fontId="22"/>
  </si>
  <si>
    <t>岸和田市　　</t>
  </si>
  <si>
    <t xml:space="preserve">南河内郡 太子町 </t>
    <phoneticPr fontId="22"/>
  </si>
  <si>
    <t>豊中市 　　</t>
  </si>
  <si>
    <t xml:space="preserve">　　　 　    河南町 </t>
    <phoneticPr fontId="22"/>
  </si>
  <si>
    <t>池田市 　　</t>
  </si>
  <si>
    <t>　　　 千早赤阪村</t>
    <phoneticPr fontId="22"/>
  </si>
  <si>
    <t>吹田市 　　</t>
  </si>
  <si>
    <t>南河内郡　計</t>
    <rPh sb="5" eb="6">
      <t>ケイ</t>
    </rPh>
    <phoneticPr fontId="22"/>
  </si>
  <si>
    <t>泉大津市　　</t>
  </si>
  <si>
    <t xml:space="preserve">町村計     </t>
  </si>
  <si>
    <t>高槻市   　</t>
  </si>
  <si>
    <t>貝塚市 　　</t>
  </si>
  <si>
    <t xml:space="preserve">府計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</si>
</sst>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4"/>
      <name val="ＭＳ 明朝"/>
      <family val="1"/>
      <charset val="128"/>
    </font>
    <font>
      <sz val="9"/>
      <color indexed="8"/>
      <name val="FMゴシック体"/>
      <family val="3"/>
      <charset val="128"/>
    </font>
    <font>
      <sz val="7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color indexed="8"/>
      <name val="FMゴシック体"/>
      <family val="3"/>
      <charset val="128"/>
    </font>
    <font>
      <sz val="9"/>
      <name val="FMゴシック体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2"/>
      <name val="FMゴシック体"/>
      <family val="3"/>
      <charset val="128"/>
    </font>
    <font>
      <sz val="10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theme="1"/>
      <name val="FMゴシック体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38" fontId="14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67">
    <xf numFmtId="0" fontId="0" fillId="0" borderId="0" xfId="0"/>
    <xf numFmtId="0" fontId="1" fillId="0" borderId="0" xfId="0" applyFont="1" applyProtection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/>
    <xf numFmtId="0" fontId="3" fillId="0" borderId="0" xfId="0" applyFont="1" applyProtection="1">
      <protection locked="0"/>
    </xf>
    <xf numFmtId="0" fontId="5" fillId="0" borderId="0" xfId="0" applyFont="1"/>
    <xf numFmtId="0" fontId="4" fillId="0" borderId="0" xfId="0" applyFont="1" applyAlignment="1" applyProtection="1">
      <alignment vertical="center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/>
    </xf>
    <xf numFmtId="0" fontId="9" fillId="0" borderId="2" xfId="0" applyFont="1" applyBorder="1" applyProtection="1"/>
    <xf numFmtId="0" fontId="9" fillId="0" borderId="5" xfId="0" applyFont="1" applyBorder="1" applyAlignment="1" applyProtection="1">
      <alignment horizontal="center" vertical="center"/>
    </xf>
    <xf numFmtId="0" fontId="9" fillId="0" borderId="0" xfId="0" applyFont="1" applyProtection="1"/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0" xfId="0" applyFont="1" applyFill="1" applyProtection="1"/>
    <xf numFmtId="0" fontId="9" fillId="0" borderId="6" xfId="0" applyFont="1" applyFill="1" applyBorder="1" applyProtection="1"/>
    <xf numFmtId="0" fontId="1" fillId="0" borderId="0" xfId="0" applyFont="1" applyBorder="1" applyAlignment="1" applyProtection="1">
      <alignment horizontal="center" vertical="center"/>
    </xf>
    <xf numFmtId="0" fontId="9" fillId="0" borderId="11" xfId="0" applyFont="1" applyBorder="1" applyProtection="1"/>
    <xf numFmtId="0" fontId="9" fillId="0" borderId="1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37" fontId="9" fillId="0" borderId="13" xfId="0" applyNumberFormat="1" applyFont="1" applyBorder="1" applyAlignment="1" applyProtection="1">
      <alignment horizontal="center" vertical="center"/>
    </xf>
    <xf numFmtId="37" fontId="9" fillId="0" borderId="17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Protection="1"/>
    <xf numFmtId="37" fontId="9" fillId="0" borderId="17" xfId="0" applyNumberFormat="1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37" fontId="9" fillId="0" borderId="18" xfId="0" applyNumberFormat="1" applyFont="1" applyBorder="1" applyAlignment="1" applyProtection="1">
      <alignment horizontal="center" vertical="center"/>
    </xf>
    <xf numFmtId="37" fontId="10" fillId="0" borderId="19" xfId="0" quotePrefix="1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Protection="1"/>
    <xf numFmtId="37" fontId="9" fillId="0" borderId="21" xfId="0" applyNumberFormat="1" applyFont="1" applyFill="1" applyBorder="1" applyAlignment="1" applyProtection="1">
      <alignment horizontal="center" vertical="center"/>
    </xf>
    <xf numFmtId="37" fontId="10" fillId="0" borderId="5" xfId="0" quotePrefix="1" applyNumberFormat="1" applyFont="1" applyFill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37" fontId="1" fillId="0" borderId="0" xfId="0" applyNumberFormat="1" applyFont="1" applyProtection="1"/>
    <xf numFmtId="37" fontId="9" fillId="0" borderId="24" xfId="0" applyNumberFormat="1" applyFont="1" applyBorder="1" applyProtection="1"/>
    <xf numFmtId="37" fontId="9" fillId="0" borderId="25" xfId="0" applyNumberFormat="1" applyFont="1" applyBorder="1" applyAlignment="1" applyProtection="1">
      <alignment horizontal="center" vertical="center"/>
    </xf>
    <xf numFmtId="37" fontId="9" fillId="0" borderId="26" xfId="0" applyNumberFormat="1" applyFont="1" applyBorder="1" applyAlignment="1" applyProtection="1">
      <alignment horizontal="center" vertical="center"/>
    </xf>
    <xf numFmtId="37" fontId="9" fillId="0" borderId="27" xfId="0" applyNumberFormat="1" applyFont="1" applyBorder="1" applyAlignment="1" applyProtection="1">
      <alignment horizontal="center" vertical="center"/>
    </xf>
    <xf numFmtId="37" fontId="9" fillId="0" borderId="26" xfId="0" applyNumberFormat="1" applyFont="1" applyBorder="1" applyProtection="1"/>
    <xf numFmtId="0" fontId="9" fillId="0" borderId="26" xfId="0" applyFont="1" applyBorder="1" applyAlignment="1" applyProtection="1">
      <alignment horizontal="center" vertical="center"/>
    </xf>
    <xf numFmtId="37" fontId="9" fillId="0" borderId="28" xfId="0" applyNumberFormat="1" applyFont="1" applyBorder="1" applyProtection="1"/>
    <xf numFmtId="37" fontId="9" fillId="0" borderId="25" xfId="0" applyNumberFormat="1" applyFont="1" applyFill="1" applyBorder="1" applyAlignment="1" applyProtection="1">
      <alignment horizontal="center" vertical="center"/>
    </xf>
    <xf numFmtId="37" fontId="9" fillId="0" borderId="26" xfId="0" applyNumberFormat="1" applyFont="1" applyFill="1" applyBorder="1" applyAlignment="1" applyProtection="1">
      <alignment horizontal="center" vertical="center"/>
    </xf>
    <xf numFmtId="37" fontId="9" fillId="0" borderId="22" xfId="0" applyNumberFormat="1" applyFont="1" applyFill="1" applyBorder="1" applyProtection="1"/>
    <xf numFmtId="37" fontId="9" fillId="0" borderId="29" xfId="0" applyNumberFormat="1" applyFont="1" applyBorder="1" applyAlignment="1" applyProtection="1">
      <alignment horizontal="center" vertical="center"/>
    </xf>
    <xf numFmtId="37" fontId="9" fillId="0" borderId="30" xfId="0" applyNumberFormat="1" applyFont="1" applyBorder="1" applyAlignment="1" applyProtection="1">
      <alignment horizontal="center" vertical="center"/>
    </xf>
    <xf numFmtId="37" fontId="9" fillId="0" borderId="23" xfId="0" applyNumberFormat="1" applyFont="1" applyBorder="1" applyAlignment="1" applyProtection="1">
      <alignment horizontal="center" vertical="center"/>
    </xf>
    <xf numFmtId="37" fontId="9" fillId="0" borderId="28" xfId="0" applyNumberFormat="1" applyFont="1" applyBorder="1" applyAlignment="1" applyProtection="1">
      <alignment horizontal="center" vertical="center"/>
    </xf>
    <xf numFmtId="37" fontId="9" fillId="0" borderId="31" xfId="0" applyNumberFormat="1" applyFont="1" applyBorder="1" applyAlignment="1" applyProtection="1">
      <alignment vertical="center"/>
    </xf>
    <xf numFmtId="37" fontId="9" fillId="0" borderId="32" xfId="0" applyNumberFormat="1" applyFont="1" applyBorder="1" applyAlignment="1" applyProtection="1">
      <alignment vertical="center"/>
    </xf>
    <xf numFmtId="37" fontId="9" fillId="0" borderId="33" xfId="0" applyNumberFormat="1" applyFont="1" applyBorder="1" applyAlignment="1" applyProtection="1">
      <alignment vertical="center"/>
    </xf>
    <xf numFmtId="37" fontId="9" fillId="0" borderId="34" xfId="0" applyNumberFormat="1" applyFont="1" applyBorder="1" applyAlignment="1" applyProtection="1">
      <alignment vertical="center"/>
    </xf>
    <xf numFmtId="37" fontId="9" fillId="0" borderId="35" xfId="0" applyNumberFormat="1" applyFont="1" applyBorder="1" applyAlignment="1" applyProtection="1">
      <alignment vertical="center"/>
    </xf>
    <xf numFmtId="37" fontId="1" fillId="0" borderId="0" xfId="0" applyNumberFormat="1" applyFont="1" applyBorder="1" applyAlignment="1" applyProtection="1">
      <alignment vertical="center"/>
    </xf>
    <xf numFmtId="37" fontId="9" fillId="0" borderId="29" xfId="0" applyNumberFormat="1" applyFont="1" applyBorder="1" applyAlignment="1" applyProtection="1">
      <alignment vertical="center"/>
    </xf>
    <xf numFmtId="37" fontId="1" fillId="0" borderId="29" xfId="0" applyNumberFormat="1" applyFont="1" applyBorder="1" applyAlignment="1" applyProtection="1">
      <alignment vertical="center"/>
    </xf>
    <xf numFmtId="39" fontId="1" fillId="0" borderId="29" xfId="0" applyNumberFormat="1" applyFont="1" applyBorder="1" applyAlignment="1" applyProtection="1">
      <alignment vertical="center"/>
    </xf>
    <xf numFmtId="39" fontId="9" fillId="0" borderId="29" xfId="0" applyNumberFormat="1" applyFont="1" applyBorder="1" applyAlignment="1" applyProtection="1">
      <alignment vertical="center"/>
    </xf>
    <xf numFmtId="37" fontId="9" fillId="0" borderId="36" xfId="0" applyNumberFormat="1" applyFont="1" applyBorder="1" applyAlignment="1" applyProtection="1">
      <alignment vertical="center"/>
    </xf>
    <xf numFmtId="37" fontId="9" fillId="0" borderId="37" xfId="0" applyNumberFormat="1" applyFont="1" applyBorder="1" applyAlignment="1" applyProtection="1">
      <alignment vertical="center"/>
    </xf>
    <xf numFmtId="37" fontId="9" fillId="0" borderId="38" xfId="0" applyNumberFormat="1" applyFont="1" applyBorder="1" applyAlignment="1" applyProtection="1">
      <alignment vertical="center"/>
    </xf>
    <xf numFmtId="37" fontId="9" fillId="0" borderId="39" xfId="0" applyNumberFormat="1" applyFont="1" applyBorder="1" applyAlignment="1" applyProtection="1">
      <alignment vertical="center"/>
    </xf>
    <xf numFmtId="37" fontId="9" fillId="0" borderId="40" xfId="0" applyNumberFormat="1" applyFont="1" applyBorder="1" applyAlignment="1" applyProtection="1">
      <alignment vertical="center"/>
    </xf>
    <xf numFmtId="37" fontId="9" fillId="0" borderId="28" xfId="0" applyNumberFormat="1" applyFont="1" applyBorder="1" applyAlignment="1" applyProtection="1">
      <alignment vertical="center"/>
    </xf>
    <xf numFmtId="37" fontId="9" fillId="0" borderId="41" xfId="0" applyNumberFormat="1" applyFont="1" applyBorder="1" applyAlignment="1" applyProtection="1">
      <alignment vertical="center"/>
    </xf>
    <xf numFmtId="37" fontId="9" fillId="0" borderId="42" xfId="0" applyNumberFormat="1" applyFont="1" applyBorder="1" applyAlignment="1" applyProtection="1">
      <alignment vertical="center"/>
    </xf>
    <xf numFmtId="37" fontId="1" fillId="0" borderId="28" xfId="0" applyNumberFormat="1" applyFont="1" applyBorder="1" applyAlignment="1" applyProtection="1">
      <alignment vertical="center"/>
    </xf>
    <xf numFmtId="37" fontId="9" fillId="0" borderId="30" xfId="0" applyNumberFormat="1" applyFont="1" applyBorder="1" applyAlignment="1" applyProtection="1">
      <alignment vertical="center"/>
    </xf>
    <xf numFmtId="0" fontId="9" fillId="0" borderId="29" xfId="0" applyFont="1" applyBorder="1" applyAlignment="1" applyProtection="1">
      <alignment vertical="center"/>
    </xf>
    <xf numFmtId="37" fontId="9" fillId="0" borderId="34" xfId="0" applyNumberFormat="1" applyFont="1" applyFill="1" applyBorder="1" applyAlignment="1" applyProtection="1">
      <alignment vertical="center"/>
    </xf>
    <xf numFmtId="37" fontId="11" fillId="0" borderId="34" xfId="0" applyNumberFormat="1" applyFont="1" applyFill="1" applyBorder="1" applyAlignment="1" applyProtection="1">
      <alignment vertical="center"/>
      <protection locked="0"/>
    </xf>
    <xf numFmtId="37" fontId="11" fillId="0" borderId="35" xfId="0" applyNumberFormat="1" applyFont="1" applyFill="1" applyBorder="1" applyAlignment="1" applyProtection="1">
      <alignment vertical="center"/>
      <protection locked="0"/>
    </xf>
    <xf numFmtId="37" fontId="5" fillId="0" borderId="0" xfId="0" applyNumberFormat="1" applyFont="1" applyFill="1" applyBorder="1" applyAlignment="1" applyProtection="1">
      <alignment horizontal="center" vertical="center"/>
    </xf>
    <xf numFmtId="37" fontId="9" fillId="0" borderId="38" xfId="0" applyNumberFormat="1" applyFont="1" applyFill="1" applyBorder="1" applyAlignment="1" applyProtection="1">
      <alignment vertical="center"/>
    </xf>
    <xf numFmtId="37" fontId="11" fillId="0" borderId="38" xfId="0" applyNumberFormat="1" applyFont="1" applyFill="1" applyBorder="1" applyAlignment="1" applyProtection="1">
      <alignment vertical="center"/>
      <protection locked="0"/>
    </xf>
    <xf numFmtId="37" fontId="11" fillId="0" borderId="37" xfId="0" applyNumberFormat="1" applyFont="1" applyFill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Continuous" vertical="center" shrinkToFit="1"/>
    </xf>
    <xf numFmtId="37" fontId="9" fillId="0" borderId="29" xfId="0" applyNumberFormat="1" applyFont="1" applyBorder="1" applyProtection="1"/>
    <xf numFmtId="37" fontId="9" fillId="0" borderId="39" xfId="0" applyNumberFormat="1" applyFont="1" applyFill="1" applyBorder="1" applyAlignment="1" applyProtection="1">
      <alignment vertical="center"/>
    </xf>
    <xf numFmtId="37" fontId="11" fillId="0" borderId="40" xfId="0" applyNumberFormat="1" applyFont="1" applyFill="1" applyBorder="1" applyAlignment="1" applyProtection="1">
      <alignment vertical="center"/>
    </xf>
    <xf numFmtId="37" fontId="9" fillId="0" borderId="23" xfId="0" applyNumberFormat="1" applyFont="1" applyBorder="1" applyAlignment="1" applyProtection="1">
      <alignment vertical="center"/>
    </xf>
    <xf numFmtId="0" fontId="12" fillId="0" borderId="0" xfId="0" applyFont="1" applyProtection="1">
      <protection locked="0"/>
    </xf>
    <xf numFmtId="0" fontId="13" fillId="0" borderId="29" xfId="0" applyFont="1" applyBorder="1" applyProtection="1">
      <protection locked="0"/>
    </xf>
    <xf numFmtId="0" fontId="5" fillId="0" borderId="29" xfId="0" applyFont="1" applyBorder="1"/>
    <xf numFmtId="0" fontId="9" fillId="0" borderId="28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 applyProtection="1">
      <alignment vertical="center" wrapText="1"/>
    </xf>
    <xf numFmtId="0" fontId="11" fillId="0" borderId="0" xfId="0" applyFont="1" applyAlignment="1">
      <alignment wrapText="1"/>
    </xf>
    <xf numFmtId="37" fontId="9" fillId="0" borderId="29" xfId="0" applyNumberFormat="1" applyFont="1" applyBorder="1" applyAlignment="1" applyProtection="1">
      <alignment horizontal="centerContinuous" vertical="center" shrinkToFit="1"/>
    </xf>
    <xf numFmtId="37" fontId="15" fillId="0" borderId="29" xfId="0" applyNumberFormat="1" applyFont="1" applyBorder="1" applyAlignment="1" applyProtection="1">
      <alignment vertical="center"/>
      <protection locked="0"/>
    </xf>
    <xf numFmtId="37" fontId="15" fillId="0" borderId="30" xfId="0" applyNumberFormat="1" applyFont="1" applyBorder="1" applyAlignment="1" applyProtection="1">
      <alignment vertical="center"/>
      <protection locked="0"/>
    </xf>
    <xf numFmtId="37" fontId="15" fillId="0" borderId="29" xfId="0" applyNumberFormat="1" applyFont="1" applyBorder="1" applyAlignment="1" applyProtection="1">
      <alignment vertical="center"/>
    </xf>
    <xf numFmtId="37" fontId="15" fillId="0" borderId="28" xfId="0" applyNumberFormat="1" applyFont="1" applyBorder="1" applyAlignment="1" applyProtection="1">
      <alignment vertical="center"/>
      <protection locked="0"/>
    </xf>
    <xf numFmtId="37" fontId="15" fillId="0" borderId="23" xfId="0" applyNumberFormat="1" applyFont="1" applyBorder="1" applyAlignment="1" applyProtection="1">
      <alignment vertical="center"/>
      <protection locked="0"/>
    </xf>
    <xf numFmtId="37" fontId="15" fillId="0" borderId="28" xfId="0" applyNumberFormat="1" applyFont="1" applyBorder="1" applyAlignment="1" applyProtection="1">
      <alignment vertical="center"/>
    </xf>
    <xf numFmtId="37" fontId="15" fillId="0" borderId="30" xfId="0" applyNumberFormat="1" applyFont="1" applyBorder="1" applyAlignment="1" applyProtection="1">
      <alignment vertical="center"/>
    </xf>
    <xf numFmtId="0" fontId="15" fillId="0" borderId="29" xfId="0" applyFont="1" applyBorder="1" applyAlignment="1" applyProtection="1">
      <alignment vertical="center"/>
    </xf>
    <xf numFmtId="38" fontId="15" fillId="0" borderId="29" xfId="1" applyFont="1" applyBorder="1" applyAlignment="1" applyProtection="1">
      <protection locked="0"/>
    </xf>
    <xf numFmtId="38" fontId="5" fillId="0" borderId="29" xfId="1" applyFont="1" applyBorder="1" applyAlignment="1"/>
    <xf numFmtId="37" fontId="9" fillId="0" borderId="18" xfId="0" applyNumberFormat="1" applyFont="1" applyBorder="1" applyProtection="1"/>
    <xf numFmtId="37" fontId="9" fillId="0" borderId="43" xfId="0" applyNumberFormat="1" applyFont="1" applyFill="1" applyBorder="1" applyAlignment="1" applyProtection="1">
      <alignment horizontal="center" vertical="center"/>
    </xf>
    <xf numFmtId="37" fontId="9" fillId="0" borderId="44" xfId="0" applyNumberFormat="1" applyFont="1" applyBorder="1" applyAlignment="1" applyProtection="1">
      <alignment vertical="center"/>
    </xf>
    <xf numFmtId="37" fontId="9" fillId="0" borderId="45" xfId="0" applyNumberFormat="1" applyFont="1" applyBorder="1" applyAlignment="1" applyProtection="1">
      <alignment vertical="center"/>
    </xf>
    <xf numFmtId="37" fontId="9" fillId="0" borderId="46" xfId="0" applyNumberFormat="1" applyFont="1" applyBorder="1" applyAlignment="1" applyProtection="1">
      <alignment vertical="center"/>
    </xf>
    <xf numFmtId="37" fontId="9" fillId="0" borderId="47" xfId="0" applyNumberFormat="1" applyFont="1" applyBorder="1" applyAlignment="1" applyProtection="1">
      <alignment vertical="center"/>
    </xf>
    <xf numFmtId="37" fontId="9" fillId="0" borderId="48" xfId="0" applyNumberFormat="1" applyFont="1" applyBorder="1" applyAlignment="1" applyProtection="1">
      <alignment vertical="center"/>
    </xf>
    <xf numFmtId="37" fontId="16" fillId="0" borderId="29" xfId="0" applyNumberFormat="1" applyFont="1" applyBorder="1" applyAlignment="1" applyProtection="1">
      <alignment vertical="center"/>
      <protection locked="0"/>
    </xf>
    <xf numFmtId="37" fontId="16" fillId="0" borderId="30" xfId="0" applyNumberFormat="1" applyFont="1" applyBorder="1" applyAlignment="1" applyProtection="1">
      <alignment vertical="center"/>
      <protection locked="0"/>
    </xf>
    <xf numFmtId="37" fontId="16" fillId="0" borderId="29" xfId="0" applyNumberFormat="1" applyFont="1" applyBorder="1" applyAlignment="1" applyProtection="1">
      <alignment vertical="center"/>
    </xf>
    <xf numFmtId="37" fontId="16" fillId="0" borderId="28" xfId="0" applyNumberFormat="1" applyFont="1" applyBorder="1" applyAlignment="1" applyProtection="1">
      <alignment vertical="center"/>
      <protection locked="0"/>
    </xf>
    <xf numFmtId="37" fontId="16" fillId="0" borderId="23" xfId="0" applyNumberFormat="1" applyFont="1" applyBorder="1" applyAlignment="1" applyProtection="1">
      <alignment vertical="center"/>
      <protection locked="0"/>
    </xf>
    <xf numFmtId="37" fontId="16" fillId="0" borderId="28" xfId="0" applyNumberFormat="1" applyFont="1" applyBorder="1" applyAlignment="1" applyProtection="1">
      <alignment vertical="center"/>
    </xf>
    <xf numFmtId="37" fontId="16" fillId="0" borderId="30" xfId="0" applyNumberFormat="1" applyFont="1" applyBorder="1" applyAlignment="1" applyProtection="1">
      <alignment vertical="center"/>
    </xf>
    <xf numFmtId="37" fontId="16" fillId="0" borderId="23" xfId="0" applyNumberFormat="1" applyFont="1" applyBorder="1" applyAlignment="1" applyProtection="1">
      <alignment vertical="center"/>
    </xf>
    <xf numFmtId="0" fontId="16" fillId="0" borderId="29" xfId="0" applyFont="1" applyBorder="1" applyProtection="1">
      <protection locked="0"/>
    </xf>
    <xf numFmtId="37" fontId="16" fillId="0" borderId="29" xfId="0" applyNumberFormat="1" applyFont="1" applyBorder="1" applyProtection="1">
      <protection locked="0"/>
    </xf>
    <xf numFmtId="37" fontId="1" fillId="0" borderId="29" xfId="0" applyNumberFormat="1" applyFont="1" applyBorder="1" applyAlignment="1" applyProtection="1">
      <alignment horizontal="right" vertical="center"/>
    </xf>
    <xf numFmtId="0" fontId="15" fillId="0" borderId="29" xfId="0" applyFont="1" applyBorder="1" applyProtection="1">
      <protection locked="0"/>
    </xf>
    <xf numFmtId="0" fontId="18" fillId="0" borderId="0" xfId="2" applyFont="1" applyAlignment="1" applyProtection="1">
      <alignment vertical="center"/>
    </xf>
    <xf numFmtId="0" fontId="19" fillId="0" borderId="0" xfId="2" applyFont="1" applyProtection="1">
      <alignment vertical="center"/>
    </xf>
    <xf numFmtId="0" fontId="17" fillId="0" borderId="0" xfId="2">
      <alignment vertical="center"/>
    </xf>
    <xf numFmtId="0" fontId="19" fillId="0" borderId="49" xfId="2" applyFont="1" applyBorder="1" applyAlignment="1" applyProtection="1">
      <alignment vertical="center"/>
    </xf>
    <xf numFmtId="0" fontId="19" fillId="0" borderId="50" xfId="2" applyFont="1" applyBorder="1" applyAlignment="1" applyProtection="1">
      <alignment vertical="center"/>
    </xf>
    <xf numFmtId="0" fontId="19" fillId="0" borderId="30" xfId="2" applyFont="1" applyBorder="1" applyAlignment="1" applyProtection="1">
      <alignment vertical="center"/>
    </xf>
    <xf numFmtId="0" fontId="19" fillId="0" borderId="29" xfId="2" applyFont="1" applyBorder="1" applyAlignment="1" applyProtection="1">
      <alignment horizontal="center" vertical="center"/>
    </xf>
    <xf numFmtId="0" fontId="19" fillId="0" borderId="30" xfId="2" applyFont="1" applyBorder="1" applyAlignment="1" applyProtection="1">
      <alignment horizontal="center" vertical="center"/>
    </xf>
    <xf numFmtId="57" fontId="21" fillId="0" borderId="29" xfId="2" applyNumberFormat="1" applyFont="1" applyBorder="1" applyAlignment="1" applyProtection="1">
      <alignment horizontal="center" vertical="center" wrapText="1"/>
    </xf>
    <xf numFmtId="0" fontId="19" fillId="0" borderId="29" xfId="2" applyFont="1" applyBorder="1" applyAlignment="1" applyProtection="1">
      <alignment horizontal="left" vertical="center"/>
    </xf>
    <xf numFmtId="37" fontId="19" fillId="0" borderId="29" xfId="2" applyNumberFormat="1" applyFont="1" applyBorder="1" applyAlignment="1" applyProtection="1">
      <alignment vertical="center"/>
    </xf>
    <xf numFmtId="37" fontId="19" fillId="0" borderId="29" xfId="2" applyNumberFormat="1" applyFont="1" applyFill="1" applyBorder="1" applyAlignment="1" applyProtection="1">
      <alignment vertical="center"/>
    </xf>
    <xf numFmtId="0" fontId="19" fillId="0" borderId="28" xfId="2" applyFont="1" applyBorder="1" applyAlignment="1" applyProtection="1">
      <alignment horizontal="left" vertical="center"/>
    </xf>
    <xf numFmtId="37" fontId="19" fillId="0" borderId="30" xfId="2" applyNumberFormat="1" applyFont="1" applyBorder="1" applyAlignment="1" applyProtection="1">
      <alignment vertical="center"/>
    </xf>
    <xf numFmtId="0" fontId="20" fillId="0" borderId="29" xfId="2" applyFont="1" applyBorder="1" applyAlignment="1" applyProtection="1">
      <alignment horizontal="distributed" vertical="center"/>
    </xf>
    <xf numFmtId="0" fontId="20" fillId="0" borderId="29" xfId="2" applyFont="1" applyBorder="1" applyAlignment="1" applyProtection="1">
      <alignment horizontal="centerContinuous" vertical="center" shrinkToFit="1"/>
    </xf>
    <xf numFmtId="37" fontId="19" fillId="0" borderId="29" xfId="2" applyNumberFormat="1" applyFont="1" applyBorder="1" applyAlignment="1" applyProtection="1">
      <alignment horizontal="right" vertical="center"/>
    </xf>
    <xf numFmtId="0" fontId="19" fillId="0" borderId="49" xfId="2" applyFont="1" applyBorder="1" applyAlignment="1" applyProtection="1">
      <alignment horizontal="left" vertical="center"/>
    </xf>
    <xf numFmtId="37" fontId="19" fillId="0" borderId="51" xfId="2" applyNumberFormat="1" applyFont="1" applyBorder="1" applyAlignment="1" applyProtection="1">
      <alignment vertical="center"/>
    </xf>
    <xf numFmtId="0" fontId="19" fillId="0" borderId="29" xfId="2" applyFont="1" applyBorder="1" applyAlignment="1" applyProtection="1">
      <alignment vertical="center"/>
    </xf>
    <xf numFmtId="0" fontId="17" fillId="0" borderId="29" xfId="2" applyBorder="1">
      <alignment vertical="center"/>
    </xf>
    <xf numFmtId="0" fontId="20" fillId="0" borderId="0" xfId="2" applyFont="1">
      <alignment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20" fillId="0" borderId="1" xfId="2" applyFont="1" applyBorder="1" applyAlignment="1" applyProtection="1">
      <alignment horizontal="right" vertical="center"/>
    </xf>
    <xf numFmtId="0" fontId="19" fillId="0" borderId="11" xfId="2" applyFont="1" applyBorder="1" applyAlignment="1" applyProtection="1">
      <alignment horizontal="distributed" vertical="center"/>
    </xf>
    <xf numFmtId="0" fontId="17" fillId="0" borderId="28" xfId="2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7"/>
  <sheetViews>
    <sheetView tabSelected="1" view="pageBreakPreview" zoomScale="75" zoomScaleNormal="100" workbookViewId="0">
      <pane ySplit="5" topLeftCell="A6" activePane="bottomLeft" state="frozen"/>
      <selection activeCell="AG3" sqref="AG3"/>
      <selection pane="bottomLeft" activeCell="M49" sqref="M49"/>
    </sheetView>
  </sheetViews>
  <sheetFormatPr defaultColWidth="10.69921875" defaultRowHeight="23.25" customHeight="1"/>
  <cols>
    <col min="1" max="1" width="2.796875" style="5" customWidth="1"/>
    <col min="2" max="2" width="13.19921875" style="5" customWidth="1"/>
    <col min="3" max="5" width="8.296875" style="5" customWidth="1"/>
    <col min="6" max="6" width="5.69921875" style="5" customWidth="1"/>
    <col min="7" max="7" width="7.19921875" style="5" customWidth="1"/>
    <col min="8" max="8" width="2.3984375" style="5" customWidth="1"/>
    <col min="9" max="9" width="13.19921875" style="5" customWidth="1"/>
    <col min="10" max="12" width="8.296875" style="5" customWidth="1"/>
    <col min="13" max="13" width="5.796875" style="5" customWidth="1"/>
    <col min="14" max="14" width="7.19921875" style="5" customWidth="1"/>
    <col min="15" max="15" width="6.8984375" style="5" customWidth="1"/>
    <col min="16" max="16" width="15.19921875" style="5" customWidth="1"/>
    <col min="17" max="19" width="10.796875" style="5" customWidth="1"/>
    <col min="20" max="20" width="6.8984375" style="5" customWidth="1"/>
    <col min="21" max="21" width="15.19921875" style="5" customWidth="1"/>
    <col min="22" max="24" width="10.796875" style="5" customWidth="1"/>
    <col min="25" max="25" width="1.69921875" style="5" customWidth="1"/>
    <col min="26" max="26" width="13.19921875" style="5" customWidth="1"/>
    <col min="27" max="29" width="8.296875" style="5" customWidth="1"/>
    <col min="30" max="30" width="5.69921875" style="5" customWidth="1"/>
    <col min="31" max="31" width="7" style="5" customWidth="1"/>
    <col min="32" max="32" width="1.69921875" style="5" customWidth="1"/>
    <col min="33" max="33" width="13.19921875" style="5" customWidth="1"/>
    <col min="34" max="36" width="8.296875" style="5" customWidth="1"/>
    <col min="37" max="37" width="5.69921875" style="5" customWidth="1"/>
    <col min="38" max="38" width="7" style="5" customWidth="1"/>
    <col min="39" max="16384" width="10.69921875" style="5"/>
  </cols>
  <sheetData>
    <row r="1" spans="1:38" ht="23.25" customHeight="1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2" t="s">
        <v>1</v>
      </c>
      <c r="Q1" s="3"/>
      <c r="R1" s="3"/>
      <c r="S1" s="3"/>
      <c r="T1" s="1"/>
      <c r="U1" s="1"/>
      <c r="V1" s="1"/>
      <c r="W1" s="1"/>
      <c r="X1" s="1"/>
      <c r="Y1" s="1"/>
      <c r="Z1" s="4" t="s">
        <v>2</v>
      </c>
      <c r="AA1" s="3"/>
      <c r="AB1" s="3"/>
      <c r="AC1" s="3"/>
      <c r="AD1" s="3"/>
      <c r="AE1" s="3"/>
      <c r="AF1" s="3"/>
      <c r="AG1" s="1"/>
      <c r="AH1" s="1"/>
      <c r="AI1" s="1"/>
      <c r="AJ1" s="1"/>
      <c r="AK1" s="1"/>
      <c r="AL1" s="1"/>
    </row>
    <row r="2" spans="1:38" ht="23.2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7"/>
      <c r="L2" s="8" t="s">
        <v>3</v>
      </c>
      <c r="M2" s="7"/>
      <c r="N2" s="1"/>
      <c r="O2" s="1"/>
      <c r="P2" s="9" t="s">
        <v>4</v>
      </c>
      <c r="Q2" s="1"/>
      <c r="R2" s="1"/>
      <c r="S2" s="1"/>
      <c r="T2" s="1"/>
      <c r="U2" s="1"/>
      <c r="V2" s="1"/>
      <c r="W2" s="8" t="s">
        <v>3</v>
      </c>
      <c r="X2" s="1"/>
      <c r="Y2" s="1"/>
      <c r="Z2" s="3"/>
      <c r="AA2" s="3"/>
      <c r="AB2" s="3"/>
      <c r="AC2" s="3"/>
      <c r="AD2" s="3"/>
      <c r="AE2" s="3"/>
      <c r="AF2" s="3"/>
      <c r="AG2" s="1"/>
      <c r="AH2" s="1"/>
      <c r="AI2" s="10"/>
      <c r="AJ2" s="11" t="s">
        <v>3</v>
      </c>
      <c r="AK2" s="1"/>
      <c r="AL2" s="1"/>
    </row>
    <row r="3" spans="1:38" ht="23.25" customHeight="1">
      <c r="A3" s="1"/>
      <c r="B3" s="12"/>
      <c r="C3" s="152" t="s">
        <v>5</v>
      </c>
      <c r="D3" s="153"/>
      <c r="E3" s="154"/>
      <c r="F3" s="13" t="s">
        <v>6</v>
      </c>
      <c r="G3" s="13" t="s">
        <v>7</v>
      </c>
      <c r="H3" s="14"/>
      <c r="I3" s="15"/>
      <c r="J3" s="152" t="s">
        <v>5</v>
      </c>
      <c r="K3" s="153"/>
      <c r="L3" s="154"/>
      <c r="M3" s="13" t="s">
        <v>6</v>
      </c>
      <c r="N3" s="13" t="s">
        <v>7</v>
      </c>
      <c r="O3" s="1"/>
      <c r="P3" s="16"/>
      <c r="Q3" s="158" t="s">
        <v>5</v>
      </c>
      <c r="R3" s="159"/>
      <c r="S3" s="160" t="s">
        <v>8</v>
      </c>
      <c r="T3" s="17"/>
      <c r="U3" s="18"/>
      <c r="V3" s="158" t="s">
        <v>5</v>
      </c>
      <c r="W3" s="159"/>
      <c r="X3" s="146" t="s">
        <v>9</v>
      </c>
      <c r="Y3" s="19"/>
      <c r="Z3" s="20"/>
      <c r="AA3" s="144" t="s">
        <v>10</v>
      </c>
      <c r="AB3" s="145"/>
      <c r="AC3" s="146"/>
      <c r="AD3" s="21" t="s">
        <v>6</v>
      </c>
      <c r="AE3" s="22" t="s">
        <v>7</v>
      </c>
      <c r="AF3" s="1"/>
      <c r="AG3" s="20"/>
      <c r="AH3" s="144" t="s">
        <v>11</v>
      </c>
      <c r="AI3" s="145"/>
      <c r="AJ3" s="146"/>
      <c r="AK3" s="21" t="s">
        <v>6</v>
      </c>
      <c r="AL3" s="22" t="s">
        <v>7</v>
      </c>
    </row>
    <row r="4" spans="1:38" ht="23.25" customHeight="1">
      <c r="A4" s="1"/>
      <c r="B4" s="23" t="s">
        <v>12</v>
      </c>
      <c r="C4" s="155"/>
      <c r="D4" s="156"/>
      <c r="E4" s="157"/>
      <c r="F4" s="24" t="s">
        <v>13</v>
      </c>
      <c r="G4" s="24" t="s">
        <v>14</v>
      </c>
      <c r="H4" s="25"/>
      <c r="I4" s="26" t="s">
        <v>12</v>
      </c>
      <c r="J4" s="155"/>
      <c r="K4" s="156"/>
      <c r="L4" s="157"/>
      <c r="M4" s="27" t="s">
        <v>13</v>
      </c>
      <c r="N4" s="27" t="s">
        <v>14</v>
      </c>
      <c r="O4" s="1"/>
      <c r="P4" s="28" t="s">
        <v>12</v>
      </c>
      <c r="Q4" s="29" t="s">
        <v>165</v>
      </c>
      <c r="R4" s="29" t="s">
        <v>164</v>
      </c>
      <c r="S4" s="161"/>
      <c r="T4" s="30"/>
      <c r="U4" s="31" t="s">
        <v>12</v>
      </c>
      <c r="V4" s="29" t="s">
        <v>165</v>
      </c>
      <c r="W4" s="32" t="s">
        <v>164</v>
      </c>
      <c r="X4" s="162"/>
      <c r="Y4" s="19"/>
      <c r="Z4" s="28" t="s">
        <v>15</v>
      </c>
      <c r="AA4" s="147"/>
      <c r="AB4" s="148"/>
      <c r="AC4" s="149"/>
      <c r="AD4" s="33" t="s">
        <v>13</v>
      </c>
      <c r="AE4" s="28" t="s">
        <v>14</v>
      </c>
      <c r="AF4" s="34"/>
      <c r="AG4" s="28" t="s">
        <v>15</v>
      </c>
      <c r="AH4" s="147"/>
      <c r="AI4" s="148"/>
      <c r="AJ4" s="149"/>
      <c r="AK4" s="33" t="s">
        <v>13</v>
      </c>
      <c r="AL4" s="28" t="s">
        <v>14</v>
      </c>
    </row>
    <row r="5" spans="1:38" ht="23.25" customHeight="1">
      <c r="A5" s="1"/>
      <c r="B5" s="35"/>
      <c r="C5" s="36" t="s">
        <v>16</v>
      </c>
      <c r="D5" s="37" t="s">
        <v>17</v>
      </c>
      <c r="E5" s="38" t="s">
        <v>18</v>
      </c>
      <c r="F5" s="37"/>
      <c r="G5" s="37" t="s">
        <v>19</v>
      </c>
      <c r="H5" s="25"/>
      <c r="I5" s="39"/>
      <c r="J5" s="38" t="s">
        <v>16</v>
      </c>
      <c r="K5" s="38" t="s">
        <v>17</v>
      </c>
      <c r="L5" s="38" t="s">
        <v>18</v>
      </c>
      <c r="M5" s="37"/>
      <c r="N5" s="40" t="s">
        <v>19</v>
      </c>
      <c r="O5" s="1"/>
      <c r="P5" s="103"/>
      <c r="Q5" s="104" t="s">
        <v>20</v>
      </c>
      <c r="R5" s="24" t="s">
        <v>20</v>
      </c>
      <c r="S5" s="161"/>
      <c r="T5" s="30"/>
      <c r="U5" s="44"/>
      <c r="V5" s="42" t="s">
        <v>20</v>
      </c>
      <c r="W5" s="43" t="s">
        <v>20</v>
      </c>
      <c r="X5" s="163"/>
      <c r="Y5" s="19"/>
      <c r="Z5" s="41"/>
      <c r="AA5" s="45" t="s">
        <v>21</v>
      </c>
      <c r="AB5" s="46" t="s">
        <v>22</v>
      </c>
      <c r="AC5" s="46" t="s">
        <v>23</v>
      </c>
      <c r="AD5" s="41"/>
      <c r="AE5" s="47" t="s">
        <v>19</v>
      </c>
      <c r="AF5" s="34"/>
      <c r="AG5" s="41"/>
      <c r="AH5" s="45" t="s">
        <v>21</v>
      </c>
      <c r="AI5" s="46" t="s">
        <v>22</v>
      </c>
      <c r="AJ5" s="46" t="s">
        <v>23</v>
      </c>
      <c r="AK5" s="48"/>
      <c r="AL5" s="47" t="s">
        <v>19</v>
      </c>
    </row>
    <row r="6" spans="1:38" ht="23.25" customHeight="1">
      <c r="A6" s="1"/>
      <c r="B6" s="49" t="s">
        <v>24</v>
      </c>
      <c r="C6" s="50">
        <v>41102</v>
      </c>
      <c r="D6" s="50">
        <v>47120</v>
      </c>
      <c r="E6" s="50">
        <v>88222</v>
      </c>
      <c r="F6" s="50">
        <v>14</v>
      </c>
      <c r="G6" s="50">
        <v>107</v>
      </c>
      <c r="H6" s="25"/>
      <c r="I6" s="51" t="s">
        <v>25</v>
      </c>
      <c r="J6" s="51">
        <v>158752</v>
      </c>
      <c r="K6" s="50">
        <v>176118</v>
      </c>
      <c r="L6" s="50">
        <v>334870</v>
      </c>
      <c r="M6" s="50">
        <v>80</v>
      </c>
      <c r="N6" s="50">
        <v>584</v>
      </c>
      <c r="O6" s="1"/>
      <c r="P6" s="105" t="s">
        <v>24</v>
      </c>
      <c r="Q6" s="106">
        <v>88222</v>
      </c>
      <c r="R6" s="106">
        <v>79777</v>
      </c>
      <c r="S6" s="106">
        <f>+Q6-R6</f>
        <v>8445</v>
      </c>
      <c r="T6" s="25"/>
      <c r="U6" s="52" t="s">
        <v>25</v>
      </c>
      <c r="V6" s="51">
        <v>334870</v>
      </c>
      <c r="W6" s="53">
        <v>336570</v>
      </c>
      <c r="X6" s="53">
        <f>+V6-W6</f>
        <v>-1700</v>
      </c>
      <c r="Y6" s="54"/>
      <c r="Z6" s="55" t="s">
        <v>26</v>
      </c>
      <c r="AA6" s="93">
        <v>54916</v>
      </c>
      <c r="AB6" s="94">
        <v>58876</v>
      </c>
      <c r="AC6" s="95">
        <v>113792</v>
      </c>
      <c r="AD6" s="56">
        <v>17</v>
      </c>
      <c r="AE6" s="56">
        <v>134</v>
      </c>
      <c r="AF6" s="34"/>
      <c r="AG6" s="55" t="s">
        <v>27</v>
      </c>
      <c r="AH6" s="110">
        <v>58725</v>
      </c>
      <c r="AI6" s="111">
        <v>63280</v>
      </c>
      <c r="AJ6" s="112">
        <v>122005</v>
      </c>
      <c r="AK6" s="55">
        <v>38</v>
      </c>
      <c r="AL6" s="55">
        <v>272</v>
      </c>
    </row>
    <row r="7" spans="1:38" ht="23.25" customHeight="1">
      <c r="A7" s="1"/>
      <c r="B7" s="59" t="s">
        <v>28</v>
      </c>
      <c r="C7" s="60">
        <v>39664</v>
      </c>
      <c r="D7" s="60">
        <v>46224</v>
      </c>
      <c r="E7" s="60">
        <v>85888</v>
      </c>
      <c r="F7" s="60">
        <v>15</v>
      </c>
      <c r="G7" s="60">
        <v>114</v>
      </c>
      <c r="H7" s="25"/>
      <c r="I7" s="61" t="s">
        <v>29</v>
      </c>
      <c r="J7" s="61">
        <v>30833</v>
      </c>
      <c r="K7" s="60">
        <v>33932</v>
      </c>
      <c r="L7" s="60">
        <v>64765</v>
      </c>
      <c r="M7" s="60">
        <v>20</v>
      </c>
      <c r="N7" s="60">
        <v>143</v>
      </c>
      <c r="O7" s="1"/>
      <c r="P7" s="59" t="s">
        <v>28</v>
      </c>
      <c r="Q7" s="60">
        <v>85888</v>
      </c>
      <c r="R7" s="60">
        <v>78689</v>
      </c>
      <c r="S7" s="60">
        <f t="shared" ref="S7:S51" si="0">+Q7-R7</f>
        <v>7199</v>
      </c>
      <c r="T7" s="25"/>
      <c r="U7" s="61" t="s">
        <v>29</v>
      </c>
      <c r="V7" s="61">
        <v>64765</v>
      </c>
      <c r="W7" s="60">
        <v>64611</v>
      </c>
      <c r="X7" s="60">
        <f t="shared" ref="X7:X55" si="1">+V7-W7</f>
        <v>154</v>
      </c>
      <c r="Y7" s="54"/>
      <c r="Z7" s="55" t="s">
        <v>30</v>
      </c>
      <c r="AA7" s="93">
        <v>41601</v>
      </c>
      <c r="AB7" s="94">
        <v>46588</v>
      </c>
      <c r="AC7" s="95">
        <v>88189</v>
      </c>
      <c r="AD7" s="56">
        <v>14</v>
      </c>
      <c r="AE7" s="56">
        <v>109</v>
      </c>
      <c r="AF7" s="34"/>
      <c r="AG7" s="55" t="s">
        <v>25</v>
      </c>
      <c r="AH7" s="110">
        <v>158752</v>
      </c>
      <c r="AI7" s="111">
        <v>176118</v>
      </c>
      <c r="AJ7" s="112">
        <v>334870</v>
      </c>
      <c r="AK7" s="55">
        <v>80</v>
      </c>
      <c r="AL7" s="55">
        <v>584</v>
      </c>
    </row>
    <row r="8" spans="1:38" ht="23.25" customHeight="1">
      <c r="A8" s="1"/>
      <c r="B8" s="59" t="s">
        <v>31</v>
      </c>
      <c r="C8" s="60">
        <v>32636</v>
      </c>
      <c r="D8" s="60">
        <v>34471</v>
      </c>
      <c r="E8" s="60">
        <v>67107</v>
      </c>
      <c r="F8" s="60">
        <v>11</v>
      </c>
      <c r="G8" s="60">
        <v>84</v>
      </c>
      <c r="H8" s="25"/>
      <c r="I8" s="62" t="s">
        <v>32</v>
      </c>
      <c r="J8" s="63">
        <f>SUM(J6:J7)</f>
        <v>189585</v>
      </c>
      <c r="K8" s="63">
        <f>SUM(K6:K7)</f>
        <v>210050</v>
      </c>
      <c r="L8" s="63">
        <f>SUM(L6:L7)</f>
        <v>399635</v>
      </c>
      <c r="M8" s="63">
        <f>SUM(M6:M7)</f>
        <v>100</v>
      </c>
      <c r="N8" s="63">
        <f>SUM(N6:N7)</f>
        <v>727</v>
      </c>
      <c r="O8" s="1"/>
      <c r="P8" s="59" t="s">
        <v>31</v>
      </c>
      <c r="Q8" s="60">
        <v>67107</v>
      </c>
      <c r="R8" s="60">
        <v>68347</v>
      </c>
      <c r="S8" s="60">
        <f t="shared" si="0"/>
        <v>-1240</v>
      </c>
      <c r="T8" s="25"/>
      <c r="U8" s="62" t="s">
        <v>32</v>
      </c>
      <c r="V8" s="63">
        <f>SUM(V6:V7)</f>
        <v>399635</v>
      </c>
      <c r="W8" s="63">
        <v>401181</v>
      </c>
      <c r="X8" s="63">
        <f t="shared" si="1"/>
        <v>-1546</v>
      </c>
      <c r="Y8" s="54"/>
      <c r="Z8" s="55" t="s">
        <v>33</v>
      </c>
      <c r="AA8" s="93">
        <v>30893</v>
      </c>
      <c r="AB8" s="94">
        <v>34947</v>
      </c>
      <c r="AC8" s="95">
        <v>65840</v>
      </c>
      <c r="AD8" s="56">
        <v>10</v>
      </c>
      <c r="AE8" s="56">
        <v>79</v>
      </c>
      <c r="AF8" s="34"/>
      <c r="AG8" s="55" t="s">
        <v>34</v>
      </c>
      <c r="AH8" s="110">
        <v>111375</v>
      </c>
      <c r="AI8" s="111">
        <v>121885</v>
      </c>
      <c r="AJ8" s="112">
        <v>233260</v>
      </c>
      <c r="AK8" s="55">
        <v>62</v>
      </c>
      <c r="AL8" s="55">
        <v>446</v>
      </c>
    </row>
    <row r="9" spans="1:38" ht="23.25" customHeight="1">
      <c r="A9" s="1"/>
      <c r="B9" s="59" t="s">
        <v>35</v>
      </c>
      <c r="C9" s="60">
        <v>28415</v>
      </c>
      <c r="D9" s="60">
        <v>34632</v>
      </c>
      <c r="E9" s="60">
        <v>63047</v>
      </c>
      <c r="F9" s="60">
        <v>10</v>
      </c>
      <c r="G9" s="60">
        <v>78</v>
      </c>
      <c r="H9" s="25"/>
      <c r="I9" s="52" t="s">
        <v>36</v>
      </c>
      <c r="J9" s="52">
        <v>93077</v>
      </c>
      <c r="K9" s="53">
        <v>101748</v>
      </c>
      <c r="L9" s="53">
        <v>194825</v>
      </c>
      <c r="M9" s="53">
        <v>46</v>
      </c>
      <c r="N9" s="53">
        <v>339</v>
      </c>
      <c r="O9" s="1"/>
      <c r="P9" s="59" t="s">
        <v>35</v>
      </c>
      <c r="Q9" s="60">
        <v>63047</v>
      </c>
      <c r="R9" s="60">
        <v>59541</v>
      </c>
      <c r="S9" s="60">
        <f t="shared" si="0"/>
        <v>3506</v>
      </c>
      <c r="T9" s="25"/>
      <c r="U9" s="52" t="s">
        <v>36</v>
      </c>
      <c r="V9" s="52">
        <v>194825</v>
      </c>
      <c r="W9" s="53">
        <v>198870</v>
      </c>
      <c r="X9" s="53">
        <f t="shared" si="1"/>
        <v>-4045</v>
      </c>
      <c r="Y9" s="54"/>
      <c r="Z9" s="55" t="s">
        <v>37</v>
      </c>
      <c r="AA9" s="93">
        <v>26716</v>
      </c>
      <c r="AB9" s="94">
        <v>28189</v>
      </c>
      <c r="AC9" s="95">
        <v>54905</v>
      </c>
      <c r="AD9" s="56">
        <v>12</v>
      </c>
      <c r="AE9" s="56">
        <v>93</v>
      </c>
      <c r="AF9" s="34"/>
      <c r="AG9" s="55" t="s">
        <v>38</v>
      </c>
      <c r="AH9" s="110">
        <v>102929</v>
      </c>
      <c r="AI9" s="111">
        <v>115602</v>
      </c>
      <c r="AJ9" s="112">
        <v>218531</v>
      </c>
      <c r="AK9" s="55">
        <v>44</v>
      </c>
      <c r="AL9" s="55">
        <v>325</v>
      </c>
    </row>
    <row r="10" spans="1:38" ht="23.25" customHeight="1">
      <c r="A10" s="1"/>
      <c r="B10" s="59" t="s">
        <v>39</v>
      </c>
      <c r="C10" s="60">
        <v>29394</v>
      </c>
      <c r="D10" s="60">
        <v>27803</v>
      </c>
      <c r="E10" s="60">
        <v>57197</v>
      </c>
      <c r="F10" s="60">
        <v>11</v>
      </c>
      <c r="G10" s="60">
        <v>83</v>
      </c>
      <c r="H10" s="25"/>
      <c r="I10" s="61" t="s">
        <v>40</v>
      </c>
      <c r="J10" s="61">
        <v>48051</v>
      </c>
      <c r="K10" s="60">
        <v>51328</v>
      </c>
      <c r="L10" s="60">
        <v>99379</v>
      </c>
      <c r="M10" s="60">
        <v>32</v>
      </c>
      <c r="N10" s="60">
        <v>224</v>
      </c>
      <c r="O10" s="1"/>
      <c r="P10" s="59" t="s">
        <v>39</v>
      </c>
      <c r="Q10" s="60">
        <v>57197</v>
      </c>
      <c r="R10" s="60">
        <v>53450</v>
      </c>
      <c r="S10" s="60">
        <f t="shared" si="0"/>
        <v>3747</v>
      </c>
      <c r="T10" s="25"/>
      <c r="U10" s="61" t="s">
        <v>40</v>
      </c>
      <c r="V10" s="61">
        <v>99379</v>
      </c>
      <c r="W10" s="60">
        <v>100788</v>
      </c>
      <c r="X10" s="60">
        <f t="shared" si="1"/>
        <v>-1409</v>
      </c>
      <c r="Y10" s="54"/>
      <c r="Z10" s="55" t="s">
        <v>41</v>
      </c>
      <c r="AA10" s="93">
        <v>41102</v>
      </c>
      <c r="AB10" s="94">
        <v>47120</v>
      </c>
      <c r="AC10" s="95">
        <v>88222</v>
      </c>
      <c r="AD10" s="56">
        <v>14</v>
      </c>
      <c r="AE10" s="56">
        <v>107</v>
      </c>
      <c r="AF10" s="34"/>
      <c r="AG10" s="55" t="s">
        <v>42</v>
      </c>
      <c r="AH10" s="110">
        <v>39492</v>
      </c>
      <c r="AI10" s="111">
        <v>43826</v>
      </c>
      <c r="AJ10" s="112">
        <v>83318</v>
      </c>
      <c r="AK10" s="55">
        <v>35</v>
      </c>
      <c r="AL10" s="55">
        <v>232</v>
      </c>
    </row>
    <row r="11" spans="1:38" ht="23.25" customHeight="1">
      <c r="A11" s="1"/>
      <c r="B11" s="59" t="s">
        <v>43</v>
      </c>
      <c r="C11" s="60">
        <v>31681</v>
      </c>
      <c r="D11" s="60">
        <v>35975</v>
      </c>
      <c r="E11" s="60">
        <v>67656</v>
      </c>
      <c r="F11" s="60">
        <v>12</v>
      </c>
      <c r="G11" s="60">
        <v>91</v>
      </c>
      <c r="H11" s="25"/>
      <c r="I11" s="61" t="s">
        <v>44</v>
      </c>
      <c r="J11" s="61">
        <v>22276</v>
      </c>
      <c r="K11" s="60">
        <v>23883</v>
      </c>
      <c r="L11" s="60">
        <v>46159</v>
      </c>
      <c r="M11" s="60">
        <v>16</v>
      </c>
      <c r="N11" s="60">
        <v>113</v>
      </c>
      <c r="O11" s="1"/>
      <c r="P11" s="59" t="s">
        <v>43</v>
      </c>
      <c r="Q11" s="60">
        <v>67656</v>
      </c>
      <c r="R11" s="60">
        <v>64888</v>
      </c>
      <c r="S11" s="60">
        <f t="shared" si="0"/>
        <v>2768</v>
      </c>
      <c r="T11" s="25"/>
      <c r="U11" s="61" t="s">
        <v>44</v>
      </c>
      <c r="V11" s="61">
        <v>46159</v>
      </c>
      <c r="W11" s="60">
        <v>45980</v>
      </c>
      <c r="X11" s="60">
        <f t="shared" si="1"/>
        <v>179</v>
      </c>
      <c r="Y11" s="54"/>
      <c r="Z11" s="55" t="s">
        <v>45</v>
      </c>
      <c r="AA11" s="94">
        <v>39664</v>
      </c>
      <c r="AB11" s="94">
        <v>46224</v>
      </c>
      <c r="AC11" s="95">
        <v>85888</v>
      </c>
      <c r="AD11" s="56">
        <v>15</v>
      </c>
      <c r="AE11" s="56">
        <v>114</v>
      </c>
      <c r="AF11" s="34"/>
      <c r="AG11" s="64" t="s">
        <v>46</v>
      </c>
      <c r="AH11" s="110">
        <v>43198</v>
      </c>
      <c r="AI11" s="111">
        <v>49774</v>
      </c>
      <c r="AJ11" s="112">
        <v>92972</v>
      </c>
      <c r="AK11" s="55">
        <v>34</v>
      </c>
      <c r="AL11" s="55">
        <v>230</v>
      </c>
    </row>
    <row r="12" spans="1:38" ht="23.25" customHeight="1">
      <c r="A12" s="1"/>
      <c r="B12" s="65" t="s">
        <v>47</v>
      </c>
      <c r="C12" s="66">
        <f>SUM(C6:C11)</f>
        <v>202892</v>
      </c>
      <c r="D12" s="66">
        <f>SUM(D6:D11)</f>
        <v>226225</v>
      </c>
      <c r="E12" s="66">
        <f>SUM(E6:E11)</f>
        <v>429117</v>
      </c>
      <c r="F12" s="66">
        <f>SUM(F6:F11)</f>
        <v>73</v>
      </c>
      <c r="G12" s="66">
        <f>SUM(G6:G11)</f>
        <v>557</v>
      </c>
      <c r="H12" s="25"/>
      <c r="I12" s="62" t="s">
        <v>48</v>
      </c>
      <c r="J12" s="63">
        <f>SUM(J9:J11)</f>
        <v>163404</v>
      </c>
      <c r="K12" s="63">
        <f>SUM(K9:K11)</f>
        <v>176959</v>
      </c>
      <c r="L12" s="63">
        <f>SUM(L9:L11)</f>
        <v>340363</v>
      </c>
      <c r="M12" s="63">
        <f>SUM(M9:M11)</f>
        <v>94</v>
      </c>
      <c r="N12" s="63">
        <f>SUM(N9:N11)</f>
        <v>676</v>
      </c>
      <c r="O12" s="1"/>
      <c r="P12" s="65" t="s">
        <v>47</v>
      </c>
      <c r="Q12" s="66">
        <f>SUM(Q6:Q11)</f>
        <v>429117</v>
      </c>
      <c r="R12" s="66">
        <f>SUM(R6:R11)</f>
        <v>404692</v>
      </c>
      <c r="S12" s="66">
        <f t="shared" si="0"/>
        <v>24425</v>
      </c>
      <c r="T12" s="25"/>
      <c r="U12" s="62" t="s">
        <v>48</v>
      </c>
      <c r="V12" s="63">
        <f>SUM(V9:V11)</f>
        <v>340363</v>
      </c>
      <c r="W12" s="63">
        <v>345638</v>
      </c>
      <c r="X12" s="63">
        <f t="shared" si="1"/>
        <v>-5275</v>
      </c>
      <c r="Y12" s="54"/>
      <c r="Z12" s="55" t="s">
        <v>49</v>
      </c>
      <c r="AA12" s="93">
        <v>32636</v>
      </c>
      <c r="AB12" s="94">
        <v>34471</v>
      </c>
      <c r="AC12" s="95">
        <v>67107</v>
      </c>
      <c r="AD12" s="56">
        <v>11</v>
      </c>
      <c r="AE12" s="56">
        <v>84</v>
      </c>
      <c r="AF12" s="34"/>
      <c r="AG12" s="55" t="s">
        <v>36</v>
      </c>
      <c r="AH12" s="110">
        <v>93077</v>
      </c>
      <c r="AI12" s="111">
        <v>101748</v>
      </c>
      <c r="AJ12" s="112">
        <v>194825</v>
      </c>
      <c r="AK12" s="55">
        <v>46</v>
      </c>
      <c r="AL12" s="55">
        <v>339</v>
      </c>
    </row>
    <row r="13" spans="1:38" ht="23.25" customHeight="1">
      <c r="A13" s="1"/>
      <c r="B13" s="51" t="s">
        <v>50</v>
      </c>
      <c r="C13" s="50">
        <v>41813</v>
      </c>
      <c r="D13" s="50">
        <v>45244</v>
      </c>
      <c r="E13" s="50">
        <v>87057</v>
      </c>
      <c r="F13" s="50">
        <v>19</v>
      </c>
      <c r="G13" s="50">
        <v>139</v>
      </c>
      <c r="H13" s="14"/>
      <c r="I13" s="52" t="s">
        <v>51</v>
      </c>
      <c r="J13" s="52">
        <v>193567</v>
      </c>
      <c r="K13" s="53">
        <v>207933</v>
      </c>
      <c r="L13" s="53">
        <v>401500</v>
      </c>
      <c r="M13" s="53">
        <v>93</v>
      </c>
      <c r="N13" s="53">
        <v>680</v>
      </c>
      <c r="O13" s="1"/>
      <c r="P13" s="105" t="s">
        <v>50</v>
      </c>
      <c r="Q13" s="106">
        <v>87057</v>
      </c>
      <c r="R13" s="106">
        <v>86853</v>
      </c>
      <c r="S13" s="106">
        <f t="shared" si="0"/>
        <v>204</v>
      </c>
      <c r="T13" s="14"/>
      <c r="U13" s="52" t="s">
        <v>51</v>
      </c>
      <c r="V13" s="52">
        <v>401500</v>
      </c>
      <c r="W13" s="53">
        <v>405481</v>
      </c>
      <c r="X13" s="53">
        <f t="shared" si="1"/>
        <v>-3981</v>
      </c>
      <c r="Y13" s="54"/>
      <c r="Z13" s="55" t="s">
        <v>52</v>
      </c>
      <c r="AA13" s="93">
        <v>26499</v>
      </c>
      <c r="AB13" s="94">
        <v>27775</v>
      </c>
      <c r="AC13" s="95">
        <v>54274</v>
      </c>
      <c r="AD13" s="56">
        <v>10</v>
      </c>
      <c r="AE13" s="56">
        <v>77</v>
      </c>
      <c r="AF13" s="34"/>
      <c r="AG13" s="55" t="s">
        <v>53</v>
      </c>
      <c r="AH13" s="110">
        <v>41362</v>
      </c>
      <c r="AI13" s="111">
        <v>47686</v>
      </c>
      <c r="AJ13" s="112">
        <v>89048</v>
      </c>
      <c r="AK13" s="55">
        <v>42</v>
      </c>
      <c r="AL13" s="55">
        <v>292</v>
      </c>
    </row>
    <row r="14" spans="1:38" ht="23.25" customHeight="1">
      <c r="A14" s="1"/>
      <c r="B14" s="51" t="s">
        <v>54</v>
      </c>
      <c r="C14" s="50">
        <v>41318</v>
      </c>
      <c r="D14" s="50">
        <v>49957</v>
      </c>
      <c r="E14" s="50">
        <v>91275</v>
      </c>
      <c r="F14" s="50">
        <v>17</v>
      </c>
      <c r="G14" s="50">
        <v>128</v>
      </c>
      <c r="H14" s="25"/>
      <c r="I14" s="62" t="s">
        <v>55</v>
      </c>
      <c r="J14" s="63">
        <f>SUM(J13)</f>
        <v>193567</v>
      </c>
      <c r="K14" s="63">
        <f>SUM(K13)</f>
        <v>207933</v>
      </c>
      <c r="L14" s="63">
        <f>SUM(L13)</f>
        <v>401500</v>
      </c>
      <c r="M14" s="63">
        <f>SUM(M13)</f>
        <v>93</v>
      </c>
      <c r="N14" s="63">
        <f>SUM(N13)</f>
        <v>680</v>
      </c>
      <c r="O14" s="1"/>
      <c r="P14" s="49" t="s">
        <v>54</v>
      </c>
      <c r="Q14" s="50">
        <v>91275</v>
      </c>
      <c r="R14" s="50">
        <v>89354</v>
      </c>
      <c r="S14" s="50">
        <f t="shared" si="0"/>
        <v>1921</v>
      </c>
      <c r="T14" s="25"/>
      <c r="U14" s="62" t="s">
        <v>55</v>
      </c>
      <c r="V14" s="63">
        <f>SUM(V13)</f>
        <v>401500</v>
      </c>
      <c r="W14" s="63">
        <v>405481</v>
      </c>
      <c r="X14" s="63">
        <f t="shared" si="1"/>
        <v>-3981</v>
      </c>
      <c r="Y14" s="54"/>
      <c r="Z14" s="55" t="s">
        <v>56</v>
      </c>
      <c r="AA14" s="93">
        <v>28415</v>
      </c>
      <c r="AB14" s="94">
        <v>34632</v>
      </c>
      <c r="AC14" s="95">
        <v>63047</v>
      </c>
      <c r="AD14" s="56">
        <v>10</v>
      </c>
      <c r="AE14" s="56">
        <v>78</v>
      </c>
      <c r="AF14" s="34"/>
      <c r="AG14" s="55" t="s">
        <v>57</v>
      </c>
      <c r="AH14" s="110">
        <v>47836</v>
      </c>
      <c r="AI14" s="111">
        <v>52904</v>
      </c>
      <c r="AJ14" s="112">
        <v>100740</v>
      </c>
      <c r="AK14" s="55">
        <v>34</v>
      </c>
      <c r="AL14" s="55">
        <v>237</v>
      </c>
    </row>
    <row r="15" spans="1:38" ht="23.25" customHeight="1">
      <c r="A15" s="1"/>
      <c r="B15" s="61" t="s">
        <v>58</v>
      </c>
      <c r="C15" s="60">
        <v>52022</v>
      </c>
      <c r="D15" s="60">
        <v>58460</v>
      </c>
      <c r="E15" s="60">
        <v>110482</v>
      </c>
      <c r="F15" s="60">
        <v>18</v>
      </c>
      <c r="G15" s="60">
        <v>140</v>
      </c>
      <c r="H15" s="25"/>
      <c r="I15" s="52" t="s">
        <v>38</v>
      </c>
      <c r="J15" s="52">
        <v>102929</v>
      </c>
      <c r="K15" s="53">
        <v>115602</v>
      </c>
      <c r="L15" s="53">
        <v>218531</v>
      </c>
      <c r="M15" s="53">
        <v>44</v>
      </c>
      <c r="N15" s="53">
        <v>325</v>
      </c>
      <c r="O15" s="1"/>
      <c r="P15" s="59" t="s">
        <v>58</v>
      </c>
      <c r="Q15" s="60">
        <v>110482</v>
      </c>
      <c r="R15" s="60">
        <v>109524</v>
      </c>
      <c r="S15" s="60">
        <f t="shared" si="0"/>
        <v>958</v>
      </c>
      <c r="T15" s="25"/>
      <c r="U15" s="52" t="s">
        <v>38</v>
      </c>
      <c r="V15" s="52">
        <v>218531</v>
      </c>
      <c r="W15" s="53">
        <v>220593</v>
      </c>
      <c r="X15" s="53">
        <f t="shared" si="1"/>
        <v>-2062</v>
      </c>
      <c r="Y15" s="54"/>
      <c r="Z15" s="55" t="s">
        <v>59</v>
      </c>
      <c r="AA15" s="93">
        <v>29394</v>
      </c>
      <c r="AB15" s="94">
        <v>27803</v>
      </c>
      <c r="AC15" s="95">
        <v>57197</v>
      </c>
      <c r="AD15" s="56">
        <v>11</v>
      </c>
      <c r="AE15" s="56">
        <v>83</v>
      </c>
      <c r="AF15" s="34"/>
      <c r="AG15" s="55" t="s">
        <v>40</v>
      </c>
      <c r="AH15" s="110">
        <v>48051</v>
      </c>
      <c r="AI15" s="111">
        <v>51328</v>
      </c>
      <c r="AJ15" s="112">
        <v>99379</v>
      </c>
      <c r="AK15" s="55">
        <v>32</v>
      </c>
      <c r="AL15" s="55">
        <v>224</v>
      </c>
    </row>
    <row r="16" spans="1:38" ht="23.25" customHeight="1">
      <c r="A16" s="1"/>
      <c r="B16" s="61" t="s">
        <v>60</v>
      </c>
      <c r="C16" s="61">
        <v>74857</v>
      </c>
      <c r="D16" s="60">
        <v>84493</v>
      </c>
      <c r="E16" s="60">
        <v>159350</v>
      </c>
      <c r="F16" s="60">
        <v>21</v>
      </c>
      <c r="G16" s="60">
        <v>168</v>
      </c>
      <c r="H16" s="25"/>
      <c r="I16" s="61" t="s">
        <v>61</v>
      </c>
      <c r="J16" s="61">
        <v>27244</v>
      </c>
      <c r="K16" s="60">
        <v>30248</v>
      </c>
      <c r="L16" s="60">
        <v>57492</v>
      </c>
      <c r="M16" s="60">
        <v>26</v>
      </c>
      <c r="N16" s="60">
        <v>179</v>
      </c>
      <c r="O16" s="1"/>
      <c r="P16" s="59" t="s">
        <v>60</v>
      </c>
      <c r="Q16" s="61">
        <v>159350</v>
      </c>
      <c r="R16" s="60">
        <v>161337</v>
      </c>
      <c r="S16" s="60">
        <f t="shared" si="0"/>
        <v>-1987</v>
      </c>
      <c r="T16" s="25"/>
      <c r="U16" s="61" t="s">
        <v>61</v>
      </c>
      <c r="V16" s="61">
        <v>57492</v>
      </c>
      <c r="W16" s="60">
        <v>58926</v>
      </c>
      <c r="X16" s="60">
        <f t="shared" si="1"/>
        <v>-1434</v>
      </c>
      <c r="Y16" s="54"/>
      <c r="Z16" s="55" t="s">
        <v>62</v>
      </c>
      <c r="AA16" s="93">
        <v>39324</v>
      </c>
      <c r="AB16" s="94">
        <v>40877</v>
      </c>
      <c r="AC16" s="95">
        <v>80201</v>
      </c>
      <c r="AD16" s="56">
        <v>15</v>
      </c>
      <c r="AE16" s="56">
        <v>115</v>
      </c>
      <c r="AF16" s="34"/>
      <c r="AG16" s="55" t="s">
        <v>63</v>
      </c>
      <c r="AH16" s="110">
        <v>72751</v>
      </c>
      <c r="AI16" s="111">
        <v>79463</v>
      </c>
      <c r="AJ16" s="112">
        <v>152214</v>
      </c>
      <c r="AK16" s="55">
        <v>58</v>
      </c>
      <c r="AL16" s="55">
        <v>396</v>
      </c>
    </row>
    <row r="17" spans="1:38" ht="23.25" customHeight="1">
      <c r="A17" s="1"/>
      <c r="B17" s="64" t="s">
        <v>64</v>
      </c>
      <c r="C17" s="62">
        <f>SUM(C13:C16)</f>
        <v>210010</v>
      </c>
      <c r="D17" s="63">
        <f>SUM(D13:D16)</f>
        <v>238154</v>
      </c>
      <c r="E17" s="63">
        <f>SUM(E13:E16)</f>
        <v>448164</v>
      </c>
      <c r="F17" s="63">
        <f>SUM(F13:F16)</f>
        <v>75</v>
      </c>
      <c r="G17" s="63">
        <f>SUM(G13:G16)</f>
        <v>575</v>
      </c>
      <c r="H17" s="25"/>
      <c r="I17" s="61" t="s">
        <v>65</v>
      </c>
      <c r="J17" s="61">
        <v>43791</v>
      </c>
      <c r="K17" s="60">
        <v>49393</v>
      </c>
      <c r="L17" s="60">
        <v>93184</v>
      </c>
      <c r="M17" s="60">
        <v>37</v>
      </c>
      <c r="N17" s="60">
        <v>249</v>
      </c>
      <c r="O17" s="1"/>
      <c r="P17" s="107" t="s">
        <v>64</v>
      </c>
      <c r="Q17" s="108">
        <f>SUM(Q13:Q16)</f>
        <v>448164</v>
      </c>
      <c r="R17" s="66">
        <f>SUM(R13:R16)</f>
        <v>447068</v>
      </c>
      <c r="S17" s="66">
        <f t="shared" si="0"/>
        <v>1096</v>
      </c>
      <c r="T17" s="25"/>
      <c r="U17" s="61" t="s">
        <v>65</v>
      </c>
      <c r="V17" s="61">
        <v>93184</v>
      </c>
      <c r="W17" s="60">
        <v>94860</v>
      </c>
      <c r="X17" s="60">
        <f t="shared" si="1"/>
        <v>-1676</v>
      </c>
      <c r="Y17" s="54"/>
      <c r="Z17" s="55" t="s">
        <v>66</v>
      </c>
      <c r="AA17" s="93">
        <v>75344</v>
      </c>
      <c r="AB17" s="94">
        <v>77253</v>
      </c>
      <c r="AC17" s="95">
        <v>152597</v>
      </c>
      <c r="AD17" s="56">
        <v>19</v>
      </c>
      <c r="AE17" s="56">
        <v>155</v>
      </c>
      <c r="AF17" s="34"/>
      <c r="AG17" s="55" t="s">
        <v>67</v>
      </c>
      <c r="AH17" s="110">
        <v>52424</v>
      </c>
      <c r="AI17" s="111">
        <v>59272</v>
      </c>
      <c r="AJ17" s="112">
        <v>111696</v>
      </c>
      <c r="AK17" s="55">
        <v>38</v>
      </c>
      <c r="AL17" s="55">
        <v>269</v>
      </c>
    </row>
    <row r="18" spans="1:38" ht="23.25" customHeight="1">
      <c r="A18" s="1"/>
      <c r="B18" s="52" t="s">
        <v>68</v>
      </c>
      <c r="C18" s="53">
        <v>26499</v>
      </c>
      <c r="D18" s="53">
        <v>27775</v>
      </c>
      <c r="E18" s="53">
        <v>54274</v>
      </c>
      <c r="F18" s="53">
        <v>10</v>
      </c>
      <c r="G18" s="53">
        <v>77</v>
      </c>
      <c r="H18" s="25"/>
      <c r="I18" s="61" t="s">
        <v>69</v>
      </c>
      <c r="J18" s="61">
        <v>25168</v>
      </c>
      <c r="K18" s="60">
        <v>28656</v>
      </c>
      <c r="L18" s="60">
        <v>53824</v>
      </c>
      <c r="M18" s="60">
        <v>17</v>
      </c>
      <c r="N18" s="60">
        <v>117</v>
      </c>
      <c r="O18" s="1"/>
      <c r="P18" s="105" t="s">
        <v>68</v>
      </c>
      <c r="Q18" s="106">
        <v>54274</v>
      </c>
      <c r="R18" s="106">
        <v>56337</v>
      </c>
      <c r="S18" s="106">
        <f t="shared" si="0"/>
        <v>-2063</v>
      </c>
      <c r="T18" s="25"/>
      <c r="U18" s="61" t="s">
        <v>69</v>
      </c>
      <c r="V18" s="61">
        <v>53824</v>
      </c>
      <c r="W18" s="60">
        <v>54741</v>
      </c>
      <c r="X18" s="60">
        <f t="shared" si="1"/>
        <v>-917</v>
      </c>
      <c r="Y18" s="54"/>
      <c r="Z18" s="64" t="s">
        <v>70</v>
      </c>
      <c r="AA18" s="96">
        <v>71539</v>
      </c>
      <c r="AB18" s="97">
        <v>73934</v>
      </c>
      <c r="AC18" s="98">
        <v>145473</v>
      </c>
      <c r="AD18" s="56">
        <v>20</v>
      </c>
      <c r="AE18" s="67">
        <v>159</v>
      </c>
      <c r="AF18" s="34"/>
      <c r="AG18" s="55" t="s">
        <v>61</v>
      </c>
      <c r="AH18" s="113">
        <v>27244</v>
      </c>
      <c r="AI18" s="114">
        <v>30248</v>
      </c>
      <c r="AJ18" s="115">
        <v>57492</v>
      </c>
      <c r="AK18" s="64">
        <v>26</v>
      </c>
      <c r="AL18" s="64">
        <v>179</v>
      </c>
    </row>
    <row r="19" spans="1:38" ht="23.25" customHeight="1">
      <c r="A19" s="1"/>
      <c r="B19" s="61" t="s">
        <v>71</v>
      </c>
      <c r="C19" s="60">
        <v>48041</v>
      </c>
      <c r="D19" s="60">
        <v>52360</v>
      </c>
      <c r="E19" s="60">
        <v>100401</v>
      </c>
      <c r="F19" s="60">
        <v>17</v>
      </c>
      <c r="G19" s="60">
        <v>129</v>
      </c>
      <c r="H19" s="25"/>
      <c r="I19" s="62" t="s">
        <v>72</v>
      </c>
      <c r="J19" s="63">
        <f>SUM(J15:J18)</f>
        <v>199132</v>
      </c>
      <c r="K19" s="63">
        <f>SUM(K15:K18)</f>
        <v>223899</v>
      </c>
      <c r="L19" s="63">
        <f>SUM(L15:L18)</f>
        <v>423031</v>
      </c>
      <c r="M19" s="63">
        <f>SUM(M15:M18)</f>
        <v>124</v>
      </c>
      <c r="N19" s="63">
        <f>SUM(N15:N18)</f>
        <v>870</v>
      </c>
      <c r="O19" s="1"/>
      <c r="P19" s="59" t="s">
        <v>71</v>
      </c>
      <c r="Q19" s="60">
        <v>100401</v>
      </c>
      <c r="R19" s="60">
        <v>103398</v>
      </c>
      <c r="S19" s="60">
        <f t="shared" si="0"/>
        <v>-2997</v>
      </c>
      <c r="T19" s="25"/>
      <c r="U19" s="62" t="s">
        <v>72</v>
      </c>
      <c r="V19" s="63">
        <f>SUM(V15:V18)</f>
        <v>423031</v>
      </c>
      <c r="W19" s="63">
        <v>429120</v>
      </c>
      <c r="X19" s="63">
        <f t="shared" si="1"/>
        <v>-6089</v>
      </c>
      <c r="Y19" s="54"/>
      <c r="Z19" s="55" t="s">
        <v>73</v>
      </c>
      <c r="AA19" s="93">
        <v>31681</v>
      </c>
      <c r="AB19" s="94">
        <v>35975</v>
      </c>
      <c r="AC19" s="95">
        <v>67656</v>
      </c>
      <c r="AD19" s="56">
        <v>12</v>
      </c>
      <c r="AE19" s="56">
        <v>91</v>
      </c>
      <c r="AF19" s="34"/>
      <c r="AG19" s="55" t="s">
        <v>65</v>
      </c>
      <c r="AH19" s="111">
        <v>43791</v>
      </c>
      <c r="AI19" s="111">
        <v>49393</v>
      </c>
      <c r="AJ19" s="112">
        <v>93184</v>
      </c>
      <c r="AK19" s="55">
        <v>37</v>
      </c>
      <c r="AL19" s="55">
        <v>249</v>
      </c>
    </row>
    <row r="20" spans="1:38" ht="23.25" customHeight="1">
      <c r="A20" s="1"/>
      <c r="B20" s="61" t="s">
        <v>74</v>
      </c>
      <c r="C20" s="60">
        <v>59116</v>
      </c>
      <c r="D20" s="60">
        <v>68649</v>
      </c>
      <c r="E20" s="60">
        <v>127765</v>
      </c>
      <c r="F20" s="60">
        <v>18</v>
      </c>
      <c r="G20" s="60">
        <v>143</v>
      </c>
      <c r="H20" s="25"/>
      <c r="I20" s="52" t="s">
        <v>75</v>
      </c>
      <c r="J20" s="53">
        <v>14997</v>
      </c>
      <c r="K20" s="53">
        <v>16473</v>
      </c>
      <c r="L20" s="53">
        <v>31470</v>
      </c>
      <c r="M20" s="53">
        <v>18</v>
      </c>
      <c r="N20" s="53">
        <v>114</v>
      </c>
      <c r="O20" s="1"/>
      <c r="P20" s="59" t="s">
        <v>74</v>
      </c>
      <c r="Q20" s="60">
        <v>127765</v>
      </c>
      <c r="R20" s="60">
        <v>128068</v>
      </c>
      <c r="S20" s="60">
        <f t="shared" si="0"/>
        <v>-303</v>
      </c>
      <c r="T20" s="25"/>
      <c r="U20" s="52" t="s">
        <v>75</v>
      </c>
      <c r="V20" s="53">
        <v>31470</v>
      </c>
      <c r="W20" s="53">
        <v>32047</v>
      </c>
      <c r="X20" s="53">
        <f t="shared" si="1"/>
        <v>-577</v>
      </c>
      <c r="Y20" s="54"/>
      <c r="Z20" s="55" t="s">
        <v>76</v>
      </c>
      <c r="AA20" s="93">
        <v>41813</v>
      </c>
      <c r="AB20" s="94">
        <v>45244</v>
      </c>
      <c r="AC20" s="95">
        <v>87057</v>
      </c>
      <c r="AD20" s="56">
        <v>19</v>
      </c>
      <c r="AE20" s="56">
        <v>139</v>
      </c>
      <c r="AF20" s="34"/>
      <c r="AG20" s="55" t="s">
        <v>77</v>
      </c>
      <c r="AH20" s="110">
        <v>49926</v>
      </c>
      <c r="AI20" s="111">
        <v>52354</v>
      </c>
      <c r="AJ20" s="112">
        <v>102280</v>
      </c>
      <c r="AK20" s="55">
        <v>32</v>
      </c>
      <c r="AL20" s="55">
        <v>229</v>
      </c>
    </row>
    <row r="21" spans="1:38" ht="23.25" customHeight="1">
      <c r="A21" s="1"/>
      <c r="B21" s="61" t="s">
        <v>78</v>
      </c>
      <c r="C21" s="60">
        <v>51307</v>
      </c>
      <c r="D21" s="60">
        <v>35238</v>
      </c>
      <c r="E21" s="60">
        <v>86545</v>
      </c>
      <c r="F21" s="60">
        <v>16</v>
      </c>
      <c r="G21" s="60">
        <v>121</v>
      </c>
      <c r="H21" s="25"/>
      <c r="I21" s="61" t="s">
        <v>46</v>
      </c>
      <c r="J21" s="61">
        <v>43198</v>
      </c>
      <c r="K21" s="60">
        <v>49774</v>
      </c>
      <c r="L21" s="60">
        <v>92972</v>
      </c>
      <c r="M21" s="60">
        <v>34</v>
      </c>
      <c r="N21" s="60">
        <v>230</v>
      </c>
      <c r="O21" s="1"/>
      <c r="P21" s="59" t="s">
        <v>78</v>
      </c>
      <c r="Q21" s="60">
        <v>86545</v>
      </c>
      <c r="R21" s="60">
        <v>90131</v>
      </c>
      <c r="S21" s="60">
        <f t="shared" si="0"/>
        <v>-3586</v>
      </c>
      <c r="T21" s="25"/>
      <c r="U21" s="61" t="s">
        <v>46</v>
      </c>
      <c r="V21" s="61">
        <v>92972</v>
      </c>
      <c r="W21" s="60">
        <v>95895</v>
      </c>
      <c r="X21" s="60">
        <f t="shared" si="1"/>
        <v>-2923</v>
      </c>
      <c r="Y21" s="54"/>
      <c r="Z21" s="55" t="s">
        <v>79</v>
      </c>
      <c r="AA21" s="93">
        <v>36267</v>
      </c>
      <c r="AB21" s="94">
        <v>40281</v>
      </c>
      <c r="AC21" s="95">
        <v>76548</v>
      </c>
      <c r="AD21" s="56">
        <v>14</v>
      </c>
      <c r="AE21" s="56">
        <v>106</v>
      </c>
      <c r="AF21" s="34"/>
      <c r="AG21" s="55" t="s">
        <v>80</v>
      </c>
      <c r="AH21" s="110">
        <v>35471</v>
      </c>
      <c r="AI21" s="111">
        <v>36686</v>
      </c>
      <c r="AJ21" s="112">
        <v>72157</v>
      </c>
      <c r="AK21" s="55">
        <v>22</v>
      </c>
      <c r="AL21" s="55">
        <v>157</v>
      </c>
    </row>
    <row r="22" spans="1:38" ht="23.25" customHeight="1">
      <c r="A22" s="1"/>
      <c r="B22" s="62" t="s">
        <v>81</v>
      </c>
      <c r="C22" s="63">
        <f>SUM(C18:C21)</f>
        <v>184963</v>
      </c>
      <c r="D22" s="63">
        <f>SUM(D18:D21)</f>
        <v>184022</v>
      </c>
      <c r="E22" s="63">
        <f>SUM(E18:E21)</f>
        <v>368985</v>
      </c>
      <c r="F22" s="63">
        <f>SUM(F18:F21)</f>
        <v>61</v>
      </c>
      <c r="G22" s="63">
        <f>SUM(G18:G21)</f>
        <v>470</v>
      </c>
      <c r="H22" s="25"/>
      <c r="I22" s="61" t="s">
        <v>53</v>
      </c>
      <c r="J22" s="61">
        <v>41362</v>
      </c>
      <c r="K22" s="60">
        <v>47686</v>
      </c>
      <c r="L22" s="60">
        <v>89048</v>
      </c>
      <c r="M22" s="60">
        <v>42</v>
      </c>
      <c r="N22" s="60">
        <v>292</v>
      </c>
      <c r="O22" s="1"/>
      <c r="P22" s="65" t="s">
        <v>81</v>
      </c>
      <c r="Q22" s="66">
        <f>SUM(Q18:Q21)</f>
        <v>368985</v>
      </c>
      <c r="R22" s="66">
        <f>SUM(R18:R21)</f>
        <v>377934</v>
      </c>
      <c r="S22" s="66">
        <f t="shared" si="0"/>
        <v>-8949</v>
      </c>
      <c r="T22" s="25"/>
      <c r="U22" s="61" t="s">
        <v>53</v>
      </c>
      <c r="V22" s="61">
        <v>89048</v>
      </c>
      <c r="W22" s="60">
        <v>92690</v>
      </c>
      <c r="X22" s="60">
        <f t="shared" si="1"/>
        <v>-3642</v>
      </c>
      <c r="Y22" s="54"/>
      <c r="Z22" s="55" t="s">
        <v>82</v>
      </c>
      <c r="AA22" s="93">
        <v>66650</v>
      </c>
      <c r="AB22" s="94">
        <v>75093</v>
      </c>
      <c r="AC22" s="95">
        <v>141743</v>
      </c>
      <c r="AD22" s="56">
        <v>20</v>
      </c>
      <c r="AE22" s="56">
        <v>158</v>
      </c>
      <c r="AF22" s="34"/>
      <c r="AG22" s="55" t="s">
        <v>83</v>
      </c>
      <c r="AH22" s="110">
        <v>22662</v>
      </c>
      <c r="AI22" s="111">
        <v>25328</v>
      </c>
      <c r="AJ22" s="112">
        <v>47990</v>
      </c>
      <c r="AK22" s="55">
        <v>14</v>
      </c>
      <c r="AL22" s="55">
        <v>99</v>
      </c>
    </row>
    <row r="23" spans="1:38" ht="23.25" customHeight="1">
      <c r="A23" s="1"/>
      <c r="B23" s="52" t="s">
        <v>84</v>
      </c>
      <c r="C23" s="52">
        <v>54916</v>
      </c>
      <c r="D23" s="53">
        <v>58876</v>
      </c>
      <c r="E23" s="53">
        <v>113792</v>
      </c>
      <c r="F23" s="53">
        <v>17</v>
      </c>
      <c r="G23" s="53">
        <v>134</v>
      </c>
      <c r="H23" s="25"/>
      <c r="I23" s="61" t="s">
        <v>57</v>
      </c>
      <c r="J23" s="61">
        <v>47836</v>
      </c>
      <c r="K23" s="60">
        <v>52904</v>
      </c>
      <c r="L23" s="60">
        <v>100740</v>
      </c>
      <c r="M23" s="60">
        <v>34</v>
      </c>
      <c r="N23" s="60">
        <v>237</v>
      </c>
      <c r="O23" s="1"/>
      <c r="P23" s="105" t="s">
        <v>84</v>
      </c>
      <c r="Q23" s="109">
        <v>113792</v>
      </c>
      <c r="R23" s="106">
        <v>104477</v>
      </c>
      <c r="S23" s="106">
        <f t="shared" si="0"/>
        <v>9315</v>
      </c>
      <c r="T23" s="25"/>
      <c r="U23" s="61" t="s">
        <v>57</v>
      </c>
      <c r="V23" s="61">
        <v>100740</v>
      </c>
      <c r="W23" s="60">
        <v>102227</v>
      </c>
      <c r="X23" s="60">
        <f t="shared" si="1"/>
        <v>-1487</v>
      </c>
      <c r="Y23" s="54"/>
      <c r="Z23" s="55" t="s">
        <v>85</v>
      </c>
      <c r="AA23" s="93">
        <v>42894</v>
      </c>
      <c r="AB23" s="94">
        <v>48545</v>
      </c>
      <c r="AC23" s="95">
        <v>91439</v>
      </c>
      <c r="AD23" s="56">
        <v>13</v>
      </c>
      <c r="AE23" s="56">
        <v>103</v>
      </c>
      <c r="AF23" s="34"/>
      <c r="AG23" s="55" t="s">
        <v>69</v>
      </c>
      <c r="AH23" s="110">
        <v>25168</v>
      </c>
      <c r="AI23" s="111">
        <v>28656</v>
      </c>
      <c r="AJ23" s="112">
        <v>53824</v>
      </c>
      <c r="AK23" s="55">
        <v>17</v>
      </c>
      <c r="AL23" s="55">
        <v>117</v>
      </c>
    </row>
    <row r="24" spans="1:38" ht="23.25" customHeight="1">
      <c r="A24" s="1"/>
      <c r="B24" s="61" t="s">
        <v>86</v>
      </c>
      <c r="C24" s="60">
        <v>41601</v>
      </c>
      <c r="D24" s="60">
        <v>46588</v>
      </c>
      <c r="E24" s="60">
        <v>88189</v>
      </c>
      <c r="F24" s="60">
        <v>14</v>
      </c>
      <c r="G24" s="60">
        <v>109</v>
      </c>
      <c r="H24" s="25"/>
      <c r="I24" s="61" t="s">
        <v>87</v>
      </c>
      <c r="J24" s="61">
        <v>22475</v>
      </c>
      <c r="K24" s="60">
        <v>25949</v>
      </c>
      <c r="L24" s="60">
        <v>48424</v>
      </c>
      <c r="M24" s="60">
        <v>17</v>
      </c>
      <c r="N24" s="60">
        <v>117</v>
      </c>
      <c r="O24" s="1"/>
      <c r="P24" s="59" t="s">
        <v>86</v>
      </c>
      <c r="Q24" s="60">
        <v>88189</v>
      </c>
      <c r="R24" s="60">
        <v>86995</v>
      </c>
      <c r="S24" s="60">
        <f t="shared" si="0"/>
        <v>1194</v>
      </c>
      <c r="T24" s="25"/>
      <c r="U24" s="61" t="s">
        <v>87</v>
      </c>
      <c r="V24" s="61">
        <v>48424</v>
      </c>
      <c r="W24" s="60">
        <v>48103</v>
      </c>
      <c r="X24" s="60">
        <f t="shared" si="1"/>
        <v>321</v>
      </c>
      <c r="Y24" s="54"/>
      <c r="Z24" s="55" t="s">
        <v>88</v>
      </c>
      <c r="AA24" s="93">
        <v>41318</v>
      </c>
      <c r="AB24" s="94">
        <v>49957</v>
      </c>
      <c r="AC24" s="95">
        <v>91275</v>
      </c>
      <c r="AD24" s="56">
        <v>17</v>
      </c>
      <c r="AE24" s="56">
        <v>128</v>
      </c>
      <c r="AF24" s="34"/>
      <c r="AG24" s="64" t="s">
        <v>51</v>
      </c>
      <c r="AH24" s="112">
        <v>193567</v>
      </c>
      <c r="AI24" s="116">
        <v>207933</v>
      </c>
      <c r="AJ24" s="116">
        <v>401500</v>
      </c>
      <c r="AK24" s="55">
        <v>93</v>
      </c>
      <c r="AL24" s="55">
        <v>680</v>
      </c>
    </row>
    <row r="25" spans="1:38" ht="23.25" customHeight="1">
      <c r="A25" s="1"/>
      <c r="B25" s="61" t="s">
        <v>89</v>
      </c>
      <c r="C25" s="60">
        <v>30893</v>
      </c>
      <c r="D25" s="60">
        <v>34947</v>
      </c>
      <c r="E25" s="60">
        <v>65840</v>
      </c>
      <c r="F25" s="60">
        <v>10</v>
      </c>
      <c r="G25" s="60">
        <v>79</v>
      </c>
      <c r="H25" s="25"/>
      <c r="I25" s="61" t="s">
        <v>90</v>
      </c>
      <c r="J25" s="60">
        <v>5367</v>
      </c>
      <c r="K25" s="60">
        <v>5719</v>
      </c>
      <c r="L25" s="60">
        <v>11086</v>
      </c>
      <c r="M25" s="60">
        <v>5</v>
      </c>
      <c r="N25" s="60">
        <v>36</v>
      </c>
      <c r="O25" s="1"/>
      <c r="P25" s="59" t="s">
        <v>89</v>
      </c>
      <c r="Q25" s="60">
        <v>65840</v>
      </c>
      <c r="R25" s="60">
        <v>61167</v>
      </c>
      <c r="S25" s="60">
        <f t="shared" si="0"/>
        <v>4673</v>
      </c>
      <c r="T25" s="25"/>
      <c r="U25" s="61" t="s">
        <v>90</v>
      </c>
      <c r="V25" s="60">
        <v>11086</v>
      </c>
      <c r="W25" s="60">
        <v>11367</v>
      </c>
      <c r="X25" s="60">
        <f t="shared" si="1"/>
        <v>-281</v>
      </c>
      <c r="Y25" s="54"/>
      <c r="Z25" s="55" t="s">
        <v>91</v>
      </c>
      <c r="AA25" s="93">
        <v>48041</v>
      </c>
      <c r="AB25" s="94">
        <v>52360</v>
      </c>
      <c r="AC25" s="95">
        <v>100401</v>
      </c>
      <c r="AD25" s="56">
        <v>17</v>
      </c>
      <c r="AE25" s="56">
        <v>129</v>
      </c>
      <c r="AF25" s="34"/>
      <c r="AG25" s="55" t="s">
        <v>92</v>
      </c>
      <c r="AH25" s="112">
        <v>24143</v>
      </c>
      <c r="AI25" s="116">
        <v>26462</v>
      </c>
      <c r="AJ25" s="116">
        <v>50605</v>
      </c>
      <c r="AK25" s="69">
        <v>24</v>
      </c>
      <c r="AL25" s="55">
        <v>162</v>
      </c>
    </row>
    <row r="26" spans="1:38" ht="23.25" customHeight="1">
      <c r="A26" s="34"/>
      <c r="B26" s="61" t="s">
        <v>93</v>
      </c>
      <c r="C26" s="60">
        <v>66650</v>
      </c>
      <c r="D26" s="60">
        <v>75093</v>
      </c>
      <c r="E26" s="60">
        <v>141743</v>
      </c>
      <c r="F26" s="60">
        <v>20</v>
      </c>
      <c r="G26" s="60">
        <v>158</v>
      </c>
      <c r="H26" s="25"/>
      <c r="I26" s="61" t="s">
        <v>94</v>
      </c>
      <c r="J26" s="60">
        <v>6230</v>
      </c>
      <c r="K26" s="60">
        <v>6764</v>
      </c>
      <c r="L26" s="60">
        <v>12994</v>
      </c>
      <c r="M26" s="60">
        <v>5</v>
      </c>
      <c r="N26" s="60">
        <v>39</v>
      </c>
      <c r="O26" s="34"/>
      <c r="P26" s="59" t="s">
        <v>93</v>
      </c>
      <c r="Q26" s="60">
        <v>141743</v>
      </c>
      <c r="R26" s="60">
        <v>139229</v>
      </c>
      <c r="S26" s="60">
        <f t="shared" si="0"/>
        <v>2514</v>
      </c>
      <c r="T26" s="25"/>
      <c r="U26" s="61" t="s">
        <v>94</v>
      </c>
      <c r="V26" s="60">
        <v>12994</v>
      </c>
      <c r="W26" s="60">
        <v>13368</v>
      </c>
      <c r="X26" s="60">
        <f t="shared" si="1"/>
        <v>-374</v>
      </c>
      <c r="Y26" s="54"/>
      <c r="Z26" s="55" t="s">
        <v>95</v>
      </c>
      <c r="AA26" s="93">
        <v>59116</v>
      </c>
      <c r="AB26" s="94">
        <v>68649</v>
      </c>
      <c r="AC26" s="95">
        <v>127765</v>
      </c>
      <c r="AD26" s="56">
        <v>18</v>
      </c>
      <c r="AE26" s="56">
        <v>143</v>
      </c>
      <c r="AF26" s="34"/>
      <c r="AG26" s="55" t="s">
        <v>96</v>
      </c>
      <c r="AH26" s="110">
        <v>22276</v>
      </c>
      <c r="AI26" s="111">
        <v>23883</v>
      </c>
      <c r="AJ26" s="112">
        <v>46159</v>
      </c>
      <c r="AK26" s="55">
        <v>16</v>
      </c>
      <c r="AL26" s="55">
        <v>113</v>
      </c>
    </row>
    <row r="27" spans="1:38" ht="23.25" customHeight="1">
      <c r="A27" s="1"/>
      <c r="B27" s="62" t="s">
        <v>97</v>
      </c>
      <c r="C27" s="63">
        <f>SUM(C23:C26)</f>
        <v>194060</v>
      </c>
      <c r="D27" s="63">
        <f>SUM(D23:D26)</f>
        <v>215504</v>
      </c>
      <c r="E27" s="63">
        <f>SUM(E23:E26)</f>
        <v>409564</v>
      </c>
      <c r="F27" s="63">
        <f>SUM(F23:F26)</f>
        <v>61</v>
      </c>
      <c r="G27" s="63">
        <f>SUM(G23:G26)</f>
        <v>480</v>
      </c>
      <c r="H27" s="25"/>
      <c r="I27" s="61" t="s">
        <v>98</v>
      </c>
      <c r="J27" s="60">
        <v>2119</v>
      </c>
      <c r="K27" s="60">
        <v>2364</v>
      </c>
      <c r="L27" s="60">
        <v>4483</v>
      </c>
      <c r="M27" s="60">
        <v>4</v>
      </c>
      <c r="N27" s="60">
        <v>31</v>
      </c>
      <c r="O27" s="1"/>
      <c r="P27" s="65" t="s">
        <v>97</v>
      </c>
      <c r="Q27" s="66">
        <f>SUM(Q23:Q26)</f>
        <v>409564</v>
      </c>
      <c r="R27" s="66">
        <f>SUM(R23:R26)</f>
        <v>391868</v>
      </c>
      <c r="S27" s="66">
        <f t="shared" si="0"/>
        <v>17696</v>
      </c>
      <c r="T27" s="25"/>
      <c r="U27" s="61" t="s">
        <v>98</v>
      </c>
      <c r="V27" s="60">
        <v>4483</v>
      </c>
      <c r="W27" s="60">
        <v>4817</v>
      </c>
      <c r="X27" s="60">
        <f t="shared" si="1"/>
        <v>-334</v>
      </c>
      <c r="Y27" s="54"/>
      <c r="Z27" s="55" t="s">
        <v>99</v>
      </c>
      <c r="AA27" s="93">
        <v>52022</v>
      </c>
      <c r="AB27" s="94">
        <v>58460</v>
      </c>
      <c r="AC27" s="95">
        <v>110482</v>
      </c>
      <c r="AD27" s="56">
        <v>18</v>
      </c>
      <c r="AE27" s="56">
        <v>140</v>
      </c>
      <c r="AF27" s="34"/>
      <c r="AG27" s="55" t="s">
        <v>29</v>
      </c>
      <c r="AH27" s="110">
        <v>30833</v>
      </c>
      <c r="AI27" s="111">
        <v>33932</v>
      </c>
      <c r="AJ27" s="112">
        <v>64765</v>
      </c>
      <c r="AK27" s="55">
        <v>20</v>
      </c>
      <c r="AL27" s="55">
        <v>143</v>
      </c>
    </row>
    <row r="28" spans="1:38" ht="23.25" customHeight="1">
      <c r="A28" s="1"/>
      <c r="B28" s="52" t="s">
        <v>100</v>
      </c>
      <c r="C28" s="53">
        <v>26716</v>
      </c>
      <c r="D28" s="53">
        <v>28189</v>
      </c>
      <c r="E28" s="53">
        <v>54905</v>
      </c>
      <c r="F28" s="53">
        <v>12</v>
      </c>
      <c r="G28" s="53">
        <v>93</v>
      </c>
      <c r="H28" s="25"/>
      <c r="I28" s="62" t="s">
        <v>101</v>
      </c>
      <c r="J28" s="63">
        <f>SUM(J20:J27)</f>
        <v>183584</v>
      </c>
      <c r="K28" s="63">
        <f>SUM(K20:K27)</f>
        <v>207633</v>
      </c>
      <c r="L28" s="63">
        <f>SUM(L20:L27)</f>
        <v>391217</v>
      </c>
      <c r="M28" s="63">
        <f>SUM(M20:M27)</f>
        <v>159</v>
      </c>
      <c r="N28" s="63">
        <f>SUM(N20:N27)</f>
        <v>1096</v>
      </c>
      <c r="O28" s="1"/>
      <c r="P28" s="105" t="s">
        <v>100</v>
      </c>
      <c r="Q28" s="106">
        <v>54905</v>
      </c>
      <c r="R28" s="106">
        <v>56264</v>
      </c>
      <c r="S28" s="106">
        <f t="shared" si="0"/>
        <v>-1359</v>
      </c>
      <c r="T28" s="25"/>
      <c r="U28" s="62" t="s">
        <v>101</v>
      </c>
      <c r="V28" s="63">
        <f>SUM(V20:V27)</f>
        <v>391217</v>
      </c>
      <c r="W28" s="63">
        <v>400514</v>
      </c>
      <c r="X28" s="63">
        <f t="shared" si="1"/>
        <v>-9297</v>
      </c>
      <c r="Y28" s="54"/>
      <c r="Z28" s="55" t="s">
        <v>102</v>
      </c>
      <c r="AA28" s="93">
        <v>74857</v>
      </c>
      <c r="AB28" s="94">
        <v>84493</v>
      </c>
      <c r="AC28" s="95">
        <v>159350</v>
      </c>
      <c r="AD28" s="56">
        <v>21</v>
      </c>
      <c r="AE28" s="56">
        <v>168</v>
      </c>
      <c r="AF28" s="34"/>
      <c r="AG28" s="55" t="s">
        <v>87</v>
      </c>
      <c r="AH28" s="110">
        <v>22475</v>
      </c>
      <c r="AI28" s="111">
        <v>25949</v>
      </c>
      <c r="AJ28" s="112">
        <v>48424</v>
      </c>
      <c r="AK28" s="55">
        <v>17</v>
      </c>
      <c r="AL28" s="55">
        <v>117</v>
      </c>
    </row>
    <row r="29" spans="1:38" ht="23.25" customHeight="1">
      <c r="A29" s="34"/>
      <c r="B29" s="61" t="s">
        <v>103</v>
      </c>
      <c r="C29" s="60">
        <v>39324</v>
      </c>
      <c r="D29" s="60">
        <v>40877</v>
      </c>
      <c r="E29" s="60">
        <v>80201</v>
      </c>
      <c r="F29" s="60">
        <v>15</v>
      </c>
      <c r="G29" s="60">
        <v>115</v>
      </c>
      <c r="H29" s="25"/>
      <c r="I29" s="70" t="s">
        <v>104</v>
      </c>
      <c r="J29" s="71">
        <v>59799</v>
      </c>
      <c r="K29" s="72">
        <v>63146</v>
      </c>
      <c r="L29" s="72">
        <v>122945</v>
      </c>
      <c r="M29" s="72">
        <v>25</v>
      </c>
      <c r="N29" s="72">
        <v>187</v>
      </c>
      <c r="O29" s="34"/>
      <c r="P29" s="59" t="s">
        <v>103</v>
      </c>
      <c r="Q29" s="60">
        <v>80201</v>
      </c>
      <c r="R29" s="60">
        <v>79287</v>
      </c>
      <c r="S29" s="60">
        <f t="shared" si="0"/>
        <v>914</v>
      </c>
      <c r="T29" s="25"/>
      <c r="U29" s="70" t="s">
        <v>104</v>
      </c>
      <c r="V29" s="71">
        <v>122945</v>
      </c>
      <c r="W29" s="72">
        <v>122561</v>
      </c>
      <c r="X29" s="72">
        <f t="shared" si="1"/>
        <v>384</v>
      </c>
      <c r="Y29" s="73"/>
      <c r="Z29" s="55" t="s">
        <v>105</v>
      </c>
      <c r="AA29" s="93">
        <v>51307</v>
      </c>
      <c r="AB29" s="94">
        <v>35238</v>
      </c>
      <c r="AC29" s="95">
        <v>86545</v>
      </c>
      <c r="AD29" s="56">
        <v>16</v>
      </c>
      <c r="AE29" s="56">
        <v>121</v>
      </c>
      <c r="AF29" s="34"/>
      <c r="AG29" s="55" t="s">
        <v>106</v>
      </c>
      <c r="AH29" s="112">
        <v>21337</v>
      </c>
      <c r="AI29" s="116">
        <v>23932</v>
      </c>
      <c r="AJ29" s="116">
        <v>45269</v>
      </c>
      <c r="AK29" s="55">
        <v>22</v>
      </c>
      <c r="AL29" s="55">
        <v>153</v>
      </c>
    </row>
    <row r="30" spans="1:38" ht="23.25" customHeight="1">
      <c r="A30" s="34"/>
      <c r="B30" s="61" t="s">
        <v>107</v>
      </c>
      <c r="C30" s="60">
        <v>75344</v>
      </c>
      <c r="D30" s="60">
        <v>77253</v>
      </c>
      <c r="E30" s="60">
        <v>152597</v>
      </c>
      <c r="F30" s="60">
        <v>19</v>
      </c>
      <c r="G30" s="60">
        <v>155</v>
      </c>
      <c r="H30" s="25"/>
      <c r="I30" s="74" t="s">
        <v>108</v>
      </c>
      <c r="J30" s="75">
        <v>34013</v>
      </c>
      <c r="K30" s="76">
        <v>38351</v>
      </c>
      <c r="L30" s="76">
        <v>72364</v>
      </c>
      <c r="M30" s="76">
        <v>11</v>
      </c>
      <c r="N30" s="76">
        <v>86</v>
      </c>
      <c r="O30" s="34"/>
      <c r="P30" s="59" t="s">
        <v>107</v>
      </c>
      <c r="Q30" s="60">
        <v>152597</v>
      </c>
      <c r="R30" s="60">
        <v>148151</v>
      </c>
      <c r="S30" s="60">
        <f t="shared" si="0"/>
        <v>4446</v>
      </c>
      <c r="T30" s="25"/>
      <c r="U30" s="74" t="s">
        <v>108</v>
      </c>
      <c r="V30" s="75">
        <v>72364</v>
      </c>
      <c r="W30" s="76">
        <v>72762</v>
      </c>
      <c r="X30" s="76">
        <f t="shared" si="1"/>
        <v>-398</v>
      </c>
      <c r="Y30" s="73"/>
      <c r="Z30" s="55" t="s">
        <v>109</v>
      </c>
      <c r="AA30" s="99">
        <f>SUM(AA6:AA29)</f>
        <v>1084009</v>
      </c>
      <c r="AB30" s="99">
        <f>SUM(AB6:AB29)</f>
        <v>1172984</v>
      </c>
      <c r="AC30" s="99">
        <f>SUM(AC6:AC29)</f>
        <v>2256993</v>
      </c>
      <c r="AD30" s="56">
        <f>SUM(AD6:AD29)</f>
        <v>363</v>
      </c>
      <c r="AE30" s="56">
        <f>SUM(AE6:AE29)</f>
        <v>2813</v>
      </c>
      <c r="AF30" s="34"/>
      <c r="AG30" s="77" t="s">
        <v>110</v>
      </c>
      <c r="AH30" s="110">
        <f>SUM(AH6:AH29,AA41:AA47)</f>
        <v>2011503</v>
      </c>
      <c r="AI30" s="111">
        <f>SUM(AI6:AI29,AB41:AB47)</f>
        <v>2227408</v>
      </c>
      <c r="AJ30" s="112">
        <f>SUM(AJ6:AJ29,AC41:AC47)</f>
        <v>4238911</v>
      </c>
      <c r="AK30" s="55">
        <f>SUM(AK6:AK29,AD41:AD47)</f>
        <v>1201</v>
      </c>
      <c r="AL30" s="55">
        <f>SUM(AL6:AL29,AE41:AE47)</f>
        <v>8571</v>
      </c>
    </row>
    <row r="31" spans="1:38" ht="23.25" customHeight="1">
      <c r="A31" s="1"/>
      <c r="B31" s="61" t="s">
        <v>111</v>
      </c>
      <c r="C31" s="60">
        <v>71539</v>
      </c>
      <c r="D31" s="60">
        <v>73934</v>
      </c>
      <c r="E31" s="60">
        <v>145473</v>
      </c>
      <c r="F31" s="60">
        <v>20</v>
      </c>
      <c r="G31" s="60">
        <v>159</v>
      </c>
      <c r="H31" s="25"/>
      <c r="I31" s="74" t="s">
        <v>112</v>
      </c>
      <c r="J31" s="75">
        <v>61578</v>
      </c>
      <c r="K31" s="76">
        <v>70347</v>
      </c>
      <c r="L31" s="76">
        <v>131925</v>
      </c>
      <c r="M31" s="76">
        <v>22</v>
      </c>
      <c r="N31" s="76">
        <v>168</v>
      </c>
      <c r="O31" s="1"/>
      <c r="P31" s="59" t="s">
        <v>111</v>
      </c>
      <c r="Q31" s="60">
        <v>145473</v>
      </c>
      <c r="R31" s="60">
        <v>143767</v>
      </c>
      <c r="S31" s="60">
        <f t="shared" si="0"/>
        <v>1706</v>
      </c>
      <c r="T31" s="25"/>
      <c r="U31" s="74" t="s">
        <v>112</v>
      </c>
      <c r="V31" s="75">
        <v>131925</v>
      </c>
      <c r="W31" s="76">
        <v>130579</v>
      </c>
      <c r="X31" s="76">
        <f t="shared" si="1"/>
        <v>1346</v>
      </c>
      <c r="Y31" s="73"/>
      <c r="Z31" s="78"/>
      <c r="AA31" s="100"/>
      <c r="AB31" s="95"/>
      <c r="AC31" s="99"/>
      <c r="AD31" s="56"/>
      <c r="AE31" s="57"/>
      <c r="AF31" s="34"/>
      <c r="AG31" s="69"/>
      <c r="AH31" s="110"/>
      <c r="AI31" s="111"/>
      <c r="AJ31" s="112"/>
      <c r="AK31" s="55"/>
      <c r="AL31" s="58"/>
    </row>
    <row r="32" spans="1:38" ht="23.25" customHeight="1">
      <c r="A32" s="1"/>
      <c r="B32" s="62" t="s">
        <v>113</v>
      </c>
      <c r="C32" s="62">
        <f>SUM(C28:C31)</f>
        <v>212923</v>
      </c>
      <c r="D32" s="63">
        <f>SUM(D28:D31)</f>
        <v>220253</v>
      </c>
      <c r="E32" s="63">
        <f>SUM(E28:E31)</f>
        <v>433176</v>
      </c>
      <c r="F32" s="63">
        <f>SUM(F28:F31)</f>
        <v>66</v>
      </c>
      <c r="G32" s="63">
        <f>SUM(G28:G31)</f>
        <v>522</v>
      </c>
      <c r="H32" s="25"/>
      <c r="I32" s="79" t="s">
        <v>114</v>
      </c>
      <c r="J32" s="80">
        <f>SUM(J29:J31)</f>
        <v>155390</v>
      </c>
      <c r="K32" s="80">
        <f>SUM(K29:K31)</f>
        <v>171844</v>
      </c>
      <c r="L32" s="80">
        <f>SUM(L29:L31)</f>
        <v>327234</v>
      </c>
      <c r="M32" s="80">
        <f>SUM(M29:M31)</f>
        <v>58</v>
      </c>
      <c r="N32" s="80">
        <f>SUM(N29:N31)</f>
        <v>441</v>
      </c>
      <c r="O32" s="1"/>
      <c r="P32" s="65" t="s">
        <v>113</v>
      </c>
      <c r="Q32" s="108">
        <f>SUM(Q28:Q31)</f>
        <v>433176</v>
      </c>
      <c r="R32" s="66">
        <f>SUM(R28:R31)</f>
        <v>427469</v>
      </c>
      <c r="S32" s="66">
        <f t="shared" si="0"/>
        <v>5707</v>
      </c>
      <c r="T32" s="25"/>
      <c r="U32" s="79" t="s">
        <v>114</v>
      </c>
      <c r="V32" s="80">
        <f>SUM(V29:V31)</f>
        <v>327234</v>
      </c>
      <c r="W32" s="80">
        <v>325902</v>
      </c>
      <c r="X32" s="80">
        <f t="shared" si="1"/>
        <v>1332</v>
      </c>
      <c r="Y32" s="54"/>
      <c r="Z32" s="55" t="s">
        <v>104</v>
      </c>
      <c r="AA32" s="93">
        <v>59799</v>
      </c>
      <c r="AB32" s="94">
        <v>63146</v>
      </c>
      <c r="AC32" s="95">
        <v>122945</v>
      </c>
      <c r="AD32" s="120">
        <v>25</v>
      </c>
      <c r="AE32" s="120">
        <v>187</v>
      </c>
      <c r="AF32" s="34"/>
      <c r="AG32" s="69" t="s">
        <v>115</v>
      </c>
      <c r="AH32" s="110">
        <v>12288</v>
      </c>
      <c r="AI32" s="111">
        <v>13986</v>
      </c>
      <c r="AJ32" s="112">
        <v>26274</v>
      </c>
      <c r="AK32" s="55">
        <v>9</v>
      </c>
      <c r="AL32" s="55">
        <v>65</v>
      </c>
    </row>
    <row r="33" spans="1:38" ht="23.25" customHeight="1">
      <c r="A33" s="1"/>
      <c r="B33" s="52" t="s">
        <v>116</v>
      </c>
      <c r="C33" s="52">
        <v>36267</v>
      </c>
      <c r="D33" s="53">
        <v>40281</v>
      </c>
      <c r="E33" s="53">
        <v>76548</v>
      </c>
      <c r="F33" s="53">
        <v>14</v>
      </c>
      <c r="G33" s="53">
        <v>106</v>
      </c>
      <c r="H33" s="25"/>
      <c r="I33" s="70" t="s">
        <v>117</v>
      </c>
      <c r="J33" s="71">
        <v>48106</v>
      </c>
      <c r="K33" s="72">
        <v>52385</v>
      </c>
      <c r="L33" s="72">
        <v>100491</v>
      </c>
      <c r="M33" s="72">
        <v>15</v>
      </c>
      <c r="N33" s="72">
        <v>117</v>
      </c>
      <c r="O33" s="1"/>
      <c r="P33" s="105" t="s">
        <v>116</v>
      </c>
      <c r="Q33" s="109">
        <v>76548</v>
      </c>
      <c r="R33" s="106">
        <v>76839</v>
      </c>
      <c r="S33" s="106">
        <f t="shared" si="0"/>
        <v>-291</v>
      </c>
      <c r="T33" s="25"/>
      <c r="U33" s="70" t="s">
        <v>117</v>
      </c>
      <c r="V33" s="71">
        <v>100491</v>
      </c>
      <c r="W33" s="72">
        <v>102005</v>
      </c>
      <c r="X33" s="72">
        <f t="shared" si="1"/>
        <v>-1514</v>
      </c>
      <c r="Y33" s="73"/>
      <c r="Z33" s="55" t="s">
        <v>118</v>
      </c>
      <c r="AA33" s="93">
        <v>48106</v>
      </c>
      <c r="AB33" s="94">
        <v>52385</v>
      </c>
      <c r="AC33" s="95">
        <v>100491</v>
      </c>
      <c r="AD33" s="120">
        <v>15</v>
      </c>
      <c r="AE33" s="120">
        <v>117</v>
      </c>
      <c r="AF33" s="34"/>
      <c r="AG33" s="69" t="s">
        <v>119</v>
      </c>
      <c r="AH33" s="110">
        <v>8151</v>
      </c>
      <c r="AI33" s="111">
        <v>9060</v>
      </c>
      <c r="AJ33" s="112">
        <v>17211</v>
      </c>
      <c r="AK33" s="55">
        <v>12</v>
      </c>
      <c r="AL33" s="55">
        <v>81</v>
      </c>
    </row>
    <row r="34" spans="1:38" ht="23.25" customHeight="1">
      <c r="A34" s="34"/>
      <c r="B34" s="61" t="s">
        <v>120</v>
      </c>
      <c r="C34" s="60">
        <v>42894</v>
      </c>
      <c r="D34" s="60">
        <v>48545</v>
      </c>
      <c r="E34" s="60">
        <v>91439</v>
      </c>
      <c r="F34" s="60">
        <v>13</v>
      </c>
      <c r="G34" s="60">
        <v>103</v>
      </c>
      <c r="H34" s="25"/>
      <c r="I34" s="74" t="s">
        <v>121</v>
      </c>
      <c r="J34" s="75">
        <v>53878</v>
      </c>
      <c r="K34" s="76">
        <v>59293</v>
      </c>
      <c r="L34" s="76">
        <v>113171</v>
      </c>
      <c r="M34" s="76">
        <v>19</v>
      </c>
      <c r="N34" s="76">
        <v>146</v>
      </c>
      <c r="O34" s="34"/>
      <c r="P34" s="59" t="s">
        <v>120</v>
      </c>
      <c r="Q34" s="60">
        <v>91439</v>
      </c>
      <c r="R34" s="60">
        <v>90473</v>
      </c>
      <c r="S34" s="60">
        <f t="shared" si="0"/>
        <v>966</v>
      </c>
      <c r="T34" s="25"/>
      <c r="U34" s="74" t="s">
        <v>121</v>
      </c>
      <c r="V34" s="75">
        <v>113171</v>
      </c>
      <c r="W34" s="76">
        <v>113636</v>
      </c>
      <c r="X34" s="76">
        <f t="shared" si="1"/>
        <v>-465</v>
      </c>
      <c r="Y34" s="73"/>
      <c r="Z34" s="55" t="s">
        <v>108</v>
      </c>
      <c r="AA34" s="93">
        <v>34013</v>
      </c>
      <c r="AB34" s="94">
        <v>38351</v>
      </c>
      <c r="AC34" s="95">
        <v>72364</v>
      </c>
      <c r="AD34" s="120">
        <v>11</v>
      </c>
      <c r="AE34" s="120">
        <v>86</v>
      </c>
      <c r="AF34" s="34"/>
      <c r="AG34" s="69" t="s">
        <v>122</v>
      </c>
      <c r="AH34" s="112">
        <v>4167</v>
      </c>
      <c r="AI34" s="116">
        <v>4476</v>
      </c>
      <c r="AJ34" s="116">
        <v>8643</v>
      </c>
      <c r="AK34" s="55">
        <v>6</v>
      </c>
      <c r="AL34" s="55">
        <v>49</v>
      </c>
    </row>
    <row r="35" spans="1:38" ht="23.25" customHeight="1">
      <c r="A35" s="1"/>
      <c r="B35" s="61" t="s">
        <v>27</v>
      </c>
      <c r="C35" s="61">
        <v>58725</v>
      </c>
      <c r="D35" s="60">
        <v>63280</v>
      </c>
      <c r="E35" s="60">
        <v>122005</v>
      </c>
      <c r="F35" s="60">
        <v>38</v>
      </c>
      <c r="G35" s="60">
        <v>272</v>
      </c>
      <c r="H35" s="25"/>
      <c r="I35" s="74" t="s">
        <v>123</v>
      </c>
      <c r="J35" s="75">
        <v>53561</v>
      </c>
      <c r="K35" s="76">
        <v>63782</v>
      </c>
      <c r="L35" s="76">
        <v>117343</v>
      </c>
      <c r="M35" s="76">
        <v>22</v>
      </c>
      <c r="N35" s="76">
        <v>171</v>
      </c>
      <c r="O35" s="1"/>
      <c r="P35" s="59" t="s">
        <v>27</v>
      </c>
      <c r="Q35" s="61">
        <v>122005</v>
      </c>
      <c r="R35" s="60">
        <v>122180</v>
      </c>
      <c r="S35" s="60">
        <f t="shared" si="0"/>
        <v>-175</v>
      </c>
      <c r="T35" s="25"/>
      <c r="U35" s="74" t="s">
        <v>123</v>
      </c>
      <c r="V35" s="75">
        <v>117343</v>
      </c>
      <c r="W35" s="76">
        <v>122089</v>
      </c>
      <c r="X35" s="76">
        <f t="shared" si="1"/>
        <v>-4746</v>
      </c>
      <c r="Y35" s="73"/>
      <c r="Z35" s="55" t="s">
        <v>121</v>
      </c>
      <c r="AA35" s="93">
        <v>53878</v>
      </c>
      <c r="AB35" s="94">
        <v>59293</v>
      </c>
      <c r="AC35" s="95">
        <v>113171</v>
      </c>
      <c r="AD35" s="120">
        <v>19</v>
      </c>
      <c r="AE35" s="120">
        <v>146</v>
      </c>
      <c r="AF35" s="34"/>
      <c r="AG35" s="69" t="s">
        <v>124</v>
      </c>
      <c r="AH35" s="110">
        <f>SUM(AH33:AH34)</f>
        <v>12318</v>
      </c>
      <c r="AI35" s="111">
        <f>SUM(AI33:AI34)</f>
        <v>13536</v>
      </c>
      <c r="AJ35" s="112">
        <f>SUM(AJ33:AJ34)</f>
        <v>25854</v>
      </c>
      <c r="AK35" s="55">
        <f>SUM(AK32:AK34)</f>
        <v>27</v>
      </c>
      <c r="AL35" s="55">
        <f>SUM(AL32:AL34)</f>
        <v>195</v>
      </c>
    </row>
    <row r="36" spans="1:38" ht="23.25" customHeight="1">
      <c r="A36" s="1"/>
      <c r="B36" s="61" t="s">
        <v>77</v>
      </c>
      <c r="C36" s="61">
        <v>49926</v>
      </c>
      <c r="D36" s="60">
        <v>52354</v>
      </c>
      <c r="E36" s="60">
        <v>102280</v>
      </c>
      <c r="F36" s="60">
        <v>32</v>
      </c>
      <c r="G36" s="60">
        <v>229</v>
      </c>
      <c r="H36" s="25"/>
      <c r="I36" s="79" t="s">
        <v>125</v>
      </c>
      <c r="J36" s="80">
        <f>SUM(J33:J35)</f>
        <v>155545</v>
      </c>
      <c r="K36" s="80">
        <f>SUM(K33:K35)</f>
        <v>175460</v>
      </c>
      <c r="L36" s="80">
        <f>SUM(L33:L35)</f>
        <v>331005</v>
      </c>
      <c r="M36" s="80">
        <f>SUM(M33:M35)</f>
        <v>56</v>
      </c>
      <c r="N36" s="80">
        <f>SUM(N33:N35)</f>
        <v>434</v>
      </c>
      <c r="O36" s="1"/>
      <c r="P36" s="59" t="s">
        <v>77</v>
      </c>
      <c r="Q36" s="61">
        <v>102280</v>
      </c>
      <c r="R36" s="60">
        <v>104682</v>
      </c>
      <c r="S36" s="60">
        <f t="shared" si="0"/>
        <v>-2402</v>
      </c>
      <c r="T36" s="25"/>
      <c r="U36" s="79" t="s">
        <v>125</v>
      </c>
      <c r="V36" s="80">
        <f>SUM(V33:V35)</f>
        <v>331005</v>
      </c>
      <c r="W36" s="80">
        <v>337730</v>
      </c>
      <c r="X36" s="80">
        <f t="shared" si="1"/>
        <v>-6725</v>
      </c>
      <c r="Y36" s="54"/>
      <c r="Z36" s="55" t="s">
        <v>123</v>
      </c>
      <c r="AA36" s="93">
        <v>53561</v>
      </c>
      <c r="AB36" s="94">
        <v>63782</v>
      </c>
      <c r="AC36" s="95">
        <v>117343</v>
      </c>
      <c r="AD36" s="120">
        <v>22</v>
      </c>
      <c r="AE36" s="120">
        <v>171</v>
      </c>
      <c r="AF36" s="34"/>
      <c r="AG36" s="69" t="s">
        <v>126</v>
      </c>
      <c r="AH36" s="110">
        <v>6639</v>
      </c>
      <c r="AI36" s="111">
        <v>7265</v>
      </c>
      <c r="AJ36" s="112">
        <v>13904</v>
      </c>
      <c r="AK36" s="55">
        <v>6</v>
      </c>
      <c r="AL36" s="55">
        <v>42</v>
      </c>
    </row>
    <row r="37" spans="1:38" ht="23.25" customHeight="1">
      <c r="A37" s="1"/>
      <c r="B37" s="62" t="s">
        <v>127</v>
      </c>
      <c r="C37" s="63">
        <f>SUM(C33:C36)</f>
        <v>187812</v>
      </c>
      <c r="D37" s="63">
        <f>SUM(D33:D36)</f>
        <v>204460</v>
      </c>
      <c r="E37" s="63">
        <f>SUM(E33:E36)</f>
        <v>392272</v>
      </c>
      <c r="F37" s="63">
        <f>SUM(F33:F36)</f>
        <v>97</v>
      </c>
      <c r="G37" s="63">
        <f>SUM(G33:G36)</f>
        <v>710</v>
      </c>
      <c r="H37" s="25"/>
      <c r="I37" s="52" t="s">
        <v>128</v>
      </c>
      <c r="J37" s="52">
        <v>75394</v>
      </c>
      <c r="K37" s="53">
        <v>84260</v>
      </c>
      <c r="L37" s="53">
        <v>159654</v>
      </c>
      <c r="M37" s="53">
        <v>46</v>
      </c>
      <c r="N37" s="53">
        <v>337</v>
      </c>
      <c r="O37" s="1"/>
      <c r="P37" s="65" t="s">
        <v>127</v>
      </c>
      <c r="Q37" s="66">
        <f>SUM(Q33:Q36)</f>
        <v>392272</v>
      </c>
      <c r="R37" s="66">
        <f>SUM(R33:R36)</f>
        <v>394174</v>
      </c>
      <c r="S37" s="66">
        <f t="shared" si="0"/>
        <v>-1902</v>
      </c>
      <c r="T37" s="25"/>
      <c r="U37" s="52" t="s">
        <v>128</v>
      </c>
      <c r="V37" s="52">
        <v>159654</v>
      </c>
      <c r="W37" s="53">
        <v>163079</v>
      </c>
      <c r="X37" s="53">
        <f t="shared" si="1"/>
        <v>-3425</v>
      </c>
      <c r="Y37" s="54"/>
      <c r="Z37" s="55" t="s">
        <v>112</v>
      </c>
      <c r="AA37" s="93">
        <v>61578</v>
      </c>
      <c r="AB37" s="94">
        <v>70347</v>
      </c>
      <c r="AC37" s="95">
        <v>131925</v>
      </c>
      <c r="AD37" s="120">
        <v>22</v>
      </c>
      <c r="AE37" s="120">
        <v>168</v>
      </c>
      <c r="AF37" s="34"/>
      <c r="AG37" s="55" t="s">
        <v>129</v>
      </c>
      <c r="AH37" s="110">
        <v>17064</v>
      </c>
      <c r="AI37" s="111">
        <v>18780</v>
      </c>
      <c r="AJ37" s="112">
        <v>35844</v>
      </c>
      <c r="AK37" s="55">
        <v>11</v>
      </c>
      <c r="AL37" s="55">
        <v>79</v>
      </c>
    </row>
    <row r="38" spans="1:38" ht="23.25" customHeight="1">
      <c r="A38" s="1"/>
      <c r="B38" s="52" t="s">
        <v>130</v>
      </c>
      <c r="C38" s="52">
        <v>146808</v>
      </c>
      <c r="D38" s="53">
        <v>164486</v>
      </c>
      <c r="E38" s="53">
        <v>311294</v>
      </c>
      <c r="F38" s="53">
        <v>58</v>
      </c>
      <c r="G38" s="53">
        <v>436</v>
      </c>
      <c r="H38" s="25"/>
      <c r="I38" s="61" t="s">
        <v>131</v>
      </c>
      <c r="J38" s="61">
        <v>29181</v>
      </c>
      <c r="K38" s="60">
        <v>32646</v>
      </c>
      <c r="L38" s="60">
        <v>61827</v>
      </c>
      <c r="M38" s="60">
        <v>20</v>
      </c>
      <c r="N38" s="60">
        <v>140</v>
      </c>
      <c r="O38" s="1"/>
      <c r="P38" s="105" t="s">
        <v>130</v>
      </c>
      <c r="Q38" s="109">
        <v>311294</v>
      </c>
      <c r="R38" s="106">
        <v>303557</v>
      </c>
      <c r="S38" s="106">
        <f t="shared" si="0"/>
        <v>7737</v>
      </c>
      <c r="T38" s="25"/>
      <c r="U38" s="61" t="s">
        <v>131</v>
      </c>
      <c r="V38" s="61">
        <v>61827</v>
      </c>
      <c r="W38" s="60">
        <v>61808</v>
      </c>
      <c r="X38" s="60">
        <f t="shared" si="1"/>
        <v>19</v>
      </c>
      <c r="Y38" s="54"/>
      <c r="Z38" s="55" t="s">
        <v>132</v>
      </c>
      <c r="AA38" s="93">
        <v>14997</v>
      </c>
      <c r="AB38" s="94">
        <v>16473</v>
      </c>
      <c r="AC38" s="95">
        <v>31470</v>
      </c>
      <c r="AD38" s="120">
        <v>18</v>
      </c>
      <c r="AE38" s="120">
        <v>114</v>
      </c>
      <c r="AF38" s="34"/>
      <c r="AG38" s="55" t="s">
        <v>133</v>
      </c>
      <c r="AH38" s="110">
        <v>3512</v>
      </c>
      <c r="AI38" s="111">
        <v>3597</v>
      </c>
      <c r="AJ38" s="112">
        <v>7109</v>
      </c>
      <c r="AK38" s="55">
        <v>4</v>
      </c>
      <c r="AL38" s="55">
        <v>27</v>
      </c>
    </row>
    <row r="39" spans="1:38" ht="23.25" customHeight="1">
      <c r="A39" s="34"/>
      <c r="B39" s="61" t="s">
        <v>80</v>
      </c>
      <c r="C39" s="61">
        <v>35471</v>
      </c>
      <c r="D39" s="60">
        <v>36686</v>
      </c>
      <c r="E39" s="60">
        <v>72157</v>
      </c>
      <c r="F39" s="60">
        <v>22</v>
      </c>
      <c r="G39" s="60">
        <v>157</v>
      </c>
      <c r="H39" s="25"/>
      <c r="I39" s="61" t="s">
        <v>63</v>
      </c>
      <c r="J39" s="61">
        <v>72751</v>
      </c>
      <c r="K39" s="60">
        <v>79463</v>
      </c>
      <c r="L39" s="60">
        <v>152214</v>
      </c>
      <c r="M39" s="60">
        <v>58</v>
      </c>
      <c r="N39" s="60">
        <v>396</v>
      </c>
      <c r="O39" s="34"/>
      <c r="P39" s="59" t="s">
        <v>80</v>
      </c>
      <c r="Q39" s="61">
        <v>72157</v>
      </c>
      <c r="R39" s="60">
        <v>70691</v>
      </c>
      <c r="S39" s="60">
        <f t="shared" si="0"/>
        <v>1466</v>
      </c>
      <c r="T39" s="25"/>
      <c r="U39" s="61" t="s">
        <v>63</v>
      </c>
      <c r="V39" s="61">
        <v>152214</v>
      </c>
      <c r="W39" s="60">
        <v>151298</v>
      </c>
      <c r="X39" s="60">
        <f t="shared" si="1"/>
        <v>916</v>
      </c>
      <c r="Y39" s="54"/>
      <c r="Z39" s="55" t="s">
        <v>134</v>
      </c>
      <c r="AA39" s="93">
        <f>SUM(AA32:AA38)</f>
        <v>325932</v>
      </c>
      <c r="AB39" s="94">
        <f>SUM(AB32:AB38)</f>
        <v>363777</v>
      </c>
      <c r="AC39" s="95">
        <f>SUM(AC32:AC38)</f>
        <v>689709</v>
      </c>
      <c r="AD39" s="56">
        <f>SUM(AD32:AD38)</f>
        <v>132</v>
      </c>
      <c r="AE39" s="56">
        <f>SUM(AE32:AE38)</f>
        <v>989</v>
      </c>
      <c r="AF39" s="34"/>
      <c r="AG39" s="55" t="s">
        <v>135</v>
      </c>
      <c r="AH39" s="112">
        <v>6215</v>
      </c>
      <c r="AI39" s="116">
        <v>7134</v>
      </c>
      <c r="AJ39" s="116">
        <v>13349</v>
      </c>
      <c r="AK39" s="68">
        <v>14</v>
      </c>
      <c r="AL39" s="55">
        <v>92</v>
      </c>
    </row>
    <row r="40" spans="1:38" ht="23.25" customHeight="1">
      <c r="A40" s="34"/>
      <c r="B40" s="62" t="s">
        <v>136</v>
      </c>
      <c r="C40" s="63">
        <f>SUM(C38:C39)</f>
        <v>182279</v>
      </c>
      <c r="D40" s="63">
        <f>SUM(D38:D39)</f>
        <v>201172</v>
      </c>
      <c r="E40" s="63">
        <f>SUM(E38:E39)</f>
        <v>383451</v>
      </c>
      <c r="F40" s="63">
        <f>SUM(F38:F39)</f>
        <v>80</v>
      </c>
      <c r="G40" s="63">
        <f>SUM(G38:G39)</f>
        <v>593</v>
      </c>
      <c r="H40" s="25"/>
      <c r="I40" s="61" t="s">
        <v>83</v>
      </c>
      <c r="J40" s="61">
        <v>22662</v>
      </c>
      <c r="K40" s="60">
        <v>25328</v>
      </c>
      <c r="L40" s="60">
        <v>47990</v>
      </c>
      <c r="M40" s="60">
        <v>14</v>
      </c>
      <c r="N40" s="60">
        <v>99</v>
      </c>
      <c r="O40" s="34"/>
      <c r="P40" s="65" t="s">
        <v>136</v>
      </c>
      <c r="Q40" s="66">
        <f>SUM(Q38:Q39)</f>
        <v>383451</v>
      </c>
      <c r="R40" s="66">
        <f>SUM(R38:R39)</f>
        <v>374248</v>
      </c>
      <c r="S40" s="66">
        <f t="shared" si="0"/>
        <v>9203</v>
      </c>
      <c r="T40" s="25"/>
      <c r="U40" s="61" t="s">
        <v>83</v>
      </c>
      <c r="V40" s="61">
        <v>47990</v>
      </c>
      <c r="W40" s="60">
        <v>48123</v>
      </c>
      <c r="X40" s="60">
        <f t="shared" si="1"/>
        <v>-133</v>
      </c>
      <c r="Y40" s="54"/>
      <c r="Z40" s="55"/>
      <c r="AA40" s="93"/>
      <c r="AB40" s="94"/>
      <c r="AC40" s="95"/>
      <c r="AD40" s="56"/>
      <c r="AE40" s="57"/>
      <c r="AF40" s="34"/>
      <c r="AG40" s="69" t="s">
        <v>137</v>
      </c>
      <c r="AH40" s="112">
        <f>SUM(AH37:AH39)</f>
        <v>26791</v>
      </c>
      <c r="AI40" s="116">
        <f>SUM(AI37:AI39)</f>
        <v>29511</v>
      </c>
      <c r="AJ40" s="116">
        <f>SUM(AJ37:AJ39)</f>
        <v>56302</v>
      </c>
      <c r="AK40" s="68">
        <f>SUM(AK36:AK39)</f>
        <v>35</v>
      </c>
      <c r="AL40" s="55">
        <f>SUM(AL36:AL39)</f>
        <v>240</v>
      </c>
    </row>
    <row r="41" spans="1:38" ht="23.25" customHeight="1">
      <c r="A41" s="1"/>
      <c r="B41" s="52" t="s">
        <v>138</v>
      </c>
      <c r="C41" s="52">
        <v>157940</v>
      </c>
      <c r="D41" s="53">
        <v>179951</v>
      </c>
      <c r="E41" s="53">
        <v>337891</v>
      </c>
      <c r="F41" s="53">
        <v>65</v>
      </c>
      <c r="G41" s="53">
        <v>488</v>
      </c>
      <c r="H41" s="25"/>
      <c r="I41" s="61" t="s">
        <v>139</v>
      </c>
      <c r="J41" s="60">
        <v>6639</v>
      </c>
      <c r="K41" s="60">
        <v>7265</v>
      </c>
      <c r="L41" s="60">
        <v>13904</v>
      </c>
      <c r="M41" s="60">
        <v>6</v>
      </c>
      <c r="N41" s="60">
        <v>42</v>
      </c>
      <c r="O41" s="1"/>
      <c r="P41" s="105" t="s">
        <v>138</v>
      </c>
      <c r="Q41" s="109">
        <v>337891</v>
      </c>
      <c r="R41" s="106">
        <v>334284</v>
      </c>
      <c r="S41" s="106">
        <f t="shared" si="0"/>
        <v>3607</v>
      </c>
      <c r="T41" s="25"/>
      <c r="U41" s="61" t="s">
        <v>139</v>
      </c>
      <c r="V41" s="60">
        <v>13904</v>
      </c>
      <c r="W41" s="60">
        <v>14035</v>
      </c>
      <c r="X41" s="60">
        <f t="shared" si="1"/>
        <v>-131</v>
      </c>
      <c r="Y41" s="54"/>
      <c r="Z41" s="55" t="s">
        <v>128</v>
      </c>
      <c r="AA41" s="93">
        <v>75394</v>
      </c>
      <c r="AB41" s="94">
        <v>84260</v>
      </c>
      <c r="AC41" s="95">
        <v>159654</v>
      </c>
      <c r="AD41" s="56">
        <v>46</v>
      </c>
      <c r="AE41" s="56">
        <v>337</v>
      </c>
      <c r="AF41" s="34"/>
      <c r="AG41" s="69" t="s">
        <v>140</v>
      </c>
      <c r="AH41" s="112">
        <v>5367</v>
      </c>
      <c r="AI41" s="116">
        <v>5719</v>
      </c>
      <c r="AJ41" s="116">
        <v>11086</v>
      </c>
      <c r="AK41" s="68">
        <v>5</v>
      </c>
      <c r="AL41" s="55">
        <v>36</v>
      </c>
    </row>
    <row r="42" spans="1:38" ht="23.25" customHeight="1">
      <c r="A42" s="1"/>
      <c r="B42" s="62" t="s">
        <v>141</v>
      </c>
      <c r="C42" s="63">
        <f>SUM(C41)</f>
        <v>157940</v>
      </c>
      <c r="D42" s="63">
        <f>SUM(D41)</f>
        <v>179951</v>
      </c>
      <c r="E42" s="63">
        <f>SUM(E41)</f>
        <v>337891</v>
      </c>
      <c r="F42" s="63">
        <f>SUM(F41)</f>
        <v>65</v>
      </c>
      <c r="G42" s="63">
        <f>SUM(G41)</f>
        <v>488</v>
      </c>
      <c r="H42" s="25"/>
      <c r="I42" s="62" t="s">
        <v>142</v>
      </c>
      <c r="J42" s="63">
        <f>SUM(J37:J41)</f>
        <v>206627</v>
      </c>
      <c r="K42" s="63">
        <f>SUM(K37:K41)</f>
        <v>228962</v>
      </c>
      <c r="L42" s="63">
        <f>SUM(L37:L41)</f>
        <v>435589</v>
      </c>
      <c r="M42" s="63">
        <f>SUM(M37:M41)</f>
        <v>144</v>
      </c>
      <c r="N42" s="63">
        <f>SUM(N37:N41)</f>
        <v>1014</v>
      </c>
      <c r="O42" s="1"/>
      <c r="P42" s="65" t="s">
        <v>141</v>
      </c>
      <c r="Q42" s="66">
        <f>SUM(Q41)</f>
        <v>337891</v>
      </c>
      <c r="R42" s="66">
        <f>SUM(R41)</f>
        <v>334284</v>
      </c>
      <c r="S42" s="66">
        <f t="shared" si="0"/>
        <v>3607</v>
      </c>
      <c r="T42" s="25"/>
      <c r="U42" s="62" t="s">
        <v>142</v>
      </c>
      <c r="V42" s="63">
        <f>SUM(V37:V41)</f>
        <v>435589</v>
      </c>
      <c r="W42" s="63">
        <v>438343</v>
      </c>
      <c r="X42" s="63">
        <f t="shared" si="1"/>
        <v>-2754</v>
      </c>
      <c r="Y42" s="54"/>
      <c r="Z42" s="55" t="s">
        <v>138</v>
      </c>
      <c r="AA42" s="93">
        <v>157940</v>
      </c>
      <c r="AB42" s="94">
        <v>179951</v>
      </c>
      <c r="AC42" s="95">
        <v>337891</v>
      </c>
      <c r="AD42" s="56">
        <v>65</v>
      </c>
      <c r="AE42" s="56">
        <v>488</v>
      </c>
      <c r="AF42" s="34"/>
      <c r="AG42" s="55" t="s">
        <v>143</v>
      </c>
      <c r="AH42" s="112">
        <v>6230</v>
      </c>
      <c r="AI42" s="116">
        <v>6764</v>
      </c>
      <c r="AJ42" s="116">
        <v>12994</v>
      </c>
      <c r="AK42" s="68">
        <v>5</v>
      </c>
      <c r="AL42" s="55">
        <v>39</v>
      </c>
    </row>
    <row r="43" spans="1:38" ht="23.25" customHeight="1">
      <c r="A43" s="1"/>
      <c r="B43" s="52" t="s">
        <v>144</v>
      </c>
      <c r="C43" s="52">
        <v>40801</v>
      </c>
      <c r="D43" s="53">
        <v>45529</v>
      </c>
      <c r="E43" s="53">
        <v>86330</v>
      </c>
      <c r="F43" s="53">
        <v>29</v>
      </c>
      <c r="G43" s="53">
        <v>197</v>
      </c>
      <c r="H43" s="25"/>
      <c r="I43" s="52" t="s">
        <v>145</v>
      </c>
      <c r="J43" s="52">
        <v>33322</v>
      </c>
      <c r="K43" s="53">
        <v>36782</v>
      </c>
      <c r="L43" s="53">
        <v>70104</v>
      </c>
      <c r="M43" s="53">
        <v>30</v>
      </c>
      <c r="N43" s="53">
        <v>212</v>
      </c>
      <c r="O43" s="1"/>
      <c r="P43" s="105" t="s">
        <v>144</v>
      </c>
      <c r="Q43" s="109">
        <v>86330</v>
      </c>
      <c r="R43" s="106">
        <v>85815</v>
      </c>
      <c r="S43" s="106">
        <f t="shared" si="0"/>
        <v>515</v>
      </c>
      <c r="T43" s="25"/>
      <c r="U43" s="52" t="s">
        <v>145</v>
      </c>
      <c r="V43" s="52">
        <v>70104</v>
      </c>
      <c r="W43" s="53">
        <v>72194</v>
      </c>
      <c r="X43" s="53">
        <f t="shared" si="1"/>
        <v>-2090</v>
      </c>
      <c r="Y43" s="54"/>
      <c r="Z43" s="55" t="s">
        <v>144</v>
      </c>
      <c r="AA43" s="93">
        <v>40801</v>
      </c>
      <c r="AB43" s="94">
        <v>45529</v>
      </c>
      <c r="AC43" s="95">
        <v>86330</v>
      </c>
      <c r="AD43" s="56">
        <v>29</v>
      </c>
      <c r="AE43" s="56">
        <v>197</v>
      </c>
      <c r="AF43" s="34"/>
      <c r="AG43" s="55" t="s">
        <v>146</v>
      </c>
      <c r="AH43" s="112">
        <v>2119</v>
      </c>
      <c r="AI43" s="116">
        <v>2364</v>
      </c>
      <c r="AJ43" s="116">
        <v>4483</v>
      </c>
      <c r="AK43" s="68">
        <v>4</v>
      </c>
      <c r="AL43" s="55">
        <v>31</v>
      </c>
    </row>
    <row r="44" spans="1:38" ht="23.25" customHeight="1">
      <c r="A44" s="1"/>
      <c r="B44" s="61" t="s">
        <v>34</v>
      </c>
      <c r="C44" s="61">
        <v>111375</v>
      </c>
      <c r="D44" s="60">
        <v>121885</v>
      </c>
      <c r="E44" s="60">
        <v>233260</v>
      </c>
      <c r="F44" s="60">
        <v>62</v>
      </c>
      <c r="G44" s="60">
        <v>446</v>
      </c>
      <c r="H44" s="25"/>
      <c r="I44" s="61" t="s">
        <v>42</v>
      </c>
      <c r="J44" s="61">
        <v>39492</v>
      </c>
      <c r="K44" s="60">
        <v>43826</v>
      </c>
      <c r="L44" s="60">
        <v>83318</v>
      </c>
      <c r="M44" s="60">
        <v>35</v>
      </c>
      <c r="N44" s="60">
        <v>232</v>
      </c>
      <c r="O44" s="1"/>
      <c r="P44" s="59" t="s">
        <v>34</v>
      </c>
      <c r="Q44" s="61">
        <v>233260</v>
      </c>
      <c r="R44" s="60">
        <v>229688</v>
      </c>
      <c r="S44" s="60">
        <f t="shared" si="0"/>
        <v>3572</v>
      </c>
      <c r="T44" s="25"/>
      <c r="U44" s="61" t="s">
        <v>42</v>
      </c>
      <c r="V44" s="61">
        <v>83318</v>
      </c>
      <c r="W44" s="60">
        <v>83837</v>
      </c>
      <c r="X44" s="60">
        <f t="shared" si="1"/>
        <v>-519</v>
      </c>
      <c r="Y44" s="54"/>
      <c r="Z44" s="55" t="s">
        <v>130</v>
      </c>
      <c r="AA44" s="93">
        <v>146808</v>
      </c>
      <c r="AB44" s="94">
        <v>164486</v>
      </c>
      <c r="AC44" s="95">
        <v>311294</v>
      </c>
      <c r="AD44" s="56">
        <v>58</v>
      </c>
      <c r="AE44" s="56">
        <v>436</v>
      </c>
      <c r="AF44" s="34"/>
      <c r="AG44" s="69" t="s">
        <v>147</v>
      </c>
      <c r="AH44" s="112">
        <f>SUM(AH41:AH43)</f>
        <v>13716</v>
      </c>
      <c r="AI44" s="116">
        <f>SUM(AI41:AI43)</f>
        <v>14847</v>
      </c>
      <c r="AJ44" s="116">
        <f>SUM(AJ41:AJ43)</f>
        <v>28563</v>
      </c>
      <c r="AK44" s="68">
        <f>SUM(AK41:AK43)</f>
        <v>14</v>
      </c>
      <c r="AL44" s="55">
        <f>SUM(AL41:AL43)</f>
        <v>106</v>
      </c>
    </row>
    <row r="45" spans="1:38" ht="23.25" customHeight="1">
      <c r="A45" s="1"/>
      <c r="B45" s="61" t="s">
        <v>67</v>
      </c>
      <c r="C45" s="61">
        <v>52424</v>
      </c>
      <c r="D45" s="60">
        <v>59272</v>
      </c>
      <c r="E45" s="60">
        <v>111696</v>
      </c>
      <c r="F45" s="60">
        <v>38</v>
      </c>
      <c r="G45" s="60">
        <v>269</v>
      </c>
      <c r="H45" s="25"/>
      <c r="I45" s="61" t="s">
        <v>92</v>
      </c>
      <c r="J45" s="61">
        <v>24143</v>
      </c>
      <c r="K45" s="60">
        <v>26462</v>
      </c>
      <c r="L45" s="60">
        <v>50605</v>
      </c>
      <c r="M45" s="60">
        <v>24</v>
      </c>
      <c r="N45" s="60">
        <v>162</v>
      </c>
      <c r="O45" s="1"/>
      <c r="P45" s="59" t="s">
        <v>67</v>
      </c>
      <c r="Q45" s="61">
        <v>111696</v>
      </c>
      <c r="R45" s="60">
        <v>110635</v>
      </c>
      <c r="S45" s="60">
        <f t="shared" si="0"/>
        <v>1061</v>
      </c>
      <c r="T45" s="25"/>
      <c r="U45" s="61" t="s">
        <v>92</v>
      </c>
      <c r="V45" s="61">
        <v>50605</v>
      </c>
      <c r="W45" s="60">
        <v>51684</v>
      </c>
      <c r="X45" s="60">
        <f t="shared" si="1"/>
        <v>-1079</v>
      </c>
      <c r="Y45" s="54"/>
      <c r="Z45" s="55" t="s">
        <v>131</v>
      </c>
      <c r="AA45" s="96">
        <v>29181</v>
      </c>
      <c r="AB45" s="97">
        <v>32646</v>
      </c>
      <c r="AC45" s="98">
        <v>61827</v>
      </c>
      <c r="AD45" s="67">
        <v>20</v>
      </c>
      <c r="AE45" s="67">
        <v>140</v>
      </c>
      <c r="AF45" s="34"/>
      <c r="AG45" s="69" t="s">
        <v>148</v>
      </c>
      <c r="AH45" s="115">
        <f>SUM(AH32,AH35,AH36,AH40,AH44)</f>
        <v>71752</v>
      </c>
      <c r="AI45" s="117">
        <f>SUM(AI32,AI35,AI36,AI40,AI44)</f>
        <v>79145</v>
      </c>
      <c r="AJ45" s="117">
        <f>SUM(AJ32,AJ35,AJ36,AJ40,AJ44)</f>
        <v>150897</v>
      </c>
      <c r="AK45" s="81">
        <f>SUM(AK44,AK40,AK35)</f>
        <v>76</v>
      </c>
      <c r="AL45" s="64">
        <f>SUM(AL44,AL40,AL35)</f>
        <v>541</v>
      </c>
    </row>
    <row r="46" spans="1:38" ht="23.25" customHeight="1">
      <c r="A46" s="1"/>
      <c r="B46" s="61" t="s">
        <v>149</v>
      </c>
      <c r="C46" s="60">
        <v>8151</v>
      </c>
      <c r="D46" s="60">
        <v>9060</v>
      </c>
      <c r="E46" s="60">
        <v>17211</v>
      </c>
      <c r="F46" s="60">
        <v>12</v>
      </c>
      <c r="G46" s="60">
        <v>81</v>
      </c>
      <c r="H46" s="25"/>
      <c r="I46" s="61" t="s">
        <v>106</v>
      </c>
      <c r="J46" s="61">
        <v>21337</v>
      </c>
      <c r="K46" s="60">
        <v>23932</v>
      </c>
      <c r="L46" s="60">
        <v>45269</v>
      </c>
      <c r="M46" s="60">
        <v>22</v>
      </c>
      <c r="N46" s="60">
        <v>153</v>
      </c>
      <c r="O46" s="1"/>
      <c r="P46" s="59" t="s">
        <v>149</v>
      </c>
      <c r="Q46" s="60">
        <v>17211</v>
      </c>
      <c r="R46" s="60">
        <v>18273</v>
      </c>
      <c r="S46" s="60">
        <f t="shared" si="0"/>
        <v>-1062</v>
      </c>
      <c r="T46" s="25"/>
      <c r="U46" s="61" t="s">
        <v>106</v>
      </c>
      <c r="V46" s="61">
        <v>45269</v>
      </c>
      <c r="W46" s="60">
        <v>47009</v>
      </c>
      <c r="X46" s="60">
        <f t="shared" si="1"/>
        <v>-1740</v>
      </c>
      <c r="Y46" s="54"/>
      <c r="Z46" s="55" t="s">
        <v>150</v>
      </c>
      <c r="AA46" s="101">
        <v>139192</v>
      </c>
      <c r="AB46" s="101">
        <v>156112</v>
      </c>
      <c r="AC46" s="101">
        <v>295304</v>
      </c>
      <c r="AD46" s="121">
        <v>70</v>
      </c>
      <c r="AE46" s="121">
        <v>517</v>
      </c>
      <c r="AF46" s="82"/>
      <c r="AG46" s="69"/>
      <c r="AH46" s="118"/>
      <c r="AI46" s="118"/>
      <c r="AJ46" s="118"/>
      <c r="AK46" s="83"/>
      <c r="AL46" s="83"/>
    </row>
    <row r="47" spans="1:38" ht="23.25" customHeight="1">
      <c r="A47" s="1"/>
      <c r="B47" s="61" t="s">
        <v>151</v>
      </c>
      <c r="C47" s="60">
        <v>4167</v>
      </c>
      <c r="D47" s="60">
        <v>4476</v>
      </c>
      <c r="E47" s="60">
        <v>8643</v>
      </c>
      <c r="F47" s="60">
        <v>6</v>
      </c>
      <c r="G47" s="60">
        <v>49</v>
      </c>
      <c r="H47" s="25"/>
      <c r="I47" s="61" t="s">
        <v>152</v>
      </c>
      <c r="J47" s="60">
        <v>17064</v>
      </c>
      <c r="K47" s="60">
        <v>18780</v>
      </c>
      <c r="L47" s="60">
        <v>35844</v>
      </c>
      <c r="M47" s="60">
        <v>11</v>
      </c>
      <c r="N47" s="60">
        <v>79</v>
      </c>
      <c r="O47" s="1"/>
      <c r="P47" s="59" t="s">
        <v>151</v>
      </c>
      <c r="Q47" s="60">
        <v>8643</v>
      </c>
      <c r="R47" s="60">
        <v>9337</v>
      </c>
      <c r="S47" s="60">
        <f t="shared" si="0"/>
        <v>-694</v>
      </c>
      <c r="T47" s="25"/>
      <c r="U47" s="61" t="s">
        <v>152</v>
      </c>
      <c r="V47" s="60">
        <v>35844</v>
      </c>
      <c r="W47" s="60">
        <v>36228</v>
      </c>
      <c r="X47" s="60">
        <f t="shared" si="1"/>
        <v>-384</v>
      </c>
      <c r="Y47" s="54"/>
      <c r="Z47" s="55" t="s">
        <v>145</v>
      </c>
      <c r="AA47" s="102">
        <v>33322</v>
      </c>
      <c r="AB47" s="102">
        <v>36782</v>
      </c>
      <c r="AC47" s="102">
        <v>70104</v>
      </c>
      <c r="AD47" s="84">
        <v>30</v>
      </c>
      <c r="AE47" s="84">
        <v>212</v>
      </c>
      <c r="AF47" s="82"/>
      <c r="AG47" s="85" t="s">
        <v>153</v>
      </c>
      <c r="AH47" s="119">
        <f>SUM(AA30,AA39,AH30,AH45)</f>
        <v>3493196</v>
      </c>
      <c r="AI47" s="119">
        <f>SUM(AB30,AB39,AI30,AI45)</f>
        <v>3843314</v>
      </c>
      <c r="AJ47" s="119">
        <f>SUM(AC30,AC39,AJ30,AJ45)</f>
        <v>7336510</v>
      </c>
      <c r="AK47" s="119">
        <f>SUM(AK45,AK30,AD30,AD39)</f>
        <v>1772</v>
      </c>
      <c r="AL47" s="119">
        <f>SUM(AL45,AL30,AE30,AE39)</f>
        <v>12914</v>
      </c>
    </row>
    <row r="48" spans="1:38" ht="23.25" customHeight="1">
      <c r="A48" s="1"/>
      <c r="B48" s="62" t="s">
        <v>154</v>
      </c>
      <c r="C48" s="63">
        <f>SUM(C43:C47)</f>
        <v>216918</v>
      </c>
      <c r="D48" s="63">
        <f>SUM(D43:D47)</f>
        <v>240222</v>
      </c>
      <c r="E48" s="63">
        <f>SUM(E43:E47)</f>
        <v>457140</v>
      </c>
      <c r="F48" s="63">
        <f>SUM(F43:F47)</f>
        <v>147</v>
      </c>
      <c r="G48" s="63">
        <f>SUM(G43:G47)</f>
        <v>1042</v>
      </c>
      <c r="H48" s="25"/>
      <c r="I48" s="61" t="s">
        <v>155</v>
      </c>
      <c r="J48" s="60">
        <v>3512</v>
      </c>
      <c r="K48" s="60">
        <v>3597</v>
      </c>
      <c r="L48" s="60">
        <v>7109</v>
      </c>
      <c r="M48" s="60">
        <v>4</v>
      </c>
      <c r="N48" s="60">
        <v>27</v>
      </c>
      <c r="O48" s="1"/>
      <c r="P48" s="65" t="s">
        <v>154</v>
      </c>
      <c r="Q48" s="66">
        <f>SUM(Q43:Q47)</f>
        <v>457140</v>
      </c>
      <c r="R48" s="66">
        <f>SUM(R43:R47)</f>
        <v>453748</v>
      </c>
      <c r="S48" s="66">
        <f t="shared" si="0"/>
        <v>3392</v>
      </c>
      <c r="T48" s="25"/>
      <c r="U48" s="61" t="s">
        <v>155</v>
      </c>
      <c r="V48" s="60">
        <v>7109</v>
      </c>
      <c r="W48" s="60">
        <v>7413</v>
      </c>
      <c r="X48" s="60">
        <f t="shared" si="1"/>
        <v>-304</v>
      </c>
      <c r="Y48" s="54"/>
      <c r="Z48" s="82"/>
      <c r="AF48" s="82"/>
      <c r="AG48" s="82"/>
      <c r="AH48" s="82"/>
      <c r="AI48" s="82"/>
      <c r="AJ48" s="82"/>
      <c r="AK48" s="82"/>
      <c r="AL48" s="82"/>
    </row>
    <row r="49" spans="1:38" ht="23.25" customHeight="1">
      <c r="A49" s="1"/>
      <c r="B49" s="52" t="s">
        <v>150</v>
      </c>
      <c r="C49" s="52">
        <v>139192</v>
      </c>
      <c r="D49" s="53">
        <v>156112</v>
      </c>
      <c r="E49" s="53">
        <v>295304</v>
      </c>
      <c r="F49" s="53">
        <v>70</v>
      </c>
      <c r="G49" s="53">
        <v>517</v>
      </c>
      <c r="H49" s="25"/>
      <c r="I49" s="61" t="s">
        <v>156</v>
      </c>
      <c r="J49" s="60">
        <v>6215</v>
      </c>
      <c r="K49" s="60">
        <v>7134</v>
      </c>
      <c r="L49" s="60">
        <v>13349</v>
      </c>
      <c r="M49" s="60">
        <v>14</v>
      </c>
      <c r="N49" s="60">
        <v>92</v>
      </c>
      <c r="O49" s="1"/>
      <c r="P49" s="51" t="s">
        <v>150</v>
      </c>
      <c r="Q49" s="51">
        <v>295304</v>
      </c>
      <c r="R49" s="50">
        <v>295957</v>
      </c>
      <c r="S49" s="50">
        <f t="shared" si="0"/>
        <v>-653</v>
      </c>
      <c r="T49" s="25"/>
      <c r="U49" s="61" t="s">
        <v>156</v>
      </c>
      <c r="V49" s="60">
        <v>13349</v>
      </c>
      <c r="W49" s="60">
        <v>14112</v>
      </c>
      <c r="X49" s="60">
        <f t="shared" si="1"/>
        <v>-763</v>
      </c>
      <c r="Y49" s="54"/>
      <c r="Z49" s="86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</row>
    <row r="50" spans="1:38" ht="23.25" customHeight="1">
      <c r="A50" s="1"/>
      <c r="B50" s="61" t="s">
        <v>157</v>
      </c>
      <c r="C50" s="60">
        <v>12288</v>
      </c>
      <c r="D50" s="60">
        <v>13986</v>
      </c>
      <c r="E50" s="60">
        <v>26274</v>
      </c>
      <c r="F50" s="60">
        <v>9</v>
      </c>
      <c r="G50" s="60">
        <v>65</v>
      </c>
      <c r="H50" s="25"/>
      <c r="I50" s="62" t="s">
        <v>158</v>
      </c>
      <c r="J50" s="63">
        <f>SUM(J43:J49)</f>
        <v>145085</v>
      </c>
      <c r="K50" s="63">
        <f>SUM(K43:K49)</f>
        <v>160513</v>
      </c>
      <c r="L50" s="63">
        <f>SUM(L43:L49)</f>
        <v>305598</v>
      </c>
      <c r="M50" s="63">
        <f>SUM(M43:M49)</f>
        <v>140</v>
      </c>
      <c r="N50" s="63">
        <f>SUM(N43:N49)</f>
        <v>957</v>
      </c>
      <c r="O50" s="1"/>
      <c r="P50" s="61" t="s">
        <v>157</v>
      </c>
      <c r="Q50" s="60">
        <v>26274</v>
      </c>
      <c r="R50" s="60">
        <v>25249</v>
      </c>
      <c r="S50" s="60">
        <f t="shared" si="0"/>
        <v>1025</v>
      </c>
      <c r="T50" s="25"/>
      <c r="U50" s="62" t="s">
        <v>158</v>
      </c>
      <c r="V50" s="63">
        <f>SUM(V43:V49)</f>
        <v>305598</v>
      </c>
      <c r="W50" s="63">
        <v>312477</v>
      </c>
      <c r="X50" s="63">
        <f t="shared" si="1"/>
        <v>-6879</v>
      </c>
      <c r="Y50" s="54"/>
      <c r="Z50" s="87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</row>
    <row r="51" spans="1:38" ht="23.25" customHeight="1">
      <c r="A51" s="1"/>
      <c r="B51" s="62" t="s">
        <v>159</v>
      </c>
      <c r="C51" s="63">
        <f>SUM(C49:C50)</f>
        <v>151480</v>
      </c>
      <c r="D51" s="63">
        <f>SUM(D49:D50)</f>
        <v>170098</v>
      </c>
      <c r="E51" s="63">
        <f>SUM(E49:E50)</f>
        <v>321578</v>
      </c>
      <c r="F51" s="63">
        <f>SUM(F49:F50)</f>
        <v>79</v>
      </c>
      <c r="G51" s="63">
        <f>SUM(G49:G50)</f>
        <v>582</v>
      </c>
      <c r="H51" s="25"/>
      <c r="I51" s="55" t="s">
        <v>160</v>
      </c>
      <c r="J51" s="55">
        <f>SUM(C6:C11,C13:C16,C18:C21,C23:C26,C28:C31,C33:C34)</f>
        <v>1084009</v>
      </c>
      <c r="K51" s="68">
        <f>SUM(D6:D11,D13:D16,D18:D21,D23:D26,D28:D31,D33:D34)</f>
        <v>1172984</v>
      </c>
      <c r="L51" s="68">
        <f>SUM(J51:K51)</f>
        <v>2256993</v>
      </c>
      <c r="M51" s="68">
        <f>SUM(F6:F11,F13:F16,F18:F21,F23:F26,F28:F31,F33:F34)</f>
        <v>363</v>
      </c>
      <c r="N51" s="68">
        <f>SUM(G6:G11,G13:G16,G18:G21,G24:G26,G23,G28:G31,G33:G34)</f>
        <v>2813</v>
      </c>
      <c r="O51" s="1"/>
      <c r="P51" s="62" t="s">
        <v>159</v>
      </c>
      <c r="Q51" s="63">
        <f>SUM(Q49:Q50)</f>
        <v>321578</v>
      </c>
      <c r="R51" s="63">
        <f>SUM(R49:R50)</f>
        <v>321206</v>
      </c>
      <c r="S51" s="63">
        <f t="shared" si="0"/>
        <v>372</v>
      </c>
      <c r="T51" s="25"/>
      <c r="U51" s="55" t="s">
        <v>160</v>
      </c>
      <c r="V51" s="55">
        <f>SUM(Q6:Q11,Q13:Q16,Q18:Q21,Q23:Q26,Q28:Q31,Q33:Q34)</f>
        <v>2256993</v>
      </c>
      <c r="W51" s="68">
        <f>SUM(R6:R11,R13:R16,R18:R21,R23:R26,R28:R31,R33:R34)</f>
        <v>2216343</v>
      </c>
      <c r="X51" s="68">
        <f t="shared" si="1"/>
        <v>40650</v>
      </c>
      <c r="Y51" s="54"/>
      <c r="Z51" s="88" t="s">
        <v>161</v>
      </c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ht="23.25" customHeight="1">
      <c r="A52" s="1"/>
      <c r="B52" s="89"/>
      <c r="C52" s="14"/>
      <c r="D52" s="14"/>
      <c r="E52" s="14"/>
      <c r="F52" s="14"/>
      <c r="G52" s="14"/>
      <c r="H52" s="14"/>
      <c r="I52" s="55" t="s">
        <v>162</v>
      </c>
      <c r="J52" s="68">
        <f>SUM(J20,J29:J31,J33:J35)</f>
        <v>325932</v>
      </c>
      <c r="K52" s="68">
        <f>SUM(K20,K29:K31,K33:K35)</f>
        <v>363777</v>
      </c>
      <c r="L52" s="68">
        <f>SUM(J52:K52)</f>
        <v>689709</v>
      </c>
      <c r="M52" s="68">
        <f>SUM(M20,M29:M31,M33:M35)</f>
        <v>132</v>
      </c>
      <c r="N52" s="68">
        <f>SUM(N20,N29:N31,N33:N35)</f>
        <v>989</v>
      </c>
      <c r="O52" s="1"/>
      <c r="P52" s="150"/>
      <c r="Q52" s="150"/>
      <c r="R52" s="150"/>
      <c r="S52" s="150"/>
      <c r="T52" s="14"/>
      <c r="U52" s="55" t="s">
        <v>162</v>
      </c>
      <c r="V52" s="68">
        <f>SUM(V20,V29:V31,V33:V35)</f>
        <v>689709</v>
      </c>
      <c r="W52" s="68">
        <f>SUM(W20,W29:W31,W33:W35)</f>
        <v>695679</v>
      </c>
      <c r="X52" s="68">
        <f t="shared" si="1"/>
        <v>-5970</v>
      </c>
      <c r="Y52" s="54"/>
      <c r="Z52" s="1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</row>
    <row r="53" spans="1:38" ht="23.25" customHeight="1">
      <c r="A53" s="1"/>
      <c r="B53" s="90"/>
      <c r="C53" s="91"/>
      <c r="D53" s="91"/>
      <c r="E53" s="91"/>
      <c r="F53" s="91"/>
      <c r="G53" s="91"/>
      <c r="H53" s="14"/>
      <c r="I53" s="92" t="s">
        <v>163</v>
      </c>
      <c r="J53" s="55">
        <f>SUM(C35:C36,C38:C39,C41,C43:C45,C49,J6:J7,J9:J11,J13,J15:J18,J21:J24,J37:J40,J43:J46)</f>
        <v>2011503</v>
      </c>
      <c r="K53" s="68">
        <f>SUM(D35:D36,D38:D39,D41,D43:D45,D49,K6:K7,K9:K11,K13,K15:K18,K21:K24,K37:K40,K43:K46)</f>
        <v>2227408</v>
      </c>
      <c r="L53" s="68">
        <f>SUM(J53:K53)</f>
        <v>4238911</v>
      </c>
      <c r="M53" s="68">
        <f>SUM(F35:F36,F38:F39,F41,F43:F45,F49,M6:M7,M9:M11,M13,M15:M18,M21:M24,M37:M40,M43:M46)</f>
        <v>1201</v>
      </c>
      <c r="N53" s="68">
        <f>SUM(G35:G36,G38:G39,G41,G43:G45,G49,N6:N7,N9:N11,N13,N15:N18,N21:N24,N37:N40,N43:N46)</f>
        <v>8571</v>
      </c>
      <c r="O53" s="1"/>
      <c r="P53" s="151"/>
      <c r="Q53" s="151"/>
      <c r="R53" s="151"/>
      <c r="S53" s="151"/>
      <c r="T53" s="14"/>
      <c r="U53" s="92" t="s">
        <v>163</v>
      </c>
      <c r="V53" s="55">
        <f>SUM(Q35:Q36,Q38:Q39,Q41,Q43:Q45,Q49,V6:V7,V9:V11,V13,V15:V18,V21:V24,V37:V40,V43:V46)</f>
        <v>4238911</v>
      </c>
      <c r="W53" s="68">
        <f>SUM(R35:R36,R38:R39,R41,R43:R45,R49,W6:W7,W9:W11,W13,W15:W18,W21:W24,W37:W40,W43:W46)</f>
        <v>4256856</v>
      </c>
      <c r="X53" s="68">
        <f t="shared" si="1"/>
        <v>-17945</v>
      </c>
      <c r="Y53" s="54"/>
      <c r="Z53" s="1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</row>
    <row r="54" spans="1:38" ht="23.25" customHeight="1">
      <c r="A54" s="1"/>
      <c r="B54" s="91"/>
      <c r="C54" s="91"/>
      <c r="D54" s="91"/>
      <c r="E54" s="91"/>
      <c r="F54" s="91"/>
      <c r="G54" s="91"/>
      <c r="H54" s="14"/>
      <c r="I54" s="55" t="s">
        <v>148</v>
      </c>
      <c r="J54" s="55">
        <f>SUM(C46:C47,C50,J25:J27,J41,J47:J49)</f>
        <v>71752</v>
      </c>
      <c r="K54" s="68">
        <f>SUM(D46:D47,D50,K25:K27,K41,K47:K49)</f>
        <v>79145</v>
      </c>
      <c r="L54" s="68">
        <f>SUM(J54:K54)</f>
        <v>150897</v>
      </c>
      <c r="M54" s="68">
        <f>SUM(F46:F47,F50,M25:M27,M41,M47:M49)</f>
        <v>76</v>
      </c>
      <c r="N54" s="68">
        <f>SUM(G46:G47,G50,N25:N27,N41,N47:N49)</f>
        <v>541</v>
      </c>
      <c r="O54" s="1"/>
      <c r="P54" s="151"/>
      <c r="Q54" s="151"/>
      <c r="R54" s="151"/>
      <c r="S54" s="151"/>
      <c r="T54" s="14"/>
      <c r="U54" s="55" t="s">
        <v>148</v>
      </c>
      <c r="V54" s="55">
        <f>SUM(Q46:Q47,Q50,V25:V27,V41,V47:V49)</f>
        <v>150897</v>
      </c>
      <c r="W54" s="68">
        <f>SUM(R46:R47,R50,W25:W27,W41,W47:W49)</f>
        <v>154199</v>
      </c>
      <c r="X54" s="68">
        <f t="shared" si="1"/>
        <v>-3302</v>
      </c>
      <c r="Y54" s="54"/>
      <c r="Z54" s="1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</row>
    <row r="55" spans="1:38" ht="23.25" customHeight="1">
      <c r="A55" s="1"/>
      <c r="B55" s="91"/>
      <c r="C55" s="91"/>
      <c r="D55" s="91"/>
      <c r="E55" s="91"/>
      <c r="F55" s="91"/>
      <c r="G55" s="91"/>
      <c r="H55" s="14"/>
      <c r="I55" s="55" t="s">
        <v>153</v>
      </c>
      <c r="J55" s="68">
        <f>SUM(J51:J54)</f>
        <v>3493196</v>
      </c>
      <c r="K55" s="68">
        <f>SUM(K51:K54)</f>
        <v>3843314</v>
      </c>
      <c r="L55" s="68">
        <f>SUM(J55:K55)</f>
        <v>7336510</v>
      </c>
      <c r="M55" s="68">
        <f>SUM(M51:M54)</f>
        <v>1772</v>
      </c>
      <c r="N55" s="68">
        <f>SUM(N51:N54)</f>
        <v>12914</v>
      </c>
      <c r="O55" s="1"/>
      <c r="P55" s="151"/>
      <c r="Q55" s="151"/>
      <c r="R55" s="151"/>
      <c r="S55" s="151"/>
      <c r="T55" s="14"/>
      <c r="U55" s="55" t="s">
        <v>153</v>
      </c>
      <c r="V55" s="68">
        <f>SUM(V51:V54)</f>
        <v>7336510</v>
      </c>
      <c r="W55" s="68">
        <f>SUM(W51:W54)</f>
        <v>7323077</v>
      </c>
      <c r="X55" s="68">
        <f t="shared" si="1"/>
        <v>13433</v>
      </c>
      <c r="Y55" s="54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O56" s="1"/>
      <c r="P56" s="82"/>
      <c r="Q56" s="1"/>
      <c r="R56" s="1"/>
      <c r="S56" s="1"/>
      <c r="T56" s="1"/>
      <c r="U56" s="1"/>
      <c r="V56" s="1"/>
      <c r="W56" s="1"/>
      <c r="X56" s="1"/>
      <c r="Y56" s="1"/>
      <c r="Z56" s="1"/>
      <c r="AA56" s="82"/>
      <c r="AB56" s="82"/>
      <c r="AC56" s="82"/>
      <c r="AD56" s="82"/>
      <c r="AE56" s="82"/>
      <c r="AF56" s="1"/>
      <c r="AG56" s="1"/>
      <c r="AH56" s="1"/>
      <c r="AI56" s="1"/>
      <c r="AJ56" s="1"/>
      <c r="AK56" s="1"/>
      <c r="AL56" s="1"/>
    </row>
    <row r="57" spans="1:38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82"/>
      <c r="AB57" s="82"/>
      <c r="AC57" s="82"/>
      <c r="AD57" s="82"/>
      <c r="AE57" s="82"/>
      <c r="AF57" s="1"/>
      <c r="AG57" s="1"/>
      <c r="AH57" s="1"/>
      <c r="AI57" s="1"/>
      <c r="AJ57" s="1"/>
      <c r="AK57" s="1"/>
      <c r="AL57" s="1"/>
    </row>
    <row r="58" spans="1:38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</sheetData>
  <mergeCells count="9">
    <mergeCell ref="AA3:AC4"/>
    <mergeCell ref="AH3:AJ4"/>
    <mergeCell ref="P52:S55"/>
    <mergeCell ref="C3:E4"/>
    <mergeCell ref="J3:L4"/>
    <mergeCell ref="Q3:R3"/>
    <mergeCell ref="S3:S5"/>
    <mergeCell ref="V3:W3"/>
    <mergeCell ref="X3:X5"/>
  </mergeCells>
  <phoneticPr fontId="2"/>
  <printOptions horizontalCentered="1"/>
  <pageMargins left="0.43307086614173229" right="0.15748031496062992" top="0.51181102362204722" bottom="0.39370078740157483" header="0.51181102362204722" footer="0.51181102362204722"/>
  <pageSetup paperSize="9" scale="68" orientation="portrait" r:id="rId1"/>
  <headerFooter alignWithMargins="0"/>
  <colBreaks count="1" manualBreakCount="1">
    <brk id="1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topLeftCell="A19" zoomScaleNormal="100" zoomScaleSheetLayoutView="100" workbookViewId="0">
      <selection activeCell="I39" sqref="I39"/>
    </sheetView>
  </sheetViews>
  <sheetFormatPr defaultRowHeight="13.5"/>
  <cols>
    <col min="1" max="1" width="14.69921875" style="124" customWidth="1"/>
    <col min="2" max="3" width="6.69921875" style="124" customWidth="1"/>
    <col min="4" max="5" width="7.69921875" style="124" customWidth="1"/>
    <col min="6" max="6" width="1.69921875" style="124" customWidth="1"/>
    <col min="7" max="7" width="17.8984375" style="124" customWidth="1"/>
    <col min="8" max="9" width="6.69921875" style="124" customWidth="1"/>
    <col min="10" max="10" width="7.69921875" style="124" customWidth="1"/>
    <col min="11" max="11" width="8.09765625" style="124" customWidth="1"/>
    <col min="12" max="16384" width="8.796875" style="124"/>
  </cols>
  <sheetData>
    <row r="1" spans="1:11" ht="24" customHeight="1">
      <c r="A1" s="122" t="s">
        <v>166</v>
      </c>
      <c r="B1" s="122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4" customHeight="1">
      <c r="A2" s="123"/>
      <c r="C2" s="123"/>
      <c r="D2" s="123"/>
      <c r="E2" s="123"/>
      <c r="F2" s="123"/>
      <c r="G2" s="123"/>
      <c r="H2" s="123"/>
      <c r="I2" s="164" t="s">
        <v>167</v>
      </c>
      <c r="J2" s="164"/>
      <c r="K2" s="164"/>
    </row>
    <row r="3" spans="1:11" ht="24" customHeight="1">
      <c r="A3" s="165" t="s">
        <v>168</v>
      </c>
      <c r="B3" s="125" t="s">
        <v>169</v>
      </c>
      <c r="C3" s="126"/>
      <c r="D3" s="126"/>
      <c r="E3" s="127"/>
      <c r="F3" s="123"/>
      <c r="G3" s="165" t="s">
        <v>168</v>
      </c>
      <c r="H3" s="125" t="s">
        <v>169</v>
      </c>
      <c r="I3" s="126"/>
      <c r="J3" s="126"/>
      <c r="K3" s="127"/>
    </row>
    <row r="4" spans="1:11" ht="24" customHeight="1">
      <c r="A4" s="166"/>
      <c r="B4" s="128" t="s">
        <v>21</v>
      </c>
      <c r="C4" s="129" t="s">
        <v>22</v>
      </c>
      <c r="D4" s="129" t="s">
        <v>170</v>
      </c>
      <c r="E4" s="130" t="s">
        <v>171</v>
      </c>
      <c r="F4" s="123"/>
      <c r="G4" s="166"/>
      <c r="H4" s="128" t="s">
        <v>21</v>
      </c>
      <c r="I4" s="129" t="s">
        <v>22</v>
      </c>
      <c r="J4" s="129" t="s">
        <v>170</v>
      </c>
      <c r="K4" s="130" t="s">
        <v>171</v>
      </c>
    </row>
    <row r="5" spans="1:11" ht="24" customHeight="1">
      <c r="A5" s="131" t="s">
        <v>172</v>
      </c>
      <c r="B5" s="132">
        <v>42</v>
      </c>
      <c r="C5" s="132">
        <v>56</v>
      </c>
      <c r="D5" s="132">
        <v>98</v>
      </c>
      <c r="E5" s="132">
        <v>99</v>
      </c>
      <c r="F5" s="123"/>
      <c r="G5" s="131" t="s">
        <v>173</v>
      </c>
      <c r="H5" s="133">
        <v>45</v>
      </c>
      <c r="I5" s="133">
        <v>65</v>
      </c>
      <c r="J5" s="133">
        <f>SUM(H5:I5)</f>
        <v>110</v>
      </c>
      <c r="K5" s="132">
        <v>107</v>
      </c>
    </row>
    <row r="6" spans="1:11" ht="24" customHeight="1">
      <c r="A6" s="131" t="s">
        <v>174</v>
      </c>
      <c r="B6" s="132">
        <v>18</v>
      </c>
      <c r="C6" s="132">
        <v>36</v>
      </c>
      <c r="D6" s="132">
        <v>54</v>
      </c>
      <c r="E6" s="132">
        <v>59</v>
      </c>
      <c r="F6" s="123"/>
      <c r="G6" s="131" t="s">
        <v>175</v>
      </c>
      <c r="H6" s="132">
        <v>86</v>
      </c>
      <c r="I6" s="132">
        <v>113</v>
      </c>
      <c r="J6" s="132">
        <f t="shared" ref="J6:J28" si="0">SUM(H6:I6)</f>
        <v>199</v>
      </c>
      <c r="K6" s="132">
        <v>232</v>
      </c>
    </row>
    <row r="7" spans="1:11" ht="24" customHeight="1">
      <c r="A7" s="131" t="s">
        <v>176</v>
      </c>
      <c r="B7" s="132">
        <v>24</v>
      </c>
      <c r="C7" s="132">
        <v>20</v>
      </c>
      <c r="D7" s="132">
        <v>44</v>
      </c>
      <c r="E7" s="132">
        <v>52</v>
      </c>
      <c r="F7" s="123"/>
      <c r="G7" s="131" t="s">
        <v>177</v>
      </c>
      <c r="H7" s="132">
        <v>94</v>
      </c>
      <c r="I7" s="132">
        <v>101</v>
      </c>
      <c r="J7" s="132">
        <f t="shared" si="0"/>
        <v>195</v>
      </c>
      <c r="K7" s="132">
        <v>198</v>
      </c>
    </row>
    <row r="8" spans="1:11" ht="24" customHeight="1">
      <c r="A8" s="131" t="s">
        <v>178</v>
      </c>
      <c r="B8" s="132">
        <v>10</v>
      </c>
      <c r="C8" s="132">
        <v>26</v>
      </c>
      <c r="D8" s="132">
        <v>36</v>
      </c>
      <c r="E8" s="132">
        <v>38</v>
      </c>
      <c r="F8" s="123"/>
      <c r="G8" s="131" t="s">
        <v>179</v>
      </c>
      <c r="H8" s="132">
        <v>37</v>
      </c>
      <c r="I8" s="132">
        <v>52</v>
      </c>
      <c r="J8" s="132">
        <f t="shared" si="0"/>
        <v>89</v>
      </c>
      <c r="K8" s="132">
        <v>90</v>
      </c>
    </row>
    <row r="9" spans="1:11" ht="24" customHeight="1">
      <c r="A9" s="131" t="s">
        <v>180</v>
      </c>
      <c r="B9" s="132">
        <v>48</v>
      </c>
      <c r="C9" s="132">
        <v>66</v>
      </c>
      <c r="D9" s="132">
        <v>114</v>
      </c>
      <c r="E9" s="132">
        <v>121</v>
      </c>
      <c r="F9" s="123"/>
      <c r="G9" s="131" t="s">
        <v>181</v>
      </c>
      <c r="H9" s="132">
        <v>16</v>
      </c>
      <c r="I9" s="132">
        <v>31</v>
      </c>
      <c r="J9" s="132">
        <f t="shared" si="0"/>
        <v>47</v>
      </c>
      <c r="K9" s="132">
        <v>46</v>
      </c>
    </row>
    <row r="10" spans="1:11" ht="24" customHeight="1">
      <c r="A10" s="131" t="s">
        <v>182</v>
      </c>
      <c r="B10" s="132">
        <v>29</v>
      </c>
      <c r="C10" s="132">
        <v>51</v>
      </c>
      <c r="D10" s="132">
        <v>80</v>
      </c>
      <c r="E10" s="132">
        <v>84</v>
      </c>
      <c r="F10" s="123"/>
      <c r="G10" s="131" t="s">
        <v>183</v>
      </c>
      <c r="H10" s="132">
        <v>23</v>
      </c>
      <c r="I10" s="132">
        <v>41</v>
      </c>
      <c r="J10" s="132">
        <f t="shared" si="0"/>
        <v>64</v>
      </c>
      <c r="K10" s="132">
        <v>64</v>
      </c>
    </row>
    <row r="11" spans="1:11" ht="24" customHeight="1">
      <c r="A11" s="131" t="s">
        <v>184</v>
      </c>
      <c r="B11" s="132">
        <v>20</v>
      </c>
      <c r="C11" s="132">
        <v>22</v>
      </c>
      <c r="D11" s="132">
        <v>42</v>
      </c>
      <c r="E11" s="132">
        <v>41</v>
      </c>
      <c r="F11" s="123"/>
      <c r="G11" s="131" t="s">
        <v>185</v>
      </c>
      <c r="H11" s="132">
        <v>47</v>
      </c>
      <c r="I11" s="132">
        <v>73</v>
      </c>
      <c r="J11" s="132">
        <f t="shared" si="0"/>
        <v>120</v>
      </c>
      <c r="K11" s="132">
        <v>104</v>
      </c>
    </row>
    <row r="12" spans="1:11" ht="24" customHeight="1">
      <c r="A12" s="131" t="s">
        <v>186</v>
      </c>
      <c r="B12" s="132">
        <v>10</v>
      </c>
      <c r="C12" s="132">
        <v>24</v>
      </c>
      <c r="D12" s="132">
        <v>34</v>
      </c>
      <c r="E12" s="132">
        <v>34</v>
      </c>
      <c r="F12" s="123"/>
      <c r="G12" s="131" t="s">
        <v>187</v>
      </c>
      <c r="H12" s="132">
        <v>24</v>
      </c>
      <c r="I12" s="132">
        <v>36</v>
      </c>
      <c r="J12" s="132">
        <f t="shared" si="0"/>
        <v>60</v>
      </c>
      <c r="K12" s="132">
        <v>62</v>
      </c>
    </row>
    <row r="13" spans="1:11" ht="24" customHeight="1">
      <c r="A13" s="134" t="s">
        <v>188</v>
      </c>
      <c r="B13" s="132">
        <v>26</v>
      </c>
      <c r="C13" s="132">
        <v>31</v>
      </c>
      <c r="D13" s="132">
        <v>57</v>
      </c>
      <c r="E13" s="132">
        <v>49</v>
      </c>
      <c r="F13" s="123"/>
      <c r="G13" s="131" t="s">
        <v>189</v>
      </c>
      <c r="H13" s="132">
        <v>13</v>
      </c>
      <c r="I13" s="132">
        <v>26</v>
      </c>
      <c r="J13" s="132">
        <f t="shared" si="0"/>
        <v>39</v>
      </c>
      <c r="K13" s="132">
        <v>38</v>
      </c>
    </row>
    <row r="14" spans="1:11" ht="24" customHeight="1">
      <c r="A14" s="134" t="s">
        <v>190</v>
      </c>
      <c r="B14" s="132">
        <v>20</v>
      </c>
      <c r="C14" s="132">
        <v>16</v>
      </c>
      <c r="D14" s="132">
        <v>36</v>
      </c>
      <c r="E14" s="132">
        <v>33</v>
      </c>
      <c r="F14" s="123"/>
      <c r="G14" s="131" t="s">
        <v>191</v>
      </c>
      <c r="H14" s="132">
        <v>13</v>
      </c>
      <c r="I14" s="132">
        <v>17</v>
      </c>
      <c r="J14" s="132">
        <f t="shared" si="0"/>
        <v>30</v>
      </c>
      <c r="K14" s="132">
        <v>37</v>
      </c>
    </row>
    <row r="15" spans="1:11" ht="24" customHeight="1">
      <c r="A15" s="134" t="s">
        <v>192</v>
      </c>
      <c r="B15" s="132">
        <v>13</v>
      </c>
      <c r="C15" s="132">
        <v>23</v>
      </c>
      <c r="D15" s="132">
        <v>36</v>
      </c>
      <c r="E15" s="132">
        <v>35</v>
      </c>
      <c r="F15" s="123"/>
      <c r="G15" s="131" t="s">
        <v>193</v>
      </c>
      <c r="H15" s="132">
        <v>27</v>
      </c>
      <c r="I15" s="132">
        <v>36</v>
      </c>
      <c r="J15" s="132">
        <f t="shared" si="0"/>
        <v>63</v>
      </c>
      <c r="K15" s="132">
        <v>61</v>
      </c>
    </row>
    <row r="16" spans="1:11" ht="24" customHeight="1">
      <c r="A16" s="134" t="s">
        <v>194</v>
      </c>
      <c r="B16" s="132">
        <v>41</v>
      </c>
      <c r="C16" s="132">
        <v>53</v>
      </c>
      <c r="D16" s="132">
        <v>94</v>
      </c>
      <c r="E16" s="132">
        <v>90</v>
      </c>
      <c r="F16" s="123"/>
      <c r="G16" s="134" t="s">
        <v>195</v>
      </c>
      <c r="H16" s="132">
        <v>71</v>
      </c>
      <c r="I16" s="132">
        <v>70</v>
      </c>
      <c r="J16" s="132">
        <f t="shared" si="0"/>
        <v>141</v>
      </c>
      <c r="K16" s="132">
        <v>121</v>
      </c>
    </row>
    <row r="17" spans="1:11" ht="24" customHeight="1">
      <c r="A17" s="131" t="s">
        <v>196</v>
      </c>
      <c r="B17" s="132">
        <v>25</v>
      </c>
      <c r="C17" s="132">
        <v>34</v>
      </c>
      <c r="D17" s="132">
        <v>59</v>
      </c>
      <c r="E17" s="132">
        <v>72</v>
      </c>
      <c r="F17" s="123"/>
      <c r="G17" s="134" t="s">
        <v>197</v>
      </c>
      <c r="H17" s="132">
        <v>19</v>
      </c>
      <c r="I17" s="132">
        <v>20</v>
      </c>
      <c r="J17" s="132">
        <f t="shared" si="0"/>
        <v>39</v>
      </c>
      <c r="K17" s="132">
        <v>31</v>
      </c>
    </row>
    <row r="18" spans="1:11" ht="24" customHeight="1">
      <c r="A18" s="131" t="s">
        <v>198</v>
      </c>
      <c r="B18" s="132">
        <v>19</v>
      </c>
      <c r="C18" s="132">
        <v>33</v>
      </c>
      <c r="D18" s="132">
        <v>52</v>
      </c>
      <c r="E18" s="132">
        <v>48</v>
      </c>
      <c r="F18" s="123"/>
      <c r="G18" s="134" t="s">
        <v>199</v>
      </c>
      <c r="H18" s="132">
        <v>15</v>
      </c>
      <c r="I18" s="132">
        <v>17</v>
      </c>
      <c r="J18" s="132">
        <f t="shared" si="0"/>
        <v>32</v>
      </c>
      <c r="K18" s="132">
        <v>32</v>
      </c>
    </row>
    <row r="19" spans="1:11" ht="24" customHeight="1">
      <c r="A19" s="131" t="s">
        <v>200</v>
      </c>
      <c r="B19" s="132">
        <v>20</v>
      </c>
      <c r="C19" s="132">
        <v>36</v>
      </c>
      <c r="D19" s="132">
        <v>56</v>
      </c>
      <c r="E19" s="132">
        <v>57</v>
      </c>
      <c r="F19" s="123"/>
      <c r="G19" s="134" t="s">
        <v>201</v>
      </c>
      <c r="H19" s="132">
        <v>17</v>
      </c>
      <c r="I19" s="132">
        <v>34</v>
      </c>
      <c r="J19" s="132">
        <f t="shared" si="0"/>
        <v>51</v>
      </c>
      <c r="K19" s="132">
        <v>47</v>
      </c>
    </row>
    <row r="20" spans="1:11" ht="24" customHeight="1">
      <c r="A20" s="131" t="s">
        <v>202</v>
      </c>
      <c r="B20" s="132">
        <v>19</v>
      </c>
      <c r="C20" s="132">
        <v>26</v>
      </c>
      <c r="D20" s="132">
        <v>45</v>
      </c>
      <c r="E20" s="132">
        <v>48</v>
      </c>
      <c r="F20" s="123"/>
      <c r="G20" s="131" t="s">
        <v>203</v>
      </c>
      <c r="H20" s="132">
        <v>24</v>
      </c>
      <c r="I20" s="132">
        <v>25</v>
      </c>
      <c r="J20" s="132">
        <f t="shared" si="0"/>
        <v>49</v>
      </c>
      <c r="K20" s="132">
        <v>33</v>
      </c>
    </row>
    <row r="21" spans="1:11" ht="24" customHeight="1">
      <c r="A21" s="134" t="s">
        <v>204</v>
      </c>
      <c r="B21" s="132">
        <v>33</v>
      </c>
      <c r="C21" s="132">
        <v>41</v>
      </c>
      <c r="D21" s="132">
        <v>74</v>
      </c>
      <c r="E21" s="132">
        <v>74</v>
      </c>
      <c r="F21" s="123"/>
      <c r="G21" s="131" t="s">
        <v>205</v>
      </c>
      <c r="H21" s="132">
        <v>13</v>
      </c>
      <c r="I21" s="135">
        <v>12</v>
      </c>
      <c r="J21" s="132">
        <f t="shared" si="0"/>
        <v>25</v>
      </c>
      <c r="K21" s="132">
        <v>27</v>
      </c>
    </row>
    <row r="22" spans="1:11" ht="24" customHeight="1">
      <c r="A22" s="134" t="s">
        <v>206</v>
      </c>
      <c r="B22" s="132">
        <v>31</v>
      </c>
      <c r="C22" s="132">
        <v>24</v>
      </c>
      <c r="D22" s="132">
        <v>55</v>
      </c>
      <c r="E22" s="132">
        <v>51</v>
      </c>
      <c r="F22" s="123"/>
      <c r="G22" s="131" t="s">
        <v>207</v>
      </c>
      <c r="H22" s="135">
        <v>6</v>
      </c>
      <c r="I22" s="132">
        <v>21</v>
      </c>
      <c r="J22" s="132">
        <f t="shared" si="0"/>
        <v>27</v>
      </c>
      <c r="K22" s="135">
        <v>34</v>
      </c>
    </row>
    <row r="23" spans="1:11" ht="24" customHeight="1">
      <c r="A23" s="134" t="s">
        <v>208</v>
      </c>
      <c r="B23" s="132">
        <v>25</v>
      </c>
      <c r="C23" s="132">
        <v>54</v>
      </c>
      <c r="D23" s="132">
        <v>79</v>
      </c>
      <c r="E23" s="132">
        <v>89</v>
      </c>
      <c r="F23" s="123"/>
      <c r="G23" s="131" t="s">
        <v>209</v>
      </c>
      <c r="H23" s="132">
        <v>58</v>
      </c>
      <c r="I23" s="132">
        <v>105</v>
      </c>
      <c r="J23" s="132">
        <f t="shared" si="0"/>
        <v>163</v>
      </c>
      <c r="K23" s="132">
        <v>155</v>
      </c>
    </row>
    <row r="24" spans="1:11" ht="24" customHeight="1">
      <c r="A24" s="134" t="s">
        <v>210</v>
      </c>
      <c r="B24" s="132">
        <v>22</v>
      </c>
      <c r="C24" s="132">
        <v>46</v>
      </c>
      <c r="D24" s="132">
        <v>68</v>
      </c>
      <c r="E24" s="132">
        <v>71</v>
      </c>
      <c r="F24" s="123"/>
      <c r="G24" s="134" t="s">
        <v>211</v>
      </c>
      <c r="H24" s="132">
        <v>7</v>
      </c>
      <c r="I24" s="132">
        <v>18</v>
      </c>
      <c r="J24" s="132">
        <f t="shared" si="0"/>
        <v>25</v>
      </c>
      <c r="K24" s="132">
        <v>21</v>
      </c>
    </row>
    <row r="25" spans="1:11" ht="24" customHeight="1">
      <c r="A25" s="134" t="s">
        <v>212</v>
      </c>
      <c r="B25" s="132">
        <v>21</v>
      </c>
      <c r="C25" s="132">
        <v>60</v>
      </c>
      <c r="D25" s="132">
        <v>81</v>
      </c>
      <c r="E25" s="132">
        <v>77</v>
      </c>
      <c r="F25" s="123"/>
      <c r="G25" s="134" t="s">
        <v>213</v>
      </c>
      <c r="H25" s="132">
        <v>5</v>
      </c>
      <c r="I25" s="132">
        <v>6</v>
      </c>
      <c r="J25" s="132">
        <f t="shared" si="0"/>
        <v>11</v>
      </c>
      <c r="K25" s="132">
        <v>18</v>
      </c>
    </row>
    <row r="26" spans="1:11" ht="24" customHeight="1">
      <c r="A26" s="131" t="s">
        <v>214</v>
      </c>
      <c r="B26" s="132">
        <v>31</v>
      </c>
      <c r="C26" s="132">
        <v>43</v>
      </c>
      <c r="D26" s="132">
        <v>74</v>
      </c>
      <c r="E26" s="132">
        <v>68</v>
      </c>
      <c r="F26" s="123"/>
      <c r="G26" s="134" t="s">
        <v>215</v>
      </c>
      <c r="H26" s="132">
        <v>18</v>
      </c>
      <c r="I26" s="132">
        <v>37</v>
      </c>
      <c r="J26" s="132">
        <f t="shared" si="0"/>
        <v>55</v>
      </c>
      <c r="K26" s="132">
        <v>56</v>
      </c>
    </row>
    <row r="27" spans="1:11" ht="24" customHeight="1">
      <c r="A27" s="131" t="s">
        <v>216</v>
      </c>
      <c r="B27" s="132">
        <v>30</v>
      </c>
      <c r="C27" s="132">
        <v>42</v>
      </c>
      <c r="D27" s="132">
        <v>72</v>
      </c>
      <c r="E27" s="132">
        <v>75</v>
      </c>
      <c r="F27" s="123"/>
      <c r="G27" s="134" t="s">
        <v>217</v>
      </c>
      <c r="H27" s="132">
        <v>14</v>
      </c>
      <c r="I27" s="132">
        <v>26</v>
      </c>
      <c r="J27" s="132">
        <f t="shared" si="0"/>
        <v>40</v>
      </c>
      <c r="K27" s="132">
        <v>35</v>
      </c>
    </row>
    <row r="28" spans="1:11" ht="24" customHeight="1">
      <c r="A28" s="134" t="s">
        <v>218</v>
      </c>
      <c r="B28" s="132">
        <v>14</v>
      </c>
      <c r="C28" s="132">
        <v>19</v>
      </c>
      <c r="D28" s="132">
        <v>33</v>
      </c>
      <c r="E28" s="132">
        <v>32</v>
      </c>
      <c r="F28" s="123"/>
      <c r="G28" s="134" t="s">
        <v>219</v>
      </c>
      <c r="H28" s="133">
        <v>14</v>
      </c>
      <c r="I28" s="133">
        <v>19</v>
      </c>
      <c r="J28" s="133">
        <f t="shared" si="0"/>
        <v>33</v>
      </c>
      <c r="K28" s="132">
        <v>29</v>
      </c>
    </row>
    <row r="29" spans="1:11" ht="24" customHeight="1">
      <c r="A29" s="136" t="s">
        <v>220</v>
      </c>
      <c r="B29" s="132">
        <f>SUM(B5:B28)</f>
        <v>591</v>
      </c>
      <c r="C29" s="132">
        <f t="shared" ref="C29:E29" si="1">SUM(C5:C28)</f>
        <v>882</v>
      </c>
      <c r="D29" s="132">
        <f t="shared" si="1"/>
        <v>1473</v>
      </c>
      <c r="E29" s="132">
        <f t="shared" si="1"/>
        <v>1497</v>
      </c>
      <c r="F29" s="123"/>
      <c r="G29" s="137" t="s">
        <v>221</v>
      </c>
      <c r="H29" s="132">
        <f>SUM(H5:H28,B40:B46)</f>
        <v>1165</v>
      </c>
      <c r="I29" s="132">
        <f>SUM(I5:I28,C40:C46)</f>
        <v>1628</v>
      </c>
      <c r="J29" s="132">
        <f>SUM(H29:I29)</f>
        <v>2793</v>
      </c>
      <c r="K29" s="132">
        <v>2802</v>
      </c>
    </row>
    <row r="30" spans="1:11" ht="24" customHeight="1">
      <c r="A30" s="136"/>
      <c r="B30" s="132"/>
      <c r="C30" s="127"/>
      <c r="D30" s="127"/>
      <c r="E30" s="127"/>
      <c r="F30" s="123"/>
      <c r="G30" s="137"/>
      <c r="H30" s="132"/>
      <c r="I30" s="132"/>
      <c r="J30" s="132"/>
      <c r="K30" s="132"/>
    </row>
    <row r="31" spans="1:11" ht="24" customHeight="1">
      <c r="A31" s="131" t="s">
        <v>222</v>
      </c>
      <c r="B31" s="132">
        <v>27</v>
      </c>
      <c r="C31" s="132">
        <v>30</v>
      </c>
      <c r="D31" s="132">
        <f>SUM(B31:C31)</f>
        <v>57</v>
      </c>
      <c r="E31" s="138">
        <v>58</v>
      </c>
      <c r="F31" s="123"/>
      <c r="G31" s="131" t="s">
        <v>223</v>
      </c>
      <c r="H31" s="132">
        <v>11</v>
      </c>
      <c r="I31" s="132">
        <v>11</v>
      </c>
      <c r="J31" s="132">
        <f>SUM(H31:I31)</f>
        <v>22</v>
      </c>
      <c r="K31" s="132">
        <v>23</v>
      </c>
    </row>
    <row r="32" spans="1:11" ht="24" customHeight="1">
      <c r="A32" s="131" t="s">
        <v>224</v>
      </c>
      <c r="B32" s="132">
        <v>9</v>
      </c>
      <c r="C32" s="132">
        <v>14</v>
      </c>
      <c r="D32" s="132">
        <f t="shared" ref="D32:D37" si="2">SUM(B32:C32)</f>
        <v>23</v>
      </c>
      <c r="E32" s="138">
        <v>38</v>
      </c>
      <c r="F32" s="123"/>
      <c r="G32" s="134" t="s">
        <v>225</v>
      </c>
      <c r="H32" s="132">
        <v>2</v>
      </c>
      <c r="I32" s="132">
        <v>12</v>
      </c>
      <c r="J32" s="132">
        <f t="shared" ref="J32:J43" si="3">SUM(H32:I32)</f>
        <v>14</v>
      </c>
      <c r="K32" s="132">
        <v>17</v>
      </c>
    </row>
    <row r="33" spans="1:11" ht="24" customHeight="1">
      <c r="A33" s="131" t="s">
        <v>226</v>
      </c>
      <c r="B33" s="132">
        <v>19</v>
      </c>
      <c r="C33" s="132">
        <v>27</v>
      </c>
      <c r="D33" s="132">
        <f t="shared" si="2"/>
        <v>46</v>
      </c>
      <c r="E33" s="138">
        <v>34</v>
      </c>
      <c r="F33" s="123"/>
      <c r="G33" s="131" t="s">
        <v>227</v>
      </c>
      <c r="H33" s="132">
        <v>2</v>
      </c>
      <c r="I33" s="132">
        <v>4</v>
      </c>
      <c r="J33" s="132">
        <f t="shared" si="3"/>
        <v>6</v>
      </c>
      <c r="K33" s="132">
        <v>6</v>
      </c>
    </row>
    <row r="34" spans="1:11" ht="24" customHeight="1">
      <c r="A34" s="131" t="s">
        <v>228</v>
      </c>
      <c r="B34" s="132">
        <v>17</v>
      </c>
      <c r="C34" s="132">
        <v>40</v>
      </c>
      <c r="D34" s="132">
        <f t="shared" si="2"/>
        <v>57</v>
      </c>
      <c r="E34" s="138">
        <v>70</v>
      </c>
      <c r="F34" s="123"/>
      <c r="G34" s="131" t="s">
        <v>229</v>
      </c>
      <c r="H34" s="132">
        <f>SUM(H32:H33)</f>
        <v>4</v>
      </c>
      <c r="I34" s="132">
        <f t="shared" ref="I34" si="4">SUM(I32:I33)</f>
        <v>16</v>
      </c>
      <c r="J34" s="132">
        <f t="shared" si="3"/>
        <v>20</v>
      </c>
      <c r="K34" s="132">
        <v>23</v>
      </c>
    </row>
    <row r="35" spans="1:11" ht="24" customHeight="1">
      <c r="A35" s="131" t="s">
        <v>230</v>
      </c>
      <c r="B35" s="132">
        <v>29</v>
      </c>
      <c r="C35" s="132">
        <v>59</v>
      </c>
      <c r="D35" s="132">
        <f t="shared" si="2"/>
        <v>88</v>
      </c>
      <c r="E35" s="138">
        <v>107</v>
      </c>
      <c r="F35" s="123"/>
      <c r="G35" s="131" t="s">
        <v>231</v>
      </c>
      <c r="H35" s="132">
        <v>4</v>
      </c>
      <c r="I35" s="132">
        <v>2</v>
      </c>
      <c r="J35" s="132">
        <f t="shared" si="3"/>
        <v>6</v>
      </c>
      <c r="K35" s="132">
        <v>6</v>
      </c>
    </row>
    <row r="36" spans="1:11" ht="24" customHeight="1">
      <c r="A36" s="131" t="s">
        <v>232</v>
      </c>
      <c r="B36" s="132">
        <v>34</v>
      </c>
      <c r="C36" s="132">
        <v>43</v>
      </c>
      <c r="D36" s="132">
        <f t="shared" si="2"/>
        <v>77</v>
      </c>
      <c r="E36" s="138">
        <v>63</v>
      </c>
      <c r="F36" s="123"/>
      <c r="G36" s="131" t="s">
        <v>233</v>
      </c>
      <c r="H36" s="132">
        <v>7</v>
      </c>
      <c r="I36" s="132">
        <v>9</v>
      </c>
      <c r="J36" s="132">
        <f t="shared" si="3"/>
        <v>16</v>
      </c>
      <c r="K36" s="132">
        <v>18</v>
      </c>
    </row>
    <row r="37" spans="1:11" ht="24" customHeight="1">
      <c r="A37" s="131" t="s">
        <v>234</v>
      </c>
      <c r="B37" s="132">
        <v>3</v>
      </c>
      <c r="C37" s="132">
        <v>13</v>
      </c>
      <c r="D37" s="132">
        <f t="shared" si="2"/>
        <v>16</v>
      </c>
      <c r="E37" s="138">
        <v>16</v>
      </c>
      <c r="F37" s="123"/>
      <c r="G37" s="131" t="s">
        <v>235</v>
      </c>
      <c r="H37" s="132">
        <v>1</v>
      </c>
      <c r="I37" s="132">
        <v>3</v>
      </c>
      <c r="J37" s="132">
        <f t="shared" si="3"/>
        <v>4</v>
      </c>
      <c r="K37" s="132">
        <v>5</v>
      </c>
    </row>
    <row r="38" spans="1:11" ht="24" customHeight="1">
      <c r="A38" s="136" t="s">
        <v>236</v>
      </c>
      <c r="B38" s="132">
        <f>SUM(B31:B37)</f>
        <v>138</v>
      </c>
      <c r="C38" s="132">
        <f t="shared" ref="C38:D38" si="5">SUM(C31:C37)</f>
        <v>226</v>
      </c>
      <c r="D38" s="132">
        <f t="shared" si="5"/>
        <v>364</v>
      </c>
      <c r="E38" s="132">
        <v>386</v>
      </c>
      <c r="F38" s="123"/>
      <c r="G38" s="131" t="s">
        <v>237</v>
      </c>
      <c r="H38" s="133">
        <v>3</v>
      </c>
      <c r="I38" s="133">
        <v>3</v>
      </c>
      <c r="J38" s="133">
        <f t="shared" si="3"/>
        <v>6</v>
      </c>
      <c r="K38" s="132">
        <v>6</v>
      </c>
    </row>
    <row r="39" spans="1:11" ht="24" customHeight="1">
      <c r="A39" s="136"/>
      <c r="B39" s="132"/>
      <c r="C39" s="132"/>
      <c r="D39" s="132"/>
      <c r="E39" s="132"/>
      <c r="F39" s="123"/>
      <c r="G39" s="131" t="s">
        <v>238</v>
      </c>
      <c r="H39" s="132">
        <f>SUM(H36:H38)</f>
        <v>11</v>
      </c>
      <c r="I39" s="132">
        <f t="shared" ref="I39" si="6">SUM(I36:I38)</f>
        <v>15</v>
      </c>
      <c r="J39" s="132">
        <f t="shared" si="3"/>
        <v>26</v>
      </c>
      <c r="K39" s="132">
        <v>29</v>
      </c>
    </row>
    <row r="40" spans="1:11" ht="24" customHeight="1">
      <c r="A40" s="131" t="s">
        <v>239</v>
      </c>
      <c r="B40" s="132">
        <v>17</v>
      </c>
      <c r="C40" s="132">
        <v>43</v>
      </c>
      <c r="D40" s="132">
        <f>SUM(B40:C40)</f>
        <v>60</v>
      </c>
      <c r="E40" s="132">
        <v>60</v>
      </c>
      <c r="F40" s="123"/>
      <c r="G40" s="131" t="s">
        <v>240</v>
      </c>
      <c r="H40" s="132">
        <v>0</v>
      </c>
      <c r="I40" s="132">
        <v>3</v>
      </c>
      <c r="J40" s="132">
        <f t="shared" si="3"/>
        <v>3</v>
      </c>
      <c r="K40" s="132">
        <v>5</v>
      </c>
    </row>
    <row r="41" spans="1:11" ht="24" customHeight="1">
      <c r="A41" s="131" t="s">
        <v>241</v>
      </c>
      <c r="B41" s="132">
        <v>141</v>
      </c>
      <c r="C41" s="132">
        <v>198</v>
      </c>
      <c r="D41" s="132">
        <f t="shared" ref="D41:D46" si="7">SUM(B41:C41)</f>
        <v>339</v>
      </c>
      <c r="E41" s="132">
        <v>356</v>
      </c>
      <c r="F41" s="123"/>
      <c r="G41" s="131" t="s">
        <v>242</v>
      </c>
      <c r="H41" s="132">
        <v>0</v>
      </c>
      <c r="I41" s="132">
        <v>3</v>
      </c>
      <c r="J41" s="132">
        <f t="shared" si="3"/>
        <v>3</v>
      </c>
      <c r="K41" s="132">
        <v>7</v>
      </c>
    </row>
    <row r="42" spans="1:11" ht="24" customHeight="1">
      <c r="A42" s="131" t="s">
        <v>243</v>
      </c>
      <c r="B42" s="132">
        <v>41</v>
      </c>
      <c r="C42" s="132">
        <v>55</v>
      </c>
      <c r="D42" s="132">
        <f t="shared" si="7"/>
        <v>96</v>
      </c>
      <c r="E42" s="132">
        <v>102</v>
      </c>
      <c r="F42" s="123"/>
      <c r="G42" s="139" t="s">
        <v>244</v>
      </c>
      <c r="H42" s="140">
        <v>1</v>
      </c>
      <c r="I42" s="132">
        <v>3</v>
      </c>
      <c r="J42" s="132">
        <f t="shared" si="3"/>
        <v>4</v>
      </c>
      <c r="K42" s="132">
        <v>3</v>
      </c>
    </row>
    <row r="43" spans="1:11" ht="24" customHeight="1">
      <c r="A43" s="131" t="s">
        <v>245</v>
      </c>
      <c r="B43" s="132">
        <v>144</v>
      </c>
      <c r="C43" s="132">
        <v>167</v>
      </c>
      <c r="D43" s="132">
        <f t="shared" si="7"/>
        <v>311</v>
      </c>
      <c r="E43" s="132">
        <v>300</v>
      </c>
      <c r="F43" s="123"/>
      <c r="G43" s="141" t="s">
        <v>246</v>
      </c>
      <c r="H43" s="132">
        <f>SUM(H40:H42)</f>
        <v>1</v>
      </c>
      <c r="I43" s="132">
        <f t="shared" ref="I43" si="8">SUM(I40:I42)</f>
        <v>9</v>
      </c>
      <c r="J43" s="132">
        <f t="shared" si="3"/>
        <v>10</v>
      </c>
      <c r="K43" s="127">
        <v>15</v>
      </c>
    </row>
    <row r="44" spans="1:11" ht="24" customHeight="1">
      <c r="A44" s="131" t="s">
        <v>247</v>
      </c>
      <c r="B44" s="132">
        <v>18</v>
      </c>
      <c r="C44" s="132">
        <v>21</v>
      </c>
      <c r="D44" s="132">
        <f t="shared" si="7"/>
        <v>39</v>
      </c>
      <c r="E44" s="132">
        <v>41</v>
      </c>
      <c r="F44" s="123"/>
      <c r="G44" s="136" t="s">
        <v>248</v>
      </c>
      <c r="H44" s="132">
        <f>SUM(H31,H34:H35,H39,H43)</f>
        <v>31</v>
      </c>
      <c r="I44" s="132">
        <f>SUM(I31,I34:I35,I39,I43)</f>
        <v>53</v>
      </c>
      <c r="J44" s="132">
        <f t="shared" ref="J44:K44" si="9">SUM(J31,J34:J35,J39,J43)</f>
        <v>84</v>
      </c>
      <c r="K44" s="132">
        <f t="shared" si="9"/>
        <v>96</v>
      </c>
    </row>
    <row r="45" spans="1:11" ht="24" customHeight="1">
      <c r="A45" s="131" t="s">
        <v>249</v>
      </c>
      <c r="B45" s="132">
        <v>89</v>
      </c>
      <c r="C45" s="132">
        <v>130</v>
      </c>
      <c r="D45" s="132">
        <f t="shared" si="7"/>
        <v>219</v>
      </c>
      <c r="E45" s="132">
        <v>245</v>
      </c>
      <c r="G45" s="142"/>
      <c r="H45" s="135"/>
      <c r="I45" s="135"/>
      <c r="J45" s="132"/>
      <c r="K45" s="135"/>
    </row>
    <row r="46" spans="1:11" ht="24" customHeight="1">
      <c r="A46" s="131" t="s">
        <v>250</v>
      </c>
      <c r="B46" s="132">
        <v>9</v>
      </c>
      <c r="C46" s="132">
        <v>13</v>
      </c>
      <c r="D46" s="132">
        <f t="shared" si="7"/>
        <v>22</v>
      </c>
      <c r="E46" s="132">
        <v>20</v>
      </c>
      <c r="G46" s="136" t="s">
        <v>251</v>
      </c>
      <c r="H46" s="135">
        <f>SUM(B29,B38,H29,H44)</f>
        <v>1925</v>
      </c>
      <c r="I46" s="135">
        <f>SUM(C29,C38,I29,I44)</f>
        <v>2789</v>
      </c>
      <c r="J46" s="135">
        <f t="shared" ref="J46:K46" si="10">SUM(D29,D38,J29,J44)</f>
        <v>4714</v>
      </c>
      <c r="K46" s="135">
        <f t="shared" si="10"/>
        <v>4781</v>
      </c>
    </row>
    <row r="47" spans="1:11" ht="14.25">
      <c r="A47" s="143"/>
    </row>
    <row r="48" spans="1:11" ht="14.25">
      <c r="A48" s="143"/>
    </row>
  </sheetData>
  <mergeCells count="3">
    <mergeCell ref="I2:K2"/>
    <mergeCell ref="A3:A4"/>
    <mergeCell ref="G3:G4"/>
  </mergeCells>
  <phoneticPr fontId="2"/>
  <pageMargins left="0.75" right="0.75" top="0.72" bottom="0.86" header="0.32" footer="0.51200000000000001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選挙人名簿等</vt:lpstr>
      <vt:lpstr>在外選挙人名簿</vt:lpstr>
      <vt:lpstr>在外選挙人名簿!Print_Area</vt:lpstr>
      <vt:lpstr>選挙人名簿等!Print_Area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2021-10-18T10:28:36Z</cp:lastPrinted>
  <dcterms:created xsi:type="dcterms:W3CDTF">2021-10-16T08:57:43Z</dcterms:created>
  <dcterms:modified xsi:type="dcterms:W3CDTF">2021-10-28T04:43:28Z</dcterms:modified>
</cp:coreProperties>
</file>