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8$\doc\070 居宅G\■居宅Ｇ共有\07_ICT導入支援事業\R5年度\02_要綱改正\"/>
    </mc:Choice>
  </mc:AlternateContent>
  <xr:revisionPtr revIDLastSave="0" documentId="13_ncr:1_{2D674B4B-BC10-40EF-A65D-059F2689D6D6}" xr6:coauthVersionLast="47" xr6:coauthVersionMax="47" xr10:uidLastSave="{00000000-0000-0000-0000-000000000000}"/>
  <bookViews>
    <workbookView xWindow="-108" yWindow="-108" windowWidth="23256" windowHeight="14160" tabRatio="806" activeTab="3" xr2:uid="{00000000-000D-0000-FFFF-FFFF00000000}"/>
  </bookViews>
  <sheets>
    <sheet name="連絡票" sheetId="7" r:id="rId1"/>
    <sheet name="報告書（様式第5号）" sheetId="4" r:id="rId2"/>
    <sheet name="精算調書（別紙(1)）" sheetId="6" r:id="rId3"/>
    <sheet name="（契約内訳）" sheetId="10" r:id="rId4"/>
  </sheets>
  <definedNames>
    <definedName name="_xlnm.Print_Area" localSheetId="2">'精算調書（別紙(1)）'!$A$1:$O$22</definedName>
    <definedName name="_xlnm.Print_Area" localSheetId="1">'報告書（様式第5号）'!$A$1:$Y$38</definedName>
    <definedName name="_xlnm.Print_Area" localSheetId="0">連絡票!$A$1:$C$30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6" l="1"/>
  <c r="C109" i="10" l="1"/>
  <c r="C99" i="10"/>
  <c r="C89" i="10"/>
  <c r="C79" i="10"/>
  <c r="C69" i="10"/>
  <c r="C59" i="10"/>
  <c r="C49" i="10"/>
  <c r="C39" i="10"/>
  <c r="C29" i="10"/>
  <c r="C19" i="10"/>
  <c r="C5" i="10"/>
  <c r="N17" i="6" l="1"/>
  <c r="P10" i="4" l="1"/>
  <c r="M2" i="6" l="1"/>
  <c r="D116" i="10" l="1"/>
  <c r="B109" i="10"/>
  <c r="D106" i="10"/>
  <c r="B99" i="10"/>
  <c r="D96" i="10"/>
  <c r="B89" i="10"/>
  <c r="D86" i="10"/>
  <c r="B79" i="10"/>
  <c r="D76" i="10"/>
  <c r="B69" i="10"/>
  <c r="D66" i="10"/>
  <c r="B59" i="10"/>
  <c r="D56" i="10"/>
  <c r="B49" i="10"/>
  <c r="D46" i="10"/>
  <c r="B39" i="10"/>
  <c r="D36" i="10"/>
  <c r="B29" i="10"/>
  <c r="D26" i="10"/>
  <c r="B19" i="10"/>
  <c r="J8" i="6" l="1"/>
  <c r="J9" i="6"/>
  <c r="J10" i="6"/>
  <c r="J11" i="6"/>
  <c r="J12" i="6"/>
  <c r="J13" i="6"/>
  <c r="J14" i="6"/>
  <c r="J15" i="6"/>
  <c r="J16" i="6"/>
  <c r="J7" i="6"/>
  <c r="K8" i="6"/>
  <c r="L8" i="6" s="1"/>
  <c r="M8" i="6" s="1"/>
  <c r="O8" i="6" s="1"/>
  <c r="K9" i="6"/>
  <c r="L9" i="6" s="1"/>
  <c r="M9" i="6" s="1"/>
  <c r="O9" i="6" s="1"/>
  <c r="K10" i="6"/>
  <c r="L10" i="6" s="1"/>
  <c r="K11" i="6"/>
  <c r="L11" i="6" s="1"/>
  <c r="K12" i="6"/>
  <c r="L12" i="6" s="1"/>
  <c r="K13" i="6"/>
  <c r="L13" i="6" s="1"/>
  <c r="M13" i="6" s="1"/>
  <c r="O13" i="6" s="1"/>
  <c r="K14" i="6"/>
  <c r="L14" i="6" s="1"/>
  <c r="K15" i="6"/>
  <c r="L15" i="6" s="1"/>
  <c r="K16" i="6"/>
  <c r="L16" i="6" s="1"/>
  <c r="K7" i="6"/>
  <c r="L7" i="6" s="1"/>
  <c r="M7" i="6" l="1"/>
  <c r="O7" i="6" s="1"/>
  <c r="O17" i="6" s="1"/>
  <c r="I23" i="4" s="1"/>
  <c r="J17" i="6"/>
  <c r="M11" i="6"/>
  <c r="O11" i="6" s="1"/>
  <c r="M10" i="6"/>
  <c r="O10" i="6" s="1"/>
  <c r="M16" i="6"/>
  <c r="O16" i="6" s="1"/>
  <c r="M15" i="6"/>
  <c r="O15" i="6" s="1"/>
  <c r="M14" i="6"/>
  <c r="O14" i="6" s="1"/>
  <c r="M12" i="6"/>
  <c r="O12" i="6" s="1"/>
  <c r="D12" i="10"/>
  <c r="B5" i="10"/>
  <c r="P16" i="4"/>
  <c r="P13" i="4"/>
  <c r="R5" i="4"/>
  <c r="M1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C2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交付決定通知の日付及び指令番号を記載してください。</t>
        </r>
      </text>
    </comment>
    <comment ref="I23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 xml:space="preserve">月額払い等の場合、
すべての支払いが完了後、30日以内にご提出ください。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岡田茂彦</author>
  </authors>
  <commentList>
    <comment ref="A5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12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19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26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29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36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39" authorId="0" shapeId="0" xr:uid="{00000000-0006-0000-0300-000007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46" authorId="0" shapeId="0" xr:uid="{00000000-0006-0000-0300-000008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49" authorId="0" shapeId="0" xr:uid="{00000000-0006-0000-0300-000009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56" authorId="0" shapeId="0" xr:uid="{00000000-0006-0000-0300-00000A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59" authorId="0" shapeId="0" xr:uid="{00000000-0006-0000-0300-00000B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66" authorId="0" shapeId="0" xr:uid="{00000000-0006-0000-0300-00000C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69" authorId="0" shapeId="0" xr:uid="{00000000-0006-0000-0300-00000D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76" authorId="0" shapeId="0" xr:uid="{00000000-0006-0000-0300-00000E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79" authorId="0" shapeId="0" xr:uid="{00000000-0006-0000-0300-00000F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86" authorId="0" shapeId="0" xr:uid="{00000000-0006-0000-0300-000010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89" authorId="0" shapeId="0" xr:uid="{00000000-0006-0000-0300-000011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96" authorId="0" shapeId="0" xr:uid="{00000000-0006-0000-0300-000012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99" authorId="0" shapeId="0" xr:uid="{00000000-0006-0000-0300-000013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106" authorId="0" shapeId="0" xr:uid="{00000000-0006-0000-0300-000014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109" authorId="0" shapeId="0" xr:uid="{00000000-0006-0000-0300-000015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所要額調書の事業所o.を記入</t>
        </r>
      </text>
    </comment>
    <comment ref="D116" authorId="0" shapeId="0" xr:uid="{00000000-0006-0000-0300-000016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</commentList>
</comments>
</file>

<file path=xl/sharedStrings.xml><?xml version="1.0" encoding="utf-8"?>
<sst xmlns="http://schemas.openxmlformats.org/spreadsheetml/2006/main" count="267" uniqueCount="142">
  <si>
    <t>事業者（法人）名</t>
    <rPh sb="0" eb="3">
      <t>ジギョウシャ</t>
    </rPh>
    <rPh sb="4" eb="6">
      <t>ホウジン</t>
    </rPh>
    <rPh sb="7" eb="8">
      <t>メイ</t>
    </rPh>
    <phoneticPr fontId="1"/>
  </si>
  <si>
    <t>介護事業所名</t>
    <rPh sb="0" eb="2">
      <t>カイゴ</t>
    </rPh>
    <rPh sb="2" eb="5">
      <t>ジギョウショ</t>
    </rPh>
    <rPh sb="5" eb="6">
      <t>メイ</t>
    </rPh>
    <phoneticPr fontId="1"/>
  </si>
  <si>
    <t>サービス種類</t>
    <rPh sb="4" eb="6">
      <t>シュルイ</t>
    </rPh>
    <phoneticPr fontId="1"/>
  </si>
  <si>
    <t>担当者氏名</t>
    <rPh sb="0" eb="3">
      <t>タントウシャ</t>
    </rPh>
    <rPh sb="3" eb="5">
      <t>シメイ</t>
    </rPh>
    <phoneticPr fontId="1"/>
  </si>
  <si>
    <t>連絡先・電話</t>
    <rPh sb="0" eb="3">
      <t>レンラクサキ</t>
    </rPh>
    <rPh sb="4" eb="6">
      <t>デンワ</t>
    </rPh>
    <phoneticPr fontId="1"/>
  </si>
  <si>
    <t>連絡先・メールアドレス</t>
    <rPh sb="0" eb="3">
      <t>レンラクサキ</t>
    </rPh>
    <phoneticPr fontId="1"/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</si>
  <si>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</si>
  <si>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</si>
  <si>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</si>
  <si>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</si>
  <si>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</si>
  <si>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</si>
  <si>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</si>
  <si>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居宅療養管理指導</t>
  </si>
  <si>
    <t>夜間対応型訪問介護</t>
  </si>
  <si>
    <t>認知症対応型通所介護</t>
  </si>
  <si>
    <t>小規模多機能型居宅介護</t>
  </si>
  <si>
    <t>定期巡回・随時対応型訪問介護看護</t>
  </si>
  <si>
    <t>複合型サービス（看護小規模多機能型居宅介護）</t>
  </si>
  <si>
    <t>特定施設入居者生活介護</t>
  </si>
  <si>
    <t>地域密着型特定施設入居者生活介護</t>
  </si>
  <si>
    <t>認知症対応型共同生活介護</t>
  </si>
  <si>
    <t>地域密着型介護福祉施設入所者生活介護</t>
  </si>
  <si>
    <t>地域密着型通所介護</t>
  </si>
  <si>
    <t>居宅介護支援</t>
  </si>
  <si>
    <t>福祉用具貸与・販売</t>
    <rPh sb="7" eb="9">
      <t>ハンバイ</t>
    </rPh>
    <phoneticPr fontId="1"/>
  </si>
  <si>
    <t>介護老人福祉施設</t>
    <rPh sb="2" eb="4">
      <t>ロウジン</t>
    </rPh>
    <phoneticPr fontId="1"/>
  </si>
  <si>
    <t>介護老人保健施設</t>
    <rPh sb="2" eb="4">
      <t>ロウジン</t>
    </rPh>
    <phoneticPr fontId="1"/>
  </si>
  <si>
    <t>介護療養施設</t>
    <phoneticPr fontId="1"/>
  </si>
  <si>
    <t>介護医療院</t>
    <phoneticPr fontId="1"/>
  </si>
  <si>
    <t>円</t>
    <rPh sb="0" eb="1">
      <t>エン</t>
    </rPh>
    <phoneticPr fontId="1"/>
  </si>
  <si>
    <t>事業者</t>
    <rPh sb="0" eb="3">
      <t>ジギョウシャ</t>
    </rPh>
    <phoneticPr fontId="10"/>
  </si>
  <si>
    <t>大阪府知事　様</t>
    <phoneticPr fontId="10"/>
  </si>
  <si>
    <t>記</t>
    <rPh sb="0" eb="1">
      <t>キ</t>
    </rPh>
    <phoneticPr fontId="1"/>
  </si>
  <si>
    <t>金</t>
    <rPh sb="0" eb="1">
      <t>キン</t>
    </rPh>
    <phoneticPr fontId="1"/>
  </si>
  <si>
    <t>２．提出書類</t>
    <rPh sb="2" eb="6">
      <t>テイシュツショルイ</t>
    </rPh>
    <phoneticPr fontId="1"/>
  </si>
  <si>
    <t>基準額</t>
    <rPh sb="0" eb="3">
      <t>キジュンガク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</si>
  <si>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</si>
  <si>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</si>
  <si>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</si>
  <si>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</si>
  <si>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事業所名</t>
    <rPh sb="0" eb="4">
      <t>ジギョウショメイ</t>
    </rPh>
    <phoneticPr fontId="1"/>
  </si>
  <si>
    <t>主たる事務所の所在地</t>
    <phoneticPr fontId="1"/>
  </si>
  <si>
    <t>申請法人情報</t>
    <rPh sb="0" eb="2">
      <t>シンセイ</t>
    </rPh>
    <rPh sb="2" eb="4">
      <t>ホウジン</t>
    </rPh>
    <rPh sb="4" eb="6">
      <t>ジョウホウ</t>
    </rPh>
    <phoneticPr fontId="1"/>
  </si>
  <si>
    <t>申請担当者</t>
    <rPh sb="0" eb="5">
      <t>シンセイタントウシャ</t>
    </rPh>
    <phoneticPr fontId="1"/>
  </si>
  <si>
    <t>株式会社大阪介護サービス</t>
    <rPh sb="0" eb="4">
      <t>カブシキガイシャ</t>
    </rPh>
    <rPh sb="4" eb="8">
      <t>オオサカカイゴ</t>
    </rPh>
    <phoneticPr fontId="1"/>
  </si>
  <si>
    <t>大阪府大阪市中央区大手前2丁目</t>
    <rPh sb="0" eb="3">
      <t>オオサカフ</t>
    </rPh>
    <rPh sb="3" eb="6">
      <t>オオサカシ</t>
    </rPh>
    <rPh sb="6" eb="9">
      <t>チュウオウク</t>
    </rPh>
    <rPh sb="9" eb="12">
      <t>オオテマエ</t>
    </rPh>
    <rPh sb="13" eb="15">
      <t>チョウメ</t>
    </rPh>
    <phoneticPr fontId="1"/>
  </si>
  <si>
    <t>99-9999-9999</t>
    <phoneticPr fontId="1"/>
  </si>
  <si>
    <t>osaka@*****.****.jp</t>
    <phoneticPr fontId="1"/>
  </si>
  <si>
    <t>浪速　花子</t>
    <rPh sb="0" eb="2">
      <t>ナニワ</t>
    </rPh>
    <rPh sb="3" eb="5">
      <t>ハナコ</t>
    </rPh>
    <phoneticPr fontId="1"/>
  </si>
  <si>
    <t>大阪　太郎</t>
    <rPh sb="0" eb="2">
      <t>オオサカ</t>
    </rPh>
    <rPh sb="3" eb="5">
      <t>タロウ</t>
    </rPh>
    <phoneticPr fontId="1"/>
  </si>
  <si>
    <t>⇒下表に必要事項を入力してください。記入内容が別紙様式1号に反映されます。</t>
    <rPh sb="28" eb="29">
      <t>ゴウ</t>
    </rPh>
    <phoneticPr fontId="1"/>
  </si>
  <si>
    <t>＜申請書作成の留意点＞</t>
    <rPh sb="1" eb="6">
      <t>シンセイショサクセイ</t>
    </rPh>
    <rPh sb="7" eb="10">
      <t>リュウイテン</t>
    </rPh>
    <phoneticPr fontId="1"/>
  </si>
  <si>
    <t>・様式指定の書類はA４版とすること。</t>
  </si>
  <si>
    <t>・</t>
    <phoneticPr fontId="1"/>
  </si>
  <si>
    <t>黄色セルに、必要事項を入力してください。</t>
    <rPh sb="0" eb="2">
      <t>キイロ</t>
    </rPh>
    <rPh sb="6" eb="10">
      <t>ヒツヨウジコウ</t>
    </rPh>
    <rPh sb="11" eb="13">
      <t>ニュウリョク</t>
    </rPh>
    <phoneticPr fontId="1"/>
  </si>
  <si>
    <r>
      <t xml:space="preserve">補助率
</t>
    </r>
    <r>
      <rPr>
        <sz val="9"/>
        <color theme="1"/>
        <rFont val="游ゴシック"/>
        <family val="3"/>
        <charset val="128"/>
        <scheme val="minor"/>
      </rPr>
      <t>（リストから3/4又は1/2を選択）</t>
    </r>
    <phoneticPr fontId="1"/>
  </si>
  <si>
    <t>職員数</t>
    <rPh sb="0" eb="3">
      <t>ショクインスウ</t>
    </rPh>
    <phoneticPr fontId="1"/>
  </si>
  <si>
    <t>※1</t>
    <phoneticPr fontId="1"/>
  </si>
  <si>
    <t>ヘルパーステーション大手前</t>
    <rPh sb="10" eb="13">
      <t>オオテマエ</t>
    </rPh>
    <phoneticPr fontId="1"/>
  </si>
  <si>
    <t>購入又はリース予定額（税抜き）
【事業所の総額】</t>
    <rPh sb="0" eb="2">
      <t>コウニュウ</t>
    </rPh>
    <rPh sb="2" eb="3">
      <t>マタ</t>
    </rPh>
    <rPh sb="7" eb="10">
      <t>ヨテイガク</t>
    </rPh>
    <rPh sb="11" eb="13">
      <t>ゼイヌ</t>
    </rPh>
    <rPh sb="17" eb="20">
      <t>ジギョウショ</t>
    </rPh>
    <rPh sb="21" eb="23">
      <t>ソウガク</t>
    </rPh>
    <phoneticPr fontId="1"/>
  </si>
  <si>
    <t>事業所No.</t>
    <rPh sb="0" eb="3">
      <t>ジギョウショ</t>
    </rPh>
    <phoneticPr fontId="1"/>
  </si>
  <si>
    <t>※２</t>
    <phoneticPr fontId="1"/>
  </si>
  <si>
    <t>※３</t>
    <phoneticPr fontId="1"/>
  </si>
  <si>
    <t>※４</t>
    <phoneticPr fontId="1"/>
  </si>
  <si>
    <t>※２　介護予防サービスは、居宅サービス種類に含める（１事業所としてカウント）。施設併設の短期入所サービスは、施設に含める。</t>
    <rPh sb="3" eb="5">
      <t>カイゴ</t>
    </rPh>
    <rPh sb="5" eb="7">
      <t>ヨボウ</t>
    </rPh>
    <rPh sb="13" eb="15">
      <t>キョタク</t>
    </rPh>
    <rPh sb="19" eb="21">
      <t>シュルイ</t>
    </rPh>
    <rPh sb="22" eb="23">
      <t>フク</t>
    </rPh>
    <rPh sb="27" eb="30">
      <t>ジギョウショ</t>
    </rPh>
    <phoneticPr fontId="1"/>
  </si>
  <si>
    <t>（単位：円）</t>
    <phoneticPr fontId="1"/>
  </si>
  <si>
    <t>・申請時に、書類一式が整っているか確認の上、提出すること。</t>
    <rPh sb="1" eb="4">
      <t>シンセイジ</t>
    </rPh>
    <phoneticPr fontId="1"/>
  </si>
  <si>
    <t>チェック</t>
    <phoneticPr fontId="1"/>
  </si>
  <si>
    <t>提出書類</t>
    <rPh sb="0" eb="2">
      <t>テイシュツ</t>
    </rPh>
    <rPh sb="2" eb="4">
      <t>ショルイ</t>
    </rPh>
    <phoneticPr fontId="1"/>
  </si>
  <si>
    <t>□</t>
  </si>
  <si>
    <t>水色セルは、関数が入っており、自動転記されるので記入しない</t>
    <rPh sb="0" eb="2">
      <t>ミズイロ</t>
    </rPh>
    <rPh sb="6" eb="8">
      <t>カンスウ</t>
    </rPh>
    <rPh sb="9" eb="10">
      <t>ハイ</t>
    </rPh>
    <rPh sb="15" eb="19">
      <t>ジドウテンキ</t>
    </rPh>
    <rPh sb="24" eb="26">
      <t>キニュウ</t>
    </rPh>
    <phoneticPr fontId="1"/>
  </si>
  <si>
    <r>
      <t>補助対象経費
A×補助率</t>
    </r>
    <r>
      <rPr>
        <sz val="9"/>
        <color theme="1"/>
        <rFont val="游ゴシック"/>
        <family val="3"/>
        <charset val="128"/>
        <scheme val="minor"/>
      </rPr>
      <t>（千円未満切捨て）</t>
    </r>
    <rPh sb="9" eb="12">
      <t>ホジョリツ</t>
    </rPh>
    <phoneticPr fontId="1"/>
  </si>
  <si>
    <t>差し引き基準額
※３の金額があればCから差し引く</t>
    <rPh sb="0" eb="1">
      <t>サ</t>
    </rPh>
    <rPh sb="2" eb="3">
      <t>ヒ</t>
    </rPh>
    <rPh sb="4" eb="6">
      <t>キジュン</t>
    </rPh>
    <rPh sb="6" eb="7">
      <t>ガク</t>
    </rPh>
    <rPh sb="11" eb="13">
      <t>キンガク</t>
    </rPh>
    <rPh sb="20" eb="21">
      <t>サ</t>
    </rPh>
    <rPh sb="22" eb="23">
      <t>ヒ</t>
    </rPh>
    <phoneticPr fontId="1"/>
  </si>
  <si>
    <t>D</t>
    <phoneticPr fontId="1"/>
  </si>
  <si>
    <r>
      <t xml:space="preserve">所要額
</t>
    </r>
    <r>
      <rPr>
        <sz val="9"/>
        <color theme="1"/>
        <rFont val="游ゴシック"/>
        <family val="3"/>
        <charset val="128"/>
        <scheme val="minor"/>
      </rPr>
      <t>BとDを比較して低い方の額</t>
    </r>
    <phoneticPr fontId="1"/>
  </si>
  <si>
    <t>○○ソフト</t>
    <phoneticPr fontId="1"/>
  </si>
  <si>
    <t>ソフトウェア（改修含む）</t>
  </si>
  <si>
    <t>△△タブレット</t>
    <phoneticPr fontId="1"/>
  </si>
  <si>
    <t>タブレット端末</t>
  </si>
  <si>
    <t>法人合計</t>
    <rPh sb="0" eb="2">
      <t>ホウジン</t>
    </rPh>
    <rPh sb="2" eb="4">
      <t>ゴウケイ</t>
    </rPh>
    <phoneticPr fontId="1"/>
  </si>
  <si>
    <t>事業所合計</t>
    <rPh sb="0" eb="3">
      <t>ジギョウショ</t>
    </rPh>
    <rPh sb="3" eb="5">
      <t>ゴウケイ</t>
    </rPh>
    <rPh sb="4" eb="5">
      <t>ケイ</t>
    </rPh>
    <phoneticPr fontId="1"/>
  </si>
  <si>
    <r>
      <t>介護保険事業所番号</t>
    </r>
    <r>
      <rPr>
        <u/>
        <sz val="10"/>
        <color theme="1"/>
        <rFont val="游ゴシック"/>
        <family val="3"/>
        <charset val="128"/>
        <scheme val="minor"/>
      </rPr>
      <t>（27で始まる10桁番号）</t>
    </r>
    <rPh sb="0" eb="4">
      <t>カイゴホケン</t>
    </rPh>
    <rPh sb="4" eb="7">
      <t>ジギョウショ</t>
    </rPh>
    <rPh sb="7" eb="9">
      <t>バンゴウ</t>
    </rPh>
    <rPh sb="13" eb="14">
      <t>ハジ</t>
    </rPh>
    <rPh sb="18" eb="19">
      <t>ケタ</t>
    </rPh>
    <rPh sb="19" eb="21">
      <t>バンゴウ</t>
    </rPh>
    <phoneticPr fontId="1"/>
  </si>
  <si>
    <t>※１　１つの事業所につき、1行としてください。事業所数が10以上であれば、行を追加して、11～の番号をつけること</t>
    <rPh sb="6" eb="9">
      <t>ジギョウショ</t>
    </rPh>
    <rPh sb="14" eb="15">
      <t>ギョウ</t>
    </rPh>
    <rPh sb="23" eb="27">
      <t>ジギョウショスウ</t>
    </rPh>
    <rPh sb="30" eb="32">
      <t>イジョウ</t>
    </rPh>
    <rPh sb="37" eb="38">
      <t>ギョウ</t>
    </rPh>
    <rPh sb="39" eb="41">
      <t>ツイカ</t>
    </rPh>
    <rPh sb="48" eb="50">
      <t>バンゴウ</t>
    </rPh>
    <phoneticPr fontId="1"/>
  </si>
  <si>
    <r>
      <t>郵便番号</t>
    </r>
    <r>
      <rPr>
        <sz val="9"/>
        <color theme="1"/>
        <rFont val="游ゴシック"/>
        <family val="3"/>
        <charset val="128"/>
        <scheme val="minor"/>
      </rPr>
      <t>（７桁の半角数字
　　　　　　ハイフンを記入）</t>
    </r>
    <rPh sb="6" eb="7">
      <t>ケタ</t>
    </rPh>
    <rPh sb="8" eb="12">
      <t>ハンカクスウジ</t>
    </rPh>
    <rPh sb="24" eb="26">
      <t>キニュウ</t>
    </rPh>
    <phoneticPr fontId="1"/>
  </si>
  <si>
    <t>デイサービス府庁</t>
    <rPh sb="6" eb="8">
      <t>フチョウ</t>
    </rPh>
    <phoneticPr fontId="1"/>
  </si>
  <si>
    <t>法人名</t>
    <rPh sb="0" eb="2">
      <t>ホウジン</t>
    </rPh>
    <rPh sb="2" eb="3">
      <t>メイ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</si>
  <si>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</si>
  <si>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F</t>
    <phoneticPr fontId="1"/>
  </si>
  <si>
    <t>G</t>
    <phoneticPr fontId="1"/>
  </si>
  <si>
    <r>
      <t xml:space="preserve">確定額
</t>
    </r>
    <r>
      <rPr>
        <sz val="8"/>
        <color theme="1"/>
        <rFont val="游ゴシック"/>
        <family val="3"/>
        <charset val="128"/>
        <scheme val="minor"/>
      </rPr>
      <t>（EとFを比較して少ない方の額）</t>
    </r>
    <rPh sb="0" eb="2">
      <t>カクテイ</t>
    </rPh>
    <rPh sb="2" eb="3">
      <t>ガク</t>
    </rPh>
    <phoneticPr fontId="1"/>
  </si>
  <si>
    <t>※３　交付申請時に記入した人数を記載すること（小数点以下は切捨て）。</t>
    <rPh sb="3" eb="5">
      <t>コウフ</t>
    </rPh>
    <rPh sb="5" eb="8">
      <t>シンセイジ</t>
    </rPh>
    <rPh sb="9" eb="11">
      <t>キニュウ</t>
    </rPh>
    <rPh sb="23" eb="26">
      <t>ショウスウテン</t>
    </rPh>
    <rPh sb="26" eb="28">
      <t>イカ</t>
    </rPh>
    <rPh sb="29" eb="31">
      <t>キリス</t>
    </rPh>
    <phoneticPr fontId="1"/>
  </si>
  <si>
    <t>購入又はリース額（税抜き）／円</t>
    <rPh sb="0" eb="2">
      <t>コウニュウ</t>
    </rPh>
    <rPh sb="2" eb="3">
      <t>マタ</t>
    </rPh>
    <rPh sb="7" eb="8">
      <t>ガク</t>
    </rPh>
    <rPh sb="9" eb="11">
      <t>ゼイヌ</t>
    </rPh>
    <rPh sb="14" eb="15">
      <t>エン</t>
    </rPh>
    <phoneticPr fontId="3"/>
  </si>
  <si>
    <t>業者名（領収書発行者）</t>
    <rPh sb="0" eb="2">
      <t>ギョウシャ</t>
    </rPh>
    <rPh sb="2" eb="3">
      <t>メイ</t>
    </rPh>
    <rPh sb="4" eb="7">
      <t>リョウシュウショ</t>
    </rPh>
    <rPh sb="7" eb="9">
      <t>ハッコウ</t>
    </rPh>
    <rPh sb="9" eb="10">
      <t>シャ</t>
    </rPh>
    <phoneticPr fontId="4"/>
  </si>
  <si>
    <t>（株）ケア開発</t>
    <rPh sb="0" eb="3">
      <t>カブ</t>
    </rPh>
    <rPh sb="5" eb="7">
      <t>カイハツ</t>
    </rPh>
    <phoneticPr fontId="1"/>
  </si>
  <si>
    <t>（株）アマゾン</t>
    <rPh sb="0" eb="3">
      <t>カブ</t>
    </rPh>
    <phoneticPr fontId="1"/>
  </si>
  <si>
    <t>発注日</t>
    <rPh sb="0" eb="2">
      <t>ハッチュウ</t>
    </rPh>
    <rPh sb="2" eb="3">
      <t>ビ</t>
    </rPh>
    <phoneticPr fontId="4"/>
  </si>
  <si>
    <t>様式第５号別紙（2）　（契約内訳）</t>
    <rPh sb="12" eb="14">
      <t>ケイヤク</t>
    </rPh>
    <rPh sb="14" eb="16">
      <t>ウチワケ</t>
    </rPh>
    <phoneticPr fontId="1"/>
  </si>
  <si>
    <t>事業所ごとに内訳を記載してください。行が足りない場合は追加してください。複数の事業所で１つの製品を使用する場合、いずれかの事業所にふりわけてください。</t>
    <rPh sb="0" eb="3">
      <t>ジギョウショ</t>
    </rPh>
    <rPh sb="6" eb="8">
      <t>ウチワケ</t>
    </rPh>
    <rPh sb="9" eb="11">
      <t>キサイ</t>
    </rPh>
    <rPh sb="36" eb="38">
      <t>フクスウ</t>
    </rPh>
    <rPh sb="39" eb="42">
      <t>ジギョウショ</t>
    </rPh>
    <rPh sb="46" eb="48">
      <t>セイヒン</t>
    </rPh>
    <rPh sb="49" eb="51">
      <t>シヨウ</t>
    </rPh>
    <rPh sb="53" eb="55">
      <t>バアイ</t>
    </rPh>
    <rPh sb="61" eb="64">
      <t>ジギョウショ</t>
    </rPh>
    <phoneticPr fontId="1"/>
  </si>
  <si>
    <t>購入又はリースした製品等</t>
    <rPh sb="0" eb="2">
      <t>コウニュウ</t>
    </rPh>
    <rPh sb="2" eb="3">
      <t>マタ</t>
    </rPh>
    <rPh sb="9" eb="11">
      <t>セイヒン</t>
    </rPh>
    <rPh sb="11" eb="12">
      <t>トウ</t>
    </rPh>
    <phoneticPr fontId="4"/>
  </si>
  <si>
    <t>契約No.
※1</t>
    <rPh sb="0" eb="2">
      <t>ケイヤク</t>
    </rPh>
    <phoneticPr fontId="1"/>
  </si>
  <si>
    <t>種別※2</t>
    <rPh sb="0" eb="2">
      <t>シュベツ</t>
    </rPh>
    <phoneticPr fontId="4"/>
  </si>
  <si>
    <t>支払日
※3</t>
    <rPh sb="0" eb="3">
      <t>シハライビ</t>
    </rPh>
    <phoneticPr fontId="4"/>
  </si>
  <si>
    <t>※1　契約No.は、請求書ごとに1つとしてください。添付する契約書（発注書）、請求書、領収書には契約No.を①、②等と記載してください。</t>
    <rPh sb="3" eb="5">
      <t>ケイヤク</t>
    </rPh>
    <rPh sb="10" eb="13">
      <t>セイキュウショ</t>
    </rPh>
    <rPh sb="26" eb="28">
      <t>テンプ</t>
    </rPh>
    <rPh sb="30" eb="33">
      <t>ケイヤクショ</t>
    </rPh>
    <rPh sb="34" eb="37">
      <t>ハッチュウショ</t>
    </rPh>
    <rPh sb="39" eb="42">
      <t>セイキュウショ</t>
    </rPh>
    <rPh sb="43" eb="46">
      <t>リョウシュウショ</t>
    </rPh>
    <rPh sb="48" eb="50">
      <t>ケイヤク</t>
    </rPh>
    <rPh sb="57" eb="58">
      <t>トウ</t>
    </rPh>
    <rPh sb="59" eb="61">
      <t>キサイ</t>
    </rPh>
    <phoneticPr fontId="1"/>
  </si>
  <si>
    <t>※2　組合わせた見積であれば、主たる種別とする（例えば、「ソフトウェア＋導入研修等」の合算の場合は、「ソフトウェア」とする）。</t>
    <rPh sb="3" eb="5">
      <t>クミア</t>
    </rPh>
    <rPh sb="8" eb="10">
      <t>ミツモリ</t>
    </rPh>
    <rPh sb="15" eb="16">
      <t>シュ</t>
    </rPh>
    <rPh sb="18" eb="20">
      <t>シュベツ</t>
    </rPh>
    <rPh sb="24" eb="25">
      <t>タト</t>
    </rPh>
    <rPh sb="43" eb="45">
      <t>ガッサン</t>
    </rPh>
    <rPh sb="46" eb="48">
      <t>バアイ</t>
    </rPh>
    <phoneticPr fontId="1"/>
  </si>
  <si>
    <t>Wi-Fi工事</t>
    <rPh sb="5" eb="7">
      <t>コウジ</t>
    </rPh>
    <phoneticPr fontId="1"/>
  </si>
  <si>
    <t>ネットワーク機器</t>
  </si>
  <si>
    <t>様式第5号</t>
    <phoneticPr fontId="10"/>
  </si>
  <si>
    <t>　　年　　月　　日付け大阪府指令高事第　　　号で交付の決定があった標記の補助金について、
補助事業が完了したので、大阪府ＩＣＴ導入支援事業補助金交付要綱（大阪府地域医療介護総合
確保基金事業）第10条の規定により、下記のとおり報告します。</t>
    <phoneticPr fontId="1"/>
  </si>
  <si>
    <t>報告日（報告書作成日を記入）</t>
    <rPh sb="0" eb="2">
      <t>ホウコク</t>
    </rPh>
    <rPh sb="2" eb="3">
      <t>ビ</t>
    </rPh>
    <rPh sb="4" eb="7">
      <t>ホウコクショ</t>
    </rPh>
    <rPh sb="7" eb="9">
      <t>サクセイ</t>
    </rPh>
    <rPh sb="9" eb="10">
      <t>ビ</t>
    </rPh>
    <rPh sb="11" eb="13">
      <t>キニュウ</t>
    </rPh>
    <phoneticPr fontId="1"/>
  </si>
  <si>
    <t>所要額精算調書（様式第５号別紙⑴）</t>
    <phoneticPr fontId="1"/>
  </si>
  <si>
    <t xml:space="preserve">   住    所（本社所在地）</t>
    <phoneticPr fontId="10"/>
  </si>
  <si>
    <t xml:space="preserve">  法 人（事業者）名</t>
    <phoneticPr fontId="10"/>
  </si>
  <si>
    <t>代表者名</t>
    <rPh sb="0" eb="3">
      <t>ダイヒョウシャ</t>
    </rPh>
    <rPh sb="3" eb="4">
      <t>メイ</t>
    </rPh>
    <phoneticPr fontId="1"/>
  </si>
  <si>
    <t xml:space="preserve">   代表者名</t>
    <rPh sb="6" eb="7">
      <t>メイ</t>
    </rPh>
    <phoneticPr fontId="10"/>
  </si>
  <si>
    <t>契約内訳</t>
    <rPh sb="0" eb="2">
      <t>ケイヤク</t>
    </rPh>
    <rPh sb="2" eb="3">
      <t>ナイ</t>
    </rPh>
    <rPh sb="3" eb="4">
      <t>ヤク</t>
    </rPh>
    <phoneticPr fontId="1"/>
  </si>
  <si>
    <t>様式第５号別紙（1）　</t>
    <phoneticPr fontId="1"/>
  </si>
  <si>
    <t>・書類一式は１事業者（法人）につき１部とすること。</t>
    <phoneticPr fontId="1"/>
  </si>
  <si>
    <t>＜チェックリスト＞</t>
    <phoneticPr fontId="1"/>
  </si>
  <si>
    <r>
      <t xml:space="preserve">事業実施状況の記録
</t>
    </r>
    <r>
      <rPr>
        <sz val="9"/>
        <color theme="1"/>
        <rFont val="游ゴシック"/>
        <family val="3"/>
        <charset val="128"/>
        <scheme val="minor"/>
      </rPr>
      <t>※導入したＩＣＴや活用している現場の様子の写真等
（例）介護ソフト画面（タブレット端末であれば、ソフトをインストール等したうえで使用していることが分かるもの）や導入台数、業務で使用していること（事業所又は訪問先で実際に活用している様子や、シール貼付等により私物と区別している様子など）が分かるもの</t>
    </r>
    <phoneticPr fontId="1"/>
  </si>
  <si>
    <t>(6)　その他知事が必要と認める書類</t>
    <rPh sb="6" eb="7">
      <t>タ</t>
    </rPh>
    <rPh sb="7" eb="9">
      <t>チジ</t>
    </rPh>
    <rPh sb="10" eb="12">
      <t>ヒツヨウ</t>
    </rPh>
    <rPh sb="13" eb="14">
      <t>ミト</t>
    </rPh>
    <rPh sb="16" eb="18">
      <t>ショルイ</t>
    </rPh>
    <phoneticPr fontId="1"/>
  </si>
  <si>
    <r>
      <t xml:space="preserve">実績報告書（様式第５号）※１事業者（法人）につき１枚
</t>
    </r>
    <r>
      <rPr>
        <sz val="9"/>
        <color theme="1"/>
        <rFont val="游ゴシック"/>
        <family val="3"/>
        <charset val="128"/>
        <scheme val="minor"/>
      </rPr>
      <t>※様式に記載している提出書類の(5)「債権債務者（登録・変更）申請書、通帳の写し」については事前提出のため、添付不要です</t>
    </r>
    <r>
      <rPr>
        <sz val="11"/>
        <color theme="1"/>
        <rFont val="游ゴシック"/>
        <family val="2"/>
        <charset val="128"/>
        <scheme val="minor"/>
      </rPr>
      <t>。</t>
    </r>
    <phoneticPr fontId="1"/>
  </si>
  <si>
    <t>１．実績額</t>
    <rPh sb="2" eb="4">
      <t>ジッセキ</t>
    </rPh>
    <phoneticPr fontId="1"/>
  </si>
  <si>
    <t>※事前エントリー時に表示された受付番号を記入して下さい。</t>
    <rPh sb="1" eb="3">
      <t>ジゼン</t>
    </rPh>
    <rPh sb="8" eb="9">
      <t>ジ</t>
    </rPh>
    <rPh sb="10" eb="12">
      <t>ヒョウジ</t>
    </rPh>
    <rPh sb="15" eb="19">
      <t>ウケツケバンゴウ</t>
    </rPh>
    <rPh sb="20" eb="22">
      <t>キニュウ</t>
    </rPh>
    <rPh sb="24" eb="25">
      <t>クダ</t>
    </rPh>
    <phoneticPr fontId="1"/>
  </si>
  <si>
    <t>(5)　事業実施状況の記録（写真等）</t>
    <phoneticPr fontId="1"/>
  </si>
  <si>
    <t>(4)　領収書（写し）（交付決定があった年度内に支払いを完了したもの）</t>
    <phoneticPr fontId="1"/>
  </si>
  <si>
    <t>(3)　契約書、納品書及び請求書（全て写し）</t>
    <phoneticPr fontId="1"/>
  </si>
  <si>
    <t>所在市区町村名</t>
    <rPh sb="0" eb="2">
      <t>ショザイ</t>
    </rPh>
    <rPh sb="2" eb="7">
      <t>シクチョウソンメイ</t>
    </rPh>
    <phoneticPr fontId="1"/>
  </si>
  <si>
    <t>大阪市中央区</t>
    <rPh sb="0" eb="3">
      <t>オオサカシ</t>
    </rPh>
    <rPh sb="3" eb="6">
      <t>チュウオウク</t>
    </rPh>
    <phoneticPr fontId="1"/>
  </si>
  <si>
    <r>
      <t xml:space="preserve">「SECURITY ACTION」の宣言をしたことが確認できる書類。いずれか一つ。
</t>
    </r>
    <r>
      <rPr>
        <sz val="9"/>
        <rFont val="游ゴシック"/>
        <family val="3"/>
        <charset val="128"/>
        <scheme val="minor"/>
      </rPr>
      <t>①申込み後にシステムから自動送信されるメールを印刷したもの。
　（件名：「【SECURITY ACTION】一つ星/二つ星：自己宣言完了のお知らせ」）
②申込み後、約1～2週間後にロゴマークの使用手続まで全て完了したことをお知らせするメール
　を印刷したもの。（件名：「【SECURITY ACTION】申込受理のご連絡」）
③「自己宣言者サイト」にログインし、申込み状況の画面の印刷したもの</t>
    </r>
    <rPh sb="26" eb="28">
      <t>カクニン</t>
    </rPh>
    <rPh sb="31" eb="33">
      <t>ショルイ</t>
    </rPh>
    <rPh sb="38" eb="39">
      <t>ヒト</t>
    </rPh>
    <rPh sb="65" eb="67">
      <t>インサツ</t>
    </rPh>
    <rPh sb="165" eb="167">
      <t>インサツ</t>
    </rPh>
    <rPh sb="229" eb="231">
      <t>ガメン</t>
    </rPh>
    <rPh sb="232" eb="234">
      <t>インサツ</t>
    </rPh>
    <phoneticPr fontId="1"/>
  </si>
  <si>
    <r>
      <t xml:space="preserve">領収書の写し
</t>
    </r>
    <r>
      <rPr>
        <b/>
        <sz val="9"/>
        <color rgb="FFFF0000"/>
        <rFont val="游ゴシック"/>
        <family val="3"/>
        <charset val="128"/>
        <scheme val="minor"/>
      </rPr>
      <t>※必ず令和5年度中に支払を完了してください。</t>
    </r>
    <rPh sb="8" eb="9">
      <t>カナラ</t>
    </rPh>
    <rPh sb="10" eb="12">
      <t>レイワ</t>
    </rPh>
    <rPh sb="13" eb="16">
      <t>ネンドチュウ</t>
    </rPh>
    <rPh sb="17" eb="19">
      <t>シハライ</t>
    </rPh>
    <rPh sb="20" eb="22">
      <t>カンリョウ</t>
    </rPh>
    <phoneticPr fontId="1"/>
  </si>
  <si>
    <r>
      <t xml:space="preserve">契約書（注文書）・請求書の写し
</t>
    </r>
    <r>
      <rPr>
        <b/>
        <sz val="9"/>
        <color rgb="FFFF0000"/>
        <rFont val="游ゴシック"/>
        <family val="3"/>
        <charset val="128"/>
        <scheme val="minor"/>
      </rPr>
      <t>※「契約書」がない場合は、発注日や購入した製品等の内訳がわかる注文書等を添付</t>
    </r>
    <rPh sb="18" eb="21">
      <t>ケイヤクショ</t>
    </rPh>
    <rPh sb="25" eb="27">
      <t>バアイ</t>
    </rPh>
    <rPh sb="29" eb="31">
      <t>ハッチュウ</t>
    </rPh>
    <rPh sb="31" eb="32">
      <t>ビ</t>
    </rPh>
    <rPh sb="33" eb="35">
      <t>コウニュウ</t>
    </rPh>
    <rPh sb="37" eb="39">
      <t>セイヒン</t>
    </rPh>
    <rPh sb="39" eb="40">
      <t>トウ</t>
    </rPh>
    <rPh sb="41" eb="43">
      <t>ウチワケ</t>
    </rPh>
    <rPh sb="47" eb="50">
      <t>チュウモンショ</t>
    </rPh>
    <rPh sb="50" eb="51">
      <t>トウ</t>
    </rPh>
    <rPh sb="52" eb="54">
      <t>テンプ</t>
    </rPh>
    <phoneticPr fontId="1"/>
  </si>
  <si>
    <t>令和5年度大阪府ＩＣＴ導入支援事業補助金実績報告書＜連絡票＞</t>
    <rPh sb="0" eb="2">
      <t>レイワ</t>
    </rPh>
    <rPh sb="3" eb="5">
      <t>ネンド</t>
    </rPh>
    <rPh sb="20" eb="22">
      <t>ジッセキ</t>
    </rPh>
    <rPh sb="22" eb="25">
      <t>ホウコクショ</t>
    </rPh>
    <rPh sb="26" eb="28">
      <t>レンラク</t>
    </rPh>
    <rPh sb="28" eb="29">
      <t>ヒョウ</t>
    </rPh>
    <phoneticPr fontId="1"/>
  </si>
  <si>
    <t>申込番号（事前エントリー時）</t>
    <rPh sb="0" eb="2">
      <t>モウシコミ</t>
    </rPh>
    <rPh sb="2" eb="4">
      <t>バンゴウ</t>
    </rPh>
    <rPh sb="5" eb="7">
      <t>ジゼン</t>
    </rPh>
    <rPh sb="12" eb="13">
      <t>ジ</t>
    </rPh>
    <phoneticPr fontId="1"/>
  </si>
  <si>
    <t>令和５年度　大阪府ＩＣＴ導入支援事業補助金補助事業実績報告書</t>
    <rPh sb="0" eb="2">
      <t>レイワ</t>
    </rPh>
    <rPh sb="3" eb="4">
      <t>ネン</t>
    </rPh>
    <rPh sb="4" eb="5">
      <t>ド</t>
    </rPh>
    <phoneticPr fontId="10"/>
  </si>
  <si>
    <t>※３　令和２年度から令和４年度までに交付を受けた事業所のみ記載</t>
    <rPh sb="3" eb="5">
      <t>レイワ</t>
    </rPh>
    <rPh sb="6" eb="8">
      <t>ネンド</t>
    </rPh>
    <rPh sb="10" eb="12">
      <t>レイワ</t>
    </rPh>
    <rPh sb="13" eb="15">
      <t>ネンド</t>
    </rPh>
    <phoneticPr fontId="1"/>
  </si>
  <si>
    <t>過年度の補助金交付額</t>
    <rPh sb="0" eb="3">
      <t>カネンド</t>
    </rPh>
    <rPh sb="4" eb="7">
      <t>ホジョキン</t>
    </rPh>
    <rPh sb="7" eb="9">
      <t>コウフ</t>
    </rPh>
    <rPh sb="9" eb="10">
      <t>ガク</t>
    </rPh>
    <phoneticPr fontId="1"/>
  </si>
  <si>
    <t>※3　支払日は、領収書で確認できる日としてください。発注、納品、支払日のいずれも令和５年度中であることが必要です。</t>
    <rPh sb="3" eb="6">
      <t>シハライビ</t>
    </rPh>
    <rPh sb="8" eb="11">
      <t>リョウシュウショ</t>
    </rPh>
    <rPh sb="12" eb="14">
      <t>カクニン</t>
    </rPh>
    <rPh sb="17" eb="18">
      <t>ヒ</t>
    </rPh>
    <rPh sb="26" eb="28">
      <t>ハッチュウ</t>
    </rPh>
    <rPh sb="29" eb="31">
      <t>ノウヒン</t>
    </rPh>
    <rPh sb="32" eb="35">
      <t>シハライビ</t>
    </rPh>
    <rPh sb="40" eb="42">
      <t>レイワ</t>
    </rPh>
    <rPh sb="43" eb="45">
      <t>ネンド</t>
    </rPh>
    <rPh sb="45" eb="46">
      <t>チュウ</t>
    </rPh>
    <rPh sb="52" eb="54">
      <t>ヒツヨウ</t>
    </rPh>
    <phoneticPr fontId="1"/>
  </si>
  <si>
    <r>
      <t>(1)　所要額精算調書（様式第５号別紙</t>
    </r>
    <r>
      <rPr>
        <sz val="11"/>
        <rFont val="ＭＳ 明朝"/>
        <family val="1"/>
        <charset val="128"/>
      </rPr>
      <t>⑴</t>
    </r>
    <r>
      <rPr>
        <sz val="11"/>
        <rFont val="HGPｺﾞｼｯｸM"/>
        <family val="3"/>
        <charset val="128"/>
      </rPr>
      <t>）</t>
    </r>
    <rPh sb="4" eb="6">
      <t>ショヨウ</t>
    </rPh>
    <rPh sb="6" eb="7">
      <t>ガク</t>
    </rPh>
    <rPh sb="7" eb="9">
      <t>セイサン</t>
    </rPh>
    <rPh sb="9" eb="11">
      <t>チョウショ</t>
    </rPh>
    <rPh sb="12" eb="14">
      <t>ヨウシキ</t>
    </rPh>
    <rPh sb="14" eb="15">
      <t>ダイ</t>
    </rPh>
    <rPh sb="16" eb="17">
      <t>ゴウ</t>
    </rPh>
    <rPh sb="17" eb="19">
      <t>ベッシ</t>
    </rPh>
    <phoneticPr fontId="1"/>
  </si>
  <si>
    <t>(2)　所要額精算調書（契約内訳）</t>
    <rPh sb="7" eb="9">
      <t>セイサン</t>
    </rPh>
    <rPh sb="9" eb="11">
      <t>チョウショ</t>
    </rPh>
    <rPh sb="12" eb="16">
      <t>ケイヤクウチワケ</t>
    </rPh>
    <phoneticPr fontId="1"/>
  </si>
  <si>
    <t>令和５年度　大阪府ＩＣＴ導入支援事業補助金　所要額精算調書</t>
    <rPh sb="25" eb="27">
      <t>セイサン</t>
    </rPh>
    <rPh sb="27" eb="29">
      <t>チョウショ</t>
    </rPh>
    <phoneticPr fontId="1"/>
  </si>
  <si>
    <t>令和５年度　大阪府ＩＣＴ導入支援事業補助金　所要額精算調書（契約内訳）</t>
    <rPh sb="25" eb="27">
      <t>セイサン</t>
    </rPh>
    <rPh sb="30" eb="32">
      <t>ケイヤク</t>
    </rPh>
    <rPh sb="32" eb="34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</si>
</sst>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]000\-00;000\-0000"/>
    <numFmt numFmtId="178" formatCode="[$-411]ggge&quot;年&quot;m&quot;月&quot;d&quot;日&quot;;@"/>
    <numFmt numFmtId="179" formatCode="m/d;@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13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25" borderId="14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26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0" borderId="16" applyNumberFormat="0" applyAlignment="0" applyProtection="0">
      <alignment vertical="center"/>
    </xf>
    <xf numFmtId="0" fontId="32" fillId="0" borderId="0"/>
    <xf numFmtId="0" fontId="3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9" fillId="2" borderId="0" xfId="1" applyFont="1" applyFill="1" applyAlignment="1">
      <alignment vertical="center"/>
    </xf>
    <xf numFmtId="0" fontId="9" fillId="2" borderId="7" xfId="1" applyFont="1" applyFill="1" applyBorder="1" applyAlignment="1">
      <alignment vertical="center"/>
    </xf>
    <xf numFmtId="0" fontId="9" fillId="2" borderId="8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/>
    </xf>
    <xf numFmtId="0" fontId="9" fillId="2" borderId="9" xfId="1" applyFont="1" applyFill="1" applyBorder="1" applyAlignment="1">
      <alignment vertical="center"/>
    </xf>
    <xf numFmtId="0" fontId="9" fillId="2" borderId="10" xfId="1" applyFont="1" applyFill="1" applyBorder="1" applyAlignment="1">
      <alignment vertical="center"/>
    </xf>
    <xf numFmtId="0" fontId="9" fillId="2" borderId="0" xfId="1" applyFont="1" applyFill="1" applyAlignment="1">
      <alignment horizontal="left" vertical="center"/>
    </xf>
    <xf numFmtId="0" fontId="9" fillId="2" borderId="5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0" fontId="9" fillId="2" borderId="0" xfId="1" applyFont="1" applyFill="1" applyAlignment="1">
      <alignment vertical="center" shrinkToFit="1"/>
    </xf>
    <xf numFmtId="0" fontId="9" fillId="2" borderId="0" xfId="1" applyFont="1" applyFill="1" applyAlignment="1">
      <alignment horizontal="right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178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7" fontId="0" fillId="4" borderId="1" xfId="0" applyNumberFormat="1" applyFill="1" applyBorder="1" applyAlignment="1">
      <alignment horizontal="left" vertical="center"/>
    </xf>
    <xf numFmtId="0" fontId="14" fillId="4" borderId="1" xfId="2" applyFill="1" applyBorder="1">
      <alignment vertical="center"/>
    </xf>
    <xf numFmtId="0" fontId="6" fillId="0" borderId="0" xfId="0" applyFont="1">
      <alignment vertical="center"/>
    </xf>
    <xf numFmtId="176" fontId="0" fillId="4" borderId="1" xfId="0" applyNumberFormat="1" applyFill="1" applyBorder="1">
      <alignment vertical="center"/>
    </xf>
    <xf numFmtId="0" fontId="34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 shrinkToFit="1"/>
    </xf>
    <xf numFmtId="0" fontId="34" fillId="0" borderId="0" xfId="0" applyFont="1" applyAlignment="1">
      <alignment vertical="center"/>
    </xf>
    <xf numFmtId="176" fontId="0" fillId="3" borderId="1" xfId="0" applyNumberFormat="1" applyFill="1" applyBorder="1">
      <alignment vertical="center"/>
    </xf>
    <xf numFmtId="0" fontId="0" fillId="0" borderId="24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6" fillId="0" borderId="1" xfId="0" applyFont="1" applyBorder="1">
      <alignment vertical="center"/>
    </xf>
    <xf numFmtId="0" fontId="36" fillId="4" borderId="1" xfId="0" applyFont="1" applyFill="1" applyBorder="1" applyAlignment="1">
      <alignment vertical="center" wrapText="1"/>
    </xf>
    <xf numFmtId="0" fontId="36" fillId="4" borderId="1" xfId="0" applyFont="1" applyFill="1" applyBorder="1">
      <alignment vertical="center"/>
    </xf>
    <xf numFmtId="176" fontId="36" fillId="4" borderId="1" xfId="0" applyNumberFormat="1" applyFont="1" applyFill="1" applyBorder="1">
      <alignment vertical="center"/>
    </xf>
    <xf numFmtId="12" fontId="36" fillId="4" borderId="1" xfId="0" applyNumberFormat="1" applyFont="1" applyFill="1" applyBorder="1" applyAlignment="1">
      <alignment horizontal="center" vertical="center"/>
    </xf>
    <xf numFmtId="176" fontId="36" fillId="3" borderId="1" xfId="0" applyNumberFormat="1" applyFont="1" applyFill="1" applyBorder="1">
      <alignment vertical="center"/>
    </xf>
    <xf numFmtId="176" fontId="36" fillId="3" borderId="1" xfId="0" applyNumberFormat="1" applyFont="1" applyFill="1" applyBorder="1" applyAlignment="1">
      <alignment horizontal="right" vertical="center"/>
    </xf>
    <xf numFmtId="176" fontId="36" fillId="0" borderId="25" xfId="0" applyNumberFormat="1" applyFont="1" applyFill="1" applyBorder="1">
      <alignment vertical="center"/>
    </xf>
    <xf numFmtId="12" fontId="36" fillId="0" borderId="0" xfId="0" applyNumberFormat="1" applyFont="1">
      <alignment vertical="center"/>
    </xf>
    <xf numFmtId="0" fontId="38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6" fillId="0" borderId="8" xfId="0" applyFont="1" applyBorder="1">
      <alignment vertical="center"/>
    </xf>
    <xf numFmtId="179" fontId="0" fillId="4" borderId="1" xfId="0" applyNumberForma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1" fillId="0" borderId="0" xfId="0" applyFont="1">
      <alignment vertical="center"/>
    </xf>
    <xf numFmtId="0" fontId="45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42" fillId="0" borderId="1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76" fontId="12" fillId="3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left" vertical="top"/>
    </xf>
    <xf numFmtId="0" fontId="9" fillId="3" borderId="0" xfId="1" applyFont="1" applyFill="1" applyAlignment="1">
      <alignment vertical="center" wrapText="1"/>
    </xf>
    <xf numFmtId="0" fontId="9" fillId="0" borderId="0" xfId="1" applyFont="1" applyFill="1" applyAlignment="1">
      <alignment horizontal="right" vertical="center"/>
    </xf>
    <xf numFmtId="178" fontId="9" fillId="3" borderId="0" xfId="1" applyNumberFormat="1" applyFont="1" applyFill="1" applyAlignment="1">
      <alignment horizontal="center" vertical="center" shrinkToFit="1"/>
    </xf>
    <xf numFmtId="0" fontId="9" fillId="3" borderId="0" xfId="1" applyFont="1" applyFill="1" applyAlignment="1">
      <alignment horizontal="left" vertical="center" shrinkToFit="1"/>
    </xf>
    <xf numFmtId="0" fontId="12" fillId="2" borderId="1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</cellXfs>
  <cellStyles count="52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パーセント 2" xfId="31" xr:uid="{00000000-0005-0000-0000-00001B000000}"/>
    <cellStyle name="ハイパーリンク" xfId="2" builtinId="8"/>
    <cellStyle name="ハイパーリンク 2" xfId="51" xr:uid="{00000000-0005-0000-0000-00001D000000}"/>
    <cellStyle name="メモ 2" xfId="32" xr:uid="{00000000-0005-0000-0000-00001E000000}"/>
    <cellStyle name="リンク セル 2" xfId="33" xr:uid="{00000000-0005-0000-0000-00001F000000}"/>
    <cellStyle name="悪い 2" xfId="34" xr:uid="{00000000-0005-0000-0000-000020000000}"/>
    <cellStyle name="計算 2" xfId="35" xr:uid="{00000000-0005-0000-0000-000021000000}"/>
    <cellStyle name="警告文 2" xfId="36" xr:uid="{00000000-0005-0000-0000-000022000000}"/>
    <cellStyle name="桁区切り 2" xfId="37" xr:uid="{00000000-0005-0000-0000-000023000000}"/>
    <cellStyle name="見出し 1 2" xfId="38" xr:uid="{00000000-0005-0000-0000-000024000000}"/>
    <cellStyle name="見出し 2 2" xfId="39" xr:uid="{00000000-0005-0000-0000-000025000000}"/>
    <cellStyle name="見出し 3 2" xfId="40" xr:uid="{00000000-0005-0000-0000-000026000000}"/>
    <cellStyle name="見出し 4 2" xfId="41" xr:uid="{00000000-0005-0000-0000-000027000000}"/>
    <cellStyle name="集計 2" xfId="42" xr:uid="{00000000-0005-0000-0000-000028000000}"/>
    <cellStyle name="出力 2" xfId="43" xr:uid="{00000000-0005-0000-0000-000029000000}"/>
    <cellStyle name="説明文 2" xfId="44" xr:uid="{00000000-0005-0000-0000-00002A000000}"/>
    <cellStyle name="入力 2" xfId="45" xr:uid="{00000000-0005-0000-0000-00002B000000}"/>
    <cellStyle name="標準" xfId="0" builtinId="0"/>
    <cellStyle name="標準 2" xfId="1" xr:uid="{00000000-0005-0000-0000-00002D000000}"/>
    <cellStyle name="標準 2 2" xfId="46" xr:uid="{00000000-0005-0000-0000-00002E000000}"/>
    <cellStyle name="標準 3" xfId="48" xr:uid="{00000000-0005-0000-0000-00002F000000}"/>
    <cellStyle name="標準 3 2" xfId="49" xr:uid="{00000000-0005-0000-0000-000030000000}"/>
    <cellStyle name="標準 3 3" xfId="50" xr:uid="{00000000-0005-0000-0000-000031000000}"/>
    <cellStyle name="標準 4" xfId="3" xr:uid="{00000000-0005-0000-0000-000032000000}"/>
    <cellStyle name="良い 2" xfId="47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3200400</xdr:colOff>
      <xdr:row>10</xdr:row>
      <xdr:rowOff>0</xdr:rowOff>
    </xdr:from>
    <xdr:to>
      <xdr:col>3</xdr:col>
      <xdr:colOff>0</xdr:colOff>
      <xdr:row>10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79920" y="166116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</xdr:col>
      <xdr:colOff>3124200</xdr:colOff>
      <xdr:row>12</xdr:row>
      <xdr:rowOff>419100</xdr:rowOff>
    </xdr:from>
    <xdr:to>
      <xdr:col>2</xdr:col>
      <xdr:colOff>3390900</xdr:colOff>
      <xdr:row>13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105400" y="3954780"/>
          <a:ext cx="2667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220980</xdr:colOff>
      <xdr:row>17</xdr:row>
      <xdr:rowOff>68580</xdr:rowOff>
    </xdr:from>
    <xdr:to>
      <xdr:col>0</xdr:col>
      <xdr:colOff>615907</xdr:colOff>
      <xdr:row>17</xdr:row>
      <xdr:rowOff>205149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20980" y="5151120"/>
          <a:ext cx="394927" cy="13656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18</xdr:row>
      <xdr:rowOff>45720</xdr:rowOff>
    </xdr:from>
    <xdr:to>
      <xdr:col>0</xdr:col>
      <xdr:colOff>600667</xdr:colOff>
      <xdr:row>18</xdr:row>
      <xdr:rowOff>182289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205740" y="5356860"/>
          <a:ext cx="394927" cy="1365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aka@*****.****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view="pageBreakPreview" topLeftCell="A19" zoomScaleNormal="100" zoomScaleSheetLayoutView="100" workbookViewId="0">
      <selection activeCell="A30" sqref="A30"/>
    </sheetView>
  </sheetViews>
  <sheetFormatPr defaultRowHeight="18"/>
  <cols>
    <col min="2" max="2" width="22.69921875" customWidth="1"/>
    <col min="3" max="3" width="46.8984375" customWidth="1"/>
  </cols>
  <sheetData>
    <row r="1" spans="1:3" ht="22.2">
      <c r="A1" s="25" t="s">
        <v>132</v>
      </c>
    </row>
    <row r="2" spans="1:3" ht="15" customHeight="1" thickBot="1"/>
    <row r="3" spans="1:3" ht="28.5" customHeight="1" thickBot="1">
      <c r="A3" s="66" t="s">
        <v>133</v>
      </c>
      <c r="B3" s="67"/>
      <c r="C3" s="32"/>
    </row>
    <row r="4" spans="1:3" ht="19.5" customHeight="1">
      <c r="A4" t="s">
        <v>123</v>
      </c>
    </row>
    <row r="5" spans="1:3">
      <c r="A5" s="69" t="s">
        <v>51</v>
      </c>
      <c r="B5" s="69"/>
      <c r="C5" s="69"/>
    </row>
    <row r="6" spans="1:3" ht="23.25" customHeight="1">
      <c r="A6" s="64" t="s">
        <v>109</v>
      </c>
      <c r="B6" s="65"/>
      <c r="C6" s="21">
        <v>45285</v>
      </c>
    </row>
    <row r="7" spans="1:3">
      <c r="A7" s="63" t="s">
        <v>43</v>
      </c>
      <c r="B7" s="20" t="s">
        <v>0</v>
      </c>
      <c r="C7" s="22" t="s">
        <v>45</v>
      </c>
    </row>
    <row r="8" spans="1:3">
      <c r="A8" s="63"/>
      <c r="B8" s="20" t="s">
        <v>113</v>
      </c>
      <c r="C8" s="22" t="s">
        <v>49</v>
      </c>
    </row>
    <row r="9" spans="1:3" ht="33" customHeight="1">
      <c r="A9" s="63"/>
      <c r="B9" s="20" t="s">
        <v>84</v>
      </c>
      <c r="C9" s="23">
        <v>4443322</v>
      </c>
    </row>
    <row r="10" spans="1:3" ht="40.5" customHeight="1">
      <c r="A10" s="63"/>
      <c r="B10" s="20" t="s">
        <v>42</v>
      </c>
      <c r="C10" s="17" t="s">
        <v>46</v>
      </c>
    </row>
    <row r="11" spans="1:3">
      <c r="A11" s="63" t="s">
        <v>44</v>
      </c>
      <c r="B11" s="20" t="s">
        <v>3</v>
      </c>
      <c r="C11" s="17" t="s">
        <v>50</v>
      </c>
    </row>
    <row r="12" spans="1:3">
      <c r="A12" s="63"/>
      <c r="B12" s="20" t="s">
        <v>4</v>
      </c>
      <c r="C12" s="17" t="s">
        <v>47</v>
      </c>
    </row>
    <row r="13" spans="1:3" ht="20.25" customHeight="1">
      <c r="A13" s="63"/>
      <c r="B13" s="20" t="s">
        <v>5</v>
      </c>
      <c r="C13" s="24" t="s">
        <v>48</v>
      </c>
    </row>
    <row r="14" spans="1:3" ht="14.25" customHeight="1"/>
    <row r="15" spans="1:3">
      <c r="A15" s="35" t="s">
        <v>52</v>
      </c>
    </row>
    <row r="16" spans="1:3">
      <c r="A16" s="68" t="s">
        <v>117</v>
      </c>
      <c r="B16" s="68"/>
      <c r="C16" s="68"/>
    </row>
    <row r="17" spans="1:3">
      <c r="A17" s="34" t="s">
        <v>53</v>
      </c>
    </row>
    <row r="18" spans="1:3">
      <c r="A18" s="34" t="s">
        <v>54</v>
      </c>
      <c r="B18" t="s">
        <v>55</v>
      </c>
    </row>
    <row r="19" spans="1:3">
      <c r="A19" s="34"/>
      <c r="B19" t="s">
        <v>71</v>
      </c>
    </row>
    <row r="20" spans="1:3" ht="16.5" customHeight="1"/>
    <row r="21" spans="1:3">
      <c r="A21" t="s">
        <v>118</v>
      </c>
    </row>
    <row r="22" spans="1:3">
      <c r="A22" s="33" t="s">
        <v>67</v>
      </c>
    </row>
    <row r="23" spans="1:3">
      <c r="A23" s="19" t="s">
        <v>68</v>
      </c>
      <c r="B23" s="62" t="s">
        <v>69</v>
      </c>
      <c r="C23" s="62"/>
    </row>
    <row r="24" spans="1:3" ht="51.75" customHeight="1">
      <c r="A24" s="53" t="s">
        <v>70</v>
      </c>
      <c r="B24" s="72" t="s">
        <v>121</v>
      </c>
      <c r="C24" s="73"/>
    </row>
    <row r="25" spans="1:3" ht="30" customHeight="1">
      <c r="A25" s="53" t="s">
        <v>70</v>
      </c>
      <c r="B25" s="73" t="s">
        <v>110</v>
      </c>
      <c r="C25" s="73"/>
    </row>
    <row r="26" spans="1:3" ht="30" customHeight="1">
      <c r="A26" s="53" t="s">
        <v>70</v>
      </c>
      <c r="B26" s="74" t="s">
        <v>115</v>
      </c>
      <c r="C26" s="75"/>
    </row>
    <row r="27" spans="1:3" ht="41.25" customHeight="1">
      <c r="A27" s="53" t="s">
        <v>70</v>
      </c>
      <c r="B27" s="72" t="s">
        <v>131</v>
      </c>
      <c r="C27" s="73"/>
    </row>
    <row r="28" spans="1:3" ht="41.25" customHeight="1">
      <c r="A28" s="53" t="s">
        <v>70</v>
      </c>
      <c r="B28" s="72" t="s">
        <v>130</v>
      </c>
      <c r="C28" s="73"/>
    </row>
    <row r="29" spans="1:3" ht="94.5" customHeight="1">
      <c r="A29" s="53" t="s">
        <v>70</v>
      </c>
      <c r="B29" s="72" t="s">
        <v>119</v>
      </c>
      <c r="C29" s="73"/>
    </row>
    <row r="30" spans="1:3" s="60" customFormat="1" ht="98.25" customHeight="1">
      <c r="A30" s="61" t="s">
        <v>70</v>
      </c>
      <c r="B30" s="70" t="s">
        <v>129</v>
      </c>
      <c r="C30" s="71"/>
    </row>
  </sheetData>
  <mergeCells count="14">
    <mergeCell ref="B30:C30"/>
    <mergeCell ref="B24:C24"/>
    <mergeCell ref="B25:C25"/>
    <mergeCell ref="B26:C26"/>
    <mergeCell ref="B27:C27"/>
    <mergeCell ref="B28:C28"/>
    <mergeCell ref="B29:C29"/>
    <mergeCell ref="B23:C23"/>
    <mergeCell ref="A7:A10"/>
    <mergeCell ref="A11:A13"/>
    <mergeCell ref="A6:B6"/>
    <mergeCell ref="A3:B3"/>
    <mergeCell ref="A16:C16"/>
    <mergeCell ref="A5:C5"/>
  </mergeCells>
  <phoneticPr fontId="1"/>
  <dataValidations count="1">
    <dataValidation type="list" allowBlank="1" showInputMessage="1" showErrorMessage="1" sqref="A24:A30" xr:uid="{00000000-0002-0000-0000-000000000000}">
      <formula1>"□,☑"</formula1>
    </dataValidation>
  </dataValidations>
  <hyperlinks>
    <hyperlink ref="C1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3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37"/>
  <sheetViews>
    <sheetView view="pageBreakPreview" topLeftCell="A13" zoomScaleNormal="100" zoomScaleSheetLayoutView="100" workbookViewId="0">
      <selection activeCell="D28" sqref="D28"/>
    </sheetView>
  </sheetViews>
  <sheetFormatPr defaultColWidth="8.09765625" defaultRowHeight="13.2"/>
  <cols>
    <col min="1" max="2" width="1.19921875" style="1" customWidth="1"/>
    <col min="3" max="23" width="3.69921875" style="1" customWidth="1"/>
    <col min="24" max="25" width="1.19921875" style="1" customWidth="1"/>
    <col min="26" max="248" width="8.09765625" style="1"/>
    <col min="249" max="250" width="1.19921875" style="1" customWidth="1"/>
    <col min="251" max="271" width="3.69921875" style="1" customWidth="1"/>
    <col min="272" max="273" width="1.19921875" style="1" customWidth="1"/>
    <col min="274" max="504" width="8.09765625" style="1"/>
    <col min="505" max="506" width="1.19921875" style="1" customWidth="1"/>
    <col min="507" max="527" width="3.69921875" style="1" customWidth="1"/>
    <col min="528" max="529" width="1.19921875" style="1" customWidth="1"/>
    <col min="530" max="760" width="8.09765625" style="1"/>
    <col min="761" max="762" width="1.19921875" style="1" customWidth="1"/>
    <col min="763" max="783" width="3.69921875" style="1" customWidth="1"/>
    <col min="784" max="785" width="1.19921875" style="1" customWidth="1"/>
    <col min="786" max="1016" width="8.09765625" style="1"/>
    <col min="1017" max="1018" width="1.19921875" style="1" customWidth="1"/>
    <col min="1019" max="1039" width="3.69921875" style="1" customWidth="1"/>
    <col min="1040" max="1041" width="1.19921875" style="1" customWidth="1"/>
    <col min="1042" max="1272" width="8.09765625" style="1"/>
    <col min="1273" max="1274" width="1.19921875" style="1" customWidth="1"/>
    <col min="1275" max="1295" width="3.69921875" style="1" customWidth="1"/>
    <col min="1296" max="1297" width="1.19921875" style="1" customWidth="1"/>
    <col min="1298" max="1528" width="8.09765625" style="1"/>
    <col min="1529" max="1530" width="1.19921875" style="1" customWidth="1"/>
    <col min="1531" max="1551" width="3.69921875" style="1" customWidth="1"/>
    <col min="1552" max="1553" width="1.19921875" style="1" customWidth="1"/>
    <col min="1554" max="1784" width="8.09765625" style="1"/>
    <col min="1785" max="1786" width="1.19921875" style="1" customWidth="1"/>
    <col min="1787" max="1807" width="3.69921875" style="1" customWidth="1"/>
    <col min="1808" max="1809" width="1.19921875" style="1" customWidth="1"/>
    <col min="1810" max="2040" width="8.09765625" style="1"/>
    <col min="2041" max="2042" width="1.19921875" style="1" customWidth="1"/>
    <col min="2043" max="2063" width="3.69921875" style="1" customWidth="1"/>
    <col min="2064" max="2065" width="1.19921875" style="1" customWidth="1"/>
    <col min="2066" max="2296" width="8.09765625" style="1"/>
    <col min="2297" max="2298" width="1.19921875" style="1" customWidth="1"/>
    <col min="2299" max="2319" width="3.69921875" style="1" customWidth="1"/>
    <col min="2320" max="2321" width="1.19921875" style="1" customWidth="1"/>
    <col min="2322" max="2552" width="8.09765625" style="1"/>
    <col min="2553" max="2554" width="1.19921875" style="1" customWidth="1"/>
    <col min="2555" max="2575" width="3.69921875" style="1" customWidth="1"/>
    <col min="2576" max="2577" width="1.19921875" style="1" customWidth="1"/>
    <col min="2578" max="2808" width="8.09765625" style="1"/>
    <col min="2809" max="2810" width="1.19921875" style="1" customWidth="1"/>
    <col min="2811" max="2831" width="3.69921875" style="1" customWidth="1"/>
    <col min="2832" max="2833" width="1.19921875" style="1" customWidth="1"/>
    <col min="2834" max="3064" width="8.09765625" style="1"/>
    <col min="3065" max="3066" width="1.19921875" style="1" customWidth="1"/>
    <col min="3067" max="3087" width="3.69921875" style="1" customWidth="1"/>
    <col min="3088" max="3089" width="1.19921875" style="1" customWidth="1"/>
    <col min="3090" max="3320" width="8.09765625" style="1"/>
    <col min="3321" max="3322" width="1.19921875" style="1" customWidth="1"/>
    <col min="3323" max="3343" width="3.69921875" style="1" customWidth="1"/>
    <col min="3344" max="3345" width="1.19921875" style="1" customWidth="1"/>
    <col min="3346" max="3576" width="8.09765625" style="1"/>
    <col min="3577" max="3578" width="1.19921875" style="1" customWidth="1"/>
    <col min="3579" max="3599" width="3.69921875" style="1" customWidth="1"/>
    <col min="3600" max="3601" width="1.19921875" style="1" customWidth="1"/>
    <col min="3602" max="3832" width="8.09765625" style="1"/>
    <col min="3833" max="3834" width="1.19921875" style="1" customWidth="1"/>
    <col min="3835" max="3855" width="3.69921875" style="1" customWidth="1"/>
    <col min="3856" max="3857" width="1.19921875" style="1" customWidth="1"/>
    <col min="3858" max="4088" width="8.09765625" style="1"/>
    <col min="4089" max="4090" width="1.19921875" style="1" customWidth="1"/>
    <col min="4091" max="4111" width="3.69921875" style="1" customWidth="1"/>
    <col min="4112" max="4113" width="1.19921875" style="1" customWidth="1"/>
    <col min="4114" max="4344" width="8.09765625" style="1"/>
    <col min="4345" max="4346" width="1.19921875" style="1" customWidth="1"/>
    <col min="4347" max="4367" width="3.69921875" style="1" customWidth="1"/>
    <col min="4368" max="4369" width="1.19921875" style="1" customWidth="1"/>
    <col min="4370" max="4600" width="8.09765625" style="1"/>
    <col min="4601" max="4602" width="1.19921875" style="1" customWidth="1"/>
    <col min="4603" max="4623" width="3.69921875" style="1" customWidth="1"/>
    <col min="4624" max="4625" width="1.19921875" style="1" customWidth="1"/>
    <col min="4626" max="4856" width="8.09765625" style="1"/>
    <col min="4857" max="4858" width="1.19921875" style="1" customWidth="1"/>
    <col min="4859" max="4879" width="3.69921875" style="1" customWidth="1"/>
    <col min="4880" max="4881" width="1.19921875" style="1" customWidth="1"/>
    <col min="4882" max="5112" width="8.09765625" style="1"/>
    <col min="5113" max="5114" width="1.19921875" style="1" customWidth="1"/>
    <col min="5115" max="5135" width="3.69921875" style="1" customWidth="1"/>
    <col min="5136" max="5137" width="1.19921875" style="1" customWidth="1"/>
    <col min="5138" max="5368" width="8.09765625" style="1"/>
    <col min="5369" max="5370" width="1.19921875" style="1" customWidth="1"/>
    <col min="5371" max="5391" width="3.69921875" style="1" customWidth="1"/>
    <col min="5392" max="5393" width="1.19921875" style="1" customWidth="1"/>
    <col min="5394" max="5624" width="8.09765625" style="1"/>
    <col min="5625" max="5626" width="1.19921875" style="1" customWidth="1"/>
    <col min="5627" max="5647" width="3.69921875" style="1" customWidth="1"/>
    <col min="5648" max="5649" width="1.19921875" style="1" customWidth="1"/>
    <col min="5650" max="5880" width="8.09765625" style="1"/>
    <col min="5881" max="5882" width="1.19921875" style="1" customWidth="1"/>
    <col min="5883" max="5903" width="3.69921875" style="1" customWidth="1"/>
    <col min="5904" max="5905" width="1.19921875" style="1" customWidth="1"/>
    <col min="5906" max="6136" width="8.09765625" style="1"/>
    <col min="6137" max="6138" width="1.19921875" style="1" customWidth="1"/>
    <col min="6139" max="6159" width="3.69921875" style="1" customWidth="1"/>
    <col min="6160" max="6161" width="1.19921875" style="1" customWidth="1"/>
    <col min="6162" max="6392" width="8.09765625" style="1"/>
    <col min="6393" max="6394" width="1.19921875" style="1" customWidth="1"/>
    <col min="6395" max="6415" width="3.69921875" style="1" customWidth="1"/>
    <col min="6416" max="6417" width="1.19921875" style="1" customWidth="1"/>
    <col min="6418" max="6648" width="8.09765625" style="1"/>
    <col min="6649" max="6650" width="1.19921875" style="1" customWidth="1"/>
    <col min="6651" max="6671" width="3.69921875" style="1" customWidth="1"/>
    <col min="6672" max="6673" width="1.19921875" style="1" customWidth="1"/>
    <col min="6674" max="6904" width="8.09765625" style="1"/>
    <col min="6905" max="6906" width="1.19921875" style="1" customWidth="1"/>
    <col min="6907" max="6927" width="3.69921875" style="1" customWidth="1"/>
    <col min="6928" max="6929" width="1.19921875" style="1" customWidth="1"/>
    <col min="6930" max="7160" width="8.09765625" style="1"/>
    <col min="7161" max="7162" width="1.19921875" style="1" customWidth="1"/>
    <col min="7163" max="7183" width="3.69921875" style="1" customWidth="1"/>
    <col min="7184" max="7185" width="1.19921875" style="1" customWidth="1"/>
    <col min="7186" max="7416" width="8.09765625" style="1"/>
    <col min="7417" max="7418" width="1.19921875" style="1" customWidth="1"/>
    <col min="7419" max="7439" width="3.69921875" style="1" customWidth="1"/>
    <col min="7440" max="7441" width="1.19921875" style="1" customWidth="1"/>
    <col min="7442" max="7672" width="8.09765625" style="1"/>
    <col min="7673" max="7674" width="1.19921875" style="1" customWidth="1"/>
    <col min="7675" max="7695" width="3.69921875" style="1" customWidth="1"/>
    <col min="7696" max="7697" width="1.19921875" style="1" customWidth="1"/>
    <col min="7698" max="7928" width="8.09765625" style="1"/>
    <col min="7929" max="7930" width="1.19921875" style="1" customWidth="1"/>
    <col min="7931" max="7951" width="3.69921875" style="1" customWidth="1"/>
    <col min="7952" max="7953" width="1.19921875" style="1" customWidth="1"/>
    <col min="7954" max="8184" width="8.09765625" style="1"/>
    <col min="8185" max="8186" width="1.19921875" style="1" customWidth="1"/>
    <col min="8187" max="8207" width="3.69921875" style="1" customWidth="1"/>
    <col min="8208" max="8209" width="1.19921875" style="1" customWidth="1"/>
    <col min="8210" max="8440" width="8.09765625" style="1"/>
    <col min="8441" max="8442" width="1.19921875" style="1" customWidth="1"/>
    <col min="8443" max="8463" width="3.69921875" style="1" customWidth="1"/>
    <col min="8464" max="8465" width="1.19921875" style="1" customWidth="1"/>
    <col min="8466" max="8696" width="8.09765625" style="1"/>
    <col min="8697" max="8698" width="1.19921875" style="1" customWidth="1"/>
    <col min="8699" max="8719" width="3.69921875" style="1" customWidth="1"/>
    <col min="8720" max="8721" width="1.19921875" style="1" customWidth="1"/>
    <col min="8722" max="8952" width="8.09765625" style="1"/>
    <col min="8953" max="8954" width="1.19921875" style="1" customWidth="1"/>
    <col min="8955" max="8975" width="3.69921875" style="1" customWidth="1"/>
    <col min="8976" max="8977" width="1.19921875" style="1" customWidth="1"/>
    <col min="8978" max="9208" width="8.09765625" style="1"/>
    <col min="9209" max="9210" width="1.19921875" style="1" customWidth="1"/>
    <col min="9211" max="9231" width="3.69921875" style="1" customWidth="1"/>
    <col min="9232" max="9233" width="1.19921875" style="1" customWidth="1"/>
    <col min="9234" max="9464" width="8.09765625" style="1"/>
    <col min="9465" max="9466" width="1.19921875" style="1" customWidth="1"/>
    <col min="9467" max="9487" width="3.69921875" style="1" customWidth="1"/>
    <col min="9488" max="9489" width="1.19921875" style="1" customWidth="1"/>
    <col min="9490" max="9720" width="8.09765625" style="1"/>
    <col min="9721" max="9722" width="1.19921875" style="1" customWidth="1"/>
    <col min="9723" max="9743" width="3.69921875" style="1" customWidth="1"/>
    <col min="9744" max="9745" width="1.19921875" style="1" customWidth="1"/>
    <col min="9746" max="9976" width="8.09765625" style="1"/>
    <col min="9977" max="9978" width="1.19921875" style="1" customWidth="1"/>
    <col min="9979" max="9999" width="3.69921875" style="1" customWidth="1"/>
    <col min="10000" max="10001" width="1.19921875" style="1" customWidth="1"/>
    <col min="10002" max="10232" width="8.09765625" style="1"/>
    <col min="10233" max="10234" width="1.19921875" style="1" customWidth="1"/>
    <col min="10235" max="10255" width="3.69921875" style="1" customWidth="1"/>
    <col min="10256" max="10257" width="1.19921875" style="1" customWidth="1"/>
    <col min="10258" max="10488" width="8.09765625" style="1"/>
    <col min="10489" max="10490" width="1.19921875" style="1" customWidth="1"/>
    <col min="10491" max="10511" width="3.69921875" style="1" customWidth="1"/>
    <col min="10512" max="10513" width="1.19921875" style="1" customWidth="1"/>
    <col min="10514" max="10744" width="8.09765625" style="1"/>
    <col min="10745" max="10746" width="1.19921875" style="1" customWidth="1"/>
    <col min="10747" max="10767" width="3.69921875" style="1" customWidth="1"/>
    <col min="10768" max="10769" width="1.19921875" style="1" customWidth="1"/>
    <col min="10770" max="11000" width="8.09765625" style="1"/>
    <col min="11001" max="11002" width="1.19921875" style="1" customWidth="1"/>
    <col min="11003" max="11023" width="3.69921875" style="1" customWidth="1"/>
    <col min="11024" max="11025" width="1.19921875" style="1" customWidth="1"/>
    <col min="11026" max="11256" width="8.09765625" style="1"/>
    <col min="11257" max="11258" width="1.19921875" style="1" customWidth="1"/>
    <col min="11259" max="11279" width="3.69921875" style="1" customWidth="1"/>
    <col min="11280" max="11281" width="1.19921875" style="1" customWidth="1"/>
    <col min="11282" max="11512" width="8.09765625" style="1"/>
    <col min="11513" max="11514" width="1.19921875" style="1" customWidth="1"/>
    <col min="11515" max="11535" width="3.69921875" style="1" customWidth="1"/>
    <col min="11536" max="11537" width="1.19921875" style="1" customWidth="1"/>
    <col min="11538" max="11768" width="8.09765625" style="1"/>
    <col min="11769" max="11770" width="1.19921875" style="1" customWidth="1"/>
    <col min="11771" max="11791" width="3.69921875" style="1" customWidth="1"/>
    <col min="11792" max="11793" width="1.19921875" style="1" customWidth="1"/>
    <col min="11794" max="12024" width="8.09765625" style="1"/>
    <col min="12025" max="12026" width="1.19921875" style="1" customWidth="1"/>
    <col min="12027" max="12047" width="3.69921875" style="1" customWidth="1"/>
    <col min="12048" max="12049" width="1.19921875" style="1" customWidth="1"/>
    <col min="12050" max="12280" width="8.09765625" style="1"/>
    <col min="12281" max="12282" width="1.19921875" style="1" customWidth="1"/>
    <col min="12283" max="12303" width="3.69921875" style="1" customWidth="1"/>
    <col min="12304" max="12305" width="1.19921875" style="1" customWidth="1"/>
    <col min="12306" max="12536" width="8.09765625" style="1"/>
    <col min="12537" max="12538" width="1.19921875" style="1" customWidth="1"/>
    <col min="12539" max="12559" width="3.69921875" style="1" customWidth="1"/>
    <col min="12560" max="12561" width="1.19921875" style="1" customWidth="1"/>
    <col min="12562" max="12792" width="8.09765625" style="1"/>
    <col min="12793" max="12794" width="1.19921875" style="1" customWidth="1"/>
    <col min="12795" max="12815" width="3.69921875" style="1" customWidth="1"/>
    <col min="12816" max="12817" width="1.19921875" style="1" customWidth="1"/>
    <col min="12818" max="13048" width="8.09765625" style="1"/>
    <col min="13049" max="13050" width="1.19921875" style="1" customWidth="1"/>
    <col min="13051" max="13071" width="3.69921875" style="1" customWidth="1"/>
    <col min="13072" max="13073" width="1.19921875" style="1" customWidth="1"/>
    <col min="13074" max="13304" width="8.09765625" style="1"/>
    <col min="13305" max="13306" width="1.19921875" style="1" customWidth="1"/>
    <col min="13307" max="13327" width="3.69921875" style="1" customWidth="1"/>
    <col min="13328" max="13329" width="1.19921875" style="1" customWidth="1"/>
    <col min="13330" max="13560" width="8.09765625" style="1"/>
    <col min="13561" max="13562" width="1.19921875" style="1" customWidth="1"/>
    <col min="13563" max="13583" width="3.69921875" style="1" customWidth="1"/>
    <col min="13584" max="13585" width="1.19921875" style="1" customWidth="1"/>
    <col min="13586" max="13816" width="8.09765625" style="1"/>
    <col min="13817" max="13818" width="1.19921875" style="1" customWidth="1"/>
    <col min="13819" max="13839" width="3.69921875" style="1" customWidth="1"/>
    <col min="13840" max="13841" width="1.19921875" style="1" customWidth="1"/>
    <col min="13842" max="14072" width="8.09765625" style="1"/>
    <col min="14073" max="14074" width="1.19921875" style="1" customWidth="1"/>
    <col min="14075" max="14095" width="3.69921875" style="1" customWidth="1"/>
    <col min="14096" max="14097" width="1.19921875" style="1" customWidth="1"/>
    <col min="14098" max="14328" width="8.09765625" style="1"/>
    <col min="14329" max="14330" width="1.19921875" style="1" customWidth="1"/>
    <col min="14331" max="14351" width="3.69921875" style="1" customWidth="1"/>
    <col min="14352" max="14353" width="1.19921875" style="1" customWidth="1"/>
    <col min="14354" max="14584" width="8.09765625" style="1"/>
    <col min="14585" max="14586" width="1.19921875" style="1" customWidth="1"/>
    <col min="14587" max="14607" width="3.69921875" style="1" customWidth="1"/>
    <col min="14608" max="14609" width="1.19921875" style="1" customWidth="1"/>
    <col min="14610" max="14840" width="8.09765625" style="1"/>
    <col min="14841" max="14842" width="1.19921875" style="1" customWidth="1"/>
    <col min="14843" max="14863" width="3.69921875" style="1" customWidth="1"/>
    <col min="14864" max="14865" width="1.19921875" style="1" customWidth="1"/>
    <col min="14866" max="15096" width="8.09765625" style="1"/>
    <col min="15097" max="15098" width="1.19921875" style="1" customWidth="1"/>
    <col min="15099" max="15119" width="3.69921875" style="1" customWidth="1"/>
    <col min="15120" max="15121" width="1.19921875" style="1" customWidth="1"/>
    <col min="15122" max="15352" width="8.09765625" style="1"/>
    <col min="15353" max="15354" width="1.19921875" style="1" customWidth="1"/>
    <col min="15355" max="15375" width="3.69921875" style="1" customWidth="1"/>
    <col min="15376" max="15377" width="1.19921875" style="1" customWidth="1"/>
    <col min="15378" max="15608" width="8.09765625" style="1"/>
    <col min="15609" max="15610" width="1.19921875" style="1" customWidth="1"/>
    <col min="15611" max="15631" width="3.69921875" style="1" customWidth="1"/>
    <col min="15632" max="15633" width="1.19921875" style="1" customWidth="1"/>
    <col min="15634" max="15864" width="8.09765625" style="1"/>
    <col min="15865" max="15866" width="1.19921875" style="1" customWidth="1"/>
    <col min="15867" max="15887" width="3.69921875" style="1" customWidth="1"/>
    <col min="15888" max="15889" width="1.19921875" style="1" customWidth="1"/>
    <col min="15890" max="16120" width="8.09765625" style="1"/>
    <col min="16121" max="16122" width="1.19921875" style="1" customWidth="1"/>
    <col min="16123" max="16143" width="3.69921875" style="1" customWidth="1"/>
    <col min="16144" max="16145" width="1.19921875" style="1" customWidth="1"/>
    <col min="16146" max="16384" width="8.09765625" style="1"/>
  </cols>
  <sheetData>
    <row r="1" spans="2:24" ht="8.25" customHeight="1"/>
    <row r="2" spans="2:24">
      <c r="B2" s="1" t="s">
        <v>107</v>
      </c>
    </row>
    <row r="3" spans="2:24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/>
    </row>
    <row r="4" spans="2:24">
      <c r="B4" s="6"/>
      <c r="X4" s="5"/>
    </row>
    <row r="5" spans="2:24">
      <c r="B5" s="6"/>
      <c r="P5" s="80"/>
      <c r="Q5" s="80"/>
      <c r="R5" s="81">
        <f>連絡票!C6</f>
        <v>45285</v>
      </c>
      <c r="S5" s="81"/>
      <c r="T5" s="81"/>
      <c r="U5" s="81"/>
      <c r="V5" s="81"/>
      <c r="W5" s="81"/>
      <c r="X5" s="5"/>
    </row>
    <row r="6" spans="2:24">
      <c r="B6" s="6"/>
      <c r="X6" s="5"/>
    </row>
    <row r="7" spans="2:24">
      <c r="B7" s="6"/>
      <c r="C7" s="1" t="s">
        <v>32</v>
      </c>
      <c r="X7" s="5"/>
    </row>
    <row r="8" spans="2:24">
      <c r="B8" s="6"/>
      <c r="X8" s="5"/>
    </row>
    <row r="9" spans="2:24">
      <c r="B9" s="6"/>
      <c r="O9" s="1" t="s">
        <v>111</v>
      </c>
      <c r="X9" s="5"/>
    </row>
    <row r="10" spans="2:24">
      <c r="B10" s="6"/>
      <c r="P10" s="79" t="str">
        <f>連絡票!C10</f>
        <v>大阪府大阪市中央区大手前2丁目</v>
      </c>
      <c r="Q10" s="79"/>
      <c r="R10" s="79"/>
      <c r="S10" s="79"/>
      <c r="T10" s="79"/>
      <c r="U10" s="79"/>
      <c r="V10" s="79"/>
      <c r="W10" s="79"/>
      <c r="X10" s="5"/>
    </row>
    <row r="11" spans="2:24">
      <c r="B11" s="6"/>
      <c r="P11" s="79"/>
      <c r="Q11" s="79"/>
      <c r="R11" s="79"/>
      <c r="S11" s="79"/>
      <c r="T11" s="79"/>
      <c r="U11" s="79"/>
      <c r="V11" s="79"/>
      <c r="W11" s="79"/>
      <c r="X11" s="5"/>
    </row>
    <row r="12" spans="2:24" ht="13.5" customHeight="1">
      <c r="B12" s="6"/>
      <c r="N12" s="13" t="s">
        <v>31</v>
      </c>
      <c r="O12" s="1" t="s">
        <v>112</v>
      </c>
      <c r="X12" s="5"/>
    </row>
    <row r="13" spans="2:24">
      <c r="B13" s="6"/>
      <c r="O13" s="12"/>
      <c r="P13" s="79" t="str">
        <f>連絡票!C7</f>
        <v>株式会社大阪介護サービス</v>
      </c>
      <c r="Q13" s="79"/>
      <c r="R13" s="79"/>
      <c r="S13" s="79"/>
      <c r="T13" s="79"/>
      <c r="U13" s="79"/>
      <c r="V13" s="79"/>
      <c r="W13" s="79"/>
      <c r="X13" s="5"/>
    </row>
    <row r="14" spans="2:24">
      <c r="B14" s="6"/>
      <c r="O14" s="12"/>
      <c r="P14" s="79"/>
      <c r="Q14" s="79"/>
      <c r="R14" s="79"/>
      <c r="S14" s="79"/>
      <c r="T14" s="79"/>
      <c r="U14" s="79"/>
      <c r="V14" s="79"/>
      <c r="W14" s="79"/>
      <c r="X14" s="5"/>
    </row>
    <row r="15" spans="2:24">
      <c r="B15" s="6"/>
      <c r="O15" s="1" t="s">
        <v>114</v>
      </c>
      <c r="X15" s="5"/>
    </row>
    <row r="16" spans="2:24">
      <c r="B16" s="6"/>
      <c r="P16" s="82" t="str">
        <f>連絡票!C8</f>
        <v>浪速　花子</v>
      </c>
      <c r="Q16" s="82"/>
      <c r="R16" s="82"/>
      <c r="S16" s="82"/>
      <c r="T16" s="82"/>
      <c r="U16" s="82"/>
      <c r="V16" s="82"/>
      <c r="W16" s="11"/>
      <c r="X16" s="5"/>
    </row>
    <row r="17" spans="2:24">
      <c r="B17" s="6"/>
      <c r="P17" s="12"/>
      <c r="Q17" s="12"/>
      <c r="R17" s="12"/>
      <c r="S17" s="12"/>
      <c r="T17" s="12"/>
      <c r="U17" s="12"/>
      <c r="V17" s="12"/>
      <c r="W17" s="11"/>
      <c r="X17" s="5"/>
    </row>
    <row r="18" spans="2:24" ht="14.4">
      <c r="B18" s="83" t="s">
        <v>134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5"/>
    </row>
    <row r="19" spans="2:24" ht="14.4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</row>
    <row r="20" spans="2:24" ht="77.400000000000006" customHeight="1">
      <c r="B20" s="14"/>
      <c r="C20" s="77" t="s">
        <v>108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16"/>
    </row>
    <row r="21" spans="2:24" ht="14.4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 t="s">
        <v>33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/>
    </row>
    <row r="22" spans="2:24" ht="14.4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/>
    </row>
    <row r="23" spans="2:24" ht="14.4">
      <c r="B23" s="14"/>
      <c r="C23" s="7" t="s">
        <v>122</v>
      </c>
      <c r="D23" s="15"/>
      <c r="E23" s="15"/>
      <c r="F23" s="15"/>
      <c r="G23" s="15"/>
      <c r="H23" s="15" t="s">
        <v>34</v>
      </c>
      <c r="I23" s="76">
        <f>'精算調書（別紙(1)）'!O17</f>
        <v>1156000</v>
      </c>
      <c r="J23" s="76"/>
      <c r="K23" s="76"/>
      <c r="L23" s="76"/>
      <c r="M23" s="15" t="s">
        <v>30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/>
    </row>
    <row r="24" spans="2:24" ht="14.4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6"/>
    </row>
    <row r="25" spans="2:24" ht="14.4">
      <c r="B25" s="14"/>
      <c r="C25" s="7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6"/>
    </row>
    <row r="26" spans="2:24" ht="14.4">
      <c r="B26" s="14"/>
      <c r="C26" s="7"/>
      <c r="D26" s="7" t="s">
        <v>138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</row>
    <row r="27" spans="2:24" ht="14.4">
      <c r="B27" s="14"/>
      <c r="C27" s="7"/>
      <c r="D27" s="7" t="s">
        <v>139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6"/>
    </row>
    <row r="28" spans="2:24" ht="14.4">
      <c r="B28" s="14"/>
      <c r="C28" s="7"/>
      <c r="D28" s="7" t="s">
        <v>126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2:24" ht="14.4">
      <c r="B29" s="14"/>
      <c r="C29" s="7"/>
      <c r="D29" s="7" t="s">
        <v>125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</row>
    <row r="30" spans="2:24" ht="14.4">
      <c r="B30" s="14"/>
      <c r="C30" s="7"/>
      <c r="D30" s="7" t="s">
        <v>124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</row>
    <row r="31" spans="2:24" ht="14.4">
      <c r="B31" s="14"/>
      <c r="C31" s="15"/>
      <c r="D31" s="7" t="s">
        <v>120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/>
    </row>
    <row r="32" spans="2:24" ht="14.4">
      <c r="B32" s="14"/>
      <c r="C32" s="15"/>
      <c r="D32" s="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6"/>
    </row>
    <row r="33" spans="2:24" ht="14.4">
      <c r="B33" s="14"/>
      <c r="C33" s="15"/>
      <c r="D33" s="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6"/>
    </row>
    <row r="34" spans="2:24" ht="14.4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</row>
    <row r="35" spans="2:24" ht="14.4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</row>
    <row r="36" spans="2:24">
      <c r="B36" s="6"/>
      <c r="X36" s="5"/>
    </row>
    <row r="37" spans="2:24"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"/>
    </row>
  </sheetData>
  <mergeCells count="8">
    <mergeCell ref="I23:L23"/>
    <mergeCell ref="C20:W20"/>
    <mergeCell ref="P13:W14"/>
    <mergeCell ref="P5:Q5"/>
    <mergeCell ref="P10:W11"/>
    <mergeCell ref="R5:W5"/>
    <mergeCell ref="P16:V16"/>
    <mergeCell ref="B18:X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8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1"/>
  <sheetViews>
    <sheetView zoomScale="90" zoomScaleNormal="90" workbookViewId="0">
      <selection activeCell="A20" sqref="A20:M20"/>
    </sheetView>
  </sheetViews>
  <sheetFormatPr defaultColWidth="9" defaultRowHeight="18"/>
  <cols>
    <col min="1" max="1" width="7.69921875" style="36" customWidth="1"/>
    <col min="2" max="2" width="23.8984375" style="38" customWidth="1"/>
    <col min="3" max="3" width="13.09765625" style="36" customWidth="1"/>
    <col min="4" max="4" width="10.19921875" style="36" customWidth="1"/>
    <col min="5" max="5" width="12.5" style="36" customWidth="1"/>
    <col min="6" max="6" width="14.69921875" style="36" customWidth="1"/>
    <col min="7" max="8" width="10.09765625" style="36" customWidth="1"/>
    <col min="9" max="12" width="15.69921875" style="36" customWidth="1"/>
    <col min="13" max="13" width="16.69921875" style="36" customWidth="1"/>
    <col min="14" max="15" width="15.69921875" style="36" customWidth="1"/>
    <col min="16" max="16384" width="9" style="36"/>
  </cols>
  <sheetData>
    <row r="1" spans="1:15">
      <c r="A1" s="51" t="s">
        <v>116</v>
      </c>
    </row>
    <row r="2" spans="1:15">
      <c r="A2" s="51"/>
      <c r="L2" s="56" t="s">
        <v>86</v>
      </c>
      <c r="M2" s="86" t="str">
        <f>連絡票!C7</f>
        <v>株式会社大阪介護サービス</v>
      </c>
      <c r="N2" s="86"/>
    </row>
    <row r="3" spans="1:15">
      <c r="A3" s="88" t="s">
        <v>140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55"/>
      <c r="O3" s="55"/>
    </row>
    <row r="4" spans="1:15">
      <c r="A4" s="51"/>
      <c r="M4" s="37"/>
      <c r="O4" s="37" t="s">
        <v>66</v>
      </c>
    </row>
    <row r="5" spans="1:15" ht="51">
      <c r="A5" s="39" t="s">
        <v>61</v>
      </c>
      <c r="B5" s="92" t="s">
        <v>1</v>
      </c>
      <c r="C5" s="92" t="s">
        <v>82</v>
      </c>
      <c r="D5" s="96" t="s">
        <v>127</v>
      </c>
      <c r="E5" s="39" t="s">
        <v>2</v>
      </c>
      <c r="F5" s="59" t="s">
        <v>136</v>
      </c>
      <c r="G5" s="39" t="s">
        <v>57</v>
      </c>
      <c r="H5" s="94" t="s">
        <v>56</v>
      </c>
      <c r="I5" s="52" t="s">
        <v>60</v>
      </c>
      <c r="J5" s="40" t="s">
        <v>72</v>
      </c>
      <c r="K5" s="52" t="s">
        <v>36</v>
      </c>
      <c r="L5" s="52" t="s">
        <v>73</v>
      </c>
      <c r="M5" s="40" t="s">
        <v>75</v>
      </c>
      <c r="N5" s="52" t="s">
        <v>87</v>
      </c>
      <c r="O5" s="40" t="s">
        <v>90</v>
      </c>
    </row>
    <row r="6" spans="1:15">
      <c r="A6" s="40" t="s">
        <v>58</v>
      </c>
      <c r="B6" s="93"/>
      <c r="C6" s="93"/>
      <c r="D6" s="97"/>
      <c r="E6" s="41" t="s">
        <v>62</v>
      </c>
      <c r="F6" s="41" t="s">
        <v>63</v>
      </c>
      <c r="G6" s="41" t="s">
        <v>64</v>
      </c>
      <c r="H6" s="95"/>
      <c r="I6" s="52" t="s">
        <v>37</v>
      </c>
      <c r="J6" s="52" t="s">
        <v>38</v>
      </c>
      <c r="K6" s="52" t="s">
        <v>39</v>
      </c>
      <c r="L6" s="52" t="s">
        <v>74</v>
      </c>
      <c r="M6" s="52" t="s">
        <v>40</v>
      </c>
      <c r="N6" s="52" t="s">
        <v>88</v>
      </c>
      <c r="O6" s="52" t="s">
        <v>89</v>
      </c>
    </row>
    <row r="7" spans="1:15" ht="31.95" customHeight="1">
      <c r="A7" s="42">
        <v>1</v>
      </c>
      <c r="B7" s="43" t="s">
        <v>59</v>
      </c>
      <c r="C7" s="44">
        <v>2770000000</v>
      </c>
      <c r="D7" s="43" t="s">
        <v>128</v>
      </c>
      <c r="E7" s="44" t="s">
        <v>6</v>
      </c>
      <c r="F7" s="45">
        <v>500000</v>
      </c>
      <c r="G7" s="45">
        <v>15</v>
      </c>
      <c r="H7" s="46">
        <v>0.75</v>
      </c>
      <c r="I7" s="45">
        <v>1205430</v>
      </c>
      <c r="J7" s="47">
        <f>ROUNDDOWN(I7*H7,-3)</f>
        <v>904000</v>
      </c>
      <c r="K7" s="48" t="str">
        <f t="shared" ref="K7:K16" si="0">IF(G7&gt;=31,"2,600,000",IF(G7&gt;=21,"2,000,000",IF(G7&gt;=11,"1,600,000",IF(G7&gt;=1,"1,000,000",""))))</f>
        <v>1,600,000</v>
      </c>
      <c r="L7" s="48">
        <f t="shared" ref="L7:L8" si="1">IFERROR(K7-F7,"")</f>
        <v>1100000</v>
      </c>
      <c r="M7" s="47">
        <f>MIN(J7,L7)</f>
        <v>904000</v>
      </c>
      <c r="N7" s="45">
        <v>1205430</v>
      </c>
      <c r="O7" s="47">
        <f>MIN(M7,N7)</f>
        <v>904000</v>
      </c>
    </row>
    <row r="8" spans="1:15" ht="31.95" customHeight="1">
      <c r="A8" s="42">
        <v>2</v>
      </c>
      <c r="B8" s="43" t="s">
        <v>85</v>
      </c>
      <c r="C8" s="44">
        <v>2770000001</v>
      </c>
      <c r="D8" s="43" t="s">
        <v>128</v>
      </c>
      <c r="E8" s="44" t="s">
        <v>10</v>
      </c>
      <c r="F8" s="45">
        <v>0</v>
      </c>
      <c r="G8" s="45">
        <v>15</v>
      </c>
      <c r="H8" s="46">
        <v>0.5</v>
      </c>
      <c r="I8" s="45">
        <v>505000</v>
      </c>
      <c r="J8" s="47">
        <f t="shared" ref="J8:J16" si="2">ROUNDDOWN(I8*H8,-3)</f>
        <v>252000</v>
      </c>
      <c r="K8" s="48" t="str">
        <f t="shared" si="0"/>
        <v>1,600,000</v>
      </c>
      <c r="L8" s="48">
        <f t="shared" si="1"/>
        <v>1600000</v>
      </c>
      <c r="M8" s="47">
        <f t="shared" ref="M8:M16" si="3">MIN(J8,L8)</f>
        <v>252000</v>
      </c>
      <c r="N8" s="45">
        <v>505000</v>
      </c>
      <c r="O8" s="47">
        <f t="shared" ref="O8:O16" si="4">MIN(M8,N8)</f>
        <v>252000</v>
      </c>
    </row>
    <row r="9" spans="1:15" ht="31.95" customHeight="1">
      <c r="A9" s="42">
        <v>3</v>
      </c>
      <c r="B9" s="43"/>
      <c r="C9" s="44"/>
      <c r="D9" s="44"/>
      <c r="E9" s="44"/>
      <c r="F9" s="45"/>
      <c r="G9" s="45"/>
      <c r="H9" s="46"/>
      <c r="I9" s="45"/>
      <c r="J9" s="47">
        <f t="shared" si="2"/>
        <v>0</v>
      </c>
      <c r="K9" s="48" t="str">
        <f t="shared" si="0"/>
        <v/>
      </c>
      <c r="L9" s="48" t="str">
        <f>IFERROR(K9-F9,"")</f>
        <v/>
      </c>
      <c r="M9" s="47">
        <f t="shared" si="3"/>
        <v>0</v>
      </c>
      <c r="N9" s="45"/>
      <c r="O9" s="47">
        <f t="shared" si="4"/>
        <v>0</v>
      </c>
    </row>
    <row r="10" spans="1:15" ht="31.95" customHeight="1">
      <c r="A10" s="42">
        <v>4</v>
      </c>
      <c r="B10" s="43"/>
      <c r="C10" s="44"/>
      <c r="D10" s="44"/>
      <c r="E10" s="44"/>
      <c r="F10" s="45"/>
      <c r="G10" s="45"/>
      <c r="H10" s="46"/>
      <c r="I10" s="45"/>
      <c r="J10" s="47">
        <f t="shared" si="2"/>
        <v>0</v>
      </c>
      <c r="K10" s="48" t="str">
        <f t="shared" si="0"/>
        <v/>
      </c>
      <c r="L10" s="48" t="str">
        <f t="shared" ref="L10:L16" si="5">IFERROR(K10-F10,"")</f>
        <v/>
      </c>
      <c r="M10" s="47">
        <f t="shared" si="3"/>
        <v>0</v>
      </c>
      <c r="N10" s="45"/>
      <c r="O10" s="47">
        <f t="shared" si="4"/>
        <v>0</v>
      </c>
    </row>
    <row r="11" spans="1:15" ht="31.95" customHeight="1">
      <c r="A11" s="42">
        <v>5</v>
      </c>
      <c r="B11" s="43"/>
      <c r="C11" s="44"/>
      <c r="D11" s="44"/>
      <c r="E11" s="44"/>
      <c r="F11" s="45"/>
      <c r="G11" s="45"/>
      <c r="H11" s="46"/>
      <c r="I11" s="45"/>
      <c r="J11" s="47">
        <f t="shared" si="2"/>
        <v>0</v>
      </c>
      <c r="K11" s="48" t="str">
        <f t="shared" si="0"/>
        <v/>
      </c>
      <c r="L11" s="48" t="str">
        <f t="shared" si="5"/>
        <v/>
      </c>
      <c r="M11" s="47">
        <f t="shared" si="3"/>
        <v>0</v>
      </c>
      <c r="N11" s="45"/>
      <c r="O11" s="47">
        <f t="shared" si="4"/>
        <v>0</v>
      </c>
    </row>
    <row r="12" spans="1:15" ht="31.95" customHeight="1">
      <c r="A12" s="42">
        <v>6</v>
      </c>
      <c r="B12" s="43"/>
      <c r="C12" s="44"/>
      <c r="D12" s="44"/>
      <c r="E12" s="44"/>
      <c r="F12" s="45"/>
      <c r="G12" s="45"/>
      <c r="H12" s="46"/>
      <c r="I12" s="45"/>
      <c r="J12" s="47">
        <f t="shared" si="2"/>
        <v>0</v>
      </c>
      <c r="K12" s="48" t="str">
        <f t="shared" si="0"/>
        <v/>
      </c>
      <c r="L12" s="48" t="str">
        <f t="shared" si="5"/>
        <v/>
      </c>
      <c r="M12" s="47">
        <f t="shared" si="3"/>
        <v>0</v>
      </c>
      <c r="N12" s="45"/>
      <c r="O12" s="47">
        <f t="shared" si="4"/>
        <v>0</v>
      </c>
    </row>
    <row r="13" spans="1:15" ht="31.95" customHeight="1">
      <c r="A13" s="42">
        <v>7</v>
      </c>
      <c r="B13" s="43"/>
      <c r="C13" s="44"/>
      <c r="D13" s="44"/>
      <c r="E13" s="44"/>
      <c r="F13" s="45"/>
      <c r="G13" s="45"/>
      <c r="H13" s="46"/>
      <c r="I13" s="45"/>
      <c r="J13" s="47">
        <f t="shared" si="2"/>
        <v>0</v>
      </c>
      <c r="K13" s="48" t="str">
        <f t="shared" si="0"/>
        <v/>
      </c>
      <c r="L13" s="48" t="str">
        <f t="shared" si="5"/>
        <v/>
      </c>
      <c r="M13" s="47">
        <f t="shared" si="3"/>
        <v>0</v>
      </c>
      <c r="N13" s="45"/>
      <c r="O13" s="47">
        <f t="shared" si="4"/>
        <v>0</v>
      </c>
    </row>
    <row r="14" spans="1:15" ht="31.95" customHeight="1">
      <c r="A14" s="42">
        <v>8</v>
      </c>
      <c r="B14" s="43"/>
      <c r="C14" s="44"/>
      <c r="D14" s="44"/>
      <c r="E14" s="44"/>
      <c r="F14" s="45"/>
      <c r="G14" s="45"/>
      <c r="H14" s="46"/>
      <c r="I14" s="45"/>
      <c r="J14" s="47">
        <f t="shared" si="2"/>
        <v>0</v>
      </c>
      <c r="K14" s="48" t="str">
        <f t="shared" si="0"/>
        <v/>
      </c>
      <c r="L14" s="48" t="str">
        <f t="shared" si="5"/>
        <v/>
      </c>
      <c r="M14" s="47">
        <f t="shared" si="3"/>
        <v>0</v>
      </c>
      <c r="N14" s="45"/>
      <c r="O14" s="47">
        <f t="shared" si="4"/>
        <v>0</v>
      </c>
    </row>
    <row r="15" spans="1:15" ht="31.95" customHeight="1">
      <c r="A15" s="42">
        <v>9</v>
      </c>
      <c r="B15" s="43"/>
      <c r="C15" s="44"/>
      <c r="D15" s="44"/>
      <c r="E15" s="44"/>
      <c r="F15" s="45"/>
      <c r="G15" s="45"/>
      <c r="H15" s="46"/>
      <c r="I15" s="45"/>
      <c r="J15" s="47">
        <f t="shared" si="2"/>
        <v>0</v>
      </c>
      <c r="K15" s="48" t="str">
        <f t="shared" si="0"/>
        <v/>
      </c>
      <c r="L15" s="48" t="str">
        <f t="shared" si="5"/>
        <v/>
      </c>
      <c r="M15" s="47">
        <f t="shared" si="3"/>
        <v>0</v>
      </c>
      <c r="N15" s="45"/>
      <c r="O15" s="47">
        <f t="shared" si="4"/>
        <v>0</v>
      </c>
    </row>
    <row r="16" spans="1:15" ht="31.95" customHeight="1">
      <c r="A16" s="42">
        <v>10</v>
      </c>
      <c r="B16" s="43"/>
      <c r="C16" s="44"/>
      <c r="D16" s="44"/>
      <c r="E16" s="44"/>
      <c r="F16" s="45"/>
      <c r="G16" s="45"/>
      <c r="H16" s="46"/>
      <c r="I16" s="45"/>
      <c r="J16" s="47">
        <f t="shared" si="2"/>
        <v>0</v>
      </c>
      <c r="K16" s="48" t="str">
        <f t="shared" si="0"/>
        <v/>
      </c>
      <c r="L16" s="48" t="str">
        <f t="shared" si="5"/>
        <v/>
      </c>
      <c r="M16" s="47">
        <f t="shared" si="3"/>
        <v>0</v>
      </c>
      <c r="N16" s="45"/>
      <c r="O16" s="47">
        <f t="shared" si="4"/>
        <v>0</v>
      </c>
    </row>
    <row r="17" spans="1:15" ht="31.95" customHeight="1">
      <c r="A17" s="89" t="s">
        <v>80</v>
      </c>
      <c r="B17" s="90"/>
      <c r="C17" s="90"/>
      <c r="D17" s="90"/>
      <c r="E17" s="90"/>
      <c r="F17" s="90"/>
      <c r="G17" s="90"/>
      <c r="H17" s="91"/>
      <c r="I17" s="47">
        <f>SUM(I7:I16)</f>
        <v>1710430</v>
      </c>
      <c r="J17" s="47">
        <f>SUM(J7:J16)</f>
        <v>1156000</v>
      </c>
      <c r="K17" s="49"/>
      <c r="L17" s="49"/>
      <c r="M17" s="47">
        <f>SUM(M7:M16)</f>
        <v>1156000</v>
      </c>
      <c r="N17" s="47">
        <f>SUM(N7:N16)</f>
        <v>1710430</v>
      </c>
      <c r="O17" s="47">
        <f>SUM(O7:O16)</f>
        <v>1156000</v>
      </c>
    </row>
    <row r="19" spans="1:15" ht="21.6" customHeight="1">
      <c r="A19" s="87" t="s">
        <v>83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54"/>
      <c r="O19" s="54"/>
    </row>
    <row r="20" spans="1:15" ht="21.6" customHeight="1">
      <c r="A20" s="87" t="s">
        <v>65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54"/>
      <c r="O20" s="54"/>
    </row>
    <row r="21" spans="1:15" ht="21.6" customHeight="1">
      <c r="A21" s="87" t="s">
        <v>135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54"/>
      <c r="O21" s="54"/>
    </row>
    <row r="22" spans="1:15" ht="27.75" customHeight="1">
      <c r="A22" s="87" t="s">
        <v>91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54"/>
      <c r="O22" s="54"/>
    </row>
    <row r="33" spans="1:1" hidden="1"/>
    <row r="34" spans="1:1" hidden="1">
      <c r="A34" s="50">
        <v>0.75</v>
      </c>
    </row>
    <row r="35" spans="1:1" hidden="1">
      <c r="A35" s="50">
        <v>0.5</v>
      </c>
    </row>
    <row r="36" spans="1:1" hidden="1"/>
    <row r="37" spans="1:1" hidden="1">
      <c r="A37" s="36" t="s">
        <v>6</v>
      </c>
    </row>
    <row r="38" spans="1:1" hidden="1">
      <c r="A38" s="36" t="s">
        <v>7</v>
      </c>
    </row>
    <row r="39" spans="1:1" hidden="1">
      <c r="A39" s="36" t="s">
        <v>8</v>
      </c>
    </row>
    <row r="40" spans="1:1" hidden="1">
      <c r="A40" s="36" t="s">
        <v>9</v>
      </c>
    </row>
    <row r="41" spans="1:1" hidden="1">
      <c r="A41" s="36" t="s">
        <v>10</v>
      </c>
    </row>
    <row r="42" spans="1:1" hidden="1">
      <c r="A42" s="36" t="s">
        <v>11</v>
      </c>
    </row>
    <row r="43" spans="1:1" hidden="1">
      <c r="A43" s="36" t="s">
        <v>25</v>
      </c>
    </row>
    <row r="44" spans="1:1" hidden="1">
      <c r="A44" s="36" t="s">
        <v>12</v>
      </c>
    </row>
    <row r="45" spans="1:1" hidden="1">
      <c r="A45" s="36" t="s">
        <v>13</v>
      </c>
    </row>
    <row r="46" spans="1:1" hidden="1">
      <c r="A46" s="36" t="s">
        <v>14</v>
      </c>
    </row>
    <row r="47" spans="1:1" hidden="1">
      <c r="A47" s="36" t="s">
        <v>15</v>
      </c>
    </row>
    <row r="48" spans="1:1" hidden="1">
      <c r="A48" s="36" t="s">
        <v>16</v>
      </c>
    </row>
    <row r="49" spans="1:1" hidden="1">
      <c r="A49" s="36" t="s">
        <v>17</v>
      </c>
    </row>
    <row r="50" spans="1:1" hidden="1">
      <c r="A50" s="36" t="s">
        <v>18</v>
      </c>
    </row>
    <row r="51" spans="1:1" hidden="1">
      <c r="A51" s="36" t="s">
        <v>19</v>
      </c>
    </row>
    <row r="52" spans="1:1" hidden="1">
      <c r="A52" s="36" t="s">
        <v>20</v>
      </c>
    </row>
    <row r="53" spans="1:1" hidden="1">
      <c r="A53" s="36" t="s">
        <v>21</v>
      </c>
    </row>
    <row r="54" spans="1:1" hidden="1">
      <c r="A54" s="36" t="s">
        <v>26</v>
      </c>
    </row>
    <row r="55" spans="1:1" hidden="1">
      <c r="A55" s="36" t="s">
        <v>27</v>
      </c>
    </row>
    <row r="56" spans="1:1" hidden="1">
      <c r="A56" s="36" t="s">
        <v>28</v>
      </c>
    </row>
    <row r="57" spans="1:1" hidden="1">
      <c r="A57" s="36" t="s">
        <v>22</v>
      </c>
    </row>
    <row r="58" spans="1:1" hidden="1">
      <c r="A58" s="36" t="s">
        <v>29</v>
      </c>
    </row>
    <row r="59" spans="1:1" hidden="1">
      <c r="A59" s="36" t="s">
        <v>23</v>
      </c>
    </row>
    <row r="60" spans="1:1" hidden="1">
      <c r="A60" s="36" t="s">
        <v>24</v>
      </c>
    </row>
    <row r="61" spans="1:1" hidden="1"/>
  </sheetData>
  <mergeCells count="11">
    <mergeCell ref="M2:N2"/>
    <mergeCell ref="A22:M22"/>
    <mergeCell ref="A21:M21"/>
    <mergeCell ref="A19:M19"/>
    <mergeCell ref="A3:M3"/>
    <mergeCell ref="A20:M20"/>
    <mergeCell ref="A17:H17"/>
    <mergeCell ref="B5:B6"/>
    <mergeCell ref="C5:C6"/>
    <mergeCell ref="H5:H6"/>
    <mergeCell ref="D5:D6"/>
  </mergeCells>
  <phoneticPr fontId="1"/>
  <dataValidations count="4">
    <dataValidation type="list" allowBlank="1" showInputMessage="1" showErrorMessage="1" sqref="H7 H9:H16" xr:uid="{00000000-0002-0000-0200-000000000000}">
      <formula1>$A$34:$A$35</formula1>
    </dataValidation>
    <dataValidation type="list" allowBlank="1" showInputMessage="1" showErrorMessage="1" sqref="E7 E9:E16" xr:uid="{00000000-0002-0000-0200-000001000000}">
      <formula1>$A$37:$A$60</formula1>
    </dataValidation>
    <dataValidation type="list" allowBlank="1" showInputMessage="1" showErrorMessage="1" sqref="E8" xr:uid="{00000000-0002-0000-0200-000002000000}">
      <formula1>$A$38:$A$61</formula1>
    </dataValidation>
    <dataValidation type="list" allowBlank="1" showInputMessage="1" showErrorMessage="1" sqref="H8" xr:uid="{00000000-0002-0000-0200-000003000000}">
      <formula1>$A$35:$A$36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16"/>
  <sheetViews>
    <sheetView tabSelected="1" workbookViewId="0">
      <selection activeCell="A3" sqref="A3"/>
    </sheetView>
  </sheetViews>
  <sheetFormatPr defaultRowHeight="18"/>
  <cols>
    <col min="2" max="2" width="27.69921875" customWidth="1"/>
    <col min="3" max="3" width="24" customWidth="1"/>
    <col min="4" max="4" width="20.8984375" customWidth="1"/>
    <col min="5" max="5" width="16.8984375" customWidth="1"/>
    <col min="6" max="7" width="8.09765625" customWidth="1"/>
  </cols>
  <sheetData>
    <row r="1" spans="1:13">
      <c r="A1" s="27" t="s">
        <v>97</v>
      </c>
      <c r="B1" s="27"/>
      <c r="C1" s="27"/>
    </row>
    <row r="2" spans="1:13">
      <c r="A2" s="100" t="s">
        <v>141</v>
      </c>
      <c r="B2" s="100"/>
      <c r="C2" s="100"/>
      <c r="D2" s="100"/>
      <c r="E2" s="100"/>
      <c r="F2" s="100"/>
      <c r="G2" s="100"/>
      <c r="H2" s="30"/>
      <c r="I2" s="30"/>
      <c r="J2" s="30"/>
      <c r="K2" s="30"/>
      <c r="L2" s="30"/>
      <c r="M2" s="30"/>
    </row>
    <row r="3" spans="1:13">
      <c r="A3" s="27"/>
      <c r="B3" s="27"/>
      <c r="C3" s="27"/>
    </row>
    <row r="4" spans="1:13">
      <c r="A4" s="19" t="s">
        <v>61</v>
      </c>
      <c r="B4" s="19" t="s">
        <v>41</v>
      </c>
      <c r="C4" s="19" t="s">
        <v>2</v>
      </c>
    </row>
    <row r="5" spans="1:13">
      <c r="A5" s="17">
        <v>1</v>
      </c>
      <c r="B5" s="18" t="str">
        <f>IFERROR(VLOOKUP(A5,'精算調書（別紙(1)）'!$A$7:$H$17,2,TRUE),"")</f>
        <v>ヘルパーステーション大手前</v>
      </c>
      <c r="C5" s="18" t="str">
        <f>IFERROR(VLOOKUP(A5,'精算調書（別紙(1)）'!$A$7:$H$17,5,TRUE),"")</f>
        <v>訪問介護</v>
      </c>
    </row>
    <row r="6" spans="1:13" ht="36">
      <c r="A6" s="58" t="s">
        <v>100</v>
      </c>
      <c r="B6" s="29" t="s">
        <v>99</v>
      </c>
      <c r="C6" s="29" t="s">
        <v>101</v>
      </c>
      <c r="D6" s="29" t="s">
        <v>92</v>
      </c>
      <c r="E6" s="29" t="s">
        <v>93</v>
      </c>
      <c r="F6" s="29" t="s">
        <v>96</v>
      </c>
      <c r="G6" s="29" t="s">
        <v>102</v>
      </c>
    </row>
    <row r="7" spans="1:13">
      <c r="A7" s="28">
        <v>1</v>
      </c>
      <c r="B7" s="17" t="s">
        <v>76</v>
      </c>
      <c r="C7" s="17" t="s">
        <v>77</v>
      </c>
      <c r="D7" s="26">
        <v>800000</v>
      </c>
      <c r="E7" s="17" t="s">
        <v>94</v>
      </c>
      <c r="F7" s="57">
        <v>44301</v>
      </c>
      <c r="G7" s="57">
        <v>44397</v>
      </c>
    </row>
    <row r="8" spans="1:13">
      <c r="A8" s="28">
        <v>2</v>
      </c>
      <c r="B8" s="17" t="s">
        <v>78</v>
      </c>
      <c r="C8" s="17" t="s">
        <v>79</v>
      </c>
      <c r="D8" s="26">
        <v>550000</v>
      </c>
      <c r="E8" s="17" t="s">
        <v>95</v>
      </c>
      <c r="F8" s="57">
        <v>44378</v>
      </c>
      <c r="G8" s="57">
        <v>44501</v>
      </c>
    </row>
    <row r="9" spans="1:13">
      <c r="A9" s="28">
        <v>3</v>
      </c>
      <c r="B9" s="17"/>
      <c r="C9" s="17"/>
      <c r="D9" s="26"/>
      <c r="E9" s="17"/>
      <c r="F9" s="57"/>
      <c r="G9" s="57"/>
    </row>
    <row r="10" spans="1:13">
      <c r="A10" s="28">
        <v>4</v>
      </c>
      <c r="B10" s="17"/>
      <c r="C10" s="17"/>
      <c r="D10" s="26"/>
      <c r="E10" s="17"/>
      <c r="F10" s="57"/>
      <c r="G10" s="57"/>
    </row>
    <row r="11" spans="1:13">
      <c r="A11" s="28">
        <v>5</v>
      </c>
      <c r="B11" s="17"/>
      <c r="C11" s="17"/>
      <c r="D11" s="26"/>
      <c r="E11" s="17"/>
      <c r="F11" s="57"/>
      <c r="G11" s="57"/>
    </row>
    <row r="12" spans="1:13">
      <c r="A12" s="64" t="s">
        <v>81</v>
      </c>
      <c r="B12" s="98"/>
      <c r="C12" s="98"/>
      <c r="D12" s="31">
        <f>SUM(D7:D11)</f>
        <v>1350000</v>
      </c>
    </row>
    <row r="13" spans="1:13" ht="36.75" customHeight="1">
      <c r="A13" s="99" t="s">
        <v>98</v>
      </c>
      <c r="B13" s="99"/>
      <c r="C13" s="99"/>
      <c r="D13" s="99"/>
      <c r="E13" s="99"/>
      <c r="F13" s="99"/>
      <c r="G13" s="99"/>
    </row>
    <row r="14" spans="1:13">
      <c r="A14" s="99" t="s">
        <v>103</v>
      </c>
      <c r="B14" s="99"/>
      <c r="C14" s="99"/>
      <c r="D14" s="99"/>
      <c r="E14" s="99"/>
      <c r="F14" s="99"/>
      <c r="G14" s="99"/>
    </row>
    <row r="15" spans="1:13">
      <c r="A15" s="99" t="s">
        <v>104</v>
      </c>
      <c r="B15" s="99"/>
      <c r="C15" s="99"/>
      <c r="D15" s="99"/>
      <c r="E15" s="99"/>
      <c r="F15" s="99"/>
      <c r="G15" s="99"/>
    </row>
    <row r="16" spans="1:13" ht="21.75" customHeight="1">
      <c r="A16" s="99" t="s">
        <v>137</v>
      </c>
      <c r="B16" s="99"/>
      <c r="C16" s="99"/>
      <c r="D16" s="99"/>
      <c r="E16" s="99"/>
      <c r="F16" s="99"/>
      <c r="G16" s="99"/>
    </row>
    <row r="18" spans="1:7">
      <c r="A18" s="19" t="s">
        <v>61</v>
      </c>
      <c r="B18" s="19" t="s">
        <v>41</v>
      </c>
      <c r="C18" s="19" t="s">
        <v>2</v>
      </c>
    </row>
    <row r="19" spans="1:7">
      <c r="A19" s="17">
        <v>2</v>
      </c>
      <c r="B19" s="18" t="str">
        <f>IFERROR(VLOOKUP(A19,'精算調書（別紙(1)）'!$A$7:$H$17,2,TRUE),"")</f>
        <v>デイサービス府庁</v>
      </c>
      <c r="C19" s="18" t="str">
        <f>IFERROR(VLOOKUP(A19,'精算調書（別紙(1)）'!$A$7:$H$17,5,TRUE),"")</f>
        <v>通所介護</v>
      </c>
    </row>
    <row r="20" spans="1:7" ht="36">
      <c r="A20" s="58" t="s">
        <v>100</v>
      </c>
      <c r="B20" s="29" t="s">
        <v>99</v>
      </c>
      <c r="C20" s="29" t="s">
        <v>101</v>
      </c>
      <c r="D20" s="29" t="s">
        <v>92</v>
      </c>
      <c r="E20" s="29" t="s">
        <v>93</v>
      </c>
      <c r="F20" s="29" t="s">
        <v>96</v>
      </c>
      <c r="G20" s="29" t="s">
        <v>102</v>
      </c>
    </row>
    <row r="21" spans="1:7">
      <c r="A21" s="28">
        <v>1</v>
      </c>
      <c r="B21" s="17" t="s">
        <v>76</v>
      </c>
      <c r="C21" s="17" t="s">
        <v>77</v>
      </c>
      <c r="D21" s="26">
        <v>800000</v>
      </c>
      <c r="E21" s="17" t="s">
        <v>94</v>
      </c>
      <c r="F21" s="57">
        <v>44301</v>
      </c>
      <c r="G21" s="57">
        <v>44397</v>
      </c>
    </row>
    <row r="22" spans="1:7">
      <c r="A22" s="28">
        <v>2</v>
      </c>
      <c r="B22" s="17" t="s">
        <v>105</v>
      </c>
      <c r="C22" s="17" t="s">
        <v>106</v>
      </c>
      <c r="D22" s="26">
        <v>550000</v>
      </c>
      <c r="E22" s="17" t="s">
        <v>95</v>
      </c>
      <c r="F22" s="57">
        <v>44378</v>
      </c>
      <c r="G22" s="57">
        <v>44501</v>
      </c>
    </row>
    <row r="23" spans="1:7">
      <c r="A23" s="28">
        <v>3</v>
      </c>
      <c r="B23" s="17"/>
      <c r="C23" s="17"/>
      <c r="D23" s="26"/>
      <c r="E23" s="17"/>
      <c r="F23" s="57"/>
      <c r="G23" s="57"/>
    </row>
    <row r="24" spans="1:7">
      <c r="A24" s="28">
        <v>4</v>
      </c>
      <c r="B24" s="17"/>
      <c r="C24" s="17"/>
      <c r="D24" s="26"/>
      <c r="E24" s="17"/>
      <c r="F24" s="57"/>
      <c r="G24" s="57"/>
    </row>
    <row r="25" spans="1:7">
      <c r="A25" s="28">
        <v>5</v>
      </c>
      <c r="B25" s="17"/>
      <c r="C25" s="17"/>
      <c r="D25" s="26"/>
      <c r="E25" s="17"/>
      <c r="F25" s="57"/>
      <c r="G25" s="57"/>
    </row>
    <row r="26" spans="1:7">
      <c r="A26" s="64" t="s">
        <v>81</v>
      </c>
      <c r="B26" s="98"/>
      <c r="C26" s="98"/>
      <c r="D26" s="31">
        <f>SUM(D21:D25)</f>
        <v>1350000</v>
      </c>
    </row>
    <row r="28" spans="1:7">
      <c r="A28" s="19" t="s">
        <v>61</v>
      </c>
      <c r="B28" s="19" t="s">
        <v>41</v>
      </c>
      <c r="C28" s="19" t="s">
        <v>2</v>
      </c>
    </row>
    <row r="29" spans="1:7">
      <c r="A29" s="17"/>
      <c r="B29" s="18" t="str">
        <f>IFERROR(VLOOKUP(A29,'精算調書（別紙(1)）'!$A$7:$H$17,2,TRUE),"")</f>
        <v/>
      </c>
      <c r="C29" s="18" t="str">
        <f>IFERROR(VLOOKUP(A29,'精算調書（別紙(1)）'!$A$7:$H$17,5,TRUE),"")</f>
        <v/>
      </c>
    </row>
    <row r="30" spans="1:7" ht="36">
      <c r="A30" s="58" t="s">
        <v>100</v>
      </c>
      <c r="B30" s="29" t="s">
        <v>99</v>
      </c>
      <c r="C30" s="29" t="s">
        <v>101</v>
      </c>
      <c r="D30" s="29" t="s">
        <v>92</v>
      </c>
      <c r="E30" s="29" t="s">
        <v>93</v>
      </c>
      <c r="F30" s="29" t="s">
        <v>96</v>
      </c>
      <c r="G30" s="29" t="s">
        <v>102</v>
      </c>
    </row>
    <row r="31" spans="1:7">
      <c r="A31" s="28">
        <v>1</v>
      </c>
      <c r="B31" s="17"/>
      <c r="C31" s="17"/>
      <c r="D31" s="26"/>
      <c r="E31" s="17"/>
      <c r="F31" s="57"/>
      <c r="G31" s="57"/>
    </row>
    <row r="32" spans="1:7">
      <c r="A32" s="28">
        <v>2</v>
      </c>
      <c r="B32" s="17"/>
      <c r="C32" s="17"/>
      <c r="D32" s="26"/>
      <c r="E32" s="17"/>
      <c r="F32" s="57"/>
      <c r="G32" s="57"/>
    </row>
    <row r="33" spans="1:7">
      <c r="A33" s="28">
        <v>3</v>
      </c>
      <c r="B33" s="17"/>
      <c r="C33" s="17"/>
      <c r="D33" s="26"/>
      <c r="E33" s="17"/>
      <c r="F33" s="57"/>
      <c r="G33" s="57"/>
    </row>
    <row r="34" spans="1:7">
      <c r="A34" s="28">
        <v>4</v>
      </c>
      <c r="B34" s="17"/>
      <c r="C34" s="17"/>
      <c r="D34" s="26"/>
      <c r="E34" s="17"/>
      <c r="F34" s="57"/>
      <c r="G34" s="57"/>
    </row>
    <row r="35" spans="1:7">
      <c r="A35" s="28">
        <v>5</v>
      </c>
      <c r="B35" s="17"/>
      <c r="C35" s="17"/>
      <c r="D35" s="26"/>
      <c r="E35" s="17"/>
      <c r="F35" s="57"/>
      <c r="G35" s="57"/>
    </row>
    <row r="36" spans="1:7">
      <c r="A36" s="64" t="s">
        <v>81</v>
      </c>
      <c r="B36" s="98"/>
      <c r="C36" s="98"/>
      <c r="D36" s="31">
        <f>SUM(D31:D35)</f>
        <v>0</v>
      </c>
    </row>
    <row r="38" spans="1:7">
      <c r="A38" s="19" t="s">
        <v>61</v>
      </c>
      <c r="B38" s="19" t="s">
        <v>41</v>
      </c>
      <c r="C38" s="19" t="s">
        <v>2</v>
      </c>
    </row>
    <row r="39" spans="1:7">
      <c r="A39" s="17"/>
      <c r="B39" s="18" t="str">
        <f>IFERROR(VLOOKUP(A39,'精算調書（別紙(1)）'!$A$7:$H$17,2,TRUE),"")</f>
        <v/>
      </c>
      <c r="C39" s="18" t="str">
        <f>IFERROR(VLOOKUP(A39,'精算調書（別紙(1)）'!$A$7:$H$17,5,TRUE),"")</f>
        <v/>
      </c>
    </row>
    <row r="40" spans="1:7" ht="36">
      <c r="A40" s="58" t="s">
        <v>100</v>
      </c>
      <c r="B40" s="29" t="s">
        <v>99</v>
      </c>
      <c r="C40" s="29" t="s">
        <v>101</v>
      </c>
      <c r="D40" s="29" t="s">
        <v>92</v>
      </c>
      <c r="E40" s="29" t="s">
        <v>93</v>
      </c>
      <c r="F40" s="29" t="s">
        <v>96</v>
      </c>
      <c r="G40" s="29" t="s">
        <v>102</v>
      </c>
    </row>
    <row r="41" spans="1:7">
      <c r="A41" s="28">
        <v>1</v>
      </c>
      <c r="B41" s="17"/>
      <c r="C41" s="17"/>
      <c r="D41" s="26"/>
      <c r="E41" s="17"/>
      <c r="F41" s="57"/>
      <c r="G41" s="57"/>
    </row>
    <row r="42" spans="1:7">
      <c r="A42" s="28">
        <v>2</v>
      </c>
      <c r="B42" s="17"/>
      <c r="C42" s="17"/>
      <c r="D42" s="26"/>
      <c r="E42" s="17"/>
      <c r="F42" s="57"/>
      <c r="G42" s="57"/>
    </row>
    <row r="43" spans="1:7">
      <c r="A43" s="28">
        <v>3</v>
      </c>
      <c r="B43" s="17"/>
      <c r="C43" s="17"/>
      <c r="D43" s="26"/>
      <c r="E43" s="17"/>
      <c r="F43" s="57"/>
      <c r="G43" s="57"/>
    </row>
    <row r="44" spans="1:7">
      <c r="A44" s="28">
        <v>4</v>
      </c>
      <c r="B44" s="17"/>
      <c r="C44" s="17"/>
      <c r="D44" s="26"/>
      <c r="E44" s="17"/>
      <c r="F44" s="57"/>
      <c r="G44" s="57"/>
    </row>
    <row r="45" spans="1:7">
      <c r="A45" s="28">
        <v>5</v>
      </c>
      <c r="B45" s="17"/>
      <c r="C45" s="17"/>
      <c r="D45" s="26"/>
      <c r="E45" s="17"/>
      <c r="F45" s="57"/>
      <c r="G45" s="57"/>
    </row>
    <row r="46" spans="1:7">
      <c r="A46" s="64" t="s">
        <v>81</v>
      </c>
      <c r="B46" s="98"/>
      <c r="C46" s="98"/>
      <c r="D46" s="31">
        <f>SUM(D41:D45)</f>
        <v>0</v>
      </c>
    </row>
    <row r="48" spans="1:7">
      <c r="A48" s="19" t="s">
        <v>61</v>
      </c>
      <c r="B48" s="19" t="s">
        <v>41</v>
      </c>
      <c r="C48" s="19" t="s">
        <v>2</v>
      </c>
    </row>
    <row r="49" spans="1:7">
      <c r="A49" s="17"/>
      <c r="B49" s="18" t="str">
        <f>IFERROR(VLOOKUP(A49,'精算調書（別紙(1)）'!$A$7:$H$17,2,TRUE),"")</f>
        <v/>
      </c>
      <c r="C49" s="18" t="str">
        <f>IFERROR(VLOOKUP(A49,'精算調書（別紙(1)）'!$A$7:$H$17,5,TRUE),"")</f>
        <v/>
      </c>
    </row>
    <row r="50" spans="1:7" ht="36">
      <c r="A50" s="58" t="s">
        <v>100</v>
      </c>
      <c r="B50" s="29" t="s">
        <v>99</v>
      </c>
      <c r="C50" s="29" t="s">
        <v>101</v>
      </c>
      <c r="D50" s="29" t="s">
        <v>92</v>
      </c>
      <c r="E50" s="29" t="s">
        <v>93</v>
      </c>
      <c r="F50" s="29" t="s">
        <v>96</v>
      </c>
      <c r="G50" s="29" t="s">
        <v>102</v>
      </c>
    </row>
    <row r="51" spans="1:7">
      <c r="A51" s="28">
        <v>1</v>
      </c>
      <c r="B51" s="17"/>
      <c r="C51" s="17"/>
      <c r="D51" s="26"/>
      <c r="E51" s="17"/>
      <c r="F51" s="57"/>
      <c r="G51" s="57"/>
    </row>
    <row r="52" spans="1:7">
      <c r="A52" s="28">
        <v>2</v>
      </c>
      <c r="B52" s="17"/>
      <c r="C52" s="17"/>
      <c r="D52" s="26"/>
      <c r="E52" s="17"/>
      <c r="F52" s="57"/>
      <c r="G52" s="57"/>
    </row>
    <row r="53" spans="1:7">
      <c r="A53" s="28">
        <v>3</v>
      </c>
      <c r="B53" s="17"/>
      <c r="C53" s="17"/>
      <c r="D53" s="26"/>
      <c r="E53" s="17"/>
      <c r="F53" s="57"/>
      <c r="G53" s="57"/>
    </row>
    <row r="54" spans="1:7">
      <c r="A54" s="28">
        <v>4</v>
      </c>
      <c r="B54" s="17"/>
      <c r="C54" s="17"/>
      <c r="D54" s="26"/>
      <c r="E54" s="17"/>
      <c r="F54" s="57"/>
      <c r="G54" s="57"/>
    </row>
    <row r="55" spans="1:7">
      <c r="A55" s="28">
        <v>5</v>
      </c>
      <c r="B55" s="17"/>
      <c r="C55" s="17"/>
      <c r="D55" s="26"/>
      <c r="E55" s="17"/>
      <c r="F55" s="57"/>
      <c r="G55" s="57"/>
    </row>
    <row r="56" spans="1:7">
      <c r="A56" s="64" t="s">
        <v>81</v>
      </c>
      <c r="B56" s="98"/>
      <c r="C56" s="98"/>
      <c r="D56" s="31">
        <f>SUM(D51:D55)</f>
        <v>0</v>
      </c>
    </row>
    <row r="58" spans="1:7">
      <c r="A58" s="19" t="s">
        <v>61</v>
      </c>
      <c r="B58" s="19" t="s">
        <v>41</v>
      </c>
      <c r="C58" s="19" t="s">
        <v>2</v>
      </c>
    </row>
    <row r="59" spans="1:7">
      <c r="A59" s="17"/>
      <c r="B59" s="18" t="str">
        <f>IFERROR(VLOOKUP(A59,'精算調書（別紙(1)）'!$A$7:$H$17,2,TRUE),"")</f>
        <v/>
      </c>
      <c r="C59" s="18" t="str">
        <f>IFERROR(VLOOKUP(A59,'精算調書（別紙(1)）'!$A$7:$H$17,5,TRUE),"")</f>
        <v/>
      </c>
    </row>
    <row r="60" spans="1:7" ht="36">
      <c r="A60" s="58" t="s">
        <v>100</v>
      </c>
      <c r="B60" s="29" t="s">
        <v>99</v>
      </c>
      <c r="C60" s="29" t="s">
        <v>101</v>
      </c>
      <c r="D60" s="29" t="s">
        <v>92</v>
      </c>
      <c r="E60" s="29" t="s">
        <v>93</v>
      </c>
      <c r="F60" s="29" t="s">
        <v>96</v>
      </c>
      <c r="G60" s="29" t="s">
        <v>102</v>
      </c>
    </row>
    <row r="61" spans="1:7">
      <c r="A61" s="28">
        <v>1</v>
      </c>
      <c r="B61" s="17"/>
      <c r="C61" s="17"/>
      <c r="D61" s="26"/>
      <c r="E61" s="17"/>
      <c r="F61" s="57"/>
      <c r="G61" s="57"/>
    </row>
    <row r="62" spans="1:7">
      <c r="A62" s="28">
        <v>2</v>
      </c>
      <c r="B62" s="17"/>
      <c r="C62" s="17"/>
      <c r="D62" s="26"/>
      <c r="E62" s="17"/>
      <c r="F62" s="57"/>
      <c r="G62" s="57"/>
    </row>
    <row r="63" spans="1:7">
      <c r="A63" s="28">
        <v>3</v>
      </c>
      <c r="B63" s="17"/>
      <c r="C63" s="17"/>
      <c r="D63" s="26"/>
      <c r="E63" s="17"/>
      <c r="F63" s="57"/>
      <c r="G63" s="57"/>
    </row>
    <row r="64" spans="1:7">
      <c r="A64" s="28">
        <v>4</v>
      </c>
      <c r="B64" s="17"/>
      <c r="C64" s="17"/>
      <c r="D64" s="26"/>
      <c r="E64" s="17"/>
      <c r="F64" s="57"/>
      <c r="G64" s="57"/>
    </row>
    <row r="65" spans="1:7">
      <c r="A65" s="28">
        <v>5</v>
      </c>
      <c r="B65" s="17"/>
      <c r="C65" s="17"/>
      <c r="D65" s="26"/>
      <c r="E65" s="17"/>
      <c r="F65" s="57"/>
      <c r="G65" s="57"/>
    </row>
    <row r="66" spans="1:7">
      <c r="A66" s="64" t="s">
        <v>81</v>
      </c>
      <c r="B66" s="98"/>
      <c r="C66" s="98"/>
      <c r="D66" s="31">
        <f>SUM(D61:D65)</f>
        <v>0</v>
      </c>
    </row>
    <row r="68" spans="1:7">
      <c r="A68" s="19" t="s">
        <v>61</v>
      </c>
      <c r="B68" s="19" t="s">
        <v>41</v>
      </c>
      <c r="C68" s="19" t="s">
        <v>2</v>
      </c>
    </row>
    <row r="69" spans="1:7">
      <c r="A69" s="17"/>
      <c r="B69" s="18" t="str">
        <f>IFERROR(VLOOKUP(A69,'精算調書（別紙(1)）'!$A$7:$H$17,2,TRUE),"")</f>
        <v/>
      </c>
      <c r="C69" s="18" t="str">
        <f>IFERROR(VLOOKUP(A69,'精算調書（別紙(1)）'!$A$7:$H$17,5,TRUE),"")</f>
        <v/>
      </c>
    </row>
    <row r="70" spans="1:7" ht="36">
      <c r="A70" s="58" t="s">
        <v>100</v>
      </c>
      <c r="B70" s="29" t="s">
        <v>99</v>
      </c>
      <c r="C70" s="29" t="s">
        <v>101</v>
      </c>
      <c r="D70" s="29" t="s">
        <v>92</v>
      </c>
      <c r="E70" s="29" t="s">
        <v>93</v>
      </c>
      <c r="F70" s="29" t="s">
        <v>96</v>
      </c>
      <c r="G70" s="29" t="s">
        <v>102</v>
      </c>
    </row>
    <row r="71" spans="1:7">
      <c r="A71" s="28">
        <v>1</v>
      </c>
      <c r="B71" s="17"/>
      <c r="C71" s="17"/>
      <c r="D71" s="26"/>
      <c r="E71" s="17"/>
      <c r="F71" s="57"/>
      <c r="G71" s="57"/>
    </row>
    <row r="72" spans="1:7">
      <c r="A72" s="28">
        <v>2</v>
      </c>
      <c r="B72" s="17"/>
      <c r="C72" s="17"/>
      <c r="D72" s="26"/>
      <c r="E72" s="17"/>
      <c r="F72" s="57"/>
      <c r="G72" s="57"/>
    </row>
    <row r="73" spans="1:7">
      <c r="A73" s="28">
        <v>3</v>
      </c>
      <c r="B73" s="17"/>
      <c r="C73" s="17"/>
      <c r="D73" s="26"/>
      <c r="E73" s="17"/>
      <c r="F73" s="57"/>
      <c r="G73" s="57"/>
    </row>
    <row r="74" spans="1:7">
      <c r="A74" s="28">
        <v>4</v>
      </c>
      <c r="B74" s="17"/>
      <c r="C74" s="17"/>
      <c r="D74" s="26"/>
      <c r="E74" s="17"/>
      <c r="F74" s="57"/>
      <c r="G74" s="57"/>
    </row>
    <row r="75" spans="1:7">
      <c r="A75" s="28">
        <v>5</v>
      </c>
      <c r="B75" s="17"/>
      <c r="C75" s="17"/>
      <c r="D75" s="26"/>
      <c r="E75" s="17"/>
      <c r="F75" s="57"/>
      <c r="G75" s="57"/>
    </row>
    <row r="76" spans="1:7">
      <c r="A76" s="64" t="s">
        <v>81</v>
      </c>
      <c r="B76" s="98"/>
      <c r="C76" s="98"/>
      <c r="D76" s="31">
        <f>SUM(D71:D75)</f>
        <v>0</v>
      </c>
    </row>
    <row r="78" spans="1:7">
      <c r="A78" s="19" t="s">
        <v>61</v>
      </c>
      <c r="B78" s="19" t="s">
        <v>41</v>
      </c>
      <c r="C78" s="19" t="s">
        <v>2</v>
      </c>
    </row>
    <row r="79" spans="1:7">
      <c r="A79" s="17"/>
      <c r="B79" s="18" t="str">
        <f>IFERROR(VLOOKUP(A79,'精算調書（別紙(1)）'!$A$7:$H$17,2,TRUE),"")</f>
        <v/>
      </c>
      <c r="C79" s="18" t="str">
        <f>IFERROR(VLOOKUP(A79,'精算調書（別紙(1)）'!$A$7:$H$17,5,TRUE),"")</f>
        <v/>
      </c>
    </row>
    <row r="80" spans="1:7" ht="36">
      <c r="A80" s="58" t="s">
        <v>100</v>
      </c>
      <c r="B80" s="29" t="s">
        <v>99</v>
      </c>
      <c r="C80" s="29" t="s">
        <v>101</v>
      </c>
      <c r="D80" s="29" t="s">
        <v>92</v>
      </c>
      <c r="E80" s="29" t="s">
        <v>93</v>
      </c>
      <c r="F80" s="29" t="s">
        <v>96</v>
      </c>
      <c r="G80" s="29" t="s">
        <v>102</v>
      </c>
    </row>
    <row r="81" spans="1:7">
      <c r="A81" s="28">
        <v>1</v>
      </c>
      <c r="B81" s="17"/>
      <c r="C81" s="17"/>
      <c r="D81" s="26"/>
      <c r="E81" s="17"/>
      <c r="F81" s="57"/>
      <c r="G81" s="57"/>
    </row>
    <row r="82" spans="1:7">
      <c r="A82" s="28">
        <v>2</v>
      </c>
      <c r="B82" s="17"/>
      <c r="C82" s="17"/>
      <c r="D82" s="26"/>
      <c r="E82" s="17"/>
      <c r="F82" s="57"/>
      <c r="G82" s="57"/>
    </row>
    <row r="83" spans="1:7">
      <c r="A83" s="28">
        <v>3</v>
      </c>
      <c r="B83" s="17"/>
      <c r="C83" s="17"/>
      <c r="D83" s="26"/>
      <c r="E83" s="17"/>
      <c r="F83" s="57"/>
      <c r="G83" s="57"/>
    </row>
    <row r="84" spans="1:7">
      <c r="A84" s="28">
        <v>4</v>
      </c>
      <c r="B84" s="17"/>
      <c r="C84" s="17"/>
      <c r="D84" s="26"/>
      <c r="E84" s="17"/>
      <c r="F84" s="57"/>
      <c r="G84" s="57"/>
    </row>
    <row r="85" spans="1:7">
      <c r="A85" s="28">
        <v>5</v>
      </c>
      <c r="B85" s="17"/>
      <c r="C85" s="17"/>
      <c r="D85" s="26"/>
      <c r="E85" s="17"/>
      <c r="F85" s="57"/>
      <c r="G85" s="57"/>
    </row>
    <row r="86" spans="1:7">
      <c r="A86" s="64" t="s">
        <v>81</v>
      </c>
      <c r="B86" s="98"/>
      <c r="C86" s="98"/>
      <c r="D86" s="31">
        <f>SUM(D81:D85)</f>
        <v>0</v>
      </c>
    </row>
    <row r="88" spans="1:7">
      <c r="A88" s="19" t="s">
        <v>61</v>
      </c>
      <c r="B88" s="19" t="s">
        <v>41</v>
      </c>
      <c r="C88" s="19" t="s">
        <v>2</v>
      </c>
    </row>
    <row r="89" spans="1:7">
      <c r="A89" s="17"/>
      <c r="B89" s="18" t="str">
        <f>IFERROR(VLOOKUP(A89,'精算調書（別紙(1)）'!$A$7:$H$17,2,TRUE),"")</f>
        <v/>
      </c>
      <c r="C89" s="18" t="str">
        <f>IFERROR(VLOOKUP(A89,'精算調書（別紙(1)）'!$A$7:$H$17,5,TRUE),"")</f>
        <v/>
      </c>
    </row>
    <row r="90" spans="1:7" ht="36">
      <c r="A90" s="58" t="s">
        <v>100</v>
      </c>
      <c r="B90" s="29" t="s">
        <v>99</v>
      </c>
      <c r="C90" s="29" t="s">
        <v>101</v>
      </c>
      <c r="D90" s="29" t="s">
        <v>92</v>
      </c>
      <c r="E90" s="29" t="s">
        <v>93</v>
      </c>
      <c r="F90" s="29" t="s">
        <v>96</v>
      </c>
      <c r="G90" s="29" t="s">
        <v>102</v>
      </c>
    </row>
    <row r="91" spans="1:7">
      <c r="A91" s="28">
        <v>1</v>
      </c>
      <c r="B91" s="17"/>
      <c r="C91" s="17"/>
      <c r="D91" s="26"/>
      <c r="E91" s="17"/>
      <c r="F91" s="57"/>
      <c r="G91" s="57"/>
    </row>
    <row r="92" spans="1:7">
      <c r="A92" s="28">
        <v>2</v>
      </c>
      <c r="B92" s="17"/>
      <c r="C92" s="17"/>
      <c r="D92" s="26"/>
      <c r="E92" s="17"/>
      <c r="F92" s="57"/>
      <c r="G92" s="57"/>
    </row>
    <row r="93" spans="1:7">
      <c r="A93" s="28">
        <v>3</v>
      </c>
      <c r="B93" s="17"/>
      <c r="C93" s="17"/>
      <c r="D93" s="26"/>
      <c r="E93" s="17"/>
      <c r="F93" s="57"/>
      <c r="G93" s="57"/>
    </row>
    <row r="94" spans="1:7">
      <c r="A94" s="28">
        <v>4</v>
      </c>
      <c r="B94" s="17"/>
      <c r="C94" s="17"/>
      <c r="D94" s="26"/>
      <c r="E94" s="17"/>
      <c r="F94" s="57"/>
      <c r="G94" s="57"/>
    </row>
    <row r="95" spans="1:7">
      <c r="A95" s="28">
        <v>5</v>
      </c>
      <c r="B95" s="17"/>
      <c r="C95" s="17"/>
      <c r="D95" s="26"/>
      <c r="E95" s="17"/>
      <c r="F95" s="57"/>
      <c r="G95" s="57"/>
    </row>
    <row r="96" spans="1:7">
      <c r="A96" s="64" t="s">
        <v>81</v>
      </c>
      <c r="B96" s="98"/>
      <c r="C96" s="98"/>
      <c r="D96" s="31">
        <f>SUM(D91:D95)</f>
        <v>0</v>
      </c>
    </row>
    <row r="98" spans="1:7">
      <c r="A98" s="19" t="s">
        <v>61</v>
      </c>
      <c r="B98" s="19" t="s">
        <v>41</v>
      </c>
      <c r="C98" s="19" t="s">
        <v>2</v>
      </c>
    </row>
    <row r="99" spans="1:7">
      <c r="A99" s="17"/>
      <c r="B99" s="18" t="str">
        <f>IFERROR(VLOOKUP(A99,'精算調書（別紙(1)）'!$A$7:$H$17,2,TRUE),"")</f>
        <v/>
      </c>
      <c r="C99" s="18" t="str">
        <f>IFERROR(VLOOKUP(A99,'精算調書（別紙(1)）'!$A$7:$H$17,5,TRUE),"")</f>
        <v/>
      </c>
    </row>
    <row r="100" spans="1:7" ht="36">
      <c r="A100" s="58" t="s">
        <v>100</v>
      </c>
      <c r="B100" s="29" t="s">
        <v>99</v>
      </c>
      <c r="C100" s="29" t="s">
        <v>101</v>
      </c>
      <c r="D100" s="29" t="s">
        <v>92</v>
      </c>
      <c r="E100" s="29" t="s">
        <v>93</v>
      </c>
      <c r="F100" s="29" t="s">
        <v>96</v>
      </c>
      <c r="G100" s="29" t="s">
        <v>102</v>
      </c>
    </row>
    <row r="101" spans="1:7">
      <c r="A101" s="28">
        <v>1</v>
      </c>
      <c r="B101" s="17"/>
      <c r="C101" s="17"/>
      <c r="D101" s="26"/>
      <c r="E101" s="17"/>
      <c r="F101" s="57"/>
      <c r="G101" s="57"/>
    </row>
    <row r="102" spans="1:7">
      <c r="A102" s="28">
        <v>2</v>
      </c>
      <c r="B102" s="17"/>
      <c r="C102" s="17"/>
      <c r="D102" s="26"/>
      <c r="E102" s="17"/>
      <c r="F102" s="57"/>
      <c r="G102" s="57"/>
    </row>
    <row r="103" spans="1:7">
      <c r="A103" s="28">
        <v>3</v>
      </c>
      <c r="B103" s="17"/>
      <c r="C103" s="17"/>
      <c r="D103" s="26"/>
      <c r="E103" s="17"/>
      <c r="F103" s="57"/>
      <c r="G103" s="57"/>
    </row>
    <row r="104" spans="1:7">
      <c r="A104" s="28">
        <v>4</v>
      </c>
      <c r="B104" s="17"/>
      <c r="C104" s="17"/>
      <c r="D104" s="26"/>
      <c r="E104" s="17"/>
      <c r="F104" s="57"/>
      <c r="G104" s="57"/>
    </row>
    <row r="105" spans="1:7">
      <c r="A105" s="28">
        <v>5</v>
      </c>
      <c r="B105" s="17"/>
      <c r="C105" s="17"/>
      <c r="D105" s="26"/>
      <c r="E105" s="17"/>
      <c r="F105" s="57"/>
      <c r="G105" s="57"/>
    </row>
    <row r="106" spans="1:7">
      <c r="A106" s="64" t="s">
        <v>81</v>
      </c>
      <c r="B106" s="98"/>
      <c r="C106" s="98"/>
      <c r="D106" s="31">
        <f>SUM(D101:D105)</f>
        <v>0</v>
      </c>
    </row>
    <row r="108" spans="1:7">
      <c r="A108" s="19" t="s">
        <v>61</v>
      </c>
      <c r="B108" s="19" t="s">
        <v>41</v>
      </c>
      <c r="C108" s="19" t="s">
        <v>2</v>
      </c>
    </row>
    <row r="109" spans="1:7">
      <c r="A109" s="17"/>
      <c r="B109" s="18" t="str">
        <f>IFERROR(VLOOKUP(A109,'精算調書（別紙(1)）'!$A$7:$H$17,2,TRUE),"")</f>
        <v/>
      </c>
      <c r="C109" s="18" t="str">
        <f>IFERROR(VLOOKUP(A109,'精算調書（別紙(1)）'!$A$7:$H$17,5,TRUE),"")</f>
        <v/>
      </c>
    </row>
    <row r="110" spans="1:7" ht="36">
      <c r="A110" s="58" t="s">
        <v>100</v>
      </c>
      <c r="B110" s="29" t="s">
        <v>99</v>
      </c>
      <c r="C110" s="29" t="s">
        <v>101</v>
      </c>
      <c r="D110" s="29" t="s">
        <v>92</v>
      </c>
      <c r="E110" s="29" t="s">
        <v>93</v>
      </c>
      <c r="F110" s="29" t="s">
        <v>96</v>
      </c>
      <c r="G110" s="29" t="s">
        <v>102</v>
      </c>
    </row>
    <row r="111" spans="1:7">
      <c r="A111" s="28">
        <v>1</v>
      </c>
      <c r="B111" s="17"/>
      <c r="C111" s="17"/>
      <c r="D111" s="26"/>
      <c r="E111" s="17"/>
      <c r="F111" s="57"/>
      <c r="G111" s="57"/>
    </row>
    <row r="112" spans="1:7">
      <c r="A112" s="28">
        <v>2</v>
      </c>
      <c r="B112" s="17"/>
      <c r="C112" s="17"/>
      <c r="D112" s="26"/>
      <c r="E112" s="17"/>
      <c r="F112" s="57"/>
      <c r="G112" s="57"/>
    </row>
    <row r="113" spans="1:7">
      <c r="A113" s="28">
        <v>3</v>
      </c>
      <c r="B113" s="17"/>
      <c r="C113" s="17"/>
      <c r="D113" s="26"/>
      <c r="E113" s="17"/>
      <c r="F113" s="57"/>
      <c r="G113" s="57"/>
    </row>
    <row r="114" spans="1:7">
      <c r="A114" s="28">
        <v>4</v>
      </c>
      <c r="B114" s="17"/>
      <c r="C114" s="17"/>
      <c r="D114" s="26"/>
      <c r="E114" s="17"/>
      <c r="F114" s="57"/>
      <c r="G114" s="57"/>
    </row>
    <row r="115" spans="1:7">
      <c r="A115" s="28">
        <v>5</v>
      </c>
      <c r="B115" s="17"/>
      <c r="C115" s="17"/>
      <c r="D115" s="26"/>
      <c r="E115" s="17"/>
      <c r="F115" s="57"/>
      <c r="G115" s="57"/>
    </row>
    <row r="116" spans="1:7">
      <c r="A116" s="64" t="s">
        <v>81</v>
      </c>
      <c r="B116" s="98"/>
      <c r="C116" s="98"/>
      <c r="D116" s="31">
        <f>SUM(D111:D115)</f>
        <v>0</v>
      </c>
    </row>
  </sheetData>
  <mergeCells count="16">
    <mergeCell ref="A13:G13"/>
    <mergeCell ref="A15:G15"/>
    <mergeCell ref="A16:G16"/>
    <mergeCell ref="A2:G2"/>
    <mergeCell ref="A12:C12"/>
    <mergeCell ref="A14:G14"/>
    <mergeCell ref="A26:C26"/>
    <mergeCell ref="A36:C36"/>
    <mergeCell ref="A46:C46"/>
    <mergeCell ref="A56:C56"/>
    <mergeCell ref="A66:C66"/>
    <mergeCell ref="A76:C76"/>
    <mergeCell ref="A86:C86"/>
    <mergeCell ref="A96:C96"/>
    <mergeCell ref="A106:C106"/>
    <mergeCell ref="A116:C116"/>
  </mergeCells>
  <phoneticPr fontId="1"/>
  <dataValidations count="1">
    <dataValidation type="list" allowBlank="1" showInputMessage="1" showErrorMessage="1" sqref="C7:C11 C81:C85 C31:C35 C41:C45 C51:C55 C61:C65 C71:C75 C21:C25 C91:C95 C101:C105 C111:C115" xr:uid="{00000000-0002-0000-0300-000000000000}">
      <formula1>"タブレット端末,スマートフォン,ソフトウェア（改修含む）,ネットワーク機器,クラウドサービス,保守・サポート費,導入設定費,導入研修費,セキュリティ対策費,照会費"</formula1>
    </dataValidation>
  </dataValidations>
  <pageMargins left="0.7" right="0.7" top="0.75" bottom="0.75" header="0.3" footer="0.3"/>
  <pageSetup paperSize="9" scale="9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連絡票</vt:lpstr>
      <vt:lpstr>報告書（様式第5号）</vt:lpstr>
      <vt:lpstr>精算調書（別紙(1)）</vt:lpstr>
      <vt:lpstr>（契約内訳）</vt:lpstr>
      <vt:lpstr>'精算調書（別紙(1)）'!Print_Area</vt:lpstr>
      <vt:lpstr>'報告書（様式第5号）'!Print_Area</vt:lpstr>
      <vt:lpstr>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山根　茉優華</cp:lastModifiedBy>
  <cp:lastPrinted>2021-06-10T07:00:58Z</cp:lastPrinted>
  <dcterms:created xsi:type="dcterms:W3CDTF">2021-03-03T01:57:41Z</dcterms:created>
  <dcterms:modified xsi:type="dcterms:W3CDTF">2023-12-13T01:43:48Z</dcterms:modified>
</cp:coreProperties>
</file>