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<sst xmlns="http://schemas.openxmlformats.org/spreadsheetml/2006/main" count="54" uniqueCount="42">
  <si>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第２表　病院数、病床数、患者数、病床利用率、平均在院日数、在院外来比、開設者別</t>
  </si>
  <si>
    <t>大阪府</t>
  </si>
  <si>
    <t>　　　病　　　　　院　　　　　数</t>
  </si>
  <si>
    <t>　　　病　　　　　床　　　　　数</t>
  </si>
  <si>
    <t>　　在　院　患　者　数</t>
  </si>
  <si>
    <t>　新　入　院　患　者　数</t>
  </si>
  <si>
    <t>　　退　院　患　者　数</t>
  </si>
  <si>
    <t>　　外　来　患　者　数</t>
  </si>
  <si>
    <t>病　　　床</t>
  </si>
  <si>
    <t>平均在院</t>
  </si>
  <si>
    <t>在       院</t>
  </si>
  <si>
    <t>増減</t>
  </si>
  <si>
    <t>年間延数</t>
  </si>
  <si>
    <t>1日平均数</t>
  </si>
  <si>
    <t>利　用　率</t>
  </si>
  <si>
    <t>日　　　数</t>
  </si>
  <si>
    <t>外  来  比</t>
  </si>
  <si>
    <t>　　総数　　　　　　　</t>
  </si>
  <si>
    <t>　　　　　　　　　　　</t>
  </si>
  <si>
    <t>　国　　　　　　　　　</t>
  </si>
  <si>
    <t xml:space="preserve">    労働福祉事業団</t>
  </si>
  <si>
    <t>　  その他　　　　　</t>
  </si>
  <si>
    <t xml:space="preserve">  公的医療機関　　　</t>
  </si>
  <si>
    <t>　  都道府県　　　　</t>
  </si>
  <si>
    <t>　  市町村　　　　　</t>
  </si>
  <si>
    <t>　  日赤　　　　　　</t>
  </si>
  <si>
    <t xml:space="preserve">  　済生会　　　　　</t>
  </si>
  <si>
    <t xml:space="preserve"> 　 厚生連　　　　　</t>
  </si>
  <si>
    <t>　社会保険関係団体　</t>
  </si>
  <si>
    <t>　公    益    法    人</t>
  </si>
  <si>
    <t>　医    療    法    人　</t>
  </si>
  <si>
    <t>　学    校    法    人</t>
  </si>
  <si>
    <t>　会                  社</t>
  </si>
  <si>
    <t>　そ の 他 の 法 人</t>
  </si>
  <si>
    <t>　個                 人</t>
  </si>
  <si>
    <t xml:space="preserve"> 医育機関（再掲）　</t>
  </si>
  <si>
    <t>　  厚生労働省　　　　　</t>
  </si>
  <si>
    <t>　  文部科学省　　　　　</t>
  </si>
  <si>
    <t>平成１２年</t>
  </si>
  <si>
    <t>11年</t>
  </si>
  <si>
    <t>12年</t>
  </si>
  <si>
    <t>病院報告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</si>
</sst>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9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9"/>
  <sheetViews>
    <sheetView tabSelected="1" workbookViewId="0" topLeftCell="A1">
      <pane xSplit="2" topLeftCell="C1" activePane="topRight" state="frozen"/>
      <selection pane="topLeft" activeCell="A3" sqref="A3"/>
      <selection pane="topRight" activeCell="B6" sqref="B6"/>
    </sheetView>
  </sheetViews>
  <sheetFormatPr defaultColWidth="9.00390625" defaultRowHeight="13.5"/>
  <cols>
    <col min="1" max="1" width="1.12109375" style="0" customWidth="1"/>
    <col min="2" max="2" width="18.00390625" style="0" customWidth="1"/>
    <col min="9" max="16" width="10.625" style="0" customWidth="1"/>
    <col min="20" max="20" width="0.875" style="0" customWidth="1"/>
  </cols>
  <sheetData>
    <row r="2" ht="13.5">
      <c r="B2" t="s">
        <v>41</v>
      </c>
    </row>
    <row r="3" spans="2:19" ht="13.5">
      <c r="B3" t="s">
        <v>0</v>
      </c>
      <c r="R3" t="s">
        <v>1</v>
      </c>
      <c r="S3" t="s">
        <v>38</v>
      </c>
    </row>
    <row r="4" spans="2:19" ht="13.5">
      <c r="B4" s="3"/>
      <c r="C4" s="1" t="s">
        <v>2</v>
      </c>
      <c r="D4" s="1"/>
      <c r="E4" s="1"/>
      <c r="F4" s="1" t="s">
        <v>3</v>
      </c>
      <c r="G4" s="1"/>
      <c r="H4" s="1"/>
      <c r="I4" s="1" t="s">
        <v>4</v>
      </c>
      <c r="J4" s="1"/>
      <c r="K4" s="1" t="s">
        <v>5</v>
      </c>
      <c r="L4" s="1"/>
      <c r="M4" s="1" t="s">
        <v>6</v>
      </c>
      <c r="N4" s="1"/>
      <c r="O4" s="1" t="s">
        <v>7</v>
      </c>
      <c r="P4" s="1"/>
      <c r="Q4" s="5" t="s">
        <v>8</v>
      </c>
      <c r="R4" s="5" t="s">
        <v>9</v>
      </c>
      <c r="S4" s="6" t="s">
        <v>10</v>
      </c>
    </row>
    <row r="5" spans="2:19" ht="13.5">
      <c r="B5" s="4"/>
      <c r="C5" s="2" t="s">
        <v>39</v>
      </c>
      <c r="D5" s="2" t="s">
        <v>40</v>
      </c>
      <c r="E5" s="2" t="s">
        <v>11</v>
      </c>
      <c r="F5" s="2" t="s">
        <v>39</v>
      </c>
      <c r="G5" s="2" t="s">
        <v>40</v>
      </c>
      <c r="H5" s="2" t="s">
        <v>11</v>
      </c>
      <c r="I5" s="2" t="s">
        <v>12</v>
      </c>
      <c r="J5" s="2" t="s">
        <v>13</v>
      </c>
      <c r="K5" s="2" t="s">
        <v>12</v>
      </c>
      <c r="L5" s="2" t="s">
        <v>13</v>
      </c>
      <c r="M5" s="2" t="s">
        <v>12</v>
      </c>
      <c r="N5" s="2" t="s">
        <v>13</v>
      </c>
      <c r="O5" s="2" t="s">
        <v>12</v>
      </c>
      <c r="P5" s="2" t="s">
        <v>13</v>
      </c>
      <c r="Q5" s="7" t="s">
        <v>14</v>
      </c>
      <c r="R5" s="7" t="s">
        <v>15</v>
      </c>
      <c r="S5" s="8" t="s">
        <v>16</v>
      </c>
    </row>
    <row r="6" spans="2:19" ht="13.5">
      <c r="B6" s="3" t="s">
        <v>17</v>
      </c>
      <c r="C6">
        <f>SUM(C8,C14,C21,C22,C23,C24,C25,C26,C27)</f>
        <v>575</v>
      </c>
      <c r="D6">
        <f>SUM(D8,D14,D21,D22,D23,D24,D25,D26,D27)</f>
        <v>577</v>
      </c>
      <c r="E6" s="11">
        <f>D6-C6</f>
        <v>2</v>
      </c>
      <c r="F6">
        <f>SUM(F8,F14,F21,F22,F23,F24,F25,F26,F27)</f>
        <v>116108</v>
      </c>
      <c r="G6">
        <f>SUM(G8,G14,G21,G22,G23,G24,G25,G26,G27)</f>
        <v>115555</v>
      </c>
      <c r="H6">
        <f>G6-F6</f>
        <v>-553</v>
      </c>
      <c r="I6">
        <f>SUM(I21:I27)+I8+I14</f>
        <v>36082034</v>
      </c>
      <c r="J6">
        <f>ROUNDUP(I6/366,0)</f>
        <v>98585</v>
      </c>
      <c r="K6">
        <f>SUM(K21:K27)+K8+K14</f>
        <v>953008</v>
      </c>
      <c r="L6">
        <f>ROUNDUP(K6/366,0)</f>
        <v>2604</v>
      </c>
      <c r="M6">
        <f>SUM(M21:M27)+M8+M14</f>
        <v>954647</v>
      </c>
      <c r="N6">
        <f>ROUNDUP(M6/366,0)</f>
        <v>2609</v>
      </c>
      <c r="O6">
        <f>SUM(O21:O27)+O8+O14</f>
        <v>50645009</v>
      </c>
      <c r="P6">
        <f>ROUNDUP(O6/297,0)</f>
        <v>170522</v>
      </c>
      <c r="Q6" s="13">
        <f>ROUNDUP(J6/G6*100,1)</f>
        <v>85.39999999999999</v>
      </c>
      <c r="R6">
        <f>ROUNDUP(I6/((K6+M6)*0.5),1)</f>
        <v>37.9</v>
      </c>
      <c r="S6">
        <f>ROUNDUP(O6/I6,2)</f>
        <v>1.41</v>
      </c>
    </row>
    <row r="7" spans="2:17" ht="13.5">
      <c r="B7" s="9" t="s">
        <v>18</v>
      </c>
      <c r="E7" s="11"/>
      <c r="Q7" s="13"/>
    </row>
    <row r="8" spans="2:19" ht="13.5">
      <c r="B8" s="9" t="s">
        <v>19</v>
      </c>
      <c r="C8">
        <f>SUM(C9:C12)</f>
        <v>11</v>
      </c>
      <c r="D8">
        <f>SUM(D9:D12)</f>
        <v>11</v>
      </c>
      <c r="E8" s="11">
        <f>D8-C8</f>
        <v>0</v>
      </c>
      <c r="F8">
        <f>SUM(F9:F12)</f>
        <v>6254</v>
      </c>
      <c r="G8">
        <f>SUM(G9:G12)</f>
        <v>6196</v>
      </c>
      <c r="H8">
        <f>G8-F8</f>
        <v>-58</v>
      </c>
      <c r="I8">
        <f>SUM(I9:I12)</f>
        <v>1751985</v>
      </c>
      <c r="J8">
        <f aca="true" t="shared" si="0" ref="J8:J29">ROUNDUP(I8/366,0)</f>
        <v>4787</v>
      </c>
      <c r="K8">
        <f>SUM(K9:K12)</f>
        <v>57287</v>
      </c>
      <c r="L8">
        <f aca="true" t="shared" si="1" ref="L8:L29">ROUNDUP(K8/366,0)</f>
        <v>157</v>
      </c>
      <c r="M8">
        <f>SUM(M9:M12)</f>
        <v>57390</v>
      </c>
      <c r="N8">
        <f aca="true" t="shared" si="2" ref="N8:N29">ROUNDUP(M8/366,0)</f>
        <v>157</v>
      </c>
      <c r="O8">
        <f>SUM(O9:O12)</f>
        <v>2341130</v>
      </c>
      <c r="P8">
        <f aca="true" t="shared" si="3" ref="P8:P29">ROUNDUP(O8/297,0)</f>
        <v>7883</v>
      </c>
      <c r="Q8" s="13">
        <f aca="true" t="shared" si="4" ref="Q8:Q29">ROUNDUP(J8/G8*100,1)</f>
        <v>77.3</v>
      </c>
      <c r="R8">
        <f aca="true" t="shared" si="5" ref="R8:R29">ROUNDUP(I8/((K8+M8)*0.5),1)</f>
        <v>30.6</v>
      </c>
      <c r="S8">
        <f aca="true" t="shared" si="6" ref="S8:S29">ROUNDUP(O8/I8,2)</f>
        <v>1.34</v>
      </c>
    </row>
    <row r="9" spans="2:19" ht="13.5">
      <c r="B9" s="9" t="s">
        <v>36</v>
      </c>
      <c r="C9">
        <v>6</v>
      </c>
      <c r="D9">
        <v>6</v>
      </c>
      <c r="E9" s="11">
        <f aca="true" t="shared" si="7" ref="E9:E29">D9-C9</f>
        <v>0</v>
      </c>
      <c r="F9">
        <v>4095</v>
      </c>
      <c r="G9">
        <v>4037</v>
      </c>
      <c r="H9">
        <f aca="true" t="shared" si="8" ref="H9:H29">G9-F9</f>
        <v>-58</v>
      </c>
      <c r="I9">
        <v>1091899</v>
      </c>
      <c r="J9">
        <f t="shared" si="0"/>
        <v>2984</v>
      </c>
      <c r="K9">
        <v>31522</v>
      </c>
      <c r="L9">
        <f t="shared" si="1"/>
        <v>87</v>
      </c>
      <c r="M9">
        <v>31643</v>
      </c>
      <c r="N9">
        <f t="shared" si="2"/>
        <v>87</v>
      </c>
      <c r="O9">
        <v>969369</v>
      </c>
      <c r="P9">
        <f t="shared" si="3"/>
        <v>3264</v>
      </c>
      <c r="Q9" s="13">
        <f t="shared" si="4"/>
        <v>74</v>
      </c>
      <c r="R9">
        <f t="shared" si="5"/>
        <v>34.6</v>
      </c>
      <c r="S9">
        <f t="shared" si="6"/>
        <v>0.89</v>
      </c>
    </row>
    <row r="10" spans="2:19" ht="13.5">
      <c r="B10" s="9" t="s">
        <v>37</v>
      </c>
      <c r="C10">
        <v>2</v>
      </c>
      <c r="D10">
        <v>2</v>
      </c>
      <c r="E10" s="11">
        <f t="shared" si="7"/>
        <v>0</v>
      </c>
      <c r="F10">
        <v>1116</v>
      </c>
      <c r="G10">
        <v>1116</v>
      </c>
      <c r="H10">
        <f t="shared" si="8"/>
        <v>0</v>
      </c>
      <c r="I10">
        <v>340839</v>
      </c>
      <c r="J10">
        <f t="shared" si="0"/>
        <v>932</v>
      </c>
      <c r="K10">
        <v>11270</v>
      </c>
      <c r="L10">
        <f t="shared" si="1"/>
        <v>31</v>
      </c>
      <c r="M10">
        <v>11243</v>
      </c>
      <c r="N10">
        <f t="shared" si="2"/>
        <v>31</v>
      </c>
      <c r="O10">
        <v>779387</v>
      </c>
      <c r="P10">
        <f t="shared" si="3"/>
        <v>2625</v>
      </c>
      <c r="Q10" s="13">
        <f t="shared" si="4"/>
        <v>83.6</v>
      </c>
      <c r="R10">
        <f t="shared" si="5"/>
        <v>30.3</v>
      </c>
      <c r="S10">
        <f t="shared" si="6"/>
        <v>2.2899999999999996</v>
      </c>
    </row>
    <row r="11" spans="2:19" ht="13.5">
      <c r="B11" s="9" t="s">
        <v>20</v>
      </c>
      <c r="C11">
        <v>1</v>
      </c>
      <c r="D11">
        <v>1</v>
      </c>
      <c r="E11" s="11">
        <f t="shared" si="7"/>
        <v>0</v>
      </c>
      <c r="F11">
        <v>762</v>
      </c>
      <c r="G11">
        <v>762</v>
      </c>
      <c r="I11">
        <v>254352</v>
      </c>
      <c r="J11">
        <f t="shared" si="0"/>
        <v>695</v>
      </c>
      <c r="K11">
        <v>11457</v>
      </c>
      <c r="L11">
        <f t="shared" si="1"/>
        <v>32</v>
      </c>
      <c r="M11">
        <v>11460</v>
      </c>
      <c r="N11">
        <f t="shared" si="2"/>
        <v>32</v>
      </c>
      <c r="O11">
        <v>499613</v>
      </c>
      <c r="P11">
        <f t="shared" si="3"/>
        <v>1683</v>
      </c>
      <c r="Q11" s="13">
        <f t="shared" si="4"/>
        <v>91.3</v>
      </c>
      <c r="R11">
        <f t="shared" si="5"/>
        <v>22.200000000000003</v>
      </c>
      <c r="S11">
        <f t="shared" si="6"/>
        <v>1.97</v>
      </c>
    </row>
    <row r="12" spans="2:19" ht="13.5">
      <c r="B12" s="9" t="s">
        <v>21</v>
      </c>
      <c r="C12">
        <v>2</v>
      </c>
      <c r="D12">
        <v>2</v>
      </c>
      <c r="E12" s="11">
        <f t="shared" si="7"/>
        <v>0</v>
      </c>
      <c r="F12">
        <v>281</v>
      </c>
      <c r="G12">
        <v>281</v>
      </c>
      <c r="H12">
        <f t="shared" si="8"/>
        <v>0</v>
      </c>
      <c r="I12">
        <v>64895</v>
      </c>
      <c r="J12">
        <f t="shared" si="0"/>
        <v>178</v>
      </c>
      <c r="K12">
        <v>3038</v>
      </c>
      <c r="L12">
        <f t="shared" si="1"/>
        <v>9</v>
      </c>
      <c r="M12">
        <v>3044</v>
      </c>
      <c r="N12">
        <f t="shared" si="2"/>
        <v>9</v>
      </c>
      <c r="O12">
        <v>92761</v>
      </c>
      <c r="P12">
        <f t="shared" si="3"/>
        <v>313</v>
      </c>
      <c r="Q12" s="13">
        <f t="shared" si="4"/>
        <v>63.4</v>
      </c>
      <c r="R12">
        <f t="shared" si="5"/>
        <v>21.400000000000002</v>
      </c>
      <c r="S12">
        <f t="shared" si="6"/>
        <v>1.43</v>
      </c>
    </row>
    <row r="13" spans="2:17" ht="13.5">
      <c r="B13" s="9" t="s">
        <v>18</v>
      </c>
      <c r="E13" s="11"/>
      <c r="Q13" s="13"/>
    </row>
    <row r="14" spans="2:19" ht="13.5">
      <c r="B14" s="9" t="s">
        <v>22</v>
      </c>
      <c r="C14">
        <f>SUM(C15:C19)</f>
        <v>45</v>
      </c>
      <c r="D14">
        <f>SUM(D15:D19)</f>
        <v>45</v>
      </c>
      <c r="E14" s="11">
        <f t="shared" si="7"/>
        <v>0</v>
      </c>
      <c r="F14">
        <f>SUM(F15:F19)</f>
        <v>17555</v>
      </c>
      <c r="G14">
        <f>SUM(G15:G19)</f>
        <v>17487</v>
      </c>
      <c r="H14">
        <f t="shared" si="8"/>
        <v>-68</v>
      </c>
      <c r="I14">
        <f>SUM(I15:I19)</f>
        <v>5232487</v>
      </c>
      <c r="J14">
        <f t="shared" si="0"/>
        <v>14297</v>
      </c>
      <c r="K14">
        <f>SUM(K15:K19)</f>
        <v>243359</v>
      </c>
      <c r="L14">
        <f t="shared" si="1"/>
        <v>665</v>
      </c>
      <c r="M14">
        <f>SUM(M15:M19)</f>
        <v>243609</v>
      </c>
      <c r="N14">
        <f t="shared" si="2"/>
        <v>666</v>
      </c>
      <c r="O14">
        <f>SUM(O15:O19)</f>
        <v>11226210</v>
      </c>
      <c r="P14">
        <f t="shared" si="3"/>
        <v>37799</v>
      </c>
      <c r="Q14" s="13">
        <f t="shared" si="4"/>
        <v>81.8</v>
      </c>
      <c r="R14">
        <f t="shared" si="5"/>
        <v>21.5</v>
      </c>
      <c r="S14">
        <f t="shared" si="6"/>
        <v>2.15</v>
      </c>
    </row>
    <row r="15" spans="2:19" ht="13.5">
      <c r="B15" s="9" t="s">
        <v>23</v>
      </c>
      <c r="C15">
        <v>9</v>
      </c>
      <c r="D15">
        <v>9</v>
      </c>
      <c r="E15" s="11">
        <f t="shared" si="7"/>
        <v>0</v>
      </c>
      <c r="F15">
        <v>3660</v>
      </c>
      <c r="G15">
        <v>3660</v>
      </c>
      <c r="H15">
        <f t="shared" si="8"/>
        <v>0</v>
      </c>
      <c r="I15">
        <v>1047016</v>
      </c>
      <c r="J15">
        <f t="shared" si="0"/>
        <v>2861</v>
      </c>
      <c r="K15">
        <v>34453</v>
      </c>
      <c r="L15">
        <f t="shared" si="1"/>
        <v>95</v>
      </c>
      <c r="M15">
        <v>34538</v>
      </c>
      <c r="N15">
        <f t="shared" si="2"/>
        <v>95</v>
      </c>
      <c r="O15">
        <v>1355091</v>
      </c>
      <c r="P15">
        <f t="shared" si="3"/>
        <v>4563</v>
      </c>
      <c r="Q15" s="13">
        <f t="shared" si="4"/>
        <v>78.19999999999999</v>
      </c>
      <c r="R15">
        <f t="shared" si="5"/>
        <v>30.400000000000002</v>
      </c>
      <c r="S15">
        <f t="shared" si="6"/>
        <v>1.3</v>
      </c>
    </row>
    <row r="16" spans="2:19" ht="13.5">
      <c r="B16" s="9" t="s">
        <v>24</v>
      </c>
      <c r="C16">
        <v>25</v>
      </c>
      <c r="D16">
        <v>25</v>
      </c>
      <c r="E16" s="11">
        <f t="shared" si="7"/>
        <v>0</v>
      </c>
      <c r="F16">
        <v>9653</v>
      </c>
      <c r="G16">
        <v>9585</v>
      </c>
      <c r="H16">
        <f t="shared" si="8"/>
        <v>-68</v>
      </c>
      <c r="I16">
        <v>2891555</v>
      </c>
      <c r="J16">
        <f t="shared" si="0"/>
        <v>7901</v>
      </c>
      <c r="K16">
        <v>150097</v>
      </c>
      <c r="L16">
        <f t="shared" si="1"/>
        <v>411</v>
      </c>
      <c r="M16">
        <v>150266</v>
      </c>
      <c r="N16">
        <f t="shared" si="2"/>
        <v>411</v>
      </c>
      <c r="O16">
        <v>7213416</v>
      </c>
      <c r="P16">
        <f t="shared" si="3"/>
        <v>24288</v>
      </c>
      <c r="Q16" s="13">
        <f t="shared" si="4"/>
        <v>82.5</v>
      </c>
      <c r="R16">
        <f t="shared" si="5"/>
        <v>19.3</v>
      </c>
      <c r="S16">
        <f t="shared" si="6"/>
        <v>2.5</v>
      </c>
    </row>
    <row r="17" spans="2:19" ht="13.5">
      <c r="B17" s="9" t="s">
        <v>25</v>
      </c>
      <c r="C17">
        <v>3</v>
      </c>
      <c r="D17">
        <v>3</v>
      </c>
      <c r="E17" s="11">
        <f t="shared" si="7"/>
        <v>0</v>
      </c>
      <c r="F17">
        <v>1616</v>
      </c>
      <c r="G17">
        <v>1616</v>
      </c>
      <c r="H17">
        <f t="shared" si="8"/>
        <v>0</v>
      </c>
      <c r="I17">
        <v>456314</v>
      </c>
      <c r="J17">
        <f t="shared" si="0"/>
        <v>1247</v>
      </c>
      <c r="K17">
        <v>18938</v>
      </c>
      <c r="L17">
        <f t="shared" si="1"/>
        <v>52</v>
      </c>
      <c r="M17">
        <v>18948</v>
      </c>
      <c r="N17">
        <f t="shared" si="2"/>
        <v>52</v>
      </c>
      <c r="O17">
        <v>890797</v>
      </c>
      <c r="P17">
        <f t="shared" si="3"/>
        <v>3000</v>
      </c>
      <c r="Q17" s="13">
        <f t="shared" si="4"/>
        <v>77.19999999999999</v>
      </c>
      <c r="R17">
        <f t="shared" si="5"/>
        <v>24.1</v>
      </c>
      <c r="S17">
        <f t="shared" si="6"/>
        <v>1.96</v>
      </c>
    </row>
    <row r="18" spans="2:19" ht="13.5">
      <c r="B18" s="9" t="s">
        <v>26</v>
      </c>
      <c r="C18">
        <v>8</v>
      </c>
      <c r="D18">
        <v>8</v>
      </c>
      <c r="E18" s="11">
        <f t="shared" si="7"/>
        <v>0</v>
      </c>
      <c r="F18">
        <v>2626</v>
      </c>
      <c r="G18">
        <v>2626</v>
      </c>
      <c r="H18">
        <f t="shared" si="8"/>
        <v>0</v>
      </c>
      <c r="I18">
        <v>837602</v>
      </c>
      <c r="J18">
        <f t="shared" si="0"/>
        <v>2289</v>
      </c>
      <c r="K18">
        <v>39871</v>
      </c>
      <c r="L18">
        <f t="shared" si="1"/>
        <v>109</v>
      </c>
      <c r="M18">
        <v>39857</v>
      </c>
      <c r="N18">
        <f t="shared" si="2"/>
        <v>109</v>
      </c>
      <c r="O18">
        <v>1766906</v>
      </c>
      <c r="P18">
        <f t="shared" si="3"/>
        <v>5950</v>
      </c>
      <c r="Q18" s="13">
        <f t="shared" si="4"/>
        <v>87.19999999999999</v>
      </c>
      <c r="R18">
        <f t="shared" si="5"/>
        <v>21.1</v>
      </c>
      <c r="S18">
        <f t="shared" si="6"/>
        <v>2.11</v>
      </c>
    </row>
    <row r="19" spans="2:17" ht="13.5">
      <c r="B19" s="9" t="s">
        <v>27</v>
      </c>
      <c r="C19">
        <v>0</v>
      </c>
      <c r="D19">
        <v>0</v>
      </c>
      <c r="E19" s="11">
        <f t="shared" si="7"/>
        <v>0</v>
      </c>
      <c r="F19">
        <v>0</v>
      </c>
      <c r="G19">
        <v>0</v>
      </c>
      <c r="H19">
        <f t="shared" si="8"/>
        <v>0</v>
      </c>
      <c r="Q19" s="13"/>
    </row>
    <row r="20" spans="2:17" ht="13.5">
      <c r="B20" s="9" t="s">
        <v>18</v>
      </c>
      <c r="E20" s="11"/>
      <c r="Q20" s="13"/>
    </row>
    <row r="21" spans="2:19" ht="13.5">
      <c r="B21" s="9" t="s">
        <v>28</v>
      </c>
      <c r="C21">
        <v>8</v>
      </c>
      <c r="D21">
        <v>8</v>
      </c>
      <c r="E21" s="11">
        <f t="shared" si="7"/>
        <v>0</v>
      </c>
      <c r="F21">
        <v>3029</v>
      </c>
      <c r="G21">
        <v>2971</v>
      </c>
      <c r="H21">
        <f t="shared" si="8"/>
        <v>-58</v>
      </c>
      <c r="I21">
        <v>826324</v>
      </c>
      <c r="J21">
        <f t="shared" si="0"/>
        <v>2258</v>
      </c>
      <c r="K21">
        <v>38357</v>
      </c>
      <c r="L21">
        <f t="shared" si="1"/>
        <v>105</v>
      </c>
      <c r="M21">
        <v>38478</v>
      </c>
      <c r="N21">
        <f t="shared" si="2"/>
        <v>106</v>
      </c>
      <c r="O21">
        <v>1918031</v>
      </c>
      <c r="P21">
        <f t="shared" si="3"/>
        <v>6459</v>
      </c>
      <c r="Q21" s="13">
        <f t="shared" si="4"/>
        <v>76.1</v>
      </c>
      <c r="R21">
        <f t="shared" si="5"/>
        <v>21.6</v>
      </c>
      <c r="S21">
        <f t="shared" si="6"/>
        <v>2.3299999999999996</v>
      </c>
    </row>
    <row r="22" spans="2:19" ht="13.5">
      <c r="B22" s="9" t="s">
        <v>29</v>
      </c>
      <c r="C22">
        <v>21</v>
      </c>
      <c r="D22">
        <v>21</v>
      </c>
      <c r="E22" s="11">
        <f t="shared" si="7"/>
        <v>0</v>
      </c>
      <c r="F22">
        <v>6636</v>
      </c>
      <c r="G22">
        <v>6567</v>
      </c>
      <c r="H22">
        <f t="shared" si="8"/>
        <v>-69</v>
      </c>
      <c r="I22">
        <v>1912327</v>
      </c>
      <c r="J22">
        <f t="shared" si="0"/>
        <v>5225</v>
      </c>
      <c r="K22">
        <v>65909</v>
      </c>
      <c r="L22">
        <f t="shared" si="1"/>
        <v>181</v>
      </c>
      <c r="M22">
        <v>66289</v>
      </c>
      <c r="N22">
        <f t="shared" si="2"/>
        <v>182</v>
      </c>
      <c r="O22">
        <v>3330860</v>
      </c>
      <c r="P22">
        <f t="shared" si="3"/>
        <v>11216</v>
      </c>
      <c r="Q22" s="13">
        <f t="shared" si="4"/>
        <v>79.6</v>
      </c>
      <c r="R22">
        <f t="shared" si="5"/>
        <v>29</v>
      </c>
      <c r="S22">
        <f t="shared" si="6"/>
        <v>1.75</v>
      </c>
    </row>
    <row r="23" spans="2:19" ht="13.5">
      <c r="B23" s="9" t="s">
        <v>30</v>
      </c>
      <c r="C23">
        <v>348</v>
      </c>
      <c r="D23">
        <v>355</v>
      </c>
      <c r="E23" s="11">
        <f t="shared" si="7"/>
        <v>7</v>
      </c>
      <c r="F23">
        <v>62682</v>
      </c>
      <c r="G23">
        <v>62947</v>
      </c>
      <c r="H23">
        <f t="shared" si="8"/>
        <v>265</v>
      </c>
      <c r="I23">
        <v>20394133</v>
      </c>
      <c r="J23">
        <f t="shared" si="0"/>
        <v>55722</v>
      </c>
      <c r="K23">
        <v>394088</v>
      </c>
      <c r="L23">
        <f t="shared" si="1"/>
        <v>1077</v>
      </c>
      <c r="M23">
        <v>394980</v>
      </c>
      <c r="N23">
        <f t="shared" si="2"/>
        <v>1080</v>
      </c>
      <c r="O23">
        <v>22070344</v>
      </c>
      <c r="P23">
        <f t="shared" si="3"/>
        <v>74311</v>
      </c>
      <c r="Q23" s="13">
        <f t="shared" si="4"/>
        <v>88.6</v>
      </c>
      <c r="R23">
        <f t="shared" si="5"/>
        <v>51.7</v>
      </c>
      <c r="S23">
        <f t="shared" si="6"/>
        <v>1.09</v>
      </c>
    </row>
    <row r="24" spans="2:19" ht="13.5">
      <c r="B24" s="9" t="s">
        <v>31</v>
      </c>
      <c r="C24">
        <v>6</v>
      </c>
      <c r="D24">
        <v>6</v>
      </c>
      <c r="E24" s="11">
        <f t="shared" si="7"/>
        <v>0</v>
      </c>
      <c r="F24">
        <v>4025</v>
      </c>
      <c r="G24">
        <v>4025</v>
      </c>
      <c r="H24">
        <f t="shared" si="8"/>
        <v>0</v>
      </c>
      <c r="I24">
        <v>1143003</v>
      </c>
      <c r="J24">
        <f t="shared" si="0"/>
        <v>3123</v>
      </c>
      <c r="K24">
        <v>45586</v>
      </c>
      <c r="L24">
        <f t="shared" si="1"/>
        <v>125</v>
      </c>
      <c r="M24">
        <v>45593</v>
      </c>
      <c r="N24">
        <f t="shared" si="2"/>
        <v>125</v>
      </c>
      <c r="O24">
        <v>2710764</v>
      </c>
      <c r="P24">
        <f t="shared" si="3"/>
        <v>9128</v>
      </c>
      <c r="Q24" s="13">
        <f t="shared" si="4"/>
        <v>77.6</v>
      </c>
      <c r="R24">
        <f t="shared" si="5"/>
        <v>25.1</v>
      </c>
      <c r="S24">
        <f t="shared" si="6"/>
        <v>2.38</v>
      </c>
    </row>
    <row r="25" spans="2:19" ht="13.5">
      <c r="B25" s="9" t="s">
        <v>32</v>
      </c>
      <c r="C25">
        <v>4</v>
      </c>
      <c r="D25">
        <v>4</v>
      </c>
      <c r="E25" s="11">
        <f t="shared" si="7"/>
        <v>0</v>
      </c>
      <c r="F25">
        <v>1238</v>
      </c>
      <c r="G25">
        <v>1204</v>
      </c>
      <c r="H25">
        <f t="shared" si="8"/>
        <v>-34</v>
      </c>
      <c r="I25">
        <v>352351</v>
      </c>
      <c r="J25">
        <f t="shared" si="0"/>
        <v>963</v>
      </c>
      <c r="K25">
        <v>16688</v>
      </c>
      <c r="L25">
        <f t="shared" si="1"/>
        <v>46</v>
      </c>
      <c r="M25">
        <v>16701</v>
      </c>
      <c r="N25">
        <f t="shared" si="2"/>
        <v>46</v>
      </c>
      <c r="O25">
        <v>876603</v>
      </c>
      <c r="P25">
        <f t="shared" si="3"/>
        <v>2952</v>
      </c>
      <c r="Q25" s="13">
        <f t="shared" si="4"/>
        <v>80</v>
      </c>
      <c r="R25">
        <f t="shared" si="5"/>
        <v>21.200000000000003</v>
      </c>
      <c r="S25">
        <f t="shared" si="6"/>
        <v>2.4899999999999998</v>
      </c>
    </row>
    <row r="26" spans="2:19" ht="13.5">
      <c r="B26" s="9" t="s">
        <v>33</v>
      </c>
      <c r="C26">
        <v>18</v>
      </c>
      <c r="D26">
        <v>18</v>
      </c>
      <c r="E26" s="11">
        <f t="shared" si="7"/>
        <v>0</v>
      </c>
      <c r="F26">
        <v>4050</v>
      </c>
      <c r="G26">
        <v>4035</v>
      </c>
      <c r="H26">
        <f t="shared" si="8"/>
        <v>-15</v>
      </c>
      <c r="I26">
        <v>1317685</v>
      </c>
      <c r="J26">
        <f t="shared" si="0"/>
        <v>3601</v>
      </c>
      <c r="K26">
        <v>33930</v>
      </c>
      <c r="L26">
        <f t="shared" si="1"/>
        <v>93</v>
      </c>
      <c r="M26">
        <v>33724</v>
      </c>
      <c r="N26">
        <f t="shared" si="2"/>
        <v>93</v>
      </c>
      <c r="O26">
        <v>2179840</v>
      </c>
      <c r="P26">
        <f t="shared" si="3"/>
        <v>7340</v>
      </c>
      <c r="Q26" s="13">
        <f t="shared" si="4"/>
        <v>89.3</v>
      </c>
      <c r="R26">
        <f t="shared" si="5"/>
        <v>39</v>
      </c>
      <c r="S26">
        <f t="shared" si="6"/>
        <v>1.66</v>
      </c>
    </row>
    <row r="27" spans="2:19" ht="13.5">
      <c r="B27" s="9" t="s">
        <v>34</v>
      </c>
      <c r="C27">
        <v>114</v>
      </c>
      <c r="D27">
        <v>109</v>
      </c>
      <c r="E27" s="11">
        <f t="shared" si="7"/>
        <v>-5</v>
      </c>
      <c r="F27">
        <v>10639</v>
      </c>
      <c r="G27">
        <v>10123</v>
      </c>
      <c r="H27">
        <f t="shared" si="8"/>
        <v>-516</v>
      </c>
      <c r="I27">
        <v>3151739</v>
      </c>
      <c r="J27">
        <f t="shared" si="0"/>
        <v>8612</v>
      </c>
      <c r="K27">
        <v>57804</v>
      </c>
      <c r="L27">
        <f t="shared" si="1"/>
        <v>158</v>
      </c>
      <c r="M27">
        <v>57883</v>
      </c>
      <c r="N27">
        <f t="shared" si="2"/>
        <v>159</v>
      </c>
      <c r="O27">
        <v>3991227</v>
      </c>
      <c r="P27">
        <f t="shared" si="3"/>
        <v>13439</v>
      </c>
      <c r="Q27" s="13">
        <f t="shared" si="4"/>
        <v>85.1</v>
      </c>
      <c r="R27">
        <f t="shared" si="5"/>
        <v>54.5</v>
      </c>
      <c r="S27">
        <f t="shared" si="6"/>
        <v>1.27</v>
      </c>
    </row>
    <row r="28" spans="2:17" ht="13.5">
      <c r="B28" s="9" t="s">
        <v>18</v>
      </c>
      <c r="E28" s="11"/>
      <c r="Q28" s="13"/>
    </row>
    <row r="29" spans="2:19" ht="13.5">
      <c r="B29" s="4" t="s">
        <v>35</v>
      </c>
      <c r="C29" s="10">
        <v>9</v>
      </c>
      <c r="D29" s="10">
        <v>9</v>
      </c>
      <c r="E29" s="12">
        <f t="shared" si="7"/>
        <v>0</v>
      </c>
      <c r="F29" s="10">
        <v>6341</v>
      </c>
      <c r="G29" s="10">
        <v>6341</v>
      </c>
      <c r="H29" s="10">
        <f t="shared" si="8"/>
        <v>0</v>
      </c>
      <c r="I29" s="10">
        <v>1793937</v>
      </c>
      <c r="J29" s="10">
        <f t="shared" si="0"/>
        <v>4902</v>
      </c>
      <c r="K29" s="10">
        <v>66601</v>
      </c>
      <c r="L29" s="10">
        <f t="shared" si="1"/>
        <v>182</v>
      </c>
      <c r="M29" s="10">
        <v>66549</v>
      </c>
      <c r="N29" s="10">
        <f t="shared" si="2"/>
        <v>182</v>
      </c>
      <c r="O29" s="10">
        <v>4158994</v>
      </c>
      <c r="P29" s="10">
        <f t="shared" si="3"/>
        <v>14004</v>
      </c>
      <c r="Q29" s="14">
        <f t="shared" si="4"/>
        <v>77.39999999999999</v>
      </c>
      <c r="R29" s="10">
        <f t="shared" si="5"/>
        <v>27</v>
      </c>
      <c r="S29" s="10">
        <f t="shared" si="6"/>
        <v>2.32</v>
      </c>
    </row>
  </sheetData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2003-04-08T04:59:08Z</cp:lastPrinted>
  <dcterms:created xsi:type="dcterms:W3CDTF">2000-12-28T03:11:23Z</dcterms:created>
  <dcterms:modified xsi:type="dcterms:W3CDTF">2003-04-08T04:59:11Z</dcterms:modified>
  <cp:category/>
  <cp:version/>
  <cp:contentType/>
  <cp:contentStatus/>
</cp:coreProperties>
</file>