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43 千早赤阪村〇\"/>
    </mc:Choice>
  </mc:AlternateContent>
  <bookViews>
    <workbookView xWindow="-105" yWindow="-105" windowWidth="19425" windowHeight="104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ML76" i="4"/>
  <c r="BV52" i="4"/>
  <c r="FJ30" i="4"/>
  <c r="IX76" i="4"/>
  <c r="ML52" i="4"/>
  <c r="BV30" i="4"/>
  <c r="C11" i="5"/>
  <c r="D11" i="5"/>
  <c r="E11" i="5"/>
  <c r="B11" i="5"/>
  <c r="LJ76" i="4" l="1"/>
  <c r="AT52" i="4"/>
  <c r="EH30" i="4"/>
  <c r="HV76" i="4"/>
  <c r="LJ52" i="4"/>
  <c r="AT30" i="4"/>
  <c r="HV52" i="4"/>
  <c r="AT76" i="4"/>
  <c r="EH52" i="4"/>
  <c r="HV30" i="4"/>
  <c r="R30" i="4"/>
  <c r="GT52" i="4"/>
  <c r="R76" i="4"/>
  <c r="DF52" i="4"/>
  <c r="GT30" i="4"/>
  <c r="KH76" i="4"/>
  <c r="R52" i="4"/>
  <c r="DF30" i="4"/>
  <c r="GT76" i="4"/>
  <c r="KH52" i="4"/>
  <c r="HH52" i="4"/>
  <c r="AF76" i="4"/>
  <c r="DT52" i="4"/>
  <c r="HH30" i="4"/>
  <c r="KV76" i="4"/>
  <c r="AF52" i="4"/>
  <c r="DT30" i="4"/>
  <c r="HH76" i="4"/>
  <c r="KV52" i="4"/>
  <c r="AF30" i="4"/>
  <c r="LX76" i="4"/>
  <c r="EV30" i="4"/>
  <c r="IJ76" i="4"/>
  <c r="LX52" i="4"/>
  <c r="IJ52" i="4"/>
  <c r="BH76" i="4"/>
  <c r="EV52" i="4"/>
  <c r="IJ30" i="4"/>
  <c r="BH52" i="4"/>
  <c r="BH30" i="4"/>
</calcChain>
</file>

<file path=xl/sharedStrings.xml><?xml version="1.0" encoding="utf-8"?>
<sst xmlns="http://schemas.openxmlformats.org/spreadsheetml/2006/main" count="301" uniqueCount="136">
  <si>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</si>
  <si>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</si>
  <si>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</si>
  <si>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</si>
  <si>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</si>
  <si>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</si>
  <si>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</si>
  <si>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</si>
  <si>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</si>
  <si>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</si>
  <si>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</si>
  <si>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</si>
  <si>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</si>
  <si>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</si>
  <si>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</si>
  <si>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</si>
  <si>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</si>
  <si>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</si>
  <si>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</si>
  <si>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</si>
  <si>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</si>
  <si>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</si>
  <si>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</si>
  <si>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</si>
  <si>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</si>
  <si>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</si>
  <si>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</si>
  <si>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</si>
  <si>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</si>
  <si>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</si>
  <si>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</si>
  <si>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</si>
  <si>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</si>
  <si>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</si>
  <si>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</si>
  <si>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</si>
  <si>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</si>
  <si>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</si>
  <si>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</si>
  <si>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</si>
  <si>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</si>
  <si>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</si>
  <si>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</si>
  <si>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</si>
  <si>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</si>
  <si>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</si>
  <si>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</si>
  <si>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</si>
  <si>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</si>
  <si>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</si>
  <si>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</si>
  <si>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</si>
  <si>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</si>
  <si>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</si>
  <si>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</si>
  <si>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</si>
  <si>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</si>
  <si>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</si>
  <si>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</si>
  <si>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</si>
  <si>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</si>
  <si>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</si>
  <si>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</si>
  <si>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</si>
  <si>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</si>
  <si>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</si>
  <si>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</si>
  <si>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</si>
  <si>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</si>
  <si>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</si>
  <si>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</si>
  <si>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</si>
  <si>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</si>
  <si>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</si>
  <si>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</si>
  <si>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</si>
  <si>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</si>
  <si>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</si>
  <si>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</si>
  <si>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</si>
  <si>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</si>
  <si>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</si>
  <si>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</si>
  <si>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</si>
  <si>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</si>
  <si>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</si>
  <si>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</si>
  <si>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</si>
  <si>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</si>
  <si>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</si>
  <si>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</si>
  <si>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</si>
  <si>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</si>
  <si>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</si>
  <si>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</si>
  <si>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</si>
  <si>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</si>
  <si>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</si>
  <si>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</si>
  <si>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</si>
  <si>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</si>
  <si>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</si>
  <si>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</si>
  <si>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</si>
  <si>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</si>
  <si>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</si>
  <si>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</si>
  <si>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</si>
  <si>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</si>
  <si>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</si>
  <si>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</si>
  <si>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</si>
  <si>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</si>
  <si>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</si>
  <si>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</si>
  <si>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千早赤阪村</t>
  </si>
  <si>
    <t>香楠荘</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</si>
  <si>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</si>
  <si>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</si>
  <si>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</si>
  <si>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</si>
  <si>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</si>
  <si>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</si>
  <si>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</si>
  <si>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</si>
  <si>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</si>
  <si>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</si>
  <si>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</si>
  <si>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</si>
  <si>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</si>
  <si>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</si>
  <si>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</si>
  <si>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資産は大阪府所有であり、大規模修繕は大阪府が実施することから、資産維持のための経費は比較的少額で済んでいる。
　施設が休館となったことにより、令和３年度以降は借り受けしない予定である。</t>
    <rPh sb="57" eb="59">
      <t>シセツ</t>
    </rPh>
    <rPh sb="60" eb="62">
      <t>キュウカン</t>
    </rPh>
    <rPh sb="72" eb="73">
      <t>レイ</t>
    </rPh>
    <rPh sb="73" eb="74">
      <t>ワ</t>
    </rPh>
    <rPh sb="75" eb="77">
      <t>ネンド</t>
    </rPh>
    <rPh sb="77" eb="79">
      <t>イコウ</t>
    </rPh>
    <rPh sb="80" eb="81">
      <t>カ</t>
    </rPh>
    <rPh sb="82" eb="83">
      <t>ウ</t>
    </rPh>
    <rPh sb="87" eb="89">
      <t>ヨテイ</t>
    </rPh>
    <phoneticPr fontId="5"/>
  </si>
  <si>
    <t>　施設が休館となったことにより、年間の宿泊者数は大きく減少したが、休館直前は前年度までの同時期に比較して利用者は増加した。</t>
    <rPh sb="1" eb="3">
      <t>シセツ</t>
    </rPh>
    <rPh sb="4" eb="6">
      <t>キュウカン</t>
    </rPh>
    <rPh sb="16" eb="18">
      <t>ネンカン</t>
    </rPh>
    <rPh sb="19" eb="21">
      <t>シュクハク</t>
    </rPh>
    <rPh sb="21" eb="22">
      <t>シャ</t>
    </rPh>
    <rPh sb="22" eb="23">
      <t>スウ</t>
    </rPh>
    <rPh sb="24" eb="25">
      <t>オオ</t>
    </rPh>
    <rPh sb="27" eb="29">
      <t>ゲンショウ</t>
    </rPh>
    <rPh sb="33" eb="35">
      <t>キュウカン</t>
    </rPh>
    <rPh sb="35" eb="37">
      <t>チョクゼン</t>
    </rPh>
    <rPh sb="38" eb="40">
      <t>ゼンネン</t>
    </rPh>
    <rPh sb="40" eb="41">
      <t>ド</t>
    </rPh>
    <rPh sb="44" eb="47">
      <t>ドウジキ</t>
    </rPh>
    <rPh sb="48" eb="50">
      <t>ヒカク</t>
    </rPh>
    <rPh sb="52" eb="55">
      <t>リヨウシャ</t>
    </rPh>
    <rPh sb="56" eb="58">
      <t>ゾウカ</t>
    </rPh>
    <phoneticPr fontId="5"/>
  </si>
  <si>
    <t>　今後村として経営する見込みはなく、事業の廃止について検討を行っている。</t>
    <rPh sb="1" eb="3">
      <t>コンゴ</t>
    </rPh>
    <rPh sb="3" eb="4">
      <t>ムラ</t>
    </rPh>
    <rPh sb="7" eb="9">
      <t>ケイエイ</t>
    </rPh>
    <rPh sb="11" eb="13">
      <t>ミコミ</t>
    </rPh>
    <rPh sb="18" eb="20">
      <t>ジギョウ</t>
    </rPh>
    <rPh sb="21" eb="23">
      <t>ハイシ</t>
    </rPh>
    <rPh sb="27" eb="29">
      <t>ケントウ</t>
    </rPh>
    <rPh sb="30" eb="31">
      <t>オコナ</t>
    </rPh>
    <phoneticPr fontId="5"/>
  </si>
  <si>
    <t>　宿泊施設を令和元年８月31日で休館したことにより、定員稼働率は大きく減少した。
　また、これまで指定管理者制度により他会計補助金に頼らない効率的な運営を続けてきたが、休館に伴い、指定管理協定を解約したことにより、施設の維持管理が直接執行となり、令和元年度は他会計補助金を繰り入れることとなった。
　今後村として運営を続ける（収益を上げる）見込はない。</t>
    <rPh sb="1" eb="3">
      <t>シュクハク</t>
    </rPh>
    <rPh sb="3" eb="5">
      <t>シセツ</t>
    </rPh>
    <rPh sb="26" eb="28">
      <t>テイイン</t>
    </rPh>
    <rPh sb="28" eb="30">
      <t>カドウ</t>
    </rPh>
    <rPh sb="30" eb="31">
      <t>リツ</t>
    </rPh>
    <rPh sb="32" eb="33">
      <t>オオ</t>
    </rPh>
    <rPh sb="35" eb="37">
      <t>ゲンショウ</t>
    </rPh>
    <rPh sb="49" eb="51">
      <t>シテイ</t>
    </rPh>
    <rPh sb="51" eb="53">
      <t>カンリ</t>
    </rPh>
    <rPh sb="53" eb="54">
      <t>シャ</t>
    </rPh>
    <rPh sb="54" eb="56">
      <t>セイド</t>
    </rPh>
    <rPh sb="59" eb="60">
      <t>タ</t>
    </rPh>
    <rPh sb="60" eb="62">
      <t>カイケイ</t>
    </rPh>
    <rPh sb="62" eb="65">
      <t>ホジョキン</t>
    </rPh>
    <rPh sb="66" eb="67">
      <t>タヨ</t>
    </rPh>
    <rPh sb="70" eb="73">
      <t>コウリツテキ</t>
    </rPh>
    <rPh sb="74" eb="76">
      <t>ウンエイ</t>
    </rPh>
    <rPh sb="77" eb="78">
      <t>ツヅ</t>
    </rPh>
    <rPh sb="84" eb="86">
      <t>キュウカン</t>
    </rPh>
    <rPh sb="87" eb="88">
      <t>トモナ</t>
    </rPh>
    <rPh sb="90" eb="92">
      <t>シテイ</t>
    </rPh>
    <rPh sb="136" eb="137">
      <t>ク</t>
    </rPh>
    <rPh sb="138" eb="139">
      <t>イ</t>
    </rPh>
    <rPh sb="150" eb="152">
      <t>コンゴ</t>
    </rPh>
    <rPh sb="152" eb="153">
      <t>ムラ</t>
    </rPh>
    <rPh sb="156" eb="158">
      <t>ウンエイ</t>
    </rPh>
    <rPh sb="159" eb="160">
      <t>ツヅ</t>
    </rPh>
    <rPh sb="163" eb="165">
      <t>シュウエキ</t>
    </rPh>
    <rPh sb="166" eb="167">
      <t>ア</t>
    </rPh>
    <rPh sb="170" eb="172">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</si>
</sst>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142</c:v>
                </c:pt>
              </c:numCache>
            </c:numRef>
          </c:val>
          <c:extLst>
            <c:ext xmlns:c16="http://schemas.microsoft.com/office/drawing/2014/chart" uri="{C3380CC4-5D6E-409C-BE32-E72D297353CC}">
              <c16:uniqueId val="{00000000-463F-444C-8137-D91A7232A1B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3028</c:v>
                </c:pt>
              </c:numCache>
            </c:numRef>
          </c:val>
          <c:smooth val="0"/>
          <c:extLst>
            <c:ext xmlns:c16="http://schemas.microsoft.com/office/drawing/2014/chart" uri="{C3380CC4-5D6E-409C-BE32-E72D297353CC}">
              <c16:uniqueId val="{00000001-463F-444C-8137-D91A7232A1B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D9E3-40F9-899E-3F705266A27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9E3-40F9-899E-3F705266A27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4.0000000000000002E-4</c:v>
                </c:pt>
                <c:pt idx="1">
                  <c:v>2.0000000000000001E-4</c:v>
                </c:pt>
                <c:pt idx="2">
                  <c:v>1.6590149245103046E-4</c:v>
                </c:pt>
                <c:pt idx="3">
                  <c:v>1E-4</c:v>
                </c:pt>
                <c:pt idx="4">
                  <c:v>0</c:v>
                </c:pt>
              </c:numCache>
            </c:numRef>
          </c:val>
          <c:smooth val="0"/>
          <c:extLst>
            <c:ext xmlns:c16="http://schemas.microsoft.com/office/drawing/2014/chart" uri="{C3380CC4-5D6E-409C-BE32-E72D297353CC}">
              <c16:uniqueId val="{00000000-7DE3-4995-9D17-FC5D4E6C348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2.0000000000000001E-4</c:v>
                </c:pt>
                <c:pt idx="1">
                  <c:v>2.0000000000000001E-4</c:v>
                </c:pt>
                <c:pt idx="2">
                  <c:v>2.0000000000000001E-4</c:v>
                </c:pt>
                <c:pt idx="3">
                  <c:v>1E-4</c:v>
                </c:pt>
                <c:pt idx="4">
                  <c:v>0</c:v>
                </c:pt>
              </c:numCache>
            </c:numRef>
          </c:val>
          <c:smooth val="0"/>
          <c:extLst>
            <c:ext xmlns:c16="http://schemas.microsoft.com/office/drawing/2014/chart" uri="{C3380CC4-5D6E-409C-BE32-E72D297353CC}">
              <c16:uniqueId val="{00000001-7DE3-4995-9D17-FC5D4E6C348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1.3</c:v>
                </c:pt>
              </c:numCache>
            </c:numRef>
          </c:val>
          <c:extLst>
            <c:ext xmlns:c16="http://schemas.microsoft.com/office/drawing/2014/chart" uri="{C3380CC4-5D6E-409C-BE32-E72D297353CC}">
              <c16:uniqueId val="{00000000-1A62-41F6-B961-006DBA9D60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22.5</c:v>
                </c:pt>
              </c:numCache>
            </c:numRef>
          </c:val>
          <c:smooth val="0"/>
          <c:extLst>
            <c:ext xmlns:c16="http://schemas.microsoft.com/office/drawing/2014/chart" uri="{C3380CC4-5D6E-409C-BE32-E72D297353CC}">
              <c16:uniqueId val="{00000001-1A62-41F6-B961-006DBA9D60B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88.3</c:v>
                </c:pt>
                <c:pt idx="1">
                  <c:v>92.1</c:v>
                </c:pt>
                <c:pt idx="2">
                  <c:v>81</c:v>
                </c:pt>
                <c:pt idx="3">
                  <c:v>83.5</c:v>
                </c:pt>
                <c:pt idx="4">
                  <c:v>72.099999999999994</c:v>
                </c:pt>
              </c:numCache>
            </c:numRef>
          </c:val>
          <c:extLst>
            <c:ext xmlns:c16="http://schemas.microsoft.com/office/drawing/2014/chart" uri="{C3380CC4-5D6E-409C-BE32-E72D297353CC}">
              <c16:uniqueId val="{00000000-86AF-472F-BB1A-75572DB4BE0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92.8</c:v>
                </c:pt>
              </c:numCache>
            </c:numRef>
          </c:val>
          <c:smooth val="0"/>
          <c:extLst>
            <c:ext xmlns:c16="http://schemas.microsoft.com/office/drawing/2014/chart" uri="{C3380CC4-5D6E-409C-BE32-E72D297353CC}">
              <c16:uniqueId val="{00000001-86AF-472F-BB1A-75572DB4BE0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-17697</c:v>
                </c:pt>
                <c:pt idx="1">
                  <c:v>-4813</c:v>
                </c:pt>
                <c:pt idx="2">
                  <c:v>-11961</c:v>
                </c:pt>
                <c:pt idx="3">
                  <c:v>-9389</c:v>
                </c:pt>
                <c:pt idx="4">
                  <c:v>-4903</c:v>
                </c:pt>
              </c:numCache>
            </c:numRef>
          </c:val>
          <c:extLst>
            <c:ext xmlns:c16="http://schemas.microsoft.com/office/drawing/2014/chart" uri="{C3380CC4-5D6E-409C-BE32-E72D297353CC}">
              <c16:uniqueId val="{00000000-F729-41F9-AF09-052B538D2E4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-16609</c:v>
                </c:pt>
              </c:numCache>
            </c:numRef>
          </c:val>
          <c:smooth val="0"/>
          <c:extLst>
            <c:ext xmlns:c16="http://schemas.microsoft.com/office/drawing/2014/chart" uri="{C3380CC4-5D6E-409C-BE32-E72D297353CC}">
              <c16:uniqueId val="{00000001-F729-41F9-AF09-052B538D2E4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-13.1</c:v>
                </c:pt>
                <c:pt idx="1">
                  <c:v>-8.6</c:v>
                </c:pt>
                <c:pt idx="2">
                  <c:v>-21.4</c:v>
                </c:pt>
                <c:pt idx="3">
                  <c:v>-0.2</c:v>
                </c:pt>
                <c:pt idx="4">
                  <c:v>-0.4</c:v>
                </c:pt>
              </c:numCache>
            </c:numRef>
          </c:val>
          <c:extLst>
            <c:ext xmlns:c16="http://schemas.microsoft.com/office/drawing/2014/chart" uri="{C3380CC4-5D6E-409C-BE32-E72D297353CC}">
              <c16:uniqueId val="{00000000-5FB0-407C-9945-D573A9F751B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-17.3</c:v>
                </c:pt>
              </c:numCache>
            </c:numRef>
          </c:val>
          <c:smooth val="0"/>
          <c:extLst>
            <c:ext xmlns:c16="http://schemas.microsoft.com/office/drawing/2014/chart" uri="{C3380CC4-5D6E-409C-BE32-E72D297353CC}">
              <c16:uniqueId val="{00000001-5FB0-407C-9945-D573A9F751B4}"/>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40.5</c:v>
                </c:pt>
                <c:pt idx="1">
                  <c:v>40.799999999999997</c:v>
                </c:pt>
                <c:pt idx="2">
                  <c:v>48.5</c:v>
                </c:pt>
                <c:pt idx="3">
                  <c:v>47.6</c:v>
                </c:pt>
                <c:pt idx="4">
                  <c:v>45.1</c:v>
                </c:pt>
              </c:numCache>
            </c:numRef>
          </c:val>
          <c:extLst>
            <c:ext xmlns:c16="http://schemas.microsoft.com/office/drawing/2014/chart" uri="{C3380CC4-5D6E-409C-BE32-E72D297353CC}">
              <c16:uniqueId val="{00000000-BCAE-466A-A691-36D23DC2244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38.9</c:v>
                </c:pt>
              </c:numCache>
            </c:numRef>
          </c:val>
          <c:smooth val="0"/>
          <c:extLst>
            <c:ext xmlns:c16="http://schemas.microsoft.com/office/drawing/2014/chart" uri="{C3380CC4-5D6E-409C-BE32-E72D297353CC}">
              <c16:uniqueId val="{00000001-BCAE-466A-A691-36D23DC2244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29.1</c:v>
                </c:pt>
                <c:pt idx="1">
                  <c:v>27.6</c:v>
                </c:pt>
                <c:pt idx="2">
                  <c:v>26.9</c:v>
                </c:pt>
                <c:pt idx="3">
                  <c:v>23</c:v>
                </c:pt>
                <c:pt idx="4">
                  <c:v>6</c:v>
                </c:pt>
              </c:numCache>
            </c:numRef>
          </c:val>
          <c:extLst>
            <c:ext xmlns:c16="http://schemas.microsoft.com/office/drawing/2014/chart" uri="{C3380CC4-5D6E-409C-BE32-E72D297353CC}">
              <c16:uniqueId val="{00000000-6E53-4F59-9591-0F0AF361E76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6E53-4F59-9591-0F0AF361E76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B7-455A-BED1-602287211B3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20.5</c:v>
                </c:pt>
              </c:numCache>
            </c:numRef>
          </c:val>
          <c:smooth val="0"/>
          <c:extLst>
            <c:ext xmlns:c16="http://schemas.microsoft.com/office/drawing/2014/chart" uri="{C3380CC4-5D6E-409C-BE32-E72D297353CC}">
              <c16:uniqueId val="{00000001-4FB7-455A-BED1-602287211B3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9671-4E27-BE7E-42ECF16FB3B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671-4E27-BE7E-42ECF16FB3B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大阪府千早赤阪村　香楠荘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7453</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1621</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53</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40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135</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88.3</v>
      </c>
      <c r="S31" s="84"/>
      <c r="T31" s="84"/>
      <c r="U31" s="84"/>
      <c r="V31" s="84"/>
      <c r="W31" s="84"/>
      <c r="X31" s="84"/>
      <c r="Y31" s="84"/>
      <c r="Z31" s="84"/>
      <c r="AA31" s="84"/>
      <c r="AB31" s="84"/>
      <c r="AC31" s="84"/>
      <c r="AD31" s="84"/>
      <c r="AE31" s="84"/>
      <c r="AF31" s="84">
        <f>データ!Z7</f>
        <v>92.1</v>
      </c>
      <c r="AG31" s="84"/>
      <c r="AH31" s="84"/>
      <c r="AI31" s="84"/>
      <c r="AJ31" s="84"/>
      <c r="AK31" s="84"/>
      <c r="AL31" s="84"/>
      <c r="AM31" s="84"/>
      <c r="AN31" s="84"/>
      <c r="AO31" s="84"/>
      <c r="AP31" s="84"/>
      <c r="AQ31" s="84"/>
      <c r="AR31" s="84"/>
      <c r="AS31" s="84"/>
      <c r="AT31" s="84">
        <f>データ!AA7</f>
        <v>81</v>
      </c>
      <c r="AU31" s="84"/>
      <c r="AV31" s="84"/>
      <c r="AW31" s="84"/>
      <c r="AX31" s="84"/>
      <c r="AY31" s="84"/>
      <c r="AZ31" s="84"/>
      <c r="BA31" s="84"/>
      <c r="BB31" s="84"/>
      <c r="BC31" s="84"/>
      <c r="BD31" s="84"/>
      <c r="BE31" s="84"/>
      <c r="BF31" s="84"/>
      <c r="BG31" s="84"/>
      <c r="BH31" s="84">
        <f>データ!AB7</f>
        <v>83.5</v>
      </c>
      <c r="BI31" s="84"/>
      <c r="BJ31" s="84"/>
      <c r="BK31" s="84"/>
      <c r="BL31" s="84"/>
      <c r="BM31" s="84"/>
      <c r="BN31" s="84"/>
      <c r="BO31" s="84"/>
      <c r="BP31" s="84"/>
      <c r="BQ31" s="84"/>
      <c r="BR31" s="84"/>
      <c r="BS31" s="84"/>
      <c r="BT31" s="84"/>
      <c r="BU31" s="84"/>
      <c r="BV31" s="84">
        <f>データ!AC7</f>
        <v>72.099999999999994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1.3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142</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132</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133</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29.1</v>
      </c>
      <c r="S53" s="84"/>
      <c r="T53" s="84"/>
      <c r="U53" s="84"/>
      <c r="V53" s="84"/>
      <c r="W53" s="84"/>
      <c r="X53" s="84"/>
      <c r="Y53" s="84"/>
      <c r="Z53" s="84"/>
      <c r="AA53" s="84"/>
      <c r="AB53" s="84"/>
      <c r="AC53" s="84"/>
      <c r="AD53" s="84"/>
      <c r="AE53" s="84"/>
      <c r="AF53" s="84">
        <f>データ!BG7</f>
        <v>27.6</v>
      </c>
      <c r="AG53" s="84"/>
      <c r="AH53" s="84"/>
      <c r="AI53" s="84"/>
      <c r="AJ53" s="84"/>
      <c r="AK53" s="84"/>
      <c r="AL53" s="84"/>
      <c r="AM53" s="84"/>
      <c r="AN53" s="84"/>
      <c r="AO53" s="84"/>
      <c r="AP53" s="84"/>
      <c r="AQ53" s="84"/>
      <c r="AR53" s="84"/>
      <c r="AS53" s="84"/>
      <c r="AT53" s="84">
        <f>データ!BH7</f>
        <v>26.9</v>
      </c>
      <c r="AU53" s="84"/>
      <c r="AV53" s="84"/>
      <c r="AW53" s="84"/>
      <c r="AX53" s="84"/>
      <c r="AY53" s="84"/>
      <c r="AZ53" s="84"/>
      <c r="BA53" s="84"/>
      <c r="BB53" s="84"/>
      <c r="BC53" s="84"/>
      <c r="BD53" s="84"/>
      <c r="BE53" s="84"/>
      <c r="BF53" s="84"/>
      <c r="BG53" s="84"/>
      <c r="BH53" s="84">
        <f>データ!BI7</f>
        <v>23</v>
      </c>
      <c r="BI53" s="84"/>
      <c r="BJ53" s="84"/>
      <c r="BK53" s="84"/>
      <c r="BL53" s="84"/>
      <c r="BM53" s="84"/>
      <c r="BN53" s="84"/>
      <c r="BO53" s="84"/>
      <c r="BP53" s="84"/>
      <c r="BQ53" s="84"/>
      <c r="BR53" s="84"/>
      <c r="BS53" s="84"/>
      <c r="BT53" s="84"/>
      <c r="BU53" s="84"/>
      <c r="BV53" s="84">
        <f>データ!BJ7</f>
        <v>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40.5</v>
      </c>
      <c r="DG53" s="84"/>
      <c r="DH53" s="84"/>
      <c r="DI53" s="84"/>
      <c r="DJ53" s="84"/>
      <c r="DK53" s="84"/>
      <c r="DL53" s="84"/>
      <c r="DM53" s="84"/>
      <c r="DN53" s="84"/>
      <c r="DO53" s="84"/>
      <c r="DP53" s="84"/>
      <c r="DQ53" s="84"/>
      <c r="DR53" s="84"/>
      <c r="DS53" s="84"/>
      <c r="DT53" s="84">
        <f>データ!BR7</f>
        <v>40.799999999999997</v>
      </c>
      <c r="DU53" s="84"/>
      <c r="DV53" s="84"/>
      <c r="DW53" s="84"/>
      <c r="DX53" s="84"/>
      <c r="DY53" s="84"/>
      <c r="DZ53" s="84"/>
      <c r="EA53" s="84"/>
      <c r="EB53" s="84"/>
      <c r="EC53" s="84"/>
      <c r="ED53" s="84"/>
      <c r="EE53" s="84"/>
      <c r="EF53" s="84"/>
      <c r="EG53" s="84"/>
      <c r="EH53" s="84">
        <f>データ!BS7</f>
        <v>48.5</v>
      </c>
      <c r="EI53" s="84"/>
      <c r="EJ53" s="84"/>
      <c r="EK53" s="84"/>
      <c r="EL53" s="84"/>
      <c r="EM53" s="84"/>
      <c r="EN53" s="84"/>
      <c r="EO53" s="84"/>
      <c r="EP53" s="84"/>
      <c r="EQ53" s="84"/>
      <c r="ER53" s="84"/>
      <c r="ES53" s="84"/>
      <c r="ET53" s="84"/>
      <c r="EU53" s="84"/>
      <c r="EV53" s="84">
        <f>データ!BT7</f>
        <v>47.6</v>
      </c>
      <c r="EW53" s="84"/>
      <c r="EX53" s="84"/>
      <c r="EY53" s="84"/>
      <c r="EZ53" s="84"/>
      <c r="FA53" s="84"/>
      <c r="FB53" s="84"/>
      <c r="FC53" s="84"/>
      <c r="FD53" s="84"/>
      <c r="FE53" s="84"/>
      <c r="FF53" s="84"/>
      <c r="FG53" s="84"/>
      <c r="FH53" s="84"/>
      <c r="FI53" s="84"/>
      <c r="FJ53" s="84">
        <f>データ!BU7</f>
        <v>45.1</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-13.1</v>
      </c>
      <c r="GU53" s="84"/>
      <c r="GV53" s="84"/>
      <c r="GW53" s="84"/>
      <c r="GX53" s="84"/>
      <c r="GY53" s="84"/>
      <c r="GZ53" s="84"/>
      <c r="HA53" s="84"/>
      <c r="HB53" s="84"/>
      <c r="HC53" s="84"/>
      <c r="HD53" s="84"/>
      <c r="HE53" s="84"/>
      <c r="HF53" s="84"/>
      <c r="HG53" s="84"/>
      <c r="HH53" s="84">
        <f>データ!CC7</f>
        <v>-8.6</v>
      </c>
      <c r="HI53" s="84"/>
      <c r="HJ53" s="84"/>
      <c r="HK53" s="84"/>
      <c r="HL53" s="84"/>
      <c r="HM53" s="84"/>
      <c r="HN53" s="84"/>
      <c r="HO53" s="84"/>
      <c r="HP53" s="84"/>
      <c r="HQ53" s="84"/>
      <c r="HR53" s="84"/>
      <c r="HS53" s="84"/>
      <c r="HT53" s="84"/>
      <c r="HU53" s="84"/>
      <c r="HV53" s="84">
        <f>データ!CD7</f>
        <v>-21.4</v>
      </c>
      <c r="HW53" s="84"/>
      <c r="HX53" s="84"/>
      <c r="HY53" s="84"/>
      <c r="HZ53" s="84"/>
      <c r="IA53" s="84"/>
      <c r="IB53" s="84"/>
      <c r="IC53" s="84"/>
      <c r="ID53" s="84"/>
      <c r="IE53" s="84"/>
      <c r="IF53" s="84"/>
      <c r="IG53" s="84"/>
      <c r="IH53" s="84"/>
      <c r="II53" s="84"/>
      <c r="IJ53" s="84">
        <f>データ!CE7</f>
        <v>-0.2</v>
      </c>
      <c r="IK53" s="84"/>
      <c r="IL53" s="84"/>
      <c r="IM53" s="84"/>
      <c r="IN53" s="84"/>
      <c r="IO53" s="84"/>
      <c r="IP53" s="84"/>
      <c r="IQ53" s="84"/>
      <c r="IR53" s="84"/>
      <c r="IS53" s="84"/>
      <c r="IT53" s="84"/>
      <c r="IU53" s="84"/>
      <c r="IV53" s="84"/>
      <c r="IW53" s="84"/>
      <c r="IX53" s="84">
        <f>データ!CF7</f>
        <v>-0.4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-17697</v>
      </c>
      <c r="KI53" s="101"/>
      <c r="KJ53" s="101"/>
      <c r="KK53" s="101"/>
      <c r="KL53" s="101"/>
      <c r="KM53" s="101"/>
      <c r="KN53" s="101"/>
      <c r="KO53" s="101"/>
      <c r="KP53" s="101"/>
      <c r="KQ53" s="101"/>
      <c r="KR53" s="101"/>
      <c r="KS53" s="101"/>
      <c r="KT53" s="101"/>
      <c r="KU53" s="101"/>
      <c r="KV53" s="101">
        <f>データ!CN7</f>
        <v>-4813</v>
      </c>
      <c r="KW53" s="101"/>
      <c r="KX53" s="101"/>
      <c r="KY53" s="101"/>
      <c r="KZ53" s="101"/>
      <c r="LA53" s="101"/>
      <c r="LB53" s="101"/>
      <c r="LC53" s="101"/>
      <c r="LD53" s="101"/>
      <c r="LE53" s="101"/>
      <c r="LF53" s="101"/>
      <c r="LG53" s="101"/>
      <c r="LH53" s="101"/>
      <c r="LI53" s="101"/>
      <c r="LJ53" s="101">
        <f>データ!CO7</f>
        <v>-11961</v>
      </c>
      <c r="LK53" s="101"/>
      <c r="LL53" s="101"/>
      <c r="LM53" s="101"/>
      <c r="LN53" s="101"/>
      <c r="LO53" s="101"/>
      <c r="LP53" s="101"/>
      <c r="LQ53" s="101"/>
      <c r="LR53" s="101"/>
      <c r="LS53" s="101"/>
      <c r="LT53" s="101"/>
      <c r="LU53" s="101"/>
      <c r="LV53" s="101"/>
      <c r="LW53" s="101"/>
      <c r="LX53" s="101">
        <f>データ!CP7</f>
        <v>-9389</v>
      </c>
      <c r="LY53" s="101"/>
      <c r="LZ53" s="101"/>
      <c r="MA53" s="101"/>
      <c r="MB53" s="101"/>
      <c r="MC53" s="101"/>
      <c r="MD53" s="101"/>
      <c r="ME53" s="101"/>
      <c r="MF53" s="101"/>
      <c r="MG53" s="101"/>
      <c r="MH53" s="101"/>
      <c r="MI53" s="101"/>
      <c r="MJ53" s="101"/>
      <c r="MK53" s="101"/>
      <c r="ML53" s="101">
        <f>データ!CQ7</f>
        <v>-4903</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134</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388561</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20000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DW1" workbookViewId="0">
      <selection activeCell="DZ12" sqref="DZ12"/>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273830</v>
      </c>
      <c r="D6" s="57">
        <f t="shared" si="2"/>
        <v>47</v>
      </c>
      <c r="E6" s="57">
        <f t="shared" si="2"/>
        <v>11</v>
      </c>
      <c r="F6" s="57">
        <f t="shared" si="2"/>
        <v>1</v>
      </c>
      <c r="G6" s="57">
        <f t="shared" si="2"/>
        <v>1</v>
      </c>
      <c r="H6" s="57" t="str">
        <f>SUBSTITUTE(H8,"　","")</f>
        <v>大阪府千早赤阪村</v>
      </c>
      <c r="I6" s="57" t="str">
        <f t="shared" si="2"/>
        <v>香楠荘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1621</v>
      </c>
      <c r="R6" s="60">
        <f t="shared" si="2"/>
        <v>53</v>
      </c>
      <c r="S6" s="61">
        <f t="shared" si="2"/>
        <v>7453</v>
      </c>
      <c r="T6" s="62" t="str">
        <f t="shared" si="2"/>
        <v>利用料金制</v>
      </c>
      <c r="U6" s="58">
        <f t="shared" si="2"/>
        <v>0</v>
      </c>
      <c r="V6" s="62" t="str">
        <f t="shared" si="2"/>
        <v>無</v>
      </c>
      <c r="W6" s="63">
        <f t="shared" si="2"/>
        <v>40</v>
      </c>
      <c r="X6" s="62" t="str">
        <f t="shared" si="2"/>
        <v>有</v>
      </c>
      <c r="Y6" s="64">
        <f>IF(Y8="-",NA(),Y8)</f>
        <v>88.3</v>
      </c>
      <c r="Z6" s="64">
        <f t="shared" ref="Z6:AH6" si="3">IF(Z8="-",NA(),Z8)</f>
        <v>92.1</v>
      </c>
      <c r="AA6" s="64">
        <f t="shared" si="3"/>
        <v>81</v>
      </c>
      <c r="AB6" s="64">
        <f t="shared" si="3"/>
        <v>83.5</v>
      </c>
      <c r="AC6" s="64">
        <f t="shared" si="3"/>
        <v>72.099999999999994</v>
      </c>
      <c r="AD6" s="64">
        <f t="shared" si="3"/>
        <v>90.7</v>
      </c>
      <c r="AE6" s="64">
        <f t="shared" si="3"/>
        <v>86.4</v>
      </c>
      <c r="AF6" s="64">
        <f t="shared" si="3"/>
        <v>93.1</v>
      </c>
      <c r="AG6" s="64">
        <f t="shared" si="3"/>
        <v>90.5</v>
      </c>
      <c r="AH6" s="64">
        <f t="shared" si="3"/>
        <v>92.8</v>
      </c>
      <c r="AI6" s="64" t="str">
        <f>IF(AI8="-","【-】","【"&amp;SUBSTITUTE(TEXT(AI8,"#,##0.0"),"-","△")&amp;"】")</f>
        <v>【104.1】</v>
      </c>
      <c r="AJ6" s="64">
        <f>IF(AJ8="-",NA(),AJ8)</f>
        <v>0</v>
      </c>
      <c r="AK6" s="64">
        <f t="shared" ref="AK6:AS6" si="4">IF(AK8="-",NA(),AK8)</f>
        <v>0</v>
      </c>
      <c r="AL6" s="64">
        <f t="shared" si="4"/>
        <v>0</v>
      </c>
      <c r="AM6" s="64">
        <f t="shared" si="4"/>
        <v>0</v>
      </c>
      <c r="AN6" s="64">
        <f t="shared" si="4"/>
        <v>1.3</v>
      </c>
      <c r="AO6" s="64">
        <f t="shared" si="4"/>
        <v>35.5</v>
      </c>
      <c r="AP6" s="64">
        <f t="shared" si="4"/>
        <v>34.700000000000003</v>
      </c>
      <c r="AQ6" s="64">
        <f t="shared" si="4"/>
        <v>32.299999999999997</v>
      </c>
      <c r="AR6" s="64">
        <f t="shared" si="4"/>
        <v>19.7</v>
      </c>
      <c r="AS6" s="64">
        <f t="shared" si="4"/>
        <v>22.5</v>
      </c>
      <c r="AT6" s="64" t="str">
        <f>IF(AT8="-","【-】","【"&amp;SUBSTITUTE(TEXT(AT8,"#,##0.0"),"-","△")&amp;"】")</f>
        <v>【27.8】</v>
      </c>
      <c r="AU6" s="59">
        <f>IF(AU8="-",NA(),AU8)</f>
        <v>0</v>
      </c>
      <c r="AV6" s="59">
        <f t="shared" ref="AV6:BD6" si="5">IF(AV8="-",NA(),AV8)</f>
        <v>0</v>
      </c>
      <c r="AW6" s="59">
        <f t="shared" si="5"/>
        <v>0</v>
      </c>
      <c r="AX6" s="59">
        <f t="shared" si="5"/>
        <v>0</v>
      </c>
      <c r="AY6" s="59">
        <f t="shared" si="5"/>
        <v>142</v>
      </c>
      <c r="AZ6" s="59">
        <f t="shared" si="5"/>
        <v>4096</v>
      </c>
      <c r="BA6" s="59">
        <f t="shared" si="5"/>
        <v>11889</v>
      </c>
      <c r="BB6" s="59">
        <f t="shared" si="5"/>
        <v>15661</v>
      </c>
      <c r="BC6" s="59">
        <f t="shared" si="5"/>
        <v>8338</v>
      </c>
      <c r="BD6" s="59">
        <f t="shared" si="5"/>
        <v>3028</v>
      </c>
      <c r="BE6" s="59" t="str">
        <f>IF(BE8="-","【-】","【"&amp;SUBSTITUTE(TEXT(BE8,"#,##0"),"-","△")&amp;"】")</f>
        <v>【9,038】</v>
      </c>
      <c r="BF6" s="64">
        <f>IF(BF8="-",NA(),BF8)</f>
        <v>29.1</v>
      </c>
      <c r="BG6" s="64">
        <f t="shared" ref="BG6:BO6" si="6">IF(BG8="-",NA(),BG8)</f>
        <v>27.6</v>
      </c>
      <c r="BH6" s="64">
        <f t="shared" si="6"/>
        <v>26.9</v>
      </c>
      <c r="BI6" s="64">
        <f t="shared" si="6"/>
        <v>23</v>
      </c>
      <c r="BJ6" s="64">
        <f t="shared" si="6"/>
        <v>6</v>
      </c>
      <c r="BK6" s="64">
        <f t="shared" si="6"/>
        <v>17.399999999999999</v>
      </c>
      <c r="BL6" s="64">
        <f t="shared" si="6"/>
        <v>16</v>
      </c>
      <c r="BM6" s="64">
        <f t="shared" si="6"/>
        <v>15.6</v>
      </c>
      <c r="BN6" s="64">
        <f t="shared" si="6"/>
        <v>16.3</v>
      </c>
      <c r="BO6" s="64">
        <f t="shared" si="6"/>
        <v>17.7</v>
      </c>
      <c r="BP6" s="64" t="str">
        <f>IF(BP8="-","【-】","【"&amp;SUBSTITUTE(TEXT(BP8,"#,##0.0"),"-","△")&amp;"】")</f>
        <v>【19.7】</v>
      </c>
      <c r="BQ6" s="64">
        <f>IF(BQ8="-",NA(),BQ8)</f>
        <v>40.5</v>
      </c>
      <c r="BR6" s="64">
        <f t="shared" ref="BR6:BZ6" si="7">IF(BR8="-",NA(),BR8)</f>
        <v>40.799999999999997</v>
      </c>
      <c r="BS6" s="64">
        <f t="shared" si="7"/>
        <v>48.5</v>
      </c>
      <c r="BT6" s="64">
        <f t="shared" si="7"/>
        <v>47.6</v>
      </c>
      <c r="BU6" s="64">
        <f t="shared" si="7"/>
        <v>45.1</v>
      </c>
      <c r="BV6" s="64">
        <f t="shared" si="7"/>
        <v>35.799999999999997</v>
      </c>
      <c r="BW6" s="64">
        <f t="shared" si="7"/>
        <v>39.4</v>
      </c>
      <c r="BX6" s="64">
        <f t="shared" si="7"/>
        <v>41.5</v>
      </c>
      <c r="BY6" s="64">
        <f t="shared" si="7"/>
        <v>33.9</v>
      </c>
      <c r="BZ6" s="64">
        <f t="shared" si="7"/>
        <v>38.9</v>
      </c>
      <c r="CA6" s="64" t="str">
        <f>IF(CA8="-","【-】","【"&amp;SUBSTITUTE(TEXT(CA8,"#,##0.0"),"-","△")&amp;"】")</f>
        <v>【37.3】</v>
      </c>
      <c r="CB6" s="64">
        <f>IF(CB8="-",NA(),CB8)</f>
        <v>-13.1</v>
      </c>
      <c r="CC6" s="64">
        <f t="shared" ref="CC6:CK6" si="8">IF(CC8="-",NA(),CC8)</f>
        <v>-8.6</v>
      </c>
      <c r="CD6" s="64">
        <f t="shared" si="8"/>
        <v>-21.4</v>
      </c>
      <c r="CE6" s="64">
        <f t="shared" si="8"/>
        <v>-0.2</v>
      </c>
      <c r="CF6" s="64">
        <f t="shared" si="8"/>
        <v>-0.4</v>
      </c>
      <c r="CG6" s="64">
        <f t="shared" si="8"/>
        <v>-17.100000000000001</v>
      </c>
      <c r="CH6" s="64">
        <f t="shared" si="8"/>
        <v>-18.899999999999999</v>
      </c>
      <c r="CI6" s="64">
        <f t="shared" si="8"/>
        <v>-20.100000000000001</v>
      </c>
      <c r="CJ6" s="64">
        <f t="shared" si="8"/>
        <v>-47.7</v>
      </c>
      <c r="CK6" s="64">
        <f t="shared" si="8"/>
        <v>-17.3</v>
      </c>
      <c r="CL6" s="64" t="str">
        <f>IF(CL8="-","【-】","【"&amp;SUBSTITUTE(TEXT(CL8,"#,##0.0"),"-","△")&amp;"】")</f>
        <v>【△11.7】</v>
      </c>
      <c r="CM6" s="59">
        <f>IF(CM8="-",NA(),CM8)</f>
        <v>-17697</v>
      </c>
      <c r="CN6" s="59">
        <f t="shared" ref="CN6:CV6" si="9">IF(CN8="-",NA(),CN8)</f>
        <v>-4813</v>
      </c>
      <c r="CO6" s="59">
        <f t="shared" si="9"/>
        <v>-11961</v>
      </c>
      <c r="CP6" s="59">
        <f t="shared" si="9"/>
        <v>-9389</v>
      </c>
      <c r="CQ6" s="59">
        <f t="shared" si="9"/>
        <v>-4903</v>
      </c>
      <c r="CR6" s="59">
        <f t="shared" si="9"/>
        <v>-9739</v>
      </c>
      <c r="CS6" s="59">
        <f t="shared" si="9"/>
        <v>-10274</v>
      </c>
      <c r="CT6" s="59">
        <f t="shared" si="9"/>
        <v>-13530</v>
      </c>
      <c r="CU6" s="59">
        <f t="shared" si="9"/>
        <v>-14948</v>
      </c>
      <c r="CV6" s="59">
        <f t="shared" si="9"/>
        <v>-16609</v>
      </c>
      <c r="CW6" s="59" t="str">
        <f>IF(CW8="-","【-】","【"&amp;SUBSTITUTE(TEXT(CW8,"#,##0"),"-","△")&amp;"】")</f>
        <v>【△10,941】</v>
      </c>
      <c r="CX6" s="64"/>
      <c r="CY6" s="64"/>
      <c r="CZ6" s="64"/>
      <c r="DA6" s="64"/>
      <c r="DB6" s="64"/>
      <c r="DC6" s="64"/>
      <c r="DD6" s="64"/>
      <c r="DE6" s="64"/>
      <c r="DF6" s="64"/>
      <c r="DG6" s="64"/>
      <c r="DH6" s="64" t="s">
        <v>112</v>
      </c>
      <c r="DI6" s="60">
        <f t="shared" ref="DI6:DJ6" si="10">DI8</f>
        <v>388561</v>
      </c>
      <c r="DJ6" s="60">
        <f t="shared" si="10"/>
        <v>20000</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20.5</v>
      </c>
      <c r="EF6" s="64" t="str">
        <f>IF(EF8="-","【-】","【"&amp;SUBSTITUTE(TEXT(EF8,"#,##0.0"),"-","△")&amp;"】")</f>
        <v>【27.4】</v>
      </c>
      <c r="EG6" s="65">
        <f>IF(EG8="-",NA(),EG8)</f>
        <v>2.0000000000000001E-4</v>
      </c>
      <c r="EH6" s="65">
        <f t="shared" ref="EH6:EP6" si="12">IF(EH8="-",NA(),EH8)</f>
        <v>2.0000000000000001E-4</v>
      </c>
      <c r="EI6" s="65">
        <f t="shared" si="12"/>
        <v>2.0000000000000001E-4</v>
      </c>
      <c r="EJ6" s="65">
        <f t="shared" si="12"/>
        <v>1E-4</v>
      </c>
      <c r="EK6" s="65">
        <f t="shared" si="12"/>
        <v>0</v>
      </c>
      <c r="EL6" s="65">
        <f t="shared" si="12"/>
        <v>4.0000000000000002E-4</v>
      </c>
      <c r="EM6" s="65">
        <f t="shared" si="12"/>
        <v>2.0000000000000001E-4</v>
      </c>
      <c r="EN6" s="65">
        <f t="shared" si="12"/>
        <v>1.6590149245103046E-4</v>
      </c>
      <c r="EO6" s="65">
        <f t="shared" si="12"/>
        <v>1E-4</v>
      </c>
      <c r="EP6" s="65">
        <f t="shared" si="12"/>
        <v>0</v>
      </c>
    </row>
    <row r="7" spans="1:146" s="66" customFormat="1" x14ac:dyDescent="0.15">
      <c r="A7" s="42" t="s">
        <v>113</v>
      </c>
      <c r="B7" s="57">
        <f t="shared" ref="B7:X7" si="13">B8</f>
        <v>2019</v>
      </c>
      <c r="C7" s="57">
        <f t="shared" si="13"/>
        <v>273830</v>
      </c>
      <c r="D7" s="57">
        <f t="shared" si="13"/>
        <v>47</v>
      </c>
      <c r="E7" s="57">
        <f t="shared" si="13"/>
        <v>11</v>
      </c>
      <c r="F7" s="57">
        <f t="shared" si="13"/>
        <v>1</v>
      </c>
      <c r="G7" s="57">
        <f t="shared" si="13"/>
        <v>1</v>
      </c>
      <c r="H7" s="57" t="str">
        <f t="shared" si="13"/>
        <v>大阪府　千早赤阪村</v>
      </c>
      <c r="I7" s="57" t="str">
        <f t="shared" si="13"/>
        <v>香楠荘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1621</v>
      </c>
      <c r="R7" s="60">
        <f t="shared" si="13"/>
        <v>53</v>
      </c>
      <c r="S7" s="61">
        <f t="shared" si="13"/>
        <v>7453</v>
      </c>
      <c r="T7" s="62" t="str">
        <f t="shared" si="13"/>
        <v>利用料金制</v>
      </c>
      <c r="U7" s="58">
        <f t="shared" si="13"/>
        <v>0</v>
      </c>
      <c r="V7" s="62" t="str">
        <f t="shared" si="13"/>
        <v>無</v>
      </c>
      <c r="W7" s="63">
        <f t="shared" si="13"/>
        <v>40</v>
      </c>
      <c r="X7" s="62" t="str">
        <f t="shared" si="13"/>
        <v>有</v>
      </c>
      <c r="Y7" s="64">
        <f>Y8</f>
        <v>88.3</v>
      </c>
      <c r="Z7" s="64">
        <f t="shared" ref="Z7:AH7" si="14">Z8</f>
        <v>92.1</v>
      </c>
      <c r="AA7" s="64">
        <f t="shared" si="14"/>
        <v>81</v>
      </c>
      <c r="AB7" s="64">
        <f t="shared" si="14"/>
        <v>83.5</v>
      </c>
      <c r="AC7" s="64">
        <f t="shared" si="14"/>
        <v>72.099999999999994</v>
      </c>
      <c r="AD7" s="64">
        <f t="shared" si="14"/>
        <v>90.7</v>
      </c>
      <c r="AE7" s="64">
        <f t="shared" si="14"/>
        <v>86.4</v>
      </c>
      <c r="AF7" s="64">
        <f t="shared" si="14"/>
        <v>93.1</v>
      </c>
      <c r="AG7" s="64">
        <f t="shared" si="14"/>
        <v>90.5</v>
      </c>
      <c r="AH7" s="64">
        <f t="shared" si="14"/>
        <v>92.8</v>
      </c>
      <c r="AI7" s="64"/>
      <c r="AJ7" s="64">
        <f>AJ8</f>
        <v>0</v>
      </c>
      <c r="AK7" s="64">
        <f t="shared" ref="AK7:AS7" si="15">AK8</f>
        <v>0</v>
      </c>
      <c r="AL7" s="64">
        <f t="shared" si="15"/>
        <v>0</v>
      </c>
      <c r="AM7" s="64">
        <f t="shared" si="15"/>
        <v>0</v>
      </c>
      <c r="AN7" s="64">
        <f t="shared" si="15"/>
        <v>1.3</v>
      </c>
      <c r="AO7" s="64">
        <f t="shared" si="15"/>
        <v>35.5</v>
      </c>
      <c r="AP7" s="64">
        <f t="shared" si="15"/>
        <v>34.700000000000003</v>
      </c>
      <c r="AQ7" s="64">
        <f t="shared" si="15"/>
        <v>32.299999999999997</v>
      </c>
      <c r="AR7" s="64">
        <f t="shared" si="15"/>
        <v>19.7</v>
      </c>
      <c r="AS7" s="64">
        <f t="shared" si="15"/>
        <v>22.5</v>
      </c>
      <c r="AT7" s="64"/>
      <c r="AU7" s="59">
        <f>AU8</f>
        <v>0</v>
      </c>
      <c r="AV7" s="59">
        <f t="shared" ref="AV7:BD7" si="16">AV8</f>
        <v>0</v>
      </c>
      <c r="AW7" s="59">
        <f t="shared" si="16"/>
        <v>0</v>
      </c>
      <c r="AX7" s="59">
        <f t="shared" si="16"/>
        <v>0</v>
      </c>
      <c r="AY7" s="59">
        <f t="shared" si="16"/>
        <v>142</v>
      </c>
      <c r="AZ7" s="59">
        <f t="shared" si="16"/>
        <v>4096</v>
      </c>
      <c r="BA7" s="59">
        <f t="shared" si="16"/>
        <v>11889</v>
      </c>
      <c r="BB7" s="59">
        <f t="shared" si="16"/>
        <v>15661</v>
      </c>
      <c r="BC7" s="59">
        <f t="shared" si="16"/>
        <v>8338</v>
      </c>
      <c r="BD7" s="59">
        <f t="shared" si="16"/>
        <v>3028</v>
      </c>
      <c r="BE7" s="59"/>
      <c r="BF7" s="64">
        <f>BF8</f>
        <v>29.1</v>
      </c>
      <c r="BG7" s="64">
        <f t="shared" ref="BG7:BO7" si="17">BG8</f>
        <v>27.6</v>
      </c>
      <c r="BH7" s="64">
        <f t="shared" si="17"/>
        <v>26.9</v>
      </c>
      <c r="BI7" s="64">
        <f t="shared" si="17"/>
        <v>23</v>
      </c>
      <c r="BJ7" s="64">
        <f t="shared" si="17"/>
        <v>6</v>
      </c>
      <c r="BK7" s="64">
        <f t="shared" si="17"/>
        <v>17.399999999999999</v>
      </c>
      <c r="BL7" s="64">
        <f t="shared" si="17"/>
        <v>16</v>
      </c>
      <c r="BM7" s="64">
        <f t="shared" si="17"/>
        <v>15.6</v>
      </c>
      <c r="BN7" s="64">
        <f t="shared" si="17"/>
        <v>16.3</v>
      </c>
      <c r="BO7" s="64">
        <f t="shared" si="17"/>
        <v>17.7</v>
      </c>
      <c r="BP7" s="64"/>
      <c r="BQ7" s="64">
        <f>BQ8</f>
        <v>40.5</v>
      </c>
      <c r="BR7" s="64">
        <f t="shared" ref="BR7:BZ7" si="18">BR8</f>
        <v>40.799999999999997</v>
      </c>
      <c r="BS7" s="64">
        <f t="shared" si="18"/>
        <v>48.5</v>
      </c>
      <c r="BT7" s="64">
        <f t="shared" si="18"/>
        <v>47.6</v>
      </c>
      <c r="BU7" s="64">
        <f t="shared" si="18"/>
        <v>45.1</v>
      </c>
      <c r="BV7" s="64">
        <f t="shared" si="18"/>
        <v>35.799999999999997</v>
      </c>
      <c r="BW7" s="64">
        <f t="shared" si="18"/>
        <v>39.4</v>
      </c>
      <c r="BX7" s="64">
        <f t="shared" si="18"/>
        <v>41.5</v>
      </c>
      <c r="BY7" s="64">
        <f t="shared" si="18"/>
        <v>33.9</v>
      </c>
      <c r="BZ7" s="64">
        <f t="shared" si="18"/>
        <v>38.9</v>
      </c>
      <c r="CA7" s="64"/>
      <c r="CB7" s="64">
        <f>CB8</f>
        <v>-13.1</v>
      </c>
      <c r="CC7" s="64">
        <f t="shared" ref="CC7:CK7" si="19">CC8</f>
        <v>-8.6</v>
      </c>
      <c r="CD7" s="64">
        <f t="shared" si="19"/>
        <v>-21.4</v>
      </c>
      <c r="CE7" s="64">
        <f t="shared" si="19"/>
        <v>-0.2</v>
      </c>
      <c r="CF7" s="64">
        <f t="shared" si="19"/>
        <v>-0.4</v>
      </c>
      <c r="CG7" s="64">
        <f t="shared" si="19"/>
        <v>-17.100000000000001</v>
      </c>
      <c r="CH7" s="64">
        <f t="shared" si="19"/>
        <v>-18.899999999999999</v>
      </c>
      <c r="CI7" s="64">
        <f t="shared" si="19"/>
        <v>-20.100000000000001</v>
      </c>
      <c r="CJ7" s="64">
        <f t="shared" si="19"/>
        <v>-47.7</v>
      </c>
      <c r="CK7" s="64">
        <f t="shared" si="19"/>
        <v>-17.3</v>
      </c>
      <c r="CL7" s="64"/>
      <c r="CM7" s="59">
        <f>CM8</f>
        <v>-17697</v>
      </c>
      <c r="CN7" s="59">
        <f t="shared" ref="CN7:CV7" si="20">CN8</f>
        <v>-4813</v>
      </c>
      <c r="CO7" s="59">
        <f t="shared" si="20"/>
        <v>-11961</v>
      </c>
      <c r="CP7" s="59">
        <f t="shared" si="20"/>
        <v>-9389</v>
      </c>
      <c r="CQ7" s="59">
        <f t="shared" si="20"/>
        <v>-4903</v>
      </c>
      <c r="CR7" s="59">
        <f t="shared" si="20"/>
        <v>-9739</v>
      </c>
      <c r="CS7" s="59">
        <f t="shared" si="20"/>
        <v>-10274</v>
      </c>
      <c r="CT7" s="59">
        <f t="shared" si="20"/>
        <v>-13530</v>
      </c>
      <c r="CU7" s="59">
        <f t="shared" si="20"/>
        <v>-14948</v>
      </c>
      <c r="CV7" s="59">
        <f t="shared" si="20"/>
        <v>-16609</v>
      </c>
      <c r="CW7" s="59"/>
      <c r="CX7" s="64" t="s">
        <v>114</v>
      </c>
      <c r="CY7" s="64" t="s">
        <v>114</v>
      </c>
      <c r="CZ7" s="64" t="s">
        <v>114</v>
      </c>
      <c r="DA7" s="64" t="s">
        <v>114</v>
      </c>
      <c r="DB7" s="64" t="s">
        <v>114</v>
      </c>
      <c r="DC7" s="64" t="s">
        <v>114</v>
      </c>
      <c r="DD7" s="64" t="s">
        <v>114</v>
      </c>
      <c r="DE7" s="64" t="s">
        <v>114</v>
      </c>
      <c r="DF7" s="64" t="s">
        <v>114</v>
      </c>
      <c r="DG7" s="64" t="s">
        <v>112</v>
      </c>
      <c r="DH7" s="64"/>
      <c r="DI7" s="60">
        <f>DI8</f>
        <v>388561</v>
      </c>
      <c r="DJ7" s="60">
        <f>DJ8</f>
        <v>20000</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20.5</v>
      </c>
      <c r="EF7" s="64"/>
      <c r="EG7" s="65"/>
      <c r="EH7" s="65"/>
      <c r="EI7" s="65"/>
      <c r="EJ7" s="65"/>
      <c r="EK7" s="65"/>
      <c r="EL7" s="65"/>
      <c r="EM7" s="65"/>
      <c r="EN7" s="65"/>
      <c r="EO7" s="65"/>
      <c r="EP7" s="65"/>
    </row>
    <row r="8" spans="1:146" s="66" customFormat="1" x14ac:dyDescent="0.15">
      <c r="A8" s="42"/>
      <c r="B8" s="67">
        <v>2019</v>
      </c>
      <c r="C8" s="67">
        <v>273830</v>
      </c>
      <c r="D8" s="67">
        <v>47</v>
      </c>
      <c r="E8" s="67">
        <v>11</v>
      </c>
      <c r="F8" s="67">
        <v>1</v>
      </c>
      <c r="G8" s="67">
        <v>1</v>
      </c>
      <c r="H8" s="67" t="s">
        <v>115</v>
      </c>
      <c r="I8" s="67" t="s">
        <v>116</v>
      </c>
      <c r="J8" s="67" t="s">
        <v>117</v>
      </c>
      <c r="K8" s="67" t="s">
        <v>118</v>
      </c>
      <c r="L8" s="67" t="s">
        <v>119</v>
      </c>
      <c r="M8" s="67" t="s">
        <v>120</v>
      </c>
      <c r="N8" s="67" t="s">
        <v>121</v>
      </c>
      <c r="O8" s="68" t="s">
        <v>122</v>
      </c>
      <c r="P8" s="68" t="s">
        <v>122</v>
      </c>
      <c r="Q8" s="69">
        <v>1621</v>
      </c>
      <c r="R8" s="69">
        <v>53</v>
      </c>
      <c r="S8" s="70">
        <v>7453</v>
      </c>
      <c r="T8" s="71" t="s">
        <v>123</v>
      </c>
      <c r="U8" s="68">
        <v>0</v>
      </c>
      <c r="V8" s="71" t="s">
        <v>124</v>
      </c>
      <c r="W8" s="72">
        <v>40</v>
      </c>
      <c r="X8" s="71" t="s">
        <v>125</v>
      </c>
      <c r="Y8" s="73">
        <v>88.3</v>
      </c>
      <c r="Z8" s="73">
        <v>92.1</v>
      </c>
      <c r="AA8" s="73">
        <v>81</v>
      </c>
      <c r="AB8" s="73">
        <v>83.5</v>
      </c>
      <c r="AC8" s="73">
        <v>72.099999999999994</v>
      </c>
      <c r="AD8" s="73">
        <v>90.7</v>
      </c>
      <c r="AE8" s="73">
        <v>86.4</v>
      </c>
      <c r="AF8" s="73">
        <v>93.1</v>
      </c>
      <c r="AG8" s="73">
        <v>90.5</v>
      </c>
      <c r="AH8" s="73">
        <v>92.8</v>
      </c>
      <c r="AI8" s="73">
        <v>104.1</v>
      </c>
      <c r="AJ8" s="73">
        <v>0</v>
      </c>
      <c r="AK8" s="73">
        <v>0</v>
      </c>
      <c r="AL8" s="73">
        <v>0</v>
      </c>
      <c r="AM8" s="73">
        <v>0</v>
      </c>
      <c r="AN8" s="73">
        <v>1.3</v>
      </c>
      <c r="AO8" s="73">
        <v>35.5</v>
      </c>
      <c r="AP8" s="73">
        <v>34.700000000000003</v>
      </c>
      <c r="AQ8" s="73">
        <v>32.299999999999997</v>
      </c>
      <c r="AR8" s="73">
        <v>19.7</v>
      </c>
      <c r="AS8" s="73">
        <v>22.5</v>
      </c>
      <c r="AT8" s="73">
        <v>27.8</v>
      </c>
      <c r="AU8" s="74">
        <v>0</v>
      </c>
      <c r="AV8" s="74">
        <v>0</v>
      </c>
      <c r="AW8" s="74">
        <v>0</v>
      </c>
      <c r="AX8" s="74">
        <v>0</v>
      </c>
      <c r="AY8" s="74">
        <v>142</v>
      </c>
      <c r="AZ8" s="74">
        <v>4096</v>
      </c>
      <c r="BA8" s="74">
        <v>11889</v>
      </c>
      <c r="BB8" s="74">
        <v>15661</v>
      </c>
      <c r="BC8" s="74">
        <v>8338</v>
      </c>
      <c r="BD8" s="74">
        <v>3028</v>
      </c>
      <c r="BE8" s="74">
        <v>9038</v>
      </c>
      <c r="BF8" s="73">
        <v>29.1</v>
      </c>
      <c r="BG8" s="73">
        <v>27.6</v>
      </c>
      <c r="BH8" s="73">
        <v>26.9</v>
      </c>
      <c r="BI8" s="73">
        <v>23</v>
      </c>
      <c r="BJ8" s="73">
        <v>6</v>
      </c>
      <c r="BK8" s="73">
        <v>17.399999999999999</v>
      </c>
      <c r="BL8" s="73">
        <v>16</v>
      </c>
      <c r="BM8" s="73">
        <v>15.6</v>
      </c>
      <c r="BN8" s="73">
        <v>16.3</v>
      </c>
      <c r="BO8" s="73">
        <v>17.7</v>
      </c>
      <c r="BP8" s="73">
        <v>19.7</v>
      </c>
      <c r="BQ8" s="73">
        <v>40.5</v>
      </c>
      <c r="BR8" s="73">
        <v>40.799999999999997</v>
      </c>
      <c r="BS8" s="73">
        <v>48.5</v>
      </c>
      <c r="BT8" s="73">
        <v>47.6</v>
      </c>
      <c r="BU8" s="73">
        <v>45.1</v>
      </c>
      <c r="BV8" s="73">
        <v>35.799999999999997</v>
      </c>
      <c r="BW8" s="73">
        <v>39.4</v>
      </c>
      <c r="BX8" s="73">
        <v>41.5</v>
      </c>
      <c r="BY8" s="73">
        <v>33.9</v>
      </c>
      <c r="BZ8" s="73">
        <v>38.9</v>
      </c>
      <c r="CA8" s="73">
        <v>37.299999999999997</v>
      </c>
      <c r="CB8" s="73">
        <v>-13.1</v>
      </c>
      <c r="CC8" s="73">
        <v>-8.6</v>
      </c>
      <c r="CD8" s="73">
        <v>-21.4</v>
      </c>
      <c r="CE8" s="75">
        <v>-0.2</v>
      </c>
      <c r="CF8" s="75">
        <v>-0.4</v>
      </c>
      <c r="CG8" s="73">
        <v>-17.100000000000001</v>
      </c>
      <c r="CH8" s="73">
        <v>-18.899999999999999</v>
      </c>
      <c r="CI8" s="73">
        <v>-20.100000000000001</v>
      </c>
      <c r="CJ8" s="73">
        <v>-47.7</v>
      </c>
      <c r="CK8" s="73">
        <v>-17.3</v>
      </c>
      <c r="CL8" s="73">
        <v>-11.7</v>
      </c>
      <c r="CM8" s="74">
        <v>-17697</v>
      </c>
      <c r="CN8" s="74">
        <v>-4813</v>
      </c>
      <c r="CO8" s="74">
        <v>-11961</v>
      </c>
      <c r="CP8" s="74">
        <v>-9389</v>
      </c>
      <c r="CQ8" s="74">
        <v>-4903</v>
      </c>
      <c r="CR8" s="74">
        <v>-9739</v>
      </c>
      <c r="CS8" s="74">
        <v>-10274</v>
      </c>
      <c r="CT8" s="74">
        <v>-13530</v>
      </c>
      <c r="CU8" s="74">
        <v>-14948</v>
      </c>
      <c r="CV8" s="74">
        <v>-16609</v>
      </c>
      <c r="CW8" s="74">
        <v>-10941</v>
      </c>
      <c r="CX8" s="73" t="s">
        <v>126</v>
      </c>
      <c r="CY8" s="73" t="s">
        <v>126</v>
      </c>
      <c r="CZ8" s="73" t="s">
        <v>126</v>
      </c>
      <c r="DA8" s="73" t="s">
        <v>126</v>
      </c>
      <c r="DB8" s="73" t="s">
        <v>126</v>
      </c>
      <c r="DC8" s="73" t="s">
        <v>126</v>
      </c>
      <c r="DD8" s="73" t="s">
        <v>126</v>
      </c>
      <c r="DE8" s="73" t="s">
        <v>126</v>
      </c>
      <c r="DF8" s="73" t="s">
        <v>126</v>
      </c>
      <c r="DG8" s="73" t="s">
        <v>126</v>
      </c>
      <c r="DH8" s="73" t="s">
        <v>126</v>
      </c>
      <c r="DI8" s="69">
        <v>388561</v>
      </c>
      <c r="DJ8" s="69">
        <v>20000</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41.2</v>
      </c>
      <c r="EB8" s="73">
        <v>38.5</v>
      </c>
      <c r="EC8" s="73">
        <v>34.200000000000003</v>
      </c>
      <c r="ED8" s="73">
        <v>38.5</v>
      </c>
      <c r="EE8" s="73">
        <v>20.5</v>
      </c>
      <c r="EF8" s="73">
        <v>27.4</v>
      </c>
      <c r="EG8" s="76">
        <v>2.0000000000000001E-4</v>
      </c>
      <c r="EH8" s="77">
        <v>2.0000000000000001E-4</v>
      </c>
      <c r="EI8" s="77">
        <v>2.0000000000000001E-4</v>
      </c>
      <c r="EJ8" s="77">
        <v>1E-4</v>
      </c>
      <c r="EK8" s="77">
        <v>0</v>
      </c>
      <c r="EL8" s="77">
        <v>4.0000000000000002E-4</v>
      </c>
      <c r="EM8" s="77">
        <v>2.0000000000000001E-4</v>
      </c>
      <c r="EN8" s="77">
        <v>1.6590149245103046E-4</v>
      </c>
      <c r="EO8" s="77">
        <v>1E-4</v>
      </c>
      <c r="EP8" s="77">
        <v>0</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2021-02-18T02:10:15Z</cp:lastPrinted>
  <dcterms:modified xsi:type="dcterms:W3CDTF">2021-02-18T09:01:22Z</dcterms:modified>
</cp:coreProperties>
</file>