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75" windowWidth="14940" windowHeight="7860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L8" i="4" s="1"/>
  <c r="Q6" i="5"/>
  <c r="W10" i="4" s="1"/>
  <c r="P6" i="5"/>
  <c r="P10" i="4" s="1"/>
  <c r="O6" i="5"/>
  <c r="N6" i="5"/>
  <c r="M6" i="5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BB10" i="4"/>
  <c r="AT10" i="4"/>
  <c r="AL10" i="4"/>
  <c r="I10" i="4"/>
  <c r="B10" i="4"/>
  <c r="BB8" i="4"/>
  <c r="AT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<sst xmlns="http://schemas.openxmlformats.org/spreadsheetml/2006/main" count="232" uniqueCount="120">
  <si>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</si>
  <si>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</si>
  <si>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</si>
  <si>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</si>
  <si>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</si>
  <si>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</si>
  <si>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</si>
  <si>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</si>
  <si>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</si>
  <si>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</si>
  <si>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</si>
  <si>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</si>
  <si>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</si>
  <si>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</si>
  <si>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</si>
  <si>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</si>
  <si>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</si>
  <si>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</si>
  <si>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</si>
  <si>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</si>
  <si>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</si>
  <si>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</si>
  <si>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</si>
  <si>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</si>
  <si>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</si>
  <si>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</si>
  <si>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</si>
  <si>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</si>
  <si>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</si>
  <si>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</si>
  <si>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</si>
  <si>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</si>
  <si>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</si>
  <si>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</si>
  <si>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</si>
  <si>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</si>
  <si>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</si>
  <si>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</si>
  <si>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</si>
  <si>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</si>
  <si>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</si>
  <si>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</si>
  <si>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</si>
  <si>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</si>
  <si>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</si>
  <si>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</si>
  <si>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</si>
  <si>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</si>
  <si>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</si>
  <si>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</si>
  <si>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</si>
  <si>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</si>
  <si>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</si>
  <si>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</si>
  <si>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</si>
  <si>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</si>
  <si>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</si>
  <si>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</si>
  <si>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</si>
  <si>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</si>
  <si>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</si>
  <si>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</si>
  <si>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</si>
  <si>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</si>
  <si>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</si>
  <si>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</si>
  <si>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</si>
  <si>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</si>
  <si>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</si>
  <si>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</si>
  <si>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</si>
  <si>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</si>
  <si>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</si>
  <si>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</si>
  <si>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</si>
  <si>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</si>
  <si>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</si>
  <si>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</si>
  <si>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</si>
  <si>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</si>
  <si>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</si>
  <si>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</si>
  <si>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</si>
  <si>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</si>
  <si>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</si>
  <si>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</si>
  <si>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</si>
  <si>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</si>
  <si>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</si>
  <si>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</si>
  <si>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</si>
  <si>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</si>
  <si>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</si>
  <si>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</si>
  <si>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</si>
  <si>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</si>
  <si>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</si>
  <si>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</si>
  <si>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</si>
  <si>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</si>
  <si>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</si>
  <si>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</si>
  <si>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</si>
  <si>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</si>
  <si>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</si>
  <si>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大阪府　豊中市</t>
  </si>
  <si>
    <t>法適用</t>
  </si>
  <si>
    <t>水道事業</t>
  </si>
  <si>
    <t>末端給水事業</t>
  </si>
  <si>
    <t>A1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</si>
  <si>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</si>
  <si>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</si>
  <si>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</si>
  <si>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</si>
  <si>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</si>
  <si>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</si>
  <si>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自治体職員</t>
    <rPh sb="0" eb="3">
      <t>ジチタイ</t>
    </rPh>
    <rPh sb="3" eb="5">
      <t>ショクイン</t>
    </rPh>
    <phoneticPr fontId="4"/>
  </si>
  <si>
    <t>　有形固定資産減価償却率は、微増傾向にありますが、引き続き老朽化した施設や設備を適切に維持管理しながら、安定給水を確保していきます。
　管路経年化率は、増加傾向にありますが、早くから高品質の材料を使用してきたことや、経年劣化が著しい老朽管（鋳鉄管）を平成30年度までに全廃する予定であることから、管路の健全性は一定確保できると考えています。
　管路更新率は、平成26年度から更新延長を増やし、1％に設定しました。</t>
    <phoneticPr fontId="7"/>
  </si>
  <si>
    <t>　これらの指標からは、企業債残高や管路の老朽化について課題があると示唆されました。
　指標を活用することで、経年による比較や、類似団体との比較が可能となりますが、明確な水準が無いものもあるため、今後は本市として適切な水準（目標値）を設定することとしています。
　将来にわたって施設を健全な状態で引き継いでいくため、目標値の設定を含め、中長期的な視点から収入と支出のバランスを考慮した「経営戦略」を平成29年度に策定する予定です。</t>
    <rPh sb="157" eb="160">
      <t>モクヒョウチ</t>
    </rPh>
    <rPh sb="161" eb="163">
      <t>セッテイ</t>
    </rPh>
    <rPh sb="164" eb="165">
      <t>フク</t>
    </rPh>
    <phoneticPr fontId="7"/>
  </si>
  <si>
    <t>　経常収支比率が100％を超えていることや、累積欠損金が発生していないことから、健全な経営状態といえます。しかしながら、節水型社会への移行に伴って水道料金収入は毎年減少しており、厳しい経営状況が続くと考えています。
　流動比率は増加傾向にあり、支払返済能力は年々向上しています。なお、平成26年度は、新会計制度へ移行したことにより減少しています。
　企業債残高対給水収益比率は、過去からの継続的な投資の影響により、類似団体や全国平均と比べて高い値となっています。この比率の適切な水準を見極めていく必要があります。
　料金回収率は、概ね100％で推移しており、現時点では適切な料金水準にあると考えています。
　給水原価は、事務事業の効率化に努める一方で、受水費や減価償却費などの固定費が費用の約8割を占めていることもあり、ほぼ横ばいで推移しています。
　施設利用率は、水需要の減少に伴って減少傾向にあります。施設規模の見直しや最適配置について、検討を行っていく必要があります。
　有収率は、効率的な施設整備や漏水防止対策を進めていることもあり、全国的にみても高い水準にあります。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</si>
</sst>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0.8</c:v>
                </c:pt>
                <c:pt idx="1">
                  <c:v>0.87</c:v>
                </c:pt>
                <c:pt idx="2">
                  <c:v>1.21</c:v>
                </c:pt>
                <c:pt idx="3">
                  <c:v>1.1200000000000001</c:v>
                </c:pt>
                <c:pt idx="4">
                  <c:v>1.18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40736"/>
        <c:axId val="92872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0.74</c:v>
                </c:pt>
                <c:pt idx="1">
                  <c:v>0.76</c:v>
                </c:pt>
                <c:pt idx="2">
                  <c:v>0.69</c:v>
                </c:pt>
                <c:pt idx="3">
                  <c:v>0.74</c:v>
                </c:pt>
                <c:pt idx="4">
                  <c:v>0.73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40736"/>
        <c:axId val="92872704"/>
      </c:lineChart>
      <c:dateAx>
        <c:axId val="91940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872704"/>
        <c:crosses val="autoZero"/>
        <c:auto val="1"/>
        <c:lblOffset val="100"/>
        <c:baseTimeUnit val="years"/>
      </c:dateAx>
      <c:valAx>
        <c:axId val="92872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940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56.62</c:v>
                </c:pt>
                <c:pt idx="1">
                  <c:v>56.69</c:v>
                </c:pt>
                <c:pt idx="2">
                  <c:v>56.1</c:v>
                </c:pt>
                <c:pt idx="3">
                  <c:v>55.49</c:v>
                </c:pt>
                <c:pt idx="4">
                  <c:v>55.39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55360"/>
        <c:axId val="94269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64.09</c:v>
                </c:pt>
                <c:pt idx="1">
                  <c:v>63.91</c:v>
                </c:pt>
                <c:pt idx="2">
                  <c:v>63.25</c:v>
                </c:pt>
                <c:pt idx="3">
                  <c:v>63.03</c:v>
                </c:pt>
                <c:pt idx="4">
                  <c:v>63.18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55360"/>
        <c:axId val="94269824"/>
      </c:lineChart>
      <c:dateAx>
        <c:axId val="94255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269824"/>
        <c:crosses val="autoZero"/>
        <c:auto val="1"/>
        <c:lblOffset val="100"/>
        <c:baseTimeUnit val="years"/>
      </c:dateAx>
      <c:valAx>
        <c:axId val="94269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255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96.12</c:v>
                </c:pt>
                <c:pt idx="1">
                  <c:v>95.84</c:v>
                </c:pt>
                <c:pt idx="2">
                  <c:v>96.16</c:v>
                </c:pt>
                <c:pt idx="3">
                  <c:v>96.21</c:v>
                </c:pt>
                <c:pt idx="4">
                  <c:v>96.53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12320"/>
        <c:axId val="94314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91.19</c:v>
                </c:pt>
                <c:pt idx="1">
                  <c:v>91.45</c:v>
                </c:pt>
                <c:pt idx="2">
                  <c:v>91.07</c:v>
                </c:pt>
                <c:pt idx="3">
                  <c:v>91.21</c:v>
                </c:pt>
                <c:pt idx="4">
                  <c:v>91.6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12320"/>
        <c:axId val="94314496"/>
      </c:lineChart>
      <c:dateAx>
        <c:axId val="94312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314496"/>
        <c:crosses val="autoZero"/>
        <c:auto val="1"/>
        <c:lblOffset val="100"/>
        <c:baseTimeUnit val="years"/>
      </c:dateAx>
      <c:valAx>
        <c:axId val="94314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312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107.57</c:v>
                </c:pt>
                <c:pt idx="1">
                  <c:v>113.1</c:v>
                </c:pt>
                <c:pt idx="2">
                  <c:v>110.27</c:v>
                </c:pt>
                <c:pt idx="3">
                  <c:v>110.11</c:v>
                </c:pt>
                <c:pt idx="4">
                  <c:v>110.76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02912"/>
        <c:axId val="92904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107.94</c:v>
                </c:pt>
                <c:pt idx="1">
                  <c:v>108.98</c:v>
                </c:pt>
                <c:pt idx="2">
                  <c:v>114.44</c:v>
                </c:pt>
                <c:pt idx="3">
                  <c:v>115.21</c:v>
                </c:pt>
                <c:pt idx="4">
                  <c:v>117.25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02912"/>
        <c:axId val="92904832"/>
      </c:lineChart>
      <c:dateAx>
        <c:axId val="92902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904832"/>
        <c:crosses val="autoZero"/>
        <c:auto val="1"/>
        <c:lblOffset val="100"/>
        <c:baseTimeUnit val="years"/>
      </c:dateAx>
      <c:valAx>
        <c:axId val="929048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902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37.53</c:v>
                </c:pt>
                <c:pt idx="1">
                  <c:v>38.74</c:v>
                </c:pt>
                <c:pt idx="2">
                  <c:v>47.29</c:v>
                </c:pt>
                <c:pt idx="3">
                  <c:v>48.45</c:v>
                </c:pt>
                <c:pt idx="4">
                  <c:v>48.47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46880"/>
        <c:axId val="92748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44.41</c:v>
                </c:pt>
                <c:pt idx="1">
                  <c:v>45.38</c:v>
                </c:pt>
                <c:pt idx="2">
                  <c:v>47.7</c:v>
                </c:pt>
                <c:pt idx="3">
                  <c:v>48.41</c:v>
                </c:pt>
                <c:pt idx="4">
                  <c:v>49.1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46880"/>
        <c:axId val="92748800"/>
      </c:lineChart>
      <c:dateAx>
        <c:axId val="92746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748800"/>
        <c:crosses val="autoZero"/>
        <c:auto val="1"/>
        <c:lblOffset val="100"/>
        <c:baseTimeUnit val="years"/>
      </c:dateAx>
      <c:valAx>
        <c:axId val="92748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746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21.12</c:v>
                </c:pt>
                <c:pt idx="1">
                  <c:v>21.8</c:v>
                </c:pt>
                <c:pt idx="2">
                  <c:v>22.31</c:v>
                </c:pt>
                <c:pt idx="3">
                  <c:v>24.25</c:v>
                </c:pt>
                <c:pt idx="4">
                  <c:v>25.13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87456"/>
        <c:axId val="92789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12.28</c:v>
                </c:pt>
                <c:pt idx="1">
                  <c:v>13.33</c:v>
                </c:pt>
                <c:pt idx="2">
                  <c:v>14.54</c:v>
                </c:pt>
                <c:pt idx="3">
                  <c:v>16.16</c:v>
                </c:pt>
                <c:pt idx="4">
                  <c:v>17.420000000000002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87456"/>
        <c:axId val="92789376"/>
      </c:lineChart>
      <c:dateAx>
        <c:axId val="9278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789376"/>
        <c:crosses val="autoZero"/>
        <c:auto val="1"/>
        <c:lblOffset val="100"/>
        <c:baseTimeUnit val="years"/>
      </c:dateAx>
      <c:valAx>
        <c:axId val="92789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7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81504"/>
        <c:axId val="92987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0.45</c:v>
                </c:pt>
                <c:pt idx="1">
                  <c:v>0.34</c:v>
                </c:pt>
                <c:pt idx="2" formatCode="#,##0.00;&quot;△&quot;#,##0.00">
                  <c:v>0</c:v>
                </c:pt>
                <c:pt idx="3">
                  <c:v>0.71</c:v>
                </c:pt>
                <c:pt idx="4" formatCode="#,##0.00;&quot;△&quot;#,##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81504"/>
        <c:axId val="92987776"/>
      </c:lineChart>
      <c:dateAx>
        <c:axId val="92981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987776"/>
        <c:crosses val="autoZero"/>
        <c:auto val="1"/>
        <c:lblOffset val="100"/>
        <c:baseTimeUnit val="years"/>
      </c:dateAx>
      <c:valAx>
        <c:axId val="929877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981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240.64</c:v>
                </c:pt>
                <c:pt idx="1">
                  <c:v>306.57</c:v>
                </c:pt>
                <c:pt idx="2">
                  <c:v>114.34</c:v>
                </c:pt>
                <c:pt idx="3">
                  <c:v>120.78</c:v>
                </c:pt>
                <c:pt idx="4">
                  <c:v>136.31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66944"/>
        <c:axId val="94073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475.07</c:v>
                </c:pt>
                <c:pt idx="1">
                  <c:v>473.46</c:v>
                </c:pt>
                <c:pt idx="2">
                  <c:v>240.81</c:v>
                </c:pt>
                <c:pt idx="3">
                  <c:v>241.71</c:v>
                </c:pt>
                <c:pt idx="4">
                  <c:v>249.08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66944"/>
        <c:axId val="94073216"/>
      </c:lineChart>
      <c:dateAx>
        <c:axId val="94066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073216"/>
        <c:crosses val="autoZero"/>
        <c:auto val="1"/>
        <c:lblOffset val="100"/>
        <c:baseTimeUnit val="years"/>
      </c:dateAx>
      <c:valAx>
        <c:axId val="940732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066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354.91</c:v>
                </c:pt>
                <c:pt idx="1">
                  <c:v>345.2</c:v>
                </c:pt>
                <c:pt idx="2">
                  <c:v>345.85</c:v>
                </c:pt>
                <c:pt idx="3">
                  <c:v>345.16</c:v>
                </c:pt>
                <c:pt idx="4">
                  <c:v>346.18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05600"/>
        <c:axId val="94107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296.5</c:v>
                </c:pt>
                <c:pt idx="1">
                  <c:v>285.77</c:v>
                </c:pt>
                <c:pt idx="2">
                  <c:v>283.10000000000002</c:v>
                </c:pt>
                <c:pt idx="3">
                  <c:v>274.14</c:v>
                </c:pt>
                <c:pt idx="4">
                  <c:v>266.66000000000003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05600"/>
        <c:axId val="94107520"/>
      </c:lineChart>
      <c:dateAx>
        <c:axId val="94105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107520"/>
        <c:crosses val="autoZero"/>
        <c:auto val="1"/>
        <c:lblOffset val="100"/>
        <c:baseTimeUnit val="years"/>
      </c:dateAx>
      <c:valAx>
        <c:axId val="941075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105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98.52</c:v>
                </c:pt>
                <c:pt idx="1">
                  <c:v>103.17</c:v>
                </c:pt>
                <c:pt idx="2">
                  <c:v>99.36</c:v>
                </c:pt>
                <c:pt idx="3">
                  <c:v>100.23</c:v>
                </c:pt>
                <c:pt idx="4">
                  <c:v>98.84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41824"/>
        <c:axId val="94148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100.42</c:v>
                </c:pt>
                <c:pt idx="1">
                  <c:v>100.77</c:v>
                </c:pt>
                <c:pt idx="2">
                  <c:v>107.74</c:v>
                </c:pt>
                <c:pt idx="3">
                  <c:v>108.81</c:v>
                </c:pt>
                <c:pt idx="4">
                  <c:v>110.87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41824"/>
        <c:axId val="94148096"/>
      </c:lineChart>
      <c:dateAx>
        <c:axId val="9414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148096"/>
        <c:crosses val="autoZero"/>
        <c:auto val="1"/>
        <c:lblOffset val="100"/>
        <c:baseTimeUnit val="years"/>
      </c:dateAx>
      <c:valAx>
        <c:axId val="94148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14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167.32</c:v>
                </c:pt>
                <c:pt idx="1">
                  <c:v>159.79</c:v>
                </c:pt>
                <c:pt idx="2">
                  <c:v>165.2</c:v>
                </c:pt>
                <c:pt idx="3">
                  <c:v>162.47</c:v>
                </c:pt>
                <c:pt idx="4">
                  <c:v>164.18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69728"/>
        <c:axId val="94171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166.61</c:v>
                </c:pt>
                <c:pt idx="1">
                  <c:v>165.74</c:v>
                </c:pt>
                <c:pt idx="2">
                  <c:v>154.33000000000001</c:v>
                </c:pt>
                <c:pt idx="3">
                  <c:v>152.94999999999999</c:v>
                </c:pt>
                <c:pt idx="4">
                  <c:v>150.54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69728"/>
        <c:axId val="94171904"/>
      </c:lineChart>
      <c:dateAx>
        <c:axId val="94169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171904"/>
        <c:crosses val="autoZero"/>
        <c:auto val="1"/>
        <c:lblOffset val="100"/>
        <c:baseTimeUnit val="years"/>
      </c:dateAx>
      <c:valAx>
        <c:axId val="94171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169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</row>
    <row r="3" spans="1:78" ht="9.75" customHeight="1">
      <c r="A3" s="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</row>
    <row r="4" spans="1:78" ht="9.75" customHeight="1">
      <c r="A4" s="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86" t="str">
        <f>データ!H6</f>
        <v>大阪府　豊中市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7"/>
      <c r="AE6" s="87"/>
      <c r="AF6" s="87"/>
      <c r="AG6" s="87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5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A1</v>
      </c>
      <c r="X8" s="83"/>
      <c r="Y8" s="83"/>
      <c r="Z8" s="83"/>
      <c r="AA8" s="83"/>
      <c r="AB8" s="83"/>
      <c r="AC8" s="83"/>
      <c r="AD8" s="84" t="s">
        <v>116</v>
      </c>
      <c r="AE8" s="84"/>
      <c r="AF8" s="84"/>
      <c r="AG8" s="84"/>
      <c r="AH8" s="84"/>
      <c r="AI8" s="84"/>
      <c r="AJ8" s="84"/>
      <c r="AK8" s="5"/>
      <c r="AL8" s="71">
        <f>データ!$R$6</f>
        <v>403991</v>
      </c>
      <c r="AM8" s="71"/>
      <c r="AN8" s="71"/>
      <c r="AO8" s="71"/>
      <c r="AP8" s="71"/>
      <c r="AQ8" s="71"/>
      <c r="AR8" s="71"/>
      <c r="AS8" s="71"/>
      <c r="AT8" s="67">
        <f>データ!$S$6</f>
        <v>36.39</v>
      </c>
      <c r="AU8" s="68"/>
      <c r="AV8" s="68"/>
      <c r="AW8" s="68"/>
      <c r="AX8" s="68"/>
      <c r="AY8" s="68"/>
      <c r="AZ8" s="68"/>
      <c r="BA8" s="68"/>
      <c r="BB8" s="70">
        <f>データ!$T$6</f>
        <v>11101.7</v>
      </c>
      <c r="BC8" s="70"/>
      <c r="BD8" s="70"/>
      <c r="BE8" s="70"/>
      <c r="BF8" s="70"/>
      <c r="BG8" s="70"/>
      <c r="BH8" s="70"/>
      <c r="BI8" s="70"/>
      <c r="BJ8" s="4"/>
      <c r="BK8" s="4"/>
      <c r="BL8" s="74" t="s">
        <v>10</v>
      </c>
      <c r="BM8" s="7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5"/>
      <c r="AI9" s="5"/>
      <c r="AJ9" s="5"/>
      <c r="AK9" s="5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4"/>
      <c r="BK9" s="4"/>
      <c r="BL9" s="65" t="s">
        <v>19</v>
      </c>
      <c r="BM9" s="66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40.75</v>
      </c>
      <c r="J10" s="68"/>
      <c r="K10" s="68"/>
      <c r="L10" s="68"/>
      <c r="M10" s="68"/>
      <c r="N10" s="68"/>
      <c r="O10" s="69"/>
      <c r="P10" s="70">
        <f>データ!$P$6</f>
        <v>100</v>
      </c>
      <c r="Q10" s="70"/>
      <c r="R10" s="70"/>
      <c r="S10" s="70"/>
      <c r="T10" s="70"/>
      <c r="U10" s="70"/>
      <c r="V10" s="70"/>
      <c r="W10" s="71">
        <f>データ!$Q$6</f>
        <v>2451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5"/>
      <c r="AI10" s="5"/>
      <c r="AJ10" s="5"/>
      <c r="AK10" s="5"/>
      <c r="AL10" s="71">
        <f>データ!$U$6</f>
        <v>403943</v>
      </c>
      <c r="AM10" s="71"/>
      <c r="AN10" s="71"/>
      <c r="AO10" s="71"/>
      <c r="AP10" s="71"/>
      <c r="AQ10" s="71"/>
      <c r="AR10" s="71"/>
      <c r="AS10" s="71"/>
      <c r="AT10" s="67">
        <f>データ!$V$6</f>
        <v>36.6</v>
      </c>
      <c r="AU10" s="68"/>
      <c r="AV10" s="68"/>
      <c r="AW10" s="68"/>
      <c r="AX10" s="68"/>
      <c r="AY10" s="68"/>
      <c r="AZ10" s="68"/>
      <c r="BA10" s="68"/>
      <c r="BB10" s="70">
        <f>データ!$W$6</f>
        <v>11036.69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50" t="s">
        <v>119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>
      <c r="A34" s="2"/>
      <c r="B34" s="18"/>
      <c r="C34" s="56" t="s">
        <v>26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20"/>
      <c r="R34" s="56" t="s">
        <v>27</v>
      </c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20"/>
      <c r="AG34" s="56" t="s">
        <v>28</v>
      </c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20"/>
      <c r="AV34" s="56" t="s">
        <v>29</v>
      </c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19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>
      <c r="A35" s="2"/>
      <c r="B35" s="18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20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20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20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19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44" t="s">
        <v>30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50" t="s">
        <v>117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>
      <c r="A56" s="2"/>
      <c r="B56" s="18"/>
      <c r="C56" s="56" t="s">
        <v>31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20"/>
      <c r="R56" s="56" t="s">
        <v>32</v>
      </c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20"/>
      <c r="AG56" s="56" t="s">
        <v>33</v>
      </c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20"/>
      <c r="AV56" s="56" t="s">
        <v>34</v>
      </c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19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>
      <c r="A57" s="2"/>
      <c r="B57" s="18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20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20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20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19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44" t="s">
        <v>36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50" t="s">
        <v>118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>
      <c r="A79" s="2"/>
      <c r="B79" s="18"/>
      <c r="C79" s="56" t="s">
        <v>37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20"/>
      <c r="V79" s="20"/>
      <c r="W79" s="56" t="s">
        <v>38</v>
      </c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20"/>
      <c r="AP79" s="20"/>
      <c r="AQ79" s="56" t="s">
        <v>39</v>
      </c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"/>
      <c r="BJ79" s="19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>
      <c r="A80" s="2"/>
      <c r="B80" s="18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20"/>
      <c r="V80" s="20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20"/>
      <c r="AP80" s="20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"/>
      <c r="BJ80" s="19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>
      <c r="A6" s="29" t="s">
        <v>104</v>
      </c>
      <c r="B6" s="34">
        <f>B7</f>
        <v>2016</v>
      </c>
      <c r="C6" s="34">
        <f t="shared" ref="C6:W6" si="3">C7</f>
        <v>272035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大阪府　豊中市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A1</v>
      </c>
      <c r="M6" s="34">
        <f t="shared" si="3"/>
        <v>0</v>
      </c>
      <c r="N6" s="35" t="str">
        <f t="shared" si="3"/>
        <v>-</v>
      </c>
      <c r="O6" s="35">
        <f t="shared" si="3"/>
        <v>40.75</v>
      </c>
      <c r="P6" s="35">
        <f t="shared" si="3"/>
        <v>100</v>
      </c>
      <c r="Q6" s="35">
        <f t="shared" si="3"/>
        <v>2451</v>
      </c>
      <c r="R6" s="35">
        <f t="shared" si="3"/>
        <v>403991</v>
      </c>
      <c r="S6" s="35">
        <f t="shared" si="3"/>
        <v>36.39</v>
      </c>
      <c r="T6" s="35">
        <f t="shared" si="3"/>
        <v>11101.7</v>
      </c>
      <c r="U6" s="35">
        <f t="shared" si="3"/>
        <v>403943</v>
      </c>
      <c r="V6" s="35">
        <f t="shared" si="3"/>
        <v>36.6</v>
      </c>
      <c r="W6" s="35">
        <f t="shared" si="3"/>
        <v>11036.69</v>
      </c>
      <c r="X6" s="36">
        <f>IF(X7="",NA(),X7)</f>
        <v>107.57</v>
      </c>
      <c r="Y6" s="36">
        <f t="shared" ref="Y6:AG6" si="4">IF(Y7="",NA(),Y7)</f>
        <v>113.1</v>
      </c>
      <c r="Z6" s="36">
        <f t="shared" si="4"/>
        <v>110.27</v>
      </c>
      <c r="AA6" s="36">
        <f t="shared" si="4"/>
        <v>110.11</v>
      </c>
      <c r="AB6" s="36">
        <f t="shared" si="4"/>
        <v>110.76</v>
      </c>
      <c r="AC6" s="36">
        <f t="shared" si="4"/>
        <v>107.94</v>
      </c>
      <c r="AD6" s="36">
        <f t="shared" si="4"/>
        <v>108.98</v>
      </c>
      <c r="AE6" s="36">
        <f t="shared" si="4"/>
        <v>114.44</v>
      </c>
      <c r="AF6" s="36">
        <f t="shared" si="4"/>
        <v>115.21</v>
      </c>
      <c r="AG6" s="36">
        <f t="shared" si="4"/>
        <v>117.25</v>
      </c>
      <c r="AH6" s="35" t="str">
        <f>IF(AH7="","",IF(AH7="-","【-】","【"&amp;SUBSTITUTE(TEXT(AH7,"#,##0.00"),"-","△")&amp;"】"))</f>
        <v>【114.35】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0.45</v>
      </c>
      <c r="AO6" s="36">
        <f t="shared" si="5"/>
        <v>0.34</v>
      </c>
      <c r="AP6" s="35">
        <f t="shared" si="5"/>
        <v>0</v>
      </c>
      <c r="AQ6" s="36">
        <f t="shared" si="5"/>
        <v>0.71</v>
      </c>
      <c r="AR6" s="35">
        <f t="shared" si="5"/>
        <v>0</v>
      </c>
      <c r="AS6" s="35" t="str">
        <f>IF(AS7="","",IF(AS7="-","【-】","【"&amp;SUBSTITUTE(TEXT(AS7,"#,##0.00"),"-","△")&amp;"】"))</f>
        <v>【0.79】</v>
      </c>
      <c r="AT6" s="36">
        <f>IF(AT7="",NA(),AT7)</f>
        <v>240.64</v>
      </c>
      <c r="AU6" s="36">
        <f t="shared" ref="AU6:BC6" si="6">IF(AU7="",NA(),AU7)</f>
        <v>306.57</v>
      </c>
      <c r="AV6" s="36">
        <f t="shared" si="6"/>
        <v>114.34</v>
      </c>
      <c r="AW6" s="36">
        <f t="shared" si="6"/>
        <v>120.78</v>
      </c>
      <c r="AX6" s="36">
        <f t="shared" si="6"/>
        <v>136.31</v>
      </c>
      <c r="AY6" s="36">
        <f t="shared" si="6"/>
        <v>475.07</v>
      </c>
      <c r="AZ6" s="36">
        <f t="shared" si="6"/>
        <v>473.46</v>
      </c>
      <c r="BA6" s="36">
        <f t="shared" si="6"/>
        <v>240.81</v>
      </c>
      <c r="BB6" s="36">
        <f t="shared" si="6"/>
        <v>241.71</v>
      </c>
      <c r="BC6" s="36">
        <f t="shared" si="6"/>
        <v>249.08</v>
      </c>
      <c r="BD6" s="35" t="str">
        <f>IF(BD7="","",IF(BD7="-","【-】","【"&amp;SUBSTITUTE(TEXT(BD7,"#,##0.00"),"-","△")&amp;"】"))</f>
        <v>【262.87】</v>
      </c>
      <c r="BE6" s="36">
        <f>IF(BE7="",NA(),BE7)</f>
        <v>354.91</v>
      </c>
      <c r="BF6" s="36">
        <f t="shared" ref="BF6:BN6" si="7">IF(BF7="",NA(),BF7)</f>
        <v>345.2</v>
      </c>
      <c r="BG6" s="36">
        <f t="shared" si="7"/>
        <v>345.85</v>
      </c>
      <c r="BH6" s="36">
        <f t="shared" si="7"/>
        <v>345.16</v>
      </c>
      <c r="BI6" s="36">
        <f t="shared" si="7"/>
        <v>346.18</v>
      </c>
      <c r="BJ6" s="36">
        <f t="shared" si="7"/>
        <v>296.5</v>
      </c>
      <c r="BK6" s="36">
        <f t="shared" si="7"/>
        <v>285.77</v>
      </c>
      <c r="BL6" s="36">
        <f t="shared" si="7"/>
        <v>283.10000000000002</v>
      </c>
      <c r="BM6" s="36">
        <f t="shared" si="7"/>
        <v>274.14</v>
      </c>
      <c r="BN6" s="36">
        <f t="shared" si="7"/>
        <v>266.66000000000003</v>
      </c>
      <c r="BO6" s="35" t="str">
        <f>IF(BO7="","",IF(BO7="-","【-】","【"&amp;SUBSTITUTE(TEXT(BO7,"#,##0.00"),"-","△")&amp;"】"))</f>
        <v>【270.87】</v>
      </c>
      <c r="BP6" s="36">
        <f>IF(BP7="",NA(),BP7)</f>
        <v>98.52</v>
      </c>
      <c r="BQ6" s="36">
        <f t="shared" ref="BQ6:BY6" si="8">IF(BQ7="",NA(),BQ7)</f>
        <v>103.17</v>
      </c>
      <c r="BR6" s="36">
        <f t="shared" si="8"/>
        <v>99.36</v>
      </c>
      <c r="BS6" s="36">
        <f t="shared" si="8"/>
        <v>100.23</v>
      </c>
      <c r="BT6" s="36">
        <f t="shared" si="8"/>
        <v>98.84</v>
      </c>
      <c r="BU6" s="36">
        <f t="shared" si="8"/>
        <v>100.42</v>
      </c>
      <c r="BV6" s="36">
        <f t="shared" si="8"/>
        <v>100.77</v>
      </c>
      <c r="BW6" s="36">
        <f t="shared" si="8"/>
        <v>107.74</v>
      </c>
      <c r="BX6" s="36">
        <f t="shared" si="8"/>
        <v>108.81</v>
      </c>
      <c r="BY6" s="36">
        <f t="shared" si="8"/>
        <v>110.87</v>
      </c>
      <c r="BZ6" s="35" t="str">
        <f>IF(BZ7="","",IF(BZ7="-","【-】","【"&amp;SUBSTITUTE(TEXT(BZ7,"#,##0.00"),"-","△")&amp;"】"))</f>
        <v>【105.59】</v>
      </c>
      <c r="CA6" s="36">
        <f>IF(CA7="",NA(),CA7)</f>
        <v>167.32</v>
      </c>
      <c r="CB6" s="36">
        <f t="shared" ref="CB6:CJ6" si="9">IF(CB7="",NA(),CB7)</f>
        <v>159.79</v>
      </c>
      <c r="CC6" s="36">
        <f t="shared" si="9"/>
        <v>165.2</v>
      </c>
      <c r="CD6" s="36">
        <f t="shared" si="9"/>
        <v>162.47</v>
      </c>
      <c r="CE6" s="36">
        <f t="shared" si="9"/>
        <v>164.18</v>
      </c>
      <c r="CF6" s="36">
        <f t="shared" si="9"/>
        <v>166.61</v>
      </c>
      <c r="CG6" s="36">
        <f t="shared" si="9"/>
        <v>165.74</v>
      </c>
      <c r="CH6" s="36">
        <f t="shared" si="9"/>
        <v>154.33000000000001</v>
      </c>
      <c r="CI6" s="36">
        <f t="shared" si="9"/>
        <v>152.94999999999999</v>
      </c>
      <c r="CJ6" s="36">
        <f t="shared" si="9"/>
        <v>150.54</v>
      </c>
      <c r="CK6" s="35" t="str">
        <f>IF(CK7="","",IF(CK7="-","【-】","【"&amp;SUBSTITUTE(TEXT(CK7,"#,##0.00"),"-","△")&amp;"】"))</f>
        <v>【163.27】</v>
      </c>
      <c r="CL6" s="36">
        <f>IF(CL7="",NA(),CL7)</f>
        <v>56.62</v>
      </c>
      <c r="CM6" s="36">
        <f t="shared" ref="CM6:CU6" si="10">IF(CM7="",NA(),CM7)</f>
        <v>56.69</v>
      </c>
      <c r="CN6" s="36">
        <f t="shared" si="10"/>
        <v>56.1</v>
      </c>
      <c r="CO6" s="36">
        <f t="shared" si="10"/>
        <v>55.49</v>
      </c>
      <c r="CP6" s="36">
        <f t="shared" si="10"/>
        <v>55.39</v>
      </c>
      <c r="CQ6" s="36">
        <f t="shared" si="10"/>
        <v>64.09</v>
      </c>
      <c r="CR6" s="36">
        <f t="shared" si="10"/>
        <v>63.91</v>
      </c>
      <c r="CS6" s="36">
        <f t="shared" si="10"/>
        <v>63.25</v>
      </c>
      <c r="CT6" s="36">
        <f t="shared" si="10"/>
        <v>63.03</v>
      </c>
      <c r="CU6" s="36">
        <f t="shared" si="10"/>
        <v>63.18</v>
      </c>
      <c r="CV6" s="35" t="str">
        <f>IF(CV7="","",IF(CV7="-","【-】","【"&amp;SUBSTITUTE(TEXT(CV7,"#,##0.00"),"-","△")&amp;"】"))</f>
        <v>【59.94】</v>
      </c>
      <c r="CW6" s="36">
        <f>IF(CW7="",NA(),CW7)</f>
        <v>96.12</v>
      </c>
      <c r="CX6" s="36">
        <f t="shared" ref="CX6:DF6" si="11">IF(CX7="",NA(),CX7)</f>
        <v>95.84</v>
      </c>
      <c r="CY6" s="36">
        <f t="shared" si="11"/>
        <v>96.16</v>
      </c>
      <c r="CZ6" s="36">
        <f t="shared" si="11"/>
        <v>96.21</v>
      </c>
      <c r="DA6" s="36">
        <f t="shared" si="11"/>
        <v>96.53</v>
      </c>
      <c r="DB6" s="36">
        <f t="shared" si="11"/>
        <v>91.19</v>
      </c>
      <c r="DC6" s="36">
        <f t="shared" si="11"/>
        <v>91.45</v>
      </c>
      <c r="DD6" s="36">
        <f t="shared" si="11"/>
        <v>91.07</v>
      </c>
      <c r="DE6" s="36">
        <f t="shared" si="11"/>
        <v>91.21</v>
      </c>
      <c r="DF6" s="36">
        <f t="shared" si="11"/>
        <v>91.6</v>
      </c>
      <c r="DG6" s="35" t="str">
        <f>IF(DG7="","",IF(DG7="-","【-】","【"&amp;SUBSTITUTE(TEXT(DG7,"#,##0.00"),"-","△")&amp;"】"))</f>
        <v>【90.22】</v>
      </c>
      <c r="DH6" s="36">
        <f>IF(DH7="",NA(),DH7)</f>
        <v>37.53</v>
      </c>
      <c r="DI6" s="36">
        <f t="shared" ref="DI6:DQ6" si="12">IF(DI7="",NA(),DI7)</f>
        <v>38.74</v>
      </c>
      <c r="DJ6" s="36">
        <f t="shared" si="12"/>
        <v>47.29</v>
      </c>
      <c r="DK6" s="36">
        <f t="shared" si="12"/>
        <v>48.45</v>
      </c>
      <c r="DL6" s="36">
        <f t="shared" si="12"/>
        <v>48.47</v>
      </c>
      <c r="DM6" s="36">
        <f t="shared" si="12"/>
        <v>44.41</v>
      </c>
      <c r="DN6" s="36">
        <f t="shared" si="12"/>
        <v>45.38</v>
      </c>
      <c r="DO6" s="36">
        <f t="shared" si="12"/>
        <v>47.7</v>
      </c>
      <c r="DP6" s="36">
        <f t="shared" si="12"/>
        <v>48.41</v>
      </c>
      <c r="DQ6" s="36">
        <f t="shared" si="12"/>
        <v>49.1</v>
      </c>
      <c r="DR6" s="35" t="str">
        <f>IF(DR7="","",IF(DR7="-","【-】","【"&amp;SUBSTITUTE(TEXT(DR7,"#,##0.00"),"-","△")&amp;"】"))</f>
        <v>【47.91】</v>
      </c>
      <c r="DS6" s="36">
        <f>IF(DS7="",NA(),DS7)</f>
        <v>21.12</v>
      </c>
      <c r="DT6" s="36">
        <f t="shared" ref="DT6:EB6" si="13">IF(DT7="",NA(),DT7)</f>
        <v>21.8</v>
      </c>
      <c r="DU6" s="36">
        <f t="shared" si="13"/>
        <v>22.31</v>
      </c>
      <c r="DV6" s="36">
        <f t="shared" si="13"/>
        <v>24.25</v>
      </c>
      <c r="DW6" s="36">
        <f t="shared" si="13"/>
        <v>25.13</v>
      </c>
      <c r="DX6" s="36">
        <f t="shared" si="13"/>
        <v>12.28</v>
      </c>
      <c r="DY6" s="36">
        <f t="shared" si="13"/>
        <v>13.33</v>
      </c>
      <c r="DZ6" s="36">
        <f t="shared" si="13"/>
        <v>14.54</v>
      </c>
      <c r="EA6" s="36">
        <f t="shared" si="13"/>
        <v>16.16</v>
      </c>
      <c r="EB6" s="36">
        <f t="shared" si="13"/>
        <v>17.420000000000002</v>
      </c>
      <c r="EC6" s="35" t="str">
        <f>IF(EC7="","",IF(EC7="-","【-】","【"&amp;SUBSTITUTE(TEXT(EC7,"#,##0.00"),"-","△")&amp;"】"))</f>
        <v>【15.00】</v>
      </c>
      <c r="ED6" s="36">
        <f>IF(ED7="",NA(),ED7)</f>
        <v>0.8</v>
      </c>
      <c r="EE6" s="36">
        <f t="shared" ref="EE6:EM6" si="14">IF(EE7="",NA(),EE7)</f>
        <v>0.87</v>
      </c>
      <c r="EF6" s="36">
        <f t="shared" si="14"/>
        <v>1.21</v>
      </c>
      <c r="EG6" s="36">
        <f t="shared" si="14"/>
        <v>1.1200000000000001</v>
      </c>
      <c r="EH6" s="36">
        <f t="shared" si="14"/>
        <v>1.18</v>
      </c>
      <c r="EI6" s="36">
        <f t="shared" si="14"/>
        <v>0.74</v>
      </c>
      <c r="EJ6" s="36">
        <f t="shared" si="14"/>
        <v>0.76</v>
      </c>
      <c r="EK6" s="36">
        <f t="shared" si="14"/>
        <v>0.69</v>
      </c>
      <c r="EL6" s="36">
        <f t="shared" si="14"/>
        <v>0.74</v>
      </c>
      <c r="EM6" s="36">
        <f t="shared" si="14"/>
        <v>0.73</v>
      </c>
      <c r="EN6" s="35" t="str">
        <f>IF(EN7="","",IF(EN7="-","【-】","【"&amp;SUBSTITUTE(TEXT(EN7,"#,##0.00"),"-","△")&amp;"】"))</f>
        <v>【0.76】</v>
      </c>
    </row>
    <row r="7" spans="1:144" s="37" customFormat="1">
      <c r="A7" s="29"/>
      <c r="B7" s="38">
        <v>2016</v>
      </c>
      <c r="C7" s="38">
        <v>272035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40.75</v>
      </c>
      <c r="P7" s="39">
        <v>100</v>
      </c>
      <c r="Q7" s="39">
        <v>2451</v>
      </c>
      <c r="R7" s="39">
        <v>403991</v>
      </c>
      <c r="S7" s="39">
        <v>36.39</v>
      </c>
      <c r="T7" s="39">
        <v>11101.7</v>
      </c>
      <c r="U7" s="39">
        <v>403943</v>
      </c>
      <c r="V7" s="39">
        <v>36.6</v>
      </c>
      <c r="W7" s="39">
        <v>11036.69</v>
      </c>
      <c r="X7" s="39">
        <v>107.57</v>
      </c>
      <c r="Y7" s="39">
        <v>113.1</v>
      </c>
      <c r="Z7" s="39">
        <v>110.27</v>
      </c>
      <c r="AA7" s="39">
        <v>110.11</v>
      </c>
      <c r="AB7" s="39">
        <v>110.76</v>
      </c>
      <c r="AC7" s="39">
        <v>107.94</v>
      </c>
      <c r="AD7" s="39">
        <v>108.98</v>
      </c>
      <c r="AE7" s="39">
        <v>114.44</v>
      </c>
      <c r="AF7" s="39">
        <v>115.21</v>
      </c>
      <c r="AG7" s="39">
        <v>117.25</v>
      </c>
      <c r="AH7" s="39">
        <v>114.35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0.45</v>
      </c>
      <c r="AO7" s="39">
        <v>0.34</v>
      </c>
      <c r="AP7" s="39">
        <v>0</v>
      </c>
      <c r="AQ7" s="39">
        <v>0.71</v>
      </c>
      <c r="AR7" s="39">
        <v>0</v>
      </c>
      <c r="AS7" s="39">
        <v>0.79</v>
      </c>
      <c r="AT7" s="39">
        <v>240.64</v>
      </c>
      <c r="AU7" s="39">
        <v>306.57</v>
      </c>
      <c r="AV7" s="39">
        <v>114.34</v>
      </c>
      <c r="AW7" s="39">
        <v>120.78</v>
      </c>
      <c r="AX7" s="39">
        <v>136.31</v>
      </c>
      <c r="AY7" s="39">
        <v>475.07</v>
      </c>
      <c r="AZ7" s="39">
        <v>473.46</v>
      </c>
      <c r="BA7" s="39">
        <v>240.81</v>
      </c>
      <c r="BB7" s="39">
        <v>241.71</v>
      </c>
      <c r="BC7" s="39">
        <v>249.08</v>
      </c>
      <c r="BD7" s="39">
        <v>262.87</v>
      </c>
      <c r="BE7" s="39">
        <v>354.91</v>
      </c>
      <c r="BF7" s="39">
        <v>345.2</v>
      </c>
      <c r="BG7" s="39">
        <v>345.85</v>
      </c>
      <c r="BH7" s="39">
        <v>345.16</v>
      </c>
      <c r="BI7" s="39">
        <v>346.18</v>
      </c>
      <c r="BJ7" s="39">
        <v>296.5</v>
      </c>
      <c r="BK7" s="39">
        <v>285.77</v>
      </c>
      <c r="BL7" s="39">
        <v>283.10000000000002</v>
      </c>
      <c r="BM7" s="39">
        <v>274.14</v>
      </c>
      <c r="BN7" s="39">
        <v>266.66000000000003</v>
      </c>
      <c r="BO7" s="39">
        <v>270.87</v>
      </c>
      <c r="BP7" s="39">
        <v>98.52</v>
      </c>
      <c r="BQ7" s="39">
        <v>103.17</v>
      </c>
      <c r="BR7" s="39">
        <v>99.36</v>
      </c>
      <c r="BS7" s="39">
        <v>100.23</v>
      </c>
      <c r="BT7" s="39">
        <v>98.84</v>
      </c>
      <c r="BU7" s="39">
        <v>100.42</v>
      </c>
      <c r="BV7" s="39">
        <v>100.77</v>
      </c>
      <c r="BW7" s="39">
        <v>107.74</v>
      </c>
      <c r="BX7" s="39">
        <v>108.81</v>
      </c>
      <c r="BY7" s="39">
        <v>110.87</v>
      </c>
      <c r="BZ7" s="39">
        <v>105.59</v>
      </c>
      <c r="CA7" s="39">
        <v>167.32</v>
      </c>
      <c r="CB7" s="39">
        <v>159.79</v>
      </c>
      <c r="CC7" s="39">
        <v>165.2</v>
      </c>
      <c r="CD7" s="39">
        <v>162.47</v>
      </c>
      <c r="CE7" s="39">
        <v>164.18</v>
      </c>
      <c r="CF7" s="39">
        <v>166.61</v>
      </c>
      <c r="CG7" s="39">
        <v>165.74</v>
      </c>
      <c r="CH7" s="39">
        <v>154.33000000000001</v>
      </c>
      <c r="CI7" s="39">
        <v>152.94999999999999</v>
      </c>
      <c r="CJ7" s="39">
        <v>150.54</v>
      </c>
      <c r="CK7" s="39">
        <v>163.27000000000001</v>
      </c>
      <c r="CL7" s="39">
        <v>56.62</v>
      </c>
      <c r="CM7" s="39">
        <v>56.69</v>
      </c>
      <c r="CN7" s="39">
        <v>56.1</v>
      </c>
      <c r="CO7" s="39">
        <v>55.49</v>
      </c>
      <c r="CP7" s="39">
        <v>55.39</v>
      </c>
      <c r="CQ7" s="39">
        <v>64.09</v>
      </c>
      <c r="CR7" s="39">
        <v>63.91</v>
      </c>
      <c r="CS7" s="39">
        <v>63.25</v>
      </c>
      <c r="CT7" s="39">
        <v>63.03</v>
      </c>
      <c r="CU7" s="39">
        <v>63.18</v>
      </c>
      <c r="CV7" s="39">
        <v>59.94</v>
      </c>
      <c r="CW7" s="39">
        <v>96.12</v>
      </c>
      <c r="CX7" s="39">
        <v>95.84</v>
      </c>
      <c r="CY7" s="39">
        <v>96.16</v>
      </c>
      <c r="CZ7" s="39">
        <v>96.21</v>
      </c>
      <c r="DA7" s="39">
        <v>96.53</v>
      </c>
      <c r="DB7" s="39">
        <v>91.19</v>
      </c>
      <c r="DC7" s="39">
        <v>91.45</v>
      </c>
      <c r="DD7" s="39">
        <v>91.07</v>
      </c>
      <c r="DE7" s="39">
        <v>91.21</v>
      </c>
      <c r="DF7" s="39">
        <v>91.6</v>
      </c>
      <c r="DG7" s="39">
        <v>90.22</v>
      </c>
      <c r="DH7" s="39">
        <v>37.53</v>
      </c>
      <c r="DI7" s="39">
        <v>38.74</v>
      </c>
      <c r="DJ7" s="39">
        <v>47.29</v>
      </c>
      <c r="DK7" s="39">
        <v>48.45</v>
      </c>
      <c r="DL7" s="39">
        <v>48.47</v>
      </c>
      <c r="DM7" s="39">
        <v>44.41</v>
      </c>
      <c r="DN7" s="39">
        <v>45.38</v>
      </c>
      <c r="DO7" s="39">
        <v>47.7</v>
      </c>
      <c r="DP7" s="39">
        <v>48.41</v>
      </c>
      <c r="DQ7" s="39">
        <v>49.1</v>
      </c>
      <c r="DR7" s="39">
        <v>47.91</v>
      </c>
      <c r="DS7" s="39">
        <v>21.12</v>
      </c>
      <c r="DT7" s="39">
        <v>21.8</v>
      </c>
      <c r="DU7" s="39">
        <v>22.31</v>
      </c>
      <c r="DV7" s="39">
        <v>24.25</v>
      </c>
      <c r="DW7" s="39">
        <v>25.13</v>
      </c>
      <c r="DX7" s="39">
        <v>12.28</v>
      </c>
      <c r="DY7" s="39">
        <v>13.33</v>
      </c>
      <c r="DZ7" s="39">
        <v>14.54</v>
      </c>
      <c r="EA7" s="39">
        <v>16.16</v>
      </c>
      <c r="EB7" s="39">
        <v>17.420000000000002</v>
      </c>
      <c r="EC7" s="39">
        <v>15</v>
      </c>
      <c r="ED7" s="39">
        <v>0.8</v>
      </c>
      <c r="EE7" s="39">
        <v>0.87</v>
      </c>
      <c r="EF7" s="39">
        <v>1.21</v>
      </c>
      <c r="EG7" s="39">
        <v>1.1200000000000001</v>
      </c>
      <c r="EH7" s="39">
        <v>1.18</v>
      </c>
      <c r="EI7" s="39">
        <v>0.74</v>
      </c>
      <c r="EJ7" s="39">
        <v>0.76</v>
      </c>
      <c r="EK7" s="39">
        <v>0.69</v>
      </c>
      <c r="EL7" s="39">
        <v>0.74</v>
      </c>
      <c r="EM7" s="39">
        <v>0.73</v>
      </c>
      <c r="EN7" s="39">
        <v>0.76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HOSTNAME</cp:lastModifiedBy>
  <cp:lastPrinted>2018-02-08T00:54:47Z</cp:lastPrinted>
  <dcterms:created xsi:type="dcterms:W3CDTF">2017-12-25T01:31:37Z</dcterms:created>
  <dcterms:modified xsi:type="dcterms:W3CDTF">2018-02-27T02:18:11Z</dcterms:modified>
  <cp:category/>
</cp:coreProperties>
</file>