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AP88" i="11"/>
  <c r="AF88" i="11"/>
  <c r="AU63" i="11"/>
  <c r="AP63" i="11"/>
  <c r="AP23" i="11"/>
  <c r="AA23" i="11"/>
  <c r="DG13" i="11"/>
  <c r="DG102" i="11" s="1"/>
  <c r="DB13" i="11"/>
  <c r="DB102" i="11" s="1"/>
  <c r="CM13" i="11"/>
  <c r="CM12" i="11"/>
  <c r="CH12" i="11"/>
  <c r="CW11" i="11"/>
  <c r="CM11" i="11"/>
  <c r="CH11" i="11"/>
  <c r="CW10" i="11"/>
  <c r="CW102" i="11" s="1"/>
  <c r="CR10" i="11"/>
  <c r="CM10" i="11"/>
  <c r="CH10" i="11"/>
  <c r="CR9" i="11"/>
  <c r="CM9" i="11"/>
  <c r="CR8" i="11"/>
  <c r="CR102" i="11" s="1"/>
  <c r="CM7" i="11"/>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BE40" i="9"/>
  <c r="AM40" i="9"/>
  <c r="U40" i="9"/>
  <c r="C40" i="9"/>
  <c r="BE39" i="9"/>
  <c r="AM39" i="9"/>
  <c r="U39" i="9"/>
  <c r="C39" i="9"/>
  <c r="BE38" i="9"/>
  <c r="AM38" i="9"/>
  <c r="U38" i="9"/>
  <c r="C38" i="9"/>
  <c r="BE37" i="9"/>
  <c r="AM37" i="9"/>
  <c r="C37" i="9"/>
  <c r="BE36" i="9"/>
  <c r="BE35"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AM35" i="9" l="1"/>
  <c r="AM36" i="9" s="1"/>
  <c r="BW34" i="9" l="1"/>
  <c r="BW35" i="9" l="1"/>
  <c r="BW36" i="9" s="1"/>
  <c r="BW37" i="9" s="1"/>
  <c r="BW38" i="9" s="1"/>
  <c r="BW39" i="9" s="1"/>
  <c r="BW40" i="9" s="1"/>
  <c r="BW41" i="9" s="1"/>
  <c r="CO34" i="9" l="1"/>
  <c r="CO35" i="9" s="1"/>
  <c r="CO36" i="9" s="1"/>
  <c r="CO37" i="9" s="1"/>
  <c r="CO38" i="9" s="1"/>
  <c r="CO39" i="9" s="1"/>
  <c r="CO40" i="9" s="1"/>
</calcChain>
</file>

<file path=xl/sharedStrings.xml><?xml version="1.0" encoding="utf-8"?>
<sst xmlns="http://schemas.openxmlformats.org/spreadsheetml/2006/main" count="1009" uniqueCount="556">
  <si>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</si>
  <si>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</si>
  <si>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</si>
  <si>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</si>
  <si>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</si>
  <si>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</si>
  <si>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</si>
  <si>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</si>
  <si>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</si>
  <si>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</si>
  <si>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</si>
  <si>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</si>
  <si>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</si>
  <si>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</si>
  <si>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</si>
  <si>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</si>
  <si>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</si>
  <si>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</si>
  <si>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</si>
  <si>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</si>
  <si>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</si>
  <si>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</si>
  <si>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</si>
  <si>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</si>
  <si>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</si>
  <si>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</si>
  <si>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</si>
  <si>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</si>
  <si>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</si>
  <si>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</si>
  <si>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</si>
  <si>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</si>
  <si>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</si>
  <si>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</si>
  <si>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</si>
  <si>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</si>
  <si>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</si>
  <si>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</si>
  <si>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</si>
  <si>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</si>
  <si>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</si>
  <si>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</si>
  <si>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</si>
  <si>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</si>
  <si>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</si>
  <si>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</si>
  <si>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</si>
  <si>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</si>
  <si>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</si>
  <si>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</si>
  <si>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</si>
  <si>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</si>
  <si>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</si>
  <si>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</si>
  <si>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</si>
  <si>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</si>
  <si>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</si>
  <si>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</si>
  <si>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</si>
  <si>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</si>
  <si>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</si>
  <si>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</si>
  <si>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</si>
  <si>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</si>
  <si>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</si>
  <si>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</si>
  <si>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</si>
  <si>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</si>
  <si>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</si>
  <si>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</si>
  <si>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</si>
  <si>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</si>
  <si>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</si>
  <si>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</si>
  <si>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</si>
  <si>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</si>
  <si>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</si>
  <si>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</si>
  <si>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</si>
  <si>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</si>
  <si>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枚方市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</si>
  <si>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</si>
  <si>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</si>
  <si>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</si>
  <si>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</si>
  <si>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</si>
  <si>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</si>
  <si>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</si>
  <si>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</si>
  <si>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</si>
  <si>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</si>
  <si>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</si>
  <si>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</si>
  <si>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</si>
  <si>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</si>
  <si>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</si>
  <si>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</si>
  <si>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</si>
  <si>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</si>
  <si>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</si>
  <si>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</si>
  <si>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</si>
  <si>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</si>
  <si>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</si>
  <si>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</si>
  <si>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</si>
  <si>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</si>
  <si>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</si>
  <si>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</si>
  <si>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</si>
  <si>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</si>
  <si>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</si>
  <si>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</si>
  <si>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</si>
  <si>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</si>
  <si>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</si>
  <si>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</si>
  <si>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</si>
  <si>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</si>
  <si>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</si>
  <si>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</si>
  <si>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</si>
  <si>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</si>
  <si>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</si>
  <si>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</si>
  <si>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</si>
  <si>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</si>
  <si>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</si>
  <si>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</si>
  <si>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</si>
  <si>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</si>
  <si>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</si>
  <si>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</si>
  <si>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</si>
  <si>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</si>
  <si>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</si>
  <si>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</si>
  <si>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</si>
  <si>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</si>
  <si>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</si>
  <si>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</si>
  <si>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</si>
  <si>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</si>
  <si>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</si>
  <si>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</si>
  <si>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</si>
  <si>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</si>
  <si>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</si>
  <si>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</si>
  <si>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</si>
  <si>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</si>
  <si>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</si>
  <si>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</si>
  <si>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</si>
  <si>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</si>
  <si>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</si>
  <si>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</si>
  <si>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</si>
  <si>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</si>
  <si>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</si>
  <si>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</si>
  <si>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</si>
  <si>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</si>
  <si>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</si>
  <si>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</si>
  <si>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</si>
  <si>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</si>
  <si>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</si>
  <si>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</si>
  <si>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</si>
  <si>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</si>
  <si>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</si>
  <si>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</si>
  <si>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</si>
  <si>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</si>
  <si>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</si>
  <si>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</si>
  <si>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</si>
  <si>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</si>
  <si>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</si>
  <si>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</si>
  <si>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</si>
  <si>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</si>
  <si>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</si>
  <si>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</si>
  <si>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</si>
  <si>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</si>
  <si>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</si>
  <si>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</si>
  <si>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</si>
  <si>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</si>
  <si>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</si>
  <si>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大阪府枚方市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</si>
  <si>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</si>
  <si>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</si>
  <si>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</si>
  <si>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</si>
  <si>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</si>
  <si>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</si>
  <si>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</si>
  <si>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</si>
  <si>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</si>
  <si>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</si>
  <si>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</si>
  <si>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</si>
  <si>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</si>
  <si>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</si>
  <si>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</si>
  <si>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</si>
  <si>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</si>
  <si>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</si>
  <si>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</si>
  <si>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</si>
  <si>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</si>
  <si>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</si>
  <si>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</si>
  <si>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</si>
  <si>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</si>
  <si>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</si>
  <si>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</si>
  <si>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</si>
  <si>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</si>
  <si>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</si>
  <si>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</si>
  <si>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</si>
  <si>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</si>
  <si>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</si>
  <si>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</si>
  <si>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</si>
  <si>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</si>
  <si>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</si>
  <si>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</si>
  <si>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</si>
  <si>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</si>
  <si>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</si>
  <si>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</si>
  <si>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</si>
  <si>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</si>
  <si>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</si>
  <si>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</si>
  <si>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</si>
  <si>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</si>
  <si>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</si>
  <si>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</si>
  <si>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</si>
  <si>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</si>
  <si>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</si>
  <si>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</si>
  <si>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</si>
  <si>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</si>
  <si>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</si>
  <si>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</si>
  <si>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</si>
  <si>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</si>
  <si>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</si>
  <si>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</si>
  <si>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</si>
  <si>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</si>
  <si>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</si>
  <si>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</si>
  <si>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</si>
  <si>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</si>
  <si>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</si>
  <si>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</si>
  <si>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</si>
  <si>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</si>
  <si>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</si>
  <si>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</si>
  <si>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</si>
  <si>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</si>
  <si>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</si>
  <si>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</si>
  <si>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</si>
  <si>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</si>
  <si>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</si>
  <si>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</si>
  <si>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</si>
  <si>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</si>
  <si>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</si>
  <si>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</si>
  <si>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</si>
  <si>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</si>
  <si>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</si>
  <si>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</si>
  <si>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</si>
  <si>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</si>
  <si>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</si>
  <si>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</si>
  <si>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</si>
  <si>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</si>
  <si>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</si>
  <si>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</si>
  <si>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</si>
  <si>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</si>
  <si>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</si>
  <si>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</si>
  <si>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</si>
  <si>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</si>
  <si>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</si>
  <si>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</si>
  <si>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</si>
  <si>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</si>
  <si>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</si>
  <si>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</si>
  <si>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</si>
  <si>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</si>
  <si>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</si>
  <si>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</si>
  <si>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</si>
  <si>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</si>
  <si>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</si>
  <si>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</si>
  <si>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</si>
  <si>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</si>
  <si>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</si>
  <si>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</si>
  <si>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</si>
  <si>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</si>
  <si>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</si>
  <si>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</si>
  <si>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</si>
  <si>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</si>
  <si>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</si>
  <si>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</si>
  <si>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</si>
  <si>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</si>
  <si>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</si>
  <si>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</si>
  <si>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</si>
  <si>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</si>
  <si>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</si>
  <si>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</si>
  <si>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</si>
  <si>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</si>
  <si>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</si>
  <si>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</si>
  <si>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</si>
  <si>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</si>
  <si>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</si>
  <si>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</si>
  <si>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</si>
  <si>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</si>
  <si>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</si>
  <si>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大阪府枚方市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</si>
  <si>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</si>
  <si>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</si>
  <si>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</si>
  <si>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</si>
  <si>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</si>
  <si>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</si>
  <si>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</si>
  <si>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</si>
  <si>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</si>
  <si>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</si>
  <si>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</si>
  <si>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</si>
  <si>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</si>
  <si>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</si>
  <si>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</si>
  <si>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</si>
  <si>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</si>
  <si>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</si>
  <si>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</si>
  <si>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</si>
  <si>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</si>
  <si>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</si>
  <si>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</si>
  <si>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</si>
  <si>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</si>
  <si>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</si>
  <si>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</si>
  <si>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</si>
  <si>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</si>
  <si>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</si>
  <si>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</si>
  <si>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</si>
  <si>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</si>
  <si>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</si>
  <si>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</si>
  <si>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</si>
  <si>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</si>
  <si>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</si>
  <si>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自動車駐車場特別会計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</si>
  <si>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</si>
  <si>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</si>
  <si>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</si>
  <si>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</si>
  <si>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</si>
  <si>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</si>
  <si>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</si>
  <si>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</si>
  <si>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</si>
  <si>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</si>
  <si>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</si>
  <si>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</si>
  <si>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</si>
  <si>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</si>
  <si>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</si>
  <si>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</si>
  <si>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</si>
  <si>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</si>
  <si>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</si>
  <si>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</si>
  <si>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</si>
  <si>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</si>
  <si>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</si>
  <si>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</si>
  <si>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</si>
  <si>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</si>
  <si>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</si>
  <si>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</si>
  <si>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</si>
  <si>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</si>
  <si>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</si>
  <si>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</si>
  <si>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</si>
  <si>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</si>
  <si>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</si>
  <si>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</si>
  <si>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</si>
  <si>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</si>
  <si>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</si>
  <si>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</si>
  <si>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</si>
  <si>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</si>
  <si>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</si>
  <si>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</si>
  <si>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</si>
  <si>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</si>
  <si>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</si>
  <si>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</si>
  <si>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</si>
  <si>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</si>
  <si>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</si>
  <si>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</si>
  <si>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</si>
  <si>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</si>
  <si>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</si>
  <si>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</si>
  <si>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</si>
  <si>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</si>
  <si>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</si>
  <si>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</si>
  <si>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</si>
  <si>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</si>
  <si>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</si>
  <si>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</si>
  <si>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</si>
  <si>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</si>
  <si>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</si>
  <si>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</si>
  <si>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</si>
  <si>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</si>
  <si>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</si>
  <si>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</si>
  <si>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</si>
  <si>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</si>
  <si>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</si>
  <si>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</si>
  <si>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</si>
  <si>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</si>
  <si>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</si>
  <si>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</si>
  <si>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</si>
  <si>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</si>
  <si>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</si>
  <si>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</si>
  <si>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</si>
  <si>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</si>
  <si>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</si>
  <si>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</si>
  <si>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</si>
  <si>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</si>
  <si>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</si>
  <si>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</si>
  <si>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</si>
  <si>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</si>
  <si>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</si>
  <si>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</si>
  <si>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</si>
  <si>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</si>
  <si>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</si>
  <si>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</si>
  <si>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</si>
  <si>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</si>
  <si>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</si>
  <si>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</si>
  <si>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</si>
  <si>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</si>
  <si>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</si>
  <si>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</si>
  <si>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</si>
  <si>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</si>
  <si>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</si>
  <si>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</si>
  <si>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</si>
  <si>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</si>
  <si>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</si>
  <si>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</si>
  <si>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</si>
  <si>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</si>
  <si>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</si>
  <si>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</si>
  <si>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</si>
  <si>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</si>
  <si>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</si>
  <si>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</si>
  <si>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</si>
  <si>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</si>
  <si>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</si>
  <si>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</si>
  <si>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</si>
  <si>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</si>
  <si>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</si>
  <si>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</si>
  <si>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</si>
  <si>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</si>
  <si>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</si>
  <si>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</si>
  <si>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</si>
  <si>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国民健康保険特別会計</t>
  </si>
  <si>
    <t>▲ 2.00</t>
  </si>
  <si>
    <t>▲ 1.60</t>
  </si>
  <si>
    <t>▲ 1.88</t>
  </si>
  <si>
    <t>▲ 2.26</t>
  </si>
  <si>
    <t>▲ 2.11</t>
  </si>
  <si>
    <t>自動車駐車場特別会計</t>
  </si>
  <si>
    <t>▲ 0.44</t>
  </si>
  <si>
    <t>▲ 0.51</t>
  </si>
  <si>
    <t>▲ 0.57</t>
  </si>
  <si>
    <t>▲ 0.62</t>
  </si>
  <si>
    <t>水道事業会計</t>
  </si>
  <si>
    <t>一般会計</t>
  </si>
  <si>
    <t>病院事業会計</t>
  </si>
  <si>
    <t>下水道事業会計</t>
  </si>
  <si>
    <t>介護保険特別会計</t>
  </si>
  <si>
    <t>後期高齢者医療特別会計</t>
  </si>
  <si>
    <t>その他会計（赤字）</t>
  </si>
  <si>
    <t>その他会計（黒字）</t>
  </si>
  <si>
    <t>枚方寝屋川消防組合</t>
    <rPh sb="0" eb="2">
      <t>ヒラカタ</t>
    </rPh>
    <rPh sb="2" eb="5">
      <t>ネヤガワ</t>
    </rPh>
    <rPh sb="5" eb="7">
      <t>ショウボウ</t>
    </rPh>
    <rPh sb="7" eb="9">
      <t>クミアイ</t>
    </rPh>
    <phoneticPr fontId="5"/>
  </si>
  <si>
    <t>北河内４市リサイクル施設組合</t>
    <rPh sb="0" eb="3">
      <t>キタカワチ</t>
    </rPh>
    <rPh sb="4" eb="5">
      <t>シ</t>
    </rPh>
    <rPh sb="10" eb="12">
      <t>シセツ</t>
    </rPh>
    <rPh sb="12" eb="14">
      <t>クミアイ</t>
    </rPh>
    <phoneticPr fontId="5"/>
  </si>
  <si>
    <t>淀川左岸水防事務組合</t>
    <rPh sb="0" eb="2">
      <t>ヨドガワ</t>
    </rPh>
    <rPh sb="2" eb="4">
      <t>サガン</t>
    </rPh>
    <rPh sb="4" eb="6">
      <t>スイボウ</t>
    </rPh>
    <rPh sb="6" eb="8">
      <t>ジム</t>
    </rPh>
    <rPh sb="8" eb="10">
      <t>クミアイ</t>
    </rPh>
    <phoneticPr fontId="5"/>
  </si>
  <si>
    <t>大阪府都市競艇組合</t>
    <rPh sb="0" eb="3">
      <t>オオサカフ</t>
    </rPh>
    <rPh sb="3" eb="5">
      <t>トシ</t>
    </rPh>
    <rPh sb="5" eb="7">
      <t>キョウテイ</t>
    </rPh>
    <rPh sb="7" eb="9">
      <t>クミアイ</t>
    </rPh>
    <phoneticPr fontId="5"/>
  </si>
  <si>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</si>
  <si>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15" eb="17">
      <t>コウキ</t>
    </rPh>
    <rPh sb="17" eb="20">
      <t>コウレイシャ</t>
    </rPh>
    <rPh sb="20" eb="22">
      <t>イリョウ</t>
    </rPh>
    <phoneticPr fontId="5"/>
  </si>
  <si>
    <t>大阪広域水道企業団（水道事業会計）</t>
    <rPh sb="10" eb="12">
      <t>スイドウ</t>
    </rPh>
    <rPh sb="12" eb="14">
      <t>ジギョウ</t>
    </rPh>
    <rPh sb="14" eb="16">
      <t>カイケイ</t>
    </rPh>
    <phoneticPr fontId="5"/>
  </si>
  <si>
    <t>大阪広域水道企業団（工業用水道事業会計）</t>
    <rPh sb="10" eb="12">
      <t>コウギョウ</t>
    </rPh>
    <rPh sb="12" eb="13">
      <t>ヨウ</t>
    </rPh>
    <rPh sb="13" eb="15">
      <t>スイドウ</t>
    </rPh>
    <rPh sb="15" eb="17">
      <t>ジギョウ</t>
    </rPh>
    <rPh sb="17" eb="19">
      <t>カイケイ</t>
    </rPh>
    <phoneticPr fontId="5"/>
  </si>
  <si>
    <t>枚方市街地開発株式会社</t>
    <phoneticPr fontId="2"/>
  </si>
  <si>
    <t>株式会社ビオルネ</t>
    <phoneticPr fontId="2"/>
  </si>
  <si>
    <t>株式会社エフエムひらかた</t>
    <phoneticPr fontId="2"/>
  </si>
  <si>
    <t>枚方市文化国際財団</t>
    <phoneticPr fontId="2"/>
  </si>
  <si>
    <t>枚方体育協会</t>
    <phoneticPr fontId="2"/>
  </si>
  <si>
    <t>枚方市文化財研究調査会</t>
    <phoneticPr fontId="2"/>
  </si>
  <si>
    <t>枚方市土地開発公社</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</si>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</sst>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18265</c:v>
                </c:pt>
                <c:pt idx="1">
                  <c:v>12837</c:v>
                </c:pt>
                <c:pt idx="2">
                  <c:v>21783</c:v>
                </c:pt>
                <c:pt idx="3">
                  <c:v>12508</c:v>
                </c:pt>
                <c:pt idx="4">
                  <c:v>18788</c:v>
                </c:pt>
              </c:numCache>
            </c:numRef>
          </c:val>
          <c:smooth val="0"/>
        </c:ser>
        <c:dLbls>
          <c:showLegendKey val="0"/>
          <c:showVal val="0"/>
          <c:showCatName val="0"/>
          <c:showSerName val="0"/>
          <c:showPercent val="0"/>
          <c:showBubbleSize val="0"/>
        </c:dLbls>
        <c:marker val="1"/>
        <c:smooth val="0"/>
        <c:axId val="89428736"/>
        <c:axId val="101338496"/>
      </c:lineChart>
      <c:catAx>
        <c:axId val="89428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338496"/>
        <c:crosses val="autoZero"/>
        <c:auto val="1"/>
        <c:lblAlgn val="ctr"/>
        <c:lblOffset val="100"/>
        <c:tickLblSkip val="1"/>
        <c:tickMarkSkip val="1"/>
        <c:noMultiLvlLbl val="0"/>
      </c:catAx>
      <c:valAx>
        <c:axId val="101338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7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42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6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1.72</c:v>
                </c:pt>
                <c:pt idx="1">
                  <c:v>1.97</c:v>
                </c:pt>
                <c:pt idx="2">
                  <c:v>1.96</c:v>
                </c:pt>
                <c:pt idx="3">
                  <c:v>2.2400000000000002</c:v>
                </c:pt>
                <c:pt idx="4">
                  <c:v>2.44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6.37</c:v>
                </c:pt>
                <c:pt idx="1">
                  <c:v>7.88</c:v>
                </c:pt>
                <c:pt idx="2">
                  <c:v>9.59</c:v>
                </c:pt>
                <c:pt idx="3">
                  <c:v>10.85</c:v>
                </c:pt>
                <c:pt idx="4">
                  <c:v>11.8</c:v>
                </c:pt>
              </c:numCache>
            </c:numRef>
          </c:val>
        </c:ser>
        <c:dLbls>
          <c:showLegendKey val="0"/>
          <c:showVal val="0"/>
          <c:showCatName val="0"/>
          <c:showSerName val="0"/>
          <c:showPercent val="0"/>
          <c:showBubbleSize val="0"/>
        </c:dLbls>
        <c:gapWidth val="250"/>
        <c:overlap val="100"/>
        <c:axId val="102619776"/>
        <c:axId val="102765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3.03</c:v>
                </c:pt>
                <c:pt idx="1">
                  <c:v>2.5299999999999998</c:v>
                </c:pt>
                <c:pt idx="2">
                  <c:v>2.37</c:v>
                </c:pt>
                <c:pt idx="3">
                  <c:v>4.92</c:v>
                </c:pt>
                <c:pt idx="4">
                  <c:v>3.13</c:v>
                </c:pt>
              </c:numCache>
            </c:numRef>
          </c:val>
          <c:smooth val="0"/>
        </c:ser>
        <c:dLbls>
          <c:showLegendKey val="0"/>
          <c:showVal val="0"/>
          <c:showCatName val="0"/>
          <c:showSerName val="0"/>
          <c:showPercent val="0"/>
          <c:showBubbleSize val="0"/>
        </c:dLbls>
        <c:marker val="1"/>
        <c:smooth val="0"/>
        <c:axId val="102619776"/>
        <c:axId val="102765312"/>
      </c:lineChart>
      <c:catAx>
        <c:axId val="10261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765312"/>
        <c:crosses val="autoZero"/>
        <c:auto val="1"/>
        <c:lblAlgn val="ctr"/>
        <c:lblOffset val="100"/>
        <c:tickLblSkip val="1"/>
        <c:tickMarkSkip val="1"/>
        <c:noMultiLvlLbl val="0"/>
      </c:catAx>
      <c:valAx>
        <c:axId val="10276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1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0.05</c:v>
                </c:pt>
                <c:pt idx="2">
                  <c:v>#N/A</c:v>
                </c:pt>
                <c:pt idx="3">
                  <c:v>0.21</c:v>
                </c:pt>
                <c:pt idx="4">
                  <c:v>#N/A</c:v>
                </c:pt>
                <c:pt idx="5">
                  <c:v>0.28000000000000003</c:v>
                </c:pt>
                <c:pt idx="6">
                  <c:v>#N/A</c:v>
                </c:pt>
                <c:pt idx="7">
                  <c:v>0.05</c:v>
                </c:pt>
                <c:pt idx="8">
                  <c:v>#N/A</c:v>
                </c:pt>
                <c:pt idx="9">
                  <c:v>0.05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0.65</c:v>
                </c:pt>
                <c:pt idx="2">
                  <c:v>#N/A</c:v>
                </c:pt>
                <c:pt idx="3">
                  <c:v>0.24</c:v>
                </c:pt>
                <c:pt idx="4">
                  <c:v>#N/A</c:v>
                </c:pt>
                <c:pt idx="5">
                  <c:v>0.65</c:v>
                </c:pt>
                <c:pt idx="6">
                  <c:v>#N/A</c:v>
                </c:pt>
                <c:pt idx="7">
                  <c:v>0.66</c:v>
                </c:pt>
                <c:pt idx="8">
                  <c:v>#N/A</c:v>
                </c:pt>
                <c:pt idx="9">
                  <c:v>1.1100000000000001</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#N/A</c:v>
                </c:pt>
                <c:pt idx="3">
                  <c:v>0.18</c:v>
                </c:pt>
                <c:pt idx="4">
                  <c:v>#N/A</c:v>
                </c:pt>
                <c:pt idx="5">
                  <c:v>1.66</c:v>
                </c:pt>
                <c:pt idx="6">
                  <c:v>#N/A</c:v>
                </c:pt>
                <c:pt idx="7">
                  <c:v>1.39</c:v>
                </c:pt>
                <c:pt idx="8">
                  <c:v>#N/A</c:v>
                </c:pt>
                <c:pt idx="9">
                  <c:v>1.41</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3.16</c:v>
                </c:pt>
                <c:pt idx="2">
                  <c:v>#N/A</c:v>
                </c:pt>
                <c:pt idx="3">
                  <c:v>3.35</c:v>
                </c:pt>
                <c:pt idx="4">
                  <c:v>#N/A</c:v>
                </c:pt>
                <c:pt idx="5">
                  <c:v>2.95</c:v>
                </c:pt>
                <c:pt idx="6">
                  <c:v>#N/A</c:v>
                </c:pt>
                <c:pt idx="7">
                  <c:v>2.86</c:v>
                </c:pt>
                <c:pt idx="8">
                  <c:v>#N/A</c:v>
                </c:pt>
                <c:pt idx="9">
                  <c:v>1.91</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1.71</c:v>
                </c:pt>
                <c:pt idx="2">
                  <c:v>#N/A</c:v>
                </c:pt>
                <c:pt idx="3">
                  <c:v>1.96</c:v>
                </c:pt>
                <c:pt idx="4">
                  <c:v>#N/A</c:v>
                </c:pt>
                <c:pt idx="5">
                  <c:v>1.96</c:v>
                </c:pt>
                <c:pt idx="6">
                  <c:v>#N/A</c:v>
                </c:pt>
                <c:pt idx="7">
                  <c:v>2.23</c:v>
                </c:pt>
                <c:pt idx="8">
                  <c:v>#N/A</c:v>
                </c:pt>
                <c:pt idx="9">
                  <c:v>2.39</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7.81</c:v>
                </c:pt>
                <c:pt idx="2">
                  <c:v>#N/A</c:v>
                </c:pt>
                <c:pt idx="3">
                  <c:v>8.06</c:v>
                </c:pt>
                <c:pt idx="4">
                  <c:v>#N/A</c:v>
                </c:pt>
                <c:pt idx="5">
                  <c:v>6.64</c:v>
                </c:pt>
                <c:pt idx="6">
                  <c:v>#N/A</c:v>
                </c:pt>
                <c:pt idx="7">
                  <c:v>7.76</c:v>
                </c:pt>
                <c:pt idx="8">
                  <c:v>#N/A</c:v>
                </c:pt>
                <c:pt idx="9">
                  <c:v>7.79</c:v>
                </c:pt>
              </c:numCache>
            </c:numRef>
          </c:val>
        </c:ser>
        <c:ser>
          <c:idx val="8"/>
          <c:order val="8"/>
          <c:tx>
            <c:strRef>
              <c:f>データシート!$A$35</c:f>
              <c:strCache>
                <c:ptCount val="1"/>
                <c:pt idx="0">
                  <c:v>自動車駐車場特別会計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0.44</c:v>
                </c:pt>
                <c:pt idx="1">
                  <c:v>#N/A</c:v>
                </c:pt>
                <c:pt idx="2">
                  <c:v>0.51</c:v>
                </c:pt>
                <c:pt idx="3">
                  <c:v>#N/A</c:v>
                </c:pt>
                <c:pt idx="4">
                  <c:v>0.56999999999999995</c:v>
                </c:pt>
                <c:pt idx="5">
                  <c:v>#N/A</c:v>
                </c:pt>
                <c:pt idx="6">
                  <c:v>0.62</c:v>
                </c:pt>
                <c:pt idx="7">
                  <c:v>#N/A</c:v>
                </c:pt>
                <c:pt idx="8">
                  <c:v>0.51</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c:v>
                </c:pt>
                <c:pt idx="1">
                  <c:v>#N/A</c:v>
                </c:pt>
                <c:pt idx="2">
                  <c:v>1.6</c:v>
                </c:pt>
                <c:pt idx="3">
                  <c:v>#N/A</c:v>
                </c:pt>
                <c:pt idx="4">
                  <c:v>1.88</c:v>
                </c:pt>
                <c:pt idx="5">
                  <c:v>#N/A</c:v>
                </c:pt>
                <c:pt idx="6">
                  <c:v>2.2599999999999998</c:v>
                </c:pt>
                <c:pt idx="7">
                  <c:v>#N/A</c:v>
                </c:pt>
                <c:pt idx="8">
                  <c:v>2.11</c:v>
                </c:pt>
                <c:pt idx="9">
                  <c:v>#N/A</c:v>
                </c:pt>
              </c:numCache>
            </c:numRef>
          </c:val>
        </c:ser>
        <c:dLbls>
          <c:showLegendKey val="0"/>
          <c:showVal val="0"/>
          <c:showCatName val="0"/>
          <c:showSerName val="0"/>
          <c:showPercent val="0"/>
          <c:showBubbleSize val="0"/>
        </c:dLbls>
        <c:gapWidth val="150"/>
        <c:overlap val="100"/>
        <c:axId val="102925056"/>
        <c:axId val="102926592"/>
      </c:barChart>
      <c:catAx>
        <c:axId val="1029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926592"/>
        <c:crosses val="autoZero"/>
        <c:auto val="1"/>
        <c:lblAlgn val="ctr"/>
        <c:lblOffset val="100"/>
        <c:tickLblSkip val="1"/>
        <c:tickMarkSkip val="1"/>
        <c:noMultiLvlLbl val="0"/>
      </c:catAx>
      <c:valAx>
        <c:axId val="10292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92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9E-2"/>
          <c:y val="8.7976539589442848E-2"/>
          <c:w val="0.90356317136844"/>
          <c:h val="0.639296187683287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14240</c:v>
                </c:pt>
                <c:pt idx="5">
                  <c:v>13716</c:v>
                </c:pt>
                <c:pt idx="8">
                  <c:v>14444</c:v>
                </c:pt>
                <c:pt idx="11">
                  <c:v>14375</c:v>
                </c:pt>
                <c:pt idx="14">
                  <c:v>14536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231</c:v>
                </c:pt>
                <c:pt idx="3">
                  <c:v>237</c:v>
                </c:pt>
                <c:pt idx="6">
                  <c:v>252</c:v>
                </c:pt>
                <c:pt idx="9">
                  <c:v>219</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224</c:v>
                </c:pt>
                <c:pt idx="3">
                  <c:v>260</c:v>
                </c:pt>
                <c:pt idx="6">
                  <c:v>218</c:v>
                </c:pt>
                <c:pt idx="9">
                  <c:v>214</c:v>
                </c:pt>
                <c:pt idx="12">
                  <c:v>233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4006</c:v>
                </c:pt>
                <c:pt idx="3">
                  <c:v>4186</c:v>
                </c:pt>
                <c:pt idx="6">
                  <c:v>4231</c:v>
                </c:pt>
                <c:pt idx="9">
                  <c:v>3861</c:v>
                </c:pt>
                <c:pt idx="12">
                  <c:v>3665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10113</c:v>
                </c:pt>
                <c:pt idx="3">
                  <c:v>10255</c:v>
                </c:pt>
                <c:pt idx="6">
                  <c:v>10692</c:v>
                </c:pt>
                <c:pt idx="9">
                  <c:v>10832</c:v>
                </c:pt>
                <c:pt idx="12">
                  <c:v>10511</c:v>
                </c:pt>
              </c:numCache>
            </c:numRef>
          </c:val>
        </c:ser>
        <c:dLbls>
          <c:showLegendKey val="0"/>
          <c:showVal val="0"/>
          <c:showCatName val="0"/>
          <c:showSerName val="0"/>
          <c:showPercent val="0"/>
          <c:showBubbleSize val="0"/>
        </c:dLbls>
        <c:gapWidth val="100"/>
        <c:overlap val="100"/>
        <c:axId val="102866944"/>
        <c:axId val="102868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337</c:v>
                </c:pt>
                <c:pt idx="2">
                  <c:v>#N/A</c:v>
                </c:pt>
                <c:pt idx="3">
                  <c:v>#N/A</c:v>
                </c:pt>
                <c:pt idx="4">
                  <c:v>1225</c:v>
                </c:pt>
                <c:pt idx="5">
                  <c:v>#N/A</c:v>
                </c:pt>
                <c:pt idx="6">
                  <c:v>#N/A</c:v>
                </c:pt>
                <c:pt idx="7">
                  <c:v>949</c:v>
                </c:pt>
                <c:pt idx="8">
                  <c:v>#N/A</c:v>
                </c:pt>
                <c:pt idx="9">
                  <c:v>#N/A</c:v>
                </c:pt>
                <c:pt idx="10">
                  <c:v>751</c:v>
                </c:pt>
                <c:pt idx="11">
                  <c:v>#N/A</c:v>
                </c:pt>
                <c:pt idx="12">
                  <c:v>#N/A</c:v>
                </c:pt>
                <c:pt idx="13">
                  <c:v>-116</c:v>
                </c:pt>
                <c:pt idx="14">
                  <c:v>#N/A</c:v>
                </c:pt>
              </c:numCache>
            </c:numRef>
          </c:val>
          <c:smooth val="0"/>
        </c:ser>
        <c:dLbls>
          <c:showLegendKey val="0"/>
          <c:showVal val="0"/>
          <c:showCatName val="0"/>
          <c:showSerName val="0"/>
          <c:showPercent val="0"/>
          <c:showBubbleSize val="0"/>
        </c:dLbls>
        <c:marker val="1"/>
        <c:smooth val="0"/>
        <c:axId val="102866944"/>
        <c:axId val="102868864"/>
      </c:lineChart>
      <c:catAx>
        <c:axId val="10286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868864"/>
        <c:crosses val="autoZero"/>
        <c:auto val="1"/>
        <c:lblAlgn val="ctr"/>
        <c:lblOffset val="100"/>
        <c:tickLblSkip val="1"/>
        <c:tickMarkSkip val="1"/>
        <c:noMultiLvlLbl val="0"/>
      </c:catAx>
      <c:valAx>
        <c:axId val="10286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6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29"/>
          <c:h val="0.589182127738551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110780</c:v>
                </c:pt>
                <c:pt idx="5">
                  <c:v>111641</c:v>
                </c:pt>
                <c:pt idx="8">
                  <c:v>112676</c:v>
                </c:pt>
                <c:pt idx="11">
                  <c:v>114305</c:v>
                </c:pt>
                <c:pt idx="14">
                  <c:v>117043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41496</c:v>
                </c:pt>
                <c:pt idx="5">
                  <c:v>39152</c:v>
                </c:pt>
                <c:pt idx="8">
                  <c:v>38461</c:v>
                </c:pt>
                <c:pt idx="11">
                  <c:v>35639</c:v>
                </c:pt>
                <c:pt idx="14">
                  <c:v>34310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18900</c:v>
                </c:pt>
                <c:pt idx="5">
                  <c:v>20811</c:v>
                </c:pt>
                <c:pt idx="8">
                  <c:v>22605</c:v>
                </c:pt>
                <c:pt idx="11">
                  <c:v>24569</c:v>
                </c:pt>
                <c:pt idx="14">
                  <c:v>26068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3124</c:v>
                </c:pt>
                <c:pt idx="3">
                  <c:v>2926</c:v>
                </c:pt>
                <c:pt idx="6">
                  <c:v>2549</c:v>
                </c:pt>
                <c:pt idx="9">
                  <c:v>2486</c:v>
                </c:pt>
                <c:pt idx="12">
                  <c:v>1979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20284</c:v>
                </c:pt>
                <c:pt idx="3">
                  <c:v>18142</c:v>
                </c:pt>
                <c:pt idx="6">
                  <c:v>17696</c:v>
                </c:pt>
                <c:pt idx="9">
                  <c:v>17527</c:v>
                </c:pt>
                <c:pt idx="12">
                  <c:v>16847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1403</c:v>
                </c:pt>
                <c:pt idx="3">
                  <c:v>1339</c:v>
                </c:pt>
                <c:pt idx="6">
                  <c:v>1359</c:v>
                </c:pt>
                <c:pt idx="9">
                  <c:v>1407</c:v>
                </c:pt>
                <c:pt idx="12">
                  <c:v>2565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46106</c:v>
                </c:pt>
                <c:pt idx="3">
                  <c:v>47138</c:v>
                </c:pt>
                <c:pt idx="6">
                  <c:v>45369</c:v>
                </c:pt>
                <c:pt idx="9">
                  <c:v>44978</c:v>
                </c:pt>
                <c:pt idx="12">
                  <c:v>42569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9234</c:v>
                </c:pt>
                <c:pt idx="3">
                  <c:v>8851</c:v>
                </c:pt>
                <c:pt idx="6">
                  <c:v>7387</c:v>
                </c:pt>
                <c:pt idx="9">
                  <c:v>6294</c:v>
                </c:pt>
                <c:pt idx="12">
                  <c:v>5875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99368</c:v>
                </c:pt>
                <c:pt idx="3">
                  <c:v>98327</c:v>
                </c:pt>
                <c:pt idx="6">
                  <c:v>99173</c:v>
                </c:pt>
                <c:pt idx="9">
                  <c:v>96848</c:v>
                </c:pt>
                <c:pt idx="12">
                  <c:v>96904</c:v>
                </c:pt>
              </c:numCache>
            </c:numRef>
          </c:val>
        </c:ser>
        <c:dLbls>
          <c:showLegendKey val="0"/>
          <c:showVal val="0"/>
          <c:showCatName val="0"/>
          <c:showSerName val="0"/>
          <c:showPercent val="0"/>
          <c:showBubbleSize val="0"/>
        </c:dLbls>
        <c:gapWidth val="100"/>
        <c:overlap val="100"/>
        <c:axId val="101750656"/>
        <c:axId val="10176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8344</c:v>
                </c:pt>
                <c:pt idx="2">
                  <c:v>#N/A</c:v>
                </c:pt>
                <c:pt idx="3">
                  <c:v>#N/A</c:v>
                </c:pt>
                <c:pt idx="4">
                  <c:v>5118</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1750656"/>
        <c:axId val="101761024"/>
      </c:lineChart>
      <c:catAx>
        <c:axId val="10175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761024"/>
        <c:crosses val="autoZero"/>
        <c:auto val="1"/>
        <c:lblAlgn val="ctr"/>
        <c:lblOffset val="100"/>
        <c:tickLblSkip val="1"/>
        <c:tickMarkSkip val="1"/>
        <c:noMultiLvlLbl val="0"/>
      </c:catAx>
      <c:valAx>
        <c:axId val="10176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50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407,528
403,713
65.12
125,232,639
123,190,101
1,876,434
76,893,049
96,903,574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財政力指数は、類似団体の平均を上回ったものの、前年度比で、</a:t>
          </a:r>
          <a:r>
            <a:rPr kumimoji="1" lang="en-US" altLang="ja-JP" sz="1300">
              <a:latin typeface="ＭＳ Ｐゴシック"/>
            </a:rPr>
            <a:t>0.01</a:t>
          </a:r>
          <a:r>
            <a:rPr kumimoji="1" lang="ja-JP" altLang="en-US" sz="1300">
              <a:latin typeface="ＭＳ Ｐゴシック"/>
            </a:rPr>
            <a:t>ポイントの減となった。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将来的にも人口の減少や高齢化等の影響により市税の増加が見込めないこと</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から、新行政改革実施プランを中心とした財政基盤の安定化を図っていく。</a:t>
          </a:r>
          <a:endParaRPr kumimoji="1" lang="en-US" altLang="ja-JP" sz="1300">
            <a:solidFill>
              <a:sysClr val="windowText" lastClr="000000"/>
            </a:solidFill>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5" name="直線コネクタ 64"/>
        <xdr:cNvCxnSpPr/>
      </xdr:nvCxnSpPr>
      <xdr:spPr>
        <a:xfrm>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74947</xdr:rowOff>
    </xdr:from>
    <xdr:ext cx="762000" cy="259045"/>
    <xdr:sp macro="" textlink="">
      <xdr:nvSpPr>
        <xdr:cNvPr id="66" name="財政力平均値テキスト"/>
        <xdr:cNvSpPr txBox="1"/>
      </xdr:nvSpPr>
      <xdr:spPr>
        <a:xfrm>
          <a:off x="5041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57150</xdr:rowOff>
    </xdr:to>
    <xdr:cxnSp macro="">
      <xdr:nvCxnSpPr>
        <xdr:cNvPr id="68" name="直線コネクタ 67"/>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38</xdr:row>
      <xdr:rowOff>153670</xdr:rowOff>
    </xdr:from>
    <xdr:to>
      <xdr:col>6</xdr:col>
      <xdr:colOff>50800</xdr:colOff>
      <xdr:row>39</xdr:row>
      <xdr:rowOff>83820</xdr:rowOff>
    </xdr:to>
    <xdr:sp macro="" textlink="">
      <xdr:nvSpPr>
        <xdr:cNvPr id="69" name="フローチャート : 判断 68"/>
        <xdr:cNvSpPr/>
      </xdr:nvSpPr>
      <xdr:spPr>
        <a:xfrm>
          <a:off x="4064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93997</xdr:rowOff>
    </xdr:from>
    <xdr:ext cx="736600" cy="259045"/>
    <xdr:sp macro="" textlink="">
      <xdr:nvSpPr>
        <xdr:cNvPr id="70" name="テキスト ボックス 69"/>
        <xdr:cNvSpPr txBox="1"/>
      </xdr:nvSpPr>
      <xdr:spPr>
        <a:xfrm>
          <a:off x="3733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156210</xdr:rowOff>
    </xdr:from>
    <xdr:to>
      <xdr:col>4</xdr:col>
      <xdr:colOff>482600</xdr:colOff>
      <xdr:row>39</xdr:row>
      <xdr:rowOff>57150</xdr:rowOff>
    </xdr:to>
    <xdr:cxnSp macro="">
      <xdr:nvCxnSpPr>
        <xdr:cNvPr id="71" name="直線コネクタ 70"/>
        <xdr:cNvCxnSpPr/>
      </xdr:nvCxnSpPr>
      <xdr:spPr>
        <a:xfrm>
          <a:off x="2336800" y="66713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153670</xdr:rowOff>
    </xdr:from>
    <xdr:to>
      <xdr:col>4</xdr:col>
      <xdr:colOff>533400</xdr:colOff>
      <xdr:row>39</xdr:row>
      <xdr:rowOff>83820</xdr:rowOff>
    </xdr:to>
    <xdr:sp macro="" textlink="">
      <xdr:nvSpPr>
        <xdr:cNvPr id="72" name="フローチャート : 判断 71"/>
        <xdr:cNvSpPr/>
      </xdr:nvSpPr>
      <xdr:spPr>
        <a:xfrm>
          <a:off x="3175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93997</xdr:rowOff>
    </xdr:from>
    <xdr:ext cx="762000" cy="259045"/>
    <xdr:sp macro="" textlink="">
      <xdr:nvSpPr>
        <xdr:cNvPr id="73" name="テキスト ボックス 72"/>
        <xdr:cNvSpPr txBox="1"/>
      </xdr:nvSpPr>
      <xdr:spPr>
        <a:xfrm>
          <a:off x="2844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83820</xdr:rowOff>
    </xdr:from>
    <xdr:to>
      <xdr:col>3</xdr:col>
      <xdr:colOff>279400</xdr:colOff>
      <xdr:row>38</xdr:row>
      <xdr:rowOff>156210</xdr:rowOff>
    </xdr:to>
    <xdr:cxnSp macro="">
      <xdr:nvCxnSpPr>
        <xdr:cNvPr id="74" name="直線コネクタ 73"/>
        <xdr:cNvCxnSpPr/>
      </xdr:nvCxnSpPr>
      <xdr:spPr>
        <a:xfrm>
          <a:off x="1447800" y="659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57150</xdr:rowOff>
    </xdr:from>
    <xdr:to>
      <xdr:col>3</xdr:col>
      <xdr:colOff>330200</xdr:colOff>
      <xdr:row>38</xdr:row>
      <xdr:rowOff>158750</xdr:rowOff>
    </xdr:to>
    <xdr:sp macro="" textlink="">
      <xdr:nvSpPr>
        <xdr:cNvPr id="75" name="フローチャート : 判断 74"/>
        <xdr:cNvSpPr/>
      </xdr:nvSpPr>
      <xdr:spPr>
        <a:xfrm>
          <a:off x="2286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76" name="テキスト ボックス 75"/>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156210</xdr:rowOff>
    </xdr:from>
    <xdr:to>
      <xdr:col>2</xdr:col>
      <xdr:colOff>127000</xdr:colOff>
      <xdr:row>38</xdr:row>
      <xdr:rowOff>86360</xdr:rowOff>
    </xdr:to>
    <xdr:sp macro="" textlink="">
      <xdr:nvSpPr>
        <xdr:cNvPr id="77" name="フローチャート : 判断 76"/>
        <xdr:cNvSpPr/>
      </xdr:nvSpPr>
      <xdr:spPr>
        <a:xfrm>
          <a:off x="139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96537</xdr:rowOff>
    </xdr:from>
    <xdr:ext cx="762000" cy="259045"/>
    <xdr:sp macro="" textlink="">
      <xdr:nvSpPr>
        <xdr:cNvPr id="78" name="テキスト ボックス 77"/>
        <xdr:cNvSpPr txBox="1"/>
      </xdr:nvSpPr>
      <xdr:spPr>
        <a:xfrm>
          <a:off x="1066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30480</xdr:rowOff>
    </xdr:from>
    <xdr:to>
      <xdr:col>7</xdr:col>
      <xdr:colOff>203200</xdr:colOff>
      <xdr:row>39</xdr:row>
      <xdr:rowOff>132080</xdr:rowOff>
    </xdr:to>
    <xdr:sp macro="" textlink="">
      <xdr:nvSpPr>
        <xdr:cNvPr id="84" name="円/楕円 83"/>
        <xdr:cNvSpPr/>
      </xdr:nvSpPr>
      <xdr:spPr>
        <a:xfrm>
          <a:off x="4902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47007</xdr:rowOff>
    </xdr:from>
    <xdr:ext cx="762000" cy="259045"/>
    <xdr:sp macro="" textlink="">
      <xdr:nvSpPr>
        <xdr:cNvPr id="85" name="財政力該当値テキスト"/>
        <xdr:cNvSpPr txBox="1"/>
      </xdr:nvSpPr>
      <xdr:spPr>
        <a:xfrm>
          <a:off x="5041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6350</xdr:rowOff>
    </xdr:from>
    <xdr:to>
      <xdr:col>6</xdr:col>
      <xdr:colOff>50800</xdr:colOff>
      <xdr:row>39</xdr:row>
      <xdr:rowOff>107950</xdr:rowOff>
    </xdr:to>
    <xdr:sp macro="" textlink="">
      <xdr:nvSpPr>
        <xdr:cNvPr id="86" name="円/楕円 85"/>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92727</xdr:rowOff>
    </xdr:from>
    <xdr:ext cx="736600" cy="259045"/>
    <xdr:sp macro="" textlink="">
      <xdr:nvSpPr>
        <xdr:cNvPr id="87" name="テキスト ボックス 86"/>
        <xdr:cNvSpPr txBox="1"/>
      </xdr:nvSpPr>
      <xdr:spPr>
        <a:xfrm>
          <a:off x="3733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88" name="円/楕円 87"/>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92727</xdr:rowOff>
    </xdr:from>
    <xdr:ext cx="762000" cy="259045"/>
    <xdr:sp macro="" textlink="">
      <xdr:nvSpPr>
        <xdr:cNvPr id="89" name="テキスト ボックス 88"/>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105410</xdr:rowOff>
    </xdr:from>
    <xdr:to>
      <xdr:col>3</xdr:col>
      <xdr:colOff>330200</xdr:colOff>
      <xdr:row>39</xdr:row>
      <xdr:rowOff>35560</xdr:rowOff>
    </xdr:to>
    <xdr:sp macro="" textlink="">
      <xdr:nvSpPr>
        <xdr:cNvPr id="90" name="円/楕円 89"/>
        <xdr:cNvSpPr/>
      </xdr:nvSpPr>
      <xdr:spPr>
        <a:xfrm>
          <a:off x="2286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20337</xdr:rowOff>
    </xdr:from>
    <xdr:ext cx="762000" cy="259045"/>
    <xdr:sp macro="" textlink="">
      <xdr:nvSpPr>
        <xdr:cNvPr id="91" name="テキスト ボックス 90"/>
        <xdr:cNvSpPr txBox="1"/>
      </xdr:nvSpPr>
      <xdr:spPr>
        <a:xfrm>
          <a:off x="1955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33020</xdr:rowOff>
    </xdr:from>
    <xdr:to>
      <xdr:col>2</xdr:col>
      <xdr:colOff>127000</xdr:colOff>
      <xdr:row>38</xdr:row>
      <xdr:rowOff>134620</xdr:rowOff>
    </xdr:to>
    <xdr:sp macro="" textlink="">
      <xdr:nvSpPr>
        <xdr:cNvPr id="92" name="円/楕円 91"/>
        <xdr:cNvSpPr/>
      </xdr:nvSpPr>
      <xdr:spPr>
        <a:xfrm>
          <a:off x="1397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119397</xdr:rowOff>
    </xdr:from>
    <xdr:ext cx="762000" cy="259045"/>
    <xdr:sp macro="" textlink="">
      <xdr:nvSpPr>
        <xdr:cNvPr id="93" name="テキスト ボックス 92"/>
        <xdr:cNvSpPr txBox="1"/>
      </xdr:nvSpPr>
      <xdr:spPr>
        <a:xfrm>
          <a:off x="1066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a:t>
          </a:r>
          <a:r>
            <a:rPr kumimoji="1" lang="ja-JP" altLang="ja-JP" sz="1300">
              <a:solidFill>
                <a:schemeClr val="dk1"/>
              </a:solidFill>
              <a:latin typeface="+mn-lt"/>
              <a:ea typeface="+mn-ea"/>
              <a:cs typeface="+mn-cs"/>
            </a:rPr>
            <a:t>経常収支比率は、前年度比で</a:t>
          </a:r>
          <a:r>
            <a:rPr kumimoji="1" lang="en-US" altLang="ja-JP" sz="1300">
              <a:solidFill>
                <a:schemeClr val="dk1"/>
              </a:solidFill>
              <a:latin typeface="+mn-lt"/>
              <a:ea typeface="+mn-ea"/>
              <a:cs typeface="+mn-cs"/>
            </a:rPr>
            <a:t>0.6</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減となった</a:t>
          </a:r>
          <a:r>
            <a:rPr kumimoji="1" lang="ja-JP" altLang="ja-JP" sz="1300">
              <a:solidFill>
                <a:schemeClr val="dk1"/>
              </a:solidFill>
              <a:latin typeface="+mn-lt"/>
              <a:ea typeface="+mn-ea"/>
              <a:cs typeface="+mn-cs"/>
            </a:rPr>
            <a:t>。主な要因として、歳出で</a:t>
          </a:r>
          <a:r>
            <a:rPr kumimoji="1" lang="ja-JP" altLang="en-US" sz="1300">
              <a:solidFill>
                <a:schemeClr val="dk1"/>
              </a:solidFill>
              <a:latin typeface="+mn-lt"/>
              <a:ea typeface="+mn-ea"/>
              <a:cs typeface="+mn-cs"/>
            </a:rPr>
            <a:t>物件費</a:t>
          </a:r>
          <a:r>
            <a:rPr kumimoji="1" lang="ja-JP" altLang="ja-JP" sz="1300">
              <a:solidFill>
                <a:schemeClr val="dk1"/>
              </a:solidFill>
              <a:latin typeface="+mn-lt"/>
              <a:ea typeface="+mn-ea"/>
              <a:cs typeface="+mn-cs"/>
            </a:rPr>
            <a:t>や</a:t>
          </a:r>
          <a:r>
            <a:rPr kumimoji="1" lang="ja-JP" altLang="en-US" sz="1300">
              <a:solidFill>
                <a:schemeClr val="dk1"/>
              </a:solidFill>
              <a:latin typeface="+mn-lt"/>
              <a:ea typeface="+mn-ea"/>
              <a:cs typeface="+mn-cs"/>
            </a:rPr>
            <a:t>扶助費</a:t>
          </a:r>
          <a:r>
            <a:rPr kumimoji="1" lang="ja-JP" altLang="ja-JP" sz="1300">
              <a:solidFill>
                <a:schemeClr val="dk1"/>
              </a:solidFill>
              <a:latin typeface="+mn-lt"/>
              <a:ea typeface="+mn-ea"/>
              <a:cs typeface="+mn-cs"/>
            </a:rPr>
            <a:t>が増となったこと</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により、経常経費充当一般財源が前年度比</a:t>
          </a:r>
          <a:r>
            <a:rPr kumimoji="1" lang="en-US" altLang="ja-JP" sz="1300">
              <a:solidFill>
                <a:schemeClr val="dk1"/>
              </a:solidFill>
              <a:latin typeface="+mn-lt"/>
              <a:ea typeface="+mn-ea"/>
              <a:cs typeface="+mn-cs"/>
            </a:rPr>
            <a:t>24</a:t>
          </a:r>
          <a:r>
            <a:rPr kumimoji="1" lang="ja-JP" altLang="ja-JP" sz="1300">
              <a:solidFill>
                <a:schemeClr val="dk1"/>
              </a:solidFill>
              <a:latin typeface="+mn-lt"/>
              <a:ea typeface="+mn-ea"/>
              <a:cs typeface="+mn-cs"/>
            </a:rPr>
            <a:t>億</a:t>
          </a:r>
          <a:r>
            <a:rPr kumimoji="1" lang="en-US" altLang="ja-JP" sz="1300">
              <a:solidFill>
                <a:schemeClr val="dk1"/>
              </a:solidFill>
              <a:latin typeface="+mn-lt"/>
              <a:ea typeface="+mn-ea"/>
              <a:cs typeface="+mn-cs"/>
            </a:rPr>
            <a:t>6300</a:t>
          </a:r>
          <a:r>
            <a:rPr kumimoji="1" lang="ja-JP" altLang="ja-JP" sz="1300">
              <a:solidFill>
                <a:schemeClr val="dk1"/>
              </a:solidFill>
              <a:latin typeface="+mn-lt"/>
              <a:ea typeface="+mn-ea"/>
              <a:cs typeface="+mn-cs"/>
            </a:rPr>
            <a:t>万円増加した。</a:t>
          </a:r>
          <a:r>
            <a:rPr kumimoji="1" lang="ja-JP" altLang="en-US" sz="1300">
              <a:solidFill>
                <a:schemeClr val="dk1"/>
              </a:solidFill>
              <a:latin typeface="+mn-lt"/>
              <a:ea typeface="+mn-ea"/>
              <a:cs typeface="+mn-cs"/>
            </a:rPr>
            <a:t>反面</a:t>
          </a:r>
          <a:r>
            <a:rPr kumimoji="1" lang="ja-JP" altLang="ja-JP" sz="1300">
              <a:solidFill>
                <a:schemeClr val="dk1"/>
              </a:solidFill>
              <a:latin typeface="+mn-lt"/>
              <a:ea typeface="+mn-ea"/>
              <a:cs typeface="+mn-cs"/>
            </a:rPr>
            <a:t>歳入で、</a:t>
          </a:r>
          <a:r>
            <a:rPr kumimoji="1" lang="ja-JP" altLang="en-US" sz="1300">
              <a:solidFill>
                <a:schemeClr val="dk1"/>
              </a:solidFill>
              <a:latin typeface="+mn-lt"/>
              <a:ea typeface="+mn-ea"/>
              <a:cs typeface="+mn-cs"/>
            </a:rPr>
            <a:t>地方交付税</a:t>
          </a:r>
          <a:r>
            <a:rPr kumimoji="1" lang="ja-JP" altLang="ja-JP" sz="1300">
              <a:solidFill>
                <a:schemeClr val="dk1"/>
              </a:solidFill>
              <a:latin typeface="+mn-lt"/>
              <a:ea typeface="+mn-ea"/>
              <a:cs typeface="+mn-cs"/>
            </a:rPr>
            <a:t>、</a:t>
          </a:r>
          <a:r>
            <a:rPr kumimoji="1" lang="ja-JP" altLang="en-US" sz="1300">
              <a:solidFill>
                <a:schemeClr val="dk1"/>
              </a:solidFill>
              <a:latin typeface="+mn-lt"/>
              <a:ea typeface="+mn-ea"/>
              <a:cs typeface="+mn-cs"/>
            </a:rPr>
            <a:t>地方消費税交付金</a:t>
          </a:r>
          <a:r>
            <a:rPr kumimoji="1" lang="ja-JP" altLang="ja-JP" sz="1300">
              <a:solidFill>
                <a:schemeClr val="dk1"/>
              </a:solidFill>
              <a:latin typeface="+mn-lt"/>
              <a:ea typeface="+mn-ea"/>
              <a:cs typeface="+mn-cs"/>
            </a:rPr>
            <a:t>が増となったこと</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により、経常一般財源が</a:t>
          </a:r>
          <a:r>
            <a:rPr kumimoji="1" lang="en-US" altLang="ja-JP" sz="1300">
              <a:solidFill>
                <a:schemeClr val="dk1"/>
              </a:solidFill>
              <a:latin typeface="+mn-lt"/>
              <a:ea typeface="+mn-ea"/>
              <a:cs typeface="+mn-cs"/>
            </a:rPr>
            <a:t>33</a:t>
          </a:r>
          <a:r>
            <a:rPr kumimoji="1" lang="ja-JP" altLang="ja-JP" sz="1300">
              <a:solidFill>
                <a:schemeClr val="dk1"/>
              </a:solidFill>
              <a:latin typeface="+mn-lt"/>
              <a:ea typeface="+mn-ea"/>
              <a:cs typeface="+mn-cs"/>
            </a:rPr>
            <a:t>億</a:t>
          </a:r>
          <a:r>
            <a:rPr kumimoji="1" lang="en-US" altLang="ja-JP" sz="1300">
              <a:solidFill>
                <a:schemeClr val="dk1"/>
              </a:solidFill>
              <a:latin typeface="+mn-lt"/>
              <a:ea typeface="+mn-ea"/>
              <a:cs typeface="+mn-cs"/>
            </a:rPr>
            <a:t>7,200</a:t>
          </a:r>
          <a:r>
            <a:rPr kumimoji="1" lang="ja-JP" altLang="ja-JP" sz="1300">
              <a:solidFill>
                <a:schemeClr val="dk1"/>
              </a:solidFill>
              <a:latin typeface="+mn-lt"/>
              <a:ea typeface="+mn-ea"/>
              <a:cs typeface="+mn-cs"/>
            </a:rPr>
            <a:t>万円の増となったことによるものである。平成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年度は一定改善されたが、今後においては扶助費の伸びが継続する見込みであること</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から悪化が予想されるが、現行水準を維持できるよう努めていく。</a:t>
          </a:r>
          <a:endParaRPr kumimoji="1" lang="en-US" altLang="ja-JP" sz="1300">
            <a:solidFill>
              <a:schemeClr val="dk1"/>
            </a:solidFill>
            <a:latin typeface="+mn-lt"/>
            <a:ea typeface="+mn-ea"/>
            <a:cs typeface="+mn-cs"/>
          </a:endParaRPr>
        </a:p>
        <a:p>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99822</xdr:rowOff>
    </xdr:from>
    <xdr:to>
      <xdr:col>7</xdr:col>
      <xdr:colOff>152400</xdr:colOff>
      <xdr:row>63</xdr:row>
      <xdr:rowOff>128778</xdr:rowOff>
    </xdr:to>
    <xdr:cxnSp macro="">
      <xdr:nvCxnSpPr>
        <xdr:cNvPr id="126" name="直線コネクタ 125"/>
        <xdr:cNvCxnSpPr/>
      </xdr:nvCxnSpPr>
      <xdr:spPr>
        <a:xfrm flipV="1">
          <a:off x="4114800" y="1090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64</xdr:row>
      <xdr:rowOff>49022</xdr:rowOff>
    </xdr:to>
    <xdr:cxnSp macro="">
      <xdr:nvCxnSpPr>
        <xdr:cNvPr id="129" name="直線コネクタ 128"/>
        <xdr:cNvCxnSpPr/>
      </xdr:nvCxnSpPr>
      <xdr:spPr>
        <a:xfrm flipV="1">
          <a:off x="3225800" y="109301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32004</xdr:rowOff>
    </xdr:from>
    <xdr:to>
      <xdr:col>6</xdr:col>
      <xdr:colOff>50800</xdr:colOff>
      <xdr:row>64</xdr:row>
      <xdr:rowOff>133604</xdr:rowOff>
    </xdr:to>
    <xdr:sp macro="" textlink="">
      <xdr:nvSpPr>
        <xdr:cNvPr id="130" name="フローチャート : 判断 129"/>
        <xdr:cNvSpPr/>
      </xdr:nvSpPr>
      <xdr:spPr>
        <a:xfrm>
          <a:off x="4064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118381</xdr:rowOff>
    </xdr:from>
    <xdr:ext cx="736600" cy="259045"/>
    <xdr:sp macro="" textlink="">
      <xdr:nvSpPr>
        <xdr:cNvPr id="131" name="テキスト ボックス 130"/>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34544</xdr:rowOff>
    </xdr:from>
    <xdr:to>
      <xdr:col>4</xdr:col>
      <xdr:colOff>482600</xdr:colOff>
      <xdr:row>64</xdr:row>
      <xdr:rowOff>49022</xdr:rowOff>
    </xdr:to>
    <xdr:cxnSp macro="">
      <xdr:nvCxnSpPr>
        <xdr:cNvPr id="132" name="直線コネクタ 131"/>
        <xdr:cNvCxnSpPr/>
      </xdr:nvCxnSpPr>
      <xdr:spPr>
        <a:xfrm>
          <a:off x="2336800" y="110073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36830</xdr:rowOff>
    </xdr:from>
    <xdr:to>
      <xdr:col>4</xdr:col>
      <xdr:colOff>533400</xdr:colOff>
      <xdr:row>64</xdr:row>
      <xdr:rowOff>138430</xdr:rowOff>
    </xdr:to>
    <xdr:sp macro="" textlink="">
      <xdr:nvSpPr>
        <xdr:cNvPr id="133" name="フローチャート : 判断 132"/>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34" name="テキスト ボックス 133"/>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64</xdr:row>
      <xdr:rowOff>34544</xdr:rowOff>
    </xdr:to>
    <xdr:cxnSp macro="">
      <xdr:nvCxnSpPr>
        <xdr:cNvPr id="135" name="直線コネクタ 134"/>
        <xdr:cNvCxnSpPr/>
      </xdr:nvCxnSpPr>
      <xdr:spPr>
        <a:xfrm>
          <a:off x="1447800" y="109735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6" name="フローチャート : 判断 135"/>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108729</xdr:rowOff>
    </xdr:from>
    <xdr:ext cx="762000" cy="259045"/>
    <xdr:sp macro="" textlink="">
      <xdr:nvSpPr>
        <xdr:cNvPr id="137" name="テキスト ボックス 136"/>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38" name="フローチャート : 判断 137"/>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39" name="テキスト ボックス 13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45" name="円/楕円 144"/>
        <xdr:cNvSpPr/>
      </xdr:nvSpPr>
      <xdr:spPr>
        <a:xfrm>
          <a:off x="4902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65549</xdr:rowOff>
    </xdr:from>
    <xdr:ext cx="762000" cy="259045"/>
    <xdr:sp macro="" textlink="">
      <xdr:nvSpPr>
        <xdr:cNvPr id="146" name="財政構造の弾力性該当値テキスト"/>
        <xdr:cNvSpPr txBox="1"/>
      </xdr:nvSpPr>
      <xdr:spPr>
        <a:xfrm>
          <a:off x="50419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47" name="円/楕円 146"/>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18305</xdr:rowOff>
    </xdr:from>
    <xdr:ext cx="736600" cy="259045"/>
    <xdr:sp macro="" textlink="">
      <xdr:nvSpPr>
        <xdr:cNvPr id="148" name="テキスト ボックス 147"/>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49" name="円/楕円 148"/>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109999</xdr:rowOff>
    </xdr:from>
    <xdr:ext cx="762000" cy="259045"/>
    <xdr:sp macro="" textlink="">
      <xdr:nvSpPr>
        <xdr:cNvPr id="150" name="テキスト ボックス 149"/>
        <xdr:cNvSpPr txBox="1"/>
      </xdr:nvSpPr>
      <xdr:spPr>
        <a:xfrm>
          <a:off x="2844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1" name="円/楕円 150"/>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95521</xdr:rowOff>
    </xdr:from>
    <xdr:ext cx="762000" cy="259045"/>
    <xdr:sp macro="" textlink="">
      <xdr:nvSpPr>
        <xdr:cNvPr id="152" name="テキスト ボックス 151"/>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121412</xdr:rowOff>
    </xdr:from>
    <xdr:to>
      <xdr:col>2</xdr:col>
      <xdr:colOff>127000</xdr:colOff>
      <xdr:row>64</xdr:row>
      <xdr:rowOff>51562</xdr:rowOff>
    </xdr:to>
    <xdr:sp macro="" textlink="">
      <xdr:nvSpPr>
        <xdr:cNvPr id="153" name="円/楕円 152"/>
        <xdr:cNvSpPr/>
      </xdr:nvSpPr>
      <xdr:spPr>
        <a:xfrm>
          <a:off x="1397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61739</xdr:rowOff>
    </xdr:from>
    <xdr:ext cx="762000" cy="259045"/>
    <xdr:sp macro="" textlink="">
      <xdr:nvSpPr>
        <xdr:cNvPr id="154" name="テキスト ボックス 153"/>
        <xdr:cNvSpPr txBox="1"/>
      </xdr:nvSpPr>
      <xdr:spPr>
        <a:xfrm>
          <a:off x="1066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en-US" sz="1300" baseline="0">
              <a:solidFill>
                <a:schemeClr val="dk1"/>
              </a:solidFill>
              <a:latin typeface="+mn-lt"/>
              <a:ea typeface="+mn-ea"/>
              <a:cs typeface="+mn-cs"/>
            </a:rPr>
            <a:t>  </a:t>
          </a:r>
          <a:r>
            <a:rPr kumimoji="1" lang="ja-JP" altLang="ja-JP" sz="1300">
              <a:solidFill>
                <a:schemeClr val="dk1"/>
              </a:solidFill>
              <a:latin typeface="+mn-lt"/>
              <a:ea typeface="+mn-ea"/>
              <a:cs typeface="+mn-cs"/>
            </a:rPr>
            <a:t>人口１人当たり決算額は、前年度比</a:t>
          </a:r>
          <a:r>
            <a:rPr kumimoji="1" lang="en-US" altLang="ja-JP" sz="1300">
              <a:solidFill>
                <a:schemeClr val="dk1"/>
              </a:solidFill>
              <a:latin typeface="+mn-lt"/>
              <a:ea typeface="+mn-ea"/>
              <a:cs typeface="+mn-cs"/>
            </a:rPr>
            <a:t>4,891</a:t>
          </a:r>
          <a:r>
            <a:rPr kumimoji="1" lang="ja-JP" altLang="ja-JP" sz="1300">
              <a:solidFill>
                <a:schemeClr val="dk1"/>
              </a:solidFill>
              <a:latin typeface="+mn-lt"/>
              <a:ea typeface="+mn-ea"/>
              <a:cs typeface="+mn-cs"/>
            </a:rPr>
            <a:t>円の</a:t>
          </a:r>
          <a:r>
            <a:rPr kumimoji="1" lang="ja-JP" altLang="en-US" sz="1300">
              <a:solidFill>
                <a:schemeClr val="dk1"/>
              </a:solidFill>
              <a:latin typeface="+mn-lt"/>
              <a:ea typeface="+mn-ea"/>
              <a:cs typeface="+mn-cs"/>
            </a:rPr>
            <a:t>増</a:t>
          </a:r>
          <a:r>
            <a:rPr kumimoji="1" lang="ja-JP" altLang="ja-JP" sz="1300">
              <a:solidFill>
                <a:schemeClr val="dk1"/>
              </a:solidFill>
              <a:latin typeface="+mn-lt"/>
              <a:ea typeface="+mn-ea"/>
              <a:cs typeface="+mn-cs"/>
            </a:rPr>
            <a:t>と</a:t>
          </a:r>
          <a:r>
            <a:rPr kumimoji="1" lang="ja-JP" altLang="en-US" sz="1300">
              <a:solidFill>
                <a:schemeClr val="dk1"/>
              </a:solidFill>
              <a:latin typeface="+mn-lt"/>
              <a:ea typeface="+mn-ea"/>
              <a:cs typeface="+mn-cs"/>
            </a:rPr>
            <a:t>なった</a:t>
          </a:r>
          <a:r>
            <a:rPr kumimoji="1" lang="ja-JP" altLang="ja-JP" sz="1300">
              <a:solidFill>
                <a:schemeClr val="dk1"/>
              </a:solidFill>
              <a:latin typeface="+mn-lt"/>
              <a:ea typeface="+mn-ea"/>
              <a:cs typeface="+mn-cs"/>
            </a:rPr>
            <a:t>。これは</a:t>
          </a:r>
          <a:r>
            <a:rPr kumimoji="1" lang="ja-JP" altLang="en-US" sz="1300">
              <a:solidFill>
                <a:schemeClr val="dk1"/>
              </a:solidFill>
              <a:latin typeface="+mn-lt"/>
              <a:ea typeface="+mn-ea"/>
              <a:cs typeface="+mn-cs"/>
            </a:rPr>
            <a:t>人事院勧告に伴う給与改定や中核市移行に伴う業務量の増への対応</a:t>
          </a:r>
          <a:r>
            <a:rPr kumimoji="1" lang="ja-JP" altLang="ja-JP" sz="1300">
              <a:solidFill>
                <a:schemeClr val="dk1"/>
              </a:solidFill>
              <a:latin typeface="+mn-lt"/>
              <a:ea typeface="+mn-ea"/>
              <a:cs typeface="+mn-cs"/>
            </a:rPr>
            <a:t>等により人件費が</a:t>
          </a:r>
          <a:r>
            <a:rPr kumimoji="1" lang="ja-JP" altLang="en-US" sz="1300">
              <a:solidFill>
                <a:schemeClr val="dk1"/>
              </a:solidFill>
              <a:latin typeface="+mn-lt"/>
              <a:ea typeface="+mn-ea"/>
              <a:cs typeface="+mn-cs"/>
            </a:rPr>
            <a:t>増加</a:t>
          </a:r>
          <a:r>
            <a:rPr kumimoji="1" lang="ja-JP" altLang="ja-JP" sz="1300">
              <a:solidFill>
                <a:schemeClr val="dk1"/>
              </a:solidFill>
              <a:latin typeface="+mn-lt"/>
              <a:ea typeface="+mn-ea"/>
              <a:cs typeface="+mn-cs"/>
            </a:rPr>
            <a:t>したことや</a:t>
          </a:r>
          <a:r>
            <a:rPr kumimoji="1" lang="ja-JP" altLang="en-US" sz="1300">
              <a:solidFill>
                <a:schemeClr val="dk1"/>
              </a:solidFill>
              <a:latin typeface="+mn-lt"/>
              <a:ea typeface="+mn-ea"/>
              <a:cs typeface="+mn-cs"/>
            </a:rPr>
            <a:t>、税システム再構築委託などにより物件費が増加</a:t>
          </a:r>
          <a:r>
            <a:rPr kumimoji="1" lang="ja-JP" altLang="en-US" sz="1300">
              <a:solidFill>
                <a:sysClr val="windowText" lastClr="000000"/>
              </a:solidFill>
              <a:latin typeface="+mn-lt"/>
              <a:ea typeface="+mn-ea"/>
              <a:cs typeface="+mn-cs"/>
            </a:rPr>
            <a:t>したためである。</a:t>
          </a:r>
          <a:r>
            <a:rPr kumimoji="1" lang="ja-JP" altLang="ja-JP" sz="1300">
              <a:solidFill>
                <a:sysClr val="windowText" lastClr="000000"/>
              </a:solidFill>
              <a:latin typeface="+mn-lt"/>
              <a:ea typeface="+mn-ea"/>
              <a:cs typeface="+mn-cs"/>
            </a:rPr>
            <a:t>類似団体平均値は下回っているが、消防業務を一部事務組合で行っているため、その決算額が補助費等に計上されていることが主な要因である。今後は枚方市職員定数基本方針に基づき、職員数と総人件費の適正化を図っていく。</a:t>
          </a:r>
        </a:p>
        <a:p>
          <a:endParaRPr kumimoji="1" lang="en-US" altLang="ja-JP" sz="13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32871</xdr:rowOff>
    </xdr:from>
    <xdr:to>
      <xdr:col>7</xdr:col>
      <xdr:colOff>152400</xdr:colOff>
      <xdr:row>89</xdr:row>
      <xdr:rowOff>57593</xdr:rowOff>
    </xdr:to>
    <xdr:cxnSp macro="">
      <xdr:nvCxnSpPr>
        <xdr:cNvPr id="188" name="直線コネクタ 187"/>
        <xdr:cNvCxnSpPr/>
      </xdr:nvCxnSpPr>
      <xdr:spPr>
        <a:xfrm flipV="1">
          <a:off x="4953000" y="13920321"/>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29670</xdr:rowOff>
    </xdr:from>
    <xdr:ext cx="762000" cy="259045"/>
    <xdr:sp macro="" textlink="">
      <xdr:nvSpPr>
        <xdr:cNvPr id="189" name="人件費・物件費等の状況最小値テキスト"/>
        <xdr:cNvSpPr txBox="1"/>
      </xdr:nvSpPr>
      <xdr:spPr>
        <a:xfrm>
          <a:off x="5041900" y="152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89</xdr:row>
      <xdr:rowOff>57593</xdr:rowOff>
    </xdr:from>
    <xdr:to>
      <xdr:col>7</xdr:col>
      <xdr:colOff>241300</xdr:colOff>
      <xdr:row>89</xdr:row>
      <xdr:rowOff>57593</xdr:rowOff>
    </xdr:to>
    <xdr:cxnSp macro="">
      <xdr:nvCxnSpPr>
        <xdr:cNvPr id="190" name="直線コネクタ 189"/>
        <xdr:cNvCxnSpPr/>
      </xdr:nvCxnSpPr>
      <xdr:spPr>
        <a:xfrm>
          <a:off x="4864100" y="1531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119248</xdr:rowOff>
    </xdr:from>
    <xdr:ext cx="762000" cy="259045"/>
    <xdr:sp macro="" textlink="">
      <xdr:nvSpPr>
        <xdr:cNvPr id="191" name="人件費・物件費等の状況最大値テキスト"/>
        <xdr:cNvSpPr txBox="1"/>
      </xdr:nvSpPr>
      <xdr:spPr>
        <a:xfrm>
          <a:off x="5041900" y="136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81</xdr:row>
      <xdr:rowOff>32871</xdr:rowOff>
    </xdr:from>
    <xdr:to>
      <xdr:col>7</xdr:col>
      <xdr:colOff>241300</xdr:colOff>
      <xdr:row>81</xdr:row>
      <xdr:rowOff>32871</xdr:rowOff>
    </xdr:to>
    <xdr:cxnSp macro="">
      <xdr:nvCxnSpPr>
        <xdr:cNvPr id="192" name="直線コネクタ 191"/>
        <xdr:cNvCxnSpPr/>
      </xdr:nvCxnSpPr>
      <xdr:spPr>
        <a:xfrm>
          <a:off x="4864100" y="1392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155147</xdr:rowOff>
    </xdr:from>
    <xdr:to>
      <xdr:col>7</xdr:col>
      <xdr:colOff>152400</xdr:colOff>
      <xdr:row>81</xdr:row>
      <xdr:rowOff>32871</xdr:rowOff>
    </xdr:to>
    <xdr:cxnSp macro="">
      <xdr:nvCxnSpPr>
        <xdr:cNvPr id="193" name="直線コネクタ 192"/>
        <xdr:cNvCxnSpPr/>
      </xdr:nvCxnSpPr>
      <xdr:spPr>
        <a:xfrm>
          <a:off x="4114800" y="13871147"/>
          <a:ext cx="8382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18800</xdr:rowOff>
    </xdr:from>
    <xdr:ext cx="762000" cy="259045"/>
    <xdr:sp macro="" textlink="">
      <xdr:nvSpPr>
        <xdr:cNvPr id="194" name="人件費・物件費等の状況平均値テキスト"/>
        <xdr:cNvSpPr txBox="1"/>
      </xdr:nvSpPr>
      <xdr:spPr>
        <a:xfrm>
          <a:off x="5041900" y="14077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46723</xdr:rowOff>
    </xdr:from>
    <xdr:to>
      <xdr:col>7</xdr:col>
      <xdr:colOff>203200</xdr:colOff>
      <xdr:row>82</xdr:row>
      <xdr:rowOff>148323</xdr:rowOff>
    </xdr:to>
    <xdr:sp macro="" textlink="">
      <xdr:nvSpPr>
        <xdr:cNvPr id="195" name="フローチャート : 判断 194"/>
        <xdr:cNvSpPr/>
      </xdr:nvSpPr>
      <xdr:spPr>
        <a:xfrm>
          <a:off x="4902200" y="1410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155147</xdr:rowOff>
    </xdr:from>
    <xdr:to>
      <xdr:col>6</xdr:col>
      <xdr:colOff>0</xdr:colOff>
      <xdr:row>80</xdr:row>
      <xdr:rowOff>156252</xdr:rowOff>
    </xdr:to>
    <xdr:cxnSp macro="">
      <xdr:nvCxnSpPr>
        <xdr:cNvPr id="196" name="直線コネクタ 195"/>
        <xdr:cNvCxnSpPr/>
      </xdr:nvCxnSpPr>
      <xdr:spPr>
        <a:xfrm flipV="1">
          <a:off x="3225800" y="13871147"/>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140816</xdr:rowOff>
    </xdr:from>
    <xdr:to>
      <xdr:col>6</xdr:col>
      <xdr:colOff>50800</xdr:colOff>
      <xdr:row>82</xdr:row>
      <xdr:rowOff>70966</xdr:rowOff>
    </xdr:to>
    <xdr:sp macro="" textlink="">
      <xdr:nvSpPr>
        <xdr:cNvPr id="197" name="フローチャート : 判断 196"/>
        <xdr:cNvSpPr/>
      </xdr:nvSpPr>
      <xdr:spPr>
        <a:xfrm>
          <a:off x="4064000" y="1402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55743</xdr:rowOff>
    </xdr:from>
    <xdr:ext cx="736600" cy="259045"/>
    <xdr:sp macro="" textlink="">
      <xdr:nvSpPr>
        <xdr:cNvPr id="198" name="テキスト ボックス 197"/>
        <xdr:cNvSpPr txBox="1"/>
      </xdr:nvSpPr>
      <xdr:spPr>
        <a:xfrm>
          <a:off x="3733800" y="1411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156252</xdr:rowOff>
    </xdr:from>
    <xdr:to>
      <xdr:col>4</xdr:col>
      <xdr:colOff>482600</xdr:colOff>
      <xdr:row>81</xdr:row>
      <xdr:rowOff>9103</xdr:rowOff>
    </xdr:to>
    <xdr:cxnSp macro="">
      <xdr:nvCxnSpPr>
        <xdr:cNvPr id="199" name="直線コネクタ 198"/>
        <xdr:cNvCxnSpPr/>
      </xdr:nvCxnSpPr>
      <xdr:spPr>
        <a:xfrm flipV="1">
          <a:off x="2336800" y="13872252"/>
          <a:ext cx="889000" cy="2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156180</xdr:rowOff>
    </xdr:from>
    <xdr:to>
      <xdr:col>4</xdr:col>
      <xdr:colOff>533400</xdr:colOff>
      <xdr:row>82</xdr:row>
      <xdr:rowOff>86330</xdr:rowOff>
    </xdr:to>
    <xdr:sp macro="" textlink="">
      <xdr:nvSpPr>
        <xdr:cNvPr id="200" name="フローチャート : 判断 199"/>
        <xdr:cNvSpPr/>
      </xdr:nvSpPr>
      <xdr:spPr>
        <a:xfrm>
          <a:off x="3175000" y="140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71107</xdr:rowOff>
    </xdr:from>
    <xdr:ext cx="762000" cy="259045"/>
    <xdr:sp macro="" textlink="">
      <xdr:nvSpPr>
        <xdr:cNvPr id="201" name="テキスト ボックス 200"/>
        <xdr:cNvSpPr txBox="1"/>
      </xdr:nvSpPr>
      <xdr:spPr>
        <a:xfrm>
          <a:off x="2844800" y="1413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9103</xdr:rowOff>
    </xdr:from>
    <xdr:to>
      <xdr:col>3</xdr:col>
      <xdr:colOff>279400</xdr:colOff>
      <xdr:row>81</xdr:row>
      <xdr:rowOff>14151</xdr:rowOff>
    </xdr:to>
    <xdr:cxnSp macro="">
      <xdr:nvCxnSpPr>
        <xdr:cNvPr id="202" name="直線コネクタ 201"/>
        <xdr:cNvCxnSpPr/>
      </xdr:nvCxnSpPr>
      <xdr:spPr>
        <a:xfrm flipV="1">
          <a:off x="1447800" y="13896553"/>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13836</xdr:rowOff>
    </xdr:from>
    <xdr:to>
      <xdr:col>3</xdr:col>
      <xdr:colOff>330200</xdr:colOff>
      <xdr:row>82</xdr:row>
      <xdr:rowOff>115436</xdr:rowOff>
    </xdr:to>
    <xdr:sp macro="" textlink="">
      <xdr:nvSpPr>
        <xdr:cNvPr id="203" name="フローチャート : 判断 202"/>
        <xdr:cNvSpPr/>
      </xdr:nvSpPr>
      <xdr:spPr>
        <a:xfrm>
          <a:off x="2286000" y="1407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100213</xdr:rowOff>
    </xdr:from>
    <xdr:ext cx="762000" cy="259045"/>
    <xdr:sp macro="" textlink="">
      <xdr:nvSpPr>
        <xdr:cNvPr id="204" name="テキスト ボックス 203"/>
        <xdr:cNvSpPr txBox="1"/>
      </xdr:nvSpPr>
      <xdr:spPr>
        <a:xfrm>
          <a:off x="1955800" y="1415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164605</xdr:rowOff>
    </xdr:from>
    <xdr:to>
      <xdr:col>2</xdr:col>
      <xdr:colOff>127000</xdr:colOff>
      <xdr:row>82</xdr:row>
      <xdr:rowOff>94755</xdr:rowOff>
    </xdr:to>
    <xdr:sp macro="" textlink="">
      <xdr:nvSpPr>
        <xdr:cNvPr id="205" name="フローチャート : 判断 204"/>
        <xdr:cNvSpPr/>
      </xdr:nvSpPr>
      <xdr:spPr>
        <a:xfrm>
          <a:off x="1397000" y="1405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79532</xdr:rowOff>
    </xdr:from>
    <xdr:ext cx="762000" cy="259045"/>
    <xdr:sp macro="" textlink="">
      <xdr:nvSpPr>
        <xdr:cNvPr id="206" name="テキスト ボックス 205"/>
        <xdr:cNvSpPr txBox="1"/>
      </xdr:nvSpPr>
      <xdr:spPr>
        <a:xfrm>
          <a:off x="1066800" y="1413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153521</xdr:rowOff>
    </xdr:from>
    <xdr:to>
      <xdr:col>7</xdr:col>
      <xdr:colOff>203200</xdr:colOff>
      <xdr:row>81</xdr:row>
      <xdr:rowOff>83671</xdr:rowOff>
    </xdr:to>
    <xdr:sp macro="" textlink="">
      <xdr:nvSpPr>
        <xdr:cNvPr id="212" name="円/楕円 211"/>
        <xdr:cNvSpPr/>
      </xdr:nvSpPr>
      <xdr:spPr>
        <a:xfrm>
          <a:off x="4902200" y="138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74798</xdr:rowOff>
    </xdr:from>
    <xdr:ext cx="762000" cy="259045"/>
    <xdr:sp macro="" textlink="">
      <xdr:nvSpPr>
        <xdr:cNvPr id="213" name="人件費・物件費等の状況該当値テキスト"/>
        <xdr:cNvSpPr txBox="1"/>
      </xdr:nvSpPr>
      <xdr:spPr>
        <a:xfrm>
          <a:off x="5041900" y="1379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81,901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104347</xdr:rowOff>
    </xdr:from>
    <xdr:to>
      <xdr:col>6</xdr:col>
      <xdr:colOff>50800</xdr:colOff>
      <xdr:row>81</xdr:row>
      <xdr:rowOff>34497</xdr:rowOff>
    </xdr:to>
    <xdr:sp macro="" textlink="">
      <xdr:nvSpPr>
        <xdr:cNvPr id="214" name="円/楕円 213"/>
        <xdr:cNvSpPr/>
      </xdr:nvSpPr>
      <xdr:spPr>
        <a:xfrm>
          <a:off x="4064000" y="138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44674</xdr:rowOff>
    </xdr:from>
    <xdr:ext cx="736600" cy="259045"/>
    <xdr:sp macro="" textlink="">
      <xdr:nvSpPr>
        <xdr:cNvPr id="215" name="テキスト ボックス 214"/>
        <xdr:cNvSpPr txBox="1"/>
      </xdr:nvSpPr>
      <xdr:spPr>
        <a:xfrm>
          <a:off x="3733800" y="1358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77,010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105452</xdr:rowOff>
    </xdr:from>
    <xdr:to>
      <xdr:col>4</xdr:col>
      <xdr:colOff>533400</xdr:colOff>
      <xdr:row>81</xdr:row>
      <xdr:rowOff>35602</xdr:rowOff>
    </xdr:to>
    <xdr:sp macro="" textlink="">
      <xdr:nvSpPr>
        <xdr:cNvPr id="216" name="円/楕円 215"/>
        <xdr:cNvSpPr/>
      </xdr:nvSpPr>
      <xdr:spPr>
        <a:xfrm>
          <a:off x="3175000" y="1382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45779</xdr:rowOff>
    </xdr:from>
    <xdr:ext cx="762000" cy="259045"/>
    <xdr:sp macro="" textlink="">
      <xdr:nvSpPr>
        <xdr:cNvPr id="217" name="テキスト ボックス 216"/>
        <xdr:cNvSpPr txBox="1"/>
      </xdr:nvSpPr>
      <xdr:spPr>
        <a:xfrm>
          <a:off x="2844800" y="1359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129753</xdr:rowOff>
    </xdr:from>
    <xdr:to>
      <xdr:col>3</xdr:col>
      <xdr:colOff>330200</xdr:colOff>
      <xdr:row>81</xdr:row>
      <xdr:rowOff>59903</xdr:rowOff>
    </xdr:to>
    <xdr:sp macro="" textlink="">
      <xdr:nvSpPr>
        <xdr:cNvPr id="218" name="円/楕円 217"/>
        <xdr:cNvSpPr/>
      </xdr:nvSpPr>
      <xdr:spPr>
        <a:xfrm>
          <a:off x="2286000" y="13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70080</xdr:rowOff>
    </xdr:from>
    <xdr:ext cx="762000" cy="259045"/>
    <xdr:sp macro="" textlink="">
      <xdr:nvSpPr>
        <xdr:cNvPr id="219" name="テキスト ボックス 218"/>
        <xdr:cNvSpPr txBox="1"/>
      </xdr:nvSpPr>
      <xdr:spPr>
        <a:xfrm>
          <a:off x="1955800" y="1361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134801</xdr:rowOff>
    </xdr:from>
    <xdr:to>
      <xdr:col>2</xdr:col>
      <xdr:colOff>127000</xdr:colOff>
      <xdr:row>81</xdr:row>
      <xdr:rowOff>64951</xdr:rowOff>
    </xdr:to>
    <xdr:sp macro="" textlink="">
      <xdr:nvSpPr>
        <xdr:cNvPr id="220" name="円/楕円 219"/>
        <xdr:cNvSpPr/>
      </xdr:nvSpPr>
      <xdr:spPr>
        <a:xfrm>
          <a:off x="1397000" y="138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75128</xdr:rowOff>
    </xdr:from>
    <xdr:ext cx="762000" cy="259045"/>
    <xdr:sp macro="" textlink="">
      <xdr:nvSpPr>
        <xdr:cNvPr id="221" name="テキスト ボックス 220"/>
        <xdr:cNvSpPr txBox="1"/>
      </xdr:nvSpPr>
      <xdr:spPr>
        <a:xfrm>
          <a:off x="1066800" y="1361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en-US" altLang="ja-JP" sz="1300" b="0" i="0" baseline="0">
              <a:solidFill>
                <a:schemeClr val="dk1"/>
              </a:solidFill>
              <a:latin typeface="+mn-lt"/>
              <a:ea typeface="+mn-ea"/>
              <a:cs typeface="+mn-cs"/>
            </a:rPr>
            <a:t>     </a:t>
          </a:r>
          <a:r>
            <a:rPr kumimoji="1" lang="ja-JP" altLang="ja-JP" sz="1300" b="0" i="0" baseline="0">
              <a:solidFill>
                <a:schemeClr val="dk1"/>
              </a:solidFill>
              <a:latin typeface="+mn-lt"/>
              <a:ea typeface="+mn-ea"/>
              <a:cs typeface="+mn-cs"/>
            </a:rPr>
            <a:t>ラスパイレス指数が、前年度比で</a:t>
          </a:r>
          <a:r>
            <a:rPr kumimoji="1" lang="en-US" altLang="ja-JP" sz="1300" b="0" i="0" baseline="0">
              <a:solidFill>
                <a:schemeClr val="dk1"/>
              </a:solidFill>
              <a:latin typeface="+mn-lt"/>
              <a:ea typeface="+mn-ea"/>
              <a:cs typeface="+mn-cs"/>
            </a:rPr>
            <a:t>3.7</a:t>
          </a:r>
          <a:r>
            <a:rPr kumimoji="1" lang="ja-JP" altLang="ja-JP" sz="1300" b="0" i="0" baseline="0">
              <a:solidFill>
                <a:schemeClr val="dk1"/>
              </a:solidFill>
              <a:latin typeface="+mn-lt"/>
              <a:ea typeface="+mn-ea"/>
              <a:cs typeface="+mn-cs"/>
            </a:rPr>
            <a:t>ポイントの増となっている主な要因としては、本市の時限的な給与減額措置がなくなったことによるものである。</a:t>
          </a:r>
          <a:endParaRPr kumimoji="1" lang="en-US" altLang="ja-JP" sz="1300" b="0" i="0" baseline="0">
            <a:solidFill>
              <a:schemeClr val="dk1"/>
            </a:solidFill>
            <a:latin typeface="+mn-lt"/>
            <a:ea typeface="+mn-ea"/>
            <a:cs typeface="+mn-cs"/>
          </a:endParaRPr>
        </a:p>
        <a:p>
          <a:pPr eaLnBrk="1" fontAlgn="base" latinLnBrk="0" hangingPunct="1"/>
          <a:r>
            <a:rPr kumimoji="1" lang="ja-JP" altLang="ja-JP" sz="1300" b="0" i="0" baseline="0">
              <a:solidFill>
                <a:schemeClr val="dk1"/>
              </a:solidFill>
              <a:latin typeface="+mn-lt"/>
              <a:ea typeface="+mn-ea"/>
              <a:cs typeface="+mn-cs"/>
            </a:rPr>
            <a:t>　 給与水準については、今後も引き続き、国や他の自治体及び民間事業所等との均衡を図り、適正化に努めていく。</a:t>
          </a:r>
          <a:endParaRPr kumimoji="1" lang="en-US" altLang="ja-JP" sz="13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50" name="直線コネクタ 249"/>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51"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2" name="直線コネクタ 251"/>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111478</xdr:rowOff>
    </xdr:from>
    <xdr:to>
      <xdr:col>24</xdr:col>
      <xdr:colOff>558800</xdr:colOff>
      <xdr:row>83</xdr:row>
      <xdr:rowOff>93134</xdr:rowOff>
    </xdr:to>
    <xdr:cxnSp macro="">
      <xdr:nvCxnSpPr>
        <xdr:cNvPr id="255" name="直線コネクタ 254"/>
        <xdr:cNvCxnSpPr/>
      </xdr:nvCxnSpPr>
      <xdr:spPr>
        <a:xfrm>
          <a:off x="16179800" y="13827478"/>
          <a:ext cx="838200" cy="49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6"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7" name="フローチャート : 判断 256"/>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111478</xdr:rowOff>
    </xdr:from>
    <xdr:to>
      <xdr:col>23</xdr:col>
      <xdr:colOff>406400</xdr:colOff>
      <xdr:row>88</xdr:row>
      <xdr:rowOff>147461</xdr:rowOff>
    </xdr:to>
    <xdr:cxnSp macro="">
      <xdr:nvCxnSpPr>
        <xdr:cNvPr id="258" name="直線コネクタ 257"/>
        <xdr:cNvCxnSpPr/>
      </xdr:nvCxnSpPr>
      <xdr:spPr>
        <a:xfrm flipV="1">
          <a:off x="15290800" y="13827478"/>
          <a:ext cx="889000" cy="140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9" name="フローチャート : 判断 258"/>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0" name="テキスト ボックス 259"/>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147461</xdr:rowOff>
    </xdr:from>
    <xdr:to>
      <xdr:col>22</xdr:col>
      <xdr:colOff>203200</xdr:colOff>
      <xdr:row>89</xdr:row>
      <xdr:rowOff>16228</xdr:rowOff>
    </xdr:to>
    <xdr:cxnSp macro="">
      <xdr:nvCxnSpPr>
        <xdr:cNvPr id="261" name="直線コネクタ 260"/>
        <xdr:cNvCxnSpPr/>
      </xdr:nvCxnSpPr>
      <xdr:spPr>
        <a:xfrm flipV="1">
          <a:off x="14401800" y="1523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2" name="フローチャート : 判断 261"/>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3" name="テキスト ボックス 262"/>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89</xdr:row>
      <xdr:rowOff>16228</xdr:rowOff>
    </xdr:to>
    <xdr:cxnSp macro="">
      <xdr:nvCxnSpPr>
        <xdr:cNvPr id="264" name="直線コネクタ 263"/>
        <xdr:cNvCxnSpPr/>
      </xdr:nvCxnSpPr>
      <xdr:spPr>
        <a:xfrm>
          <a:off x="13512800" y="14269861"/>
          <a:ext cx="889000" cy="100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5" name="フローチャート : 判断 264"/>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6" name="テキスト ボックス 265"/>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67" name="フローチャート : 判断 266"/>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68" name="テキスト ボックス 267"/>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4" name="円/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60678</xdr:rowOff>
    </xdr:from>
    <xdr:to>
      <xdr:col>23</xdr:col>
      <xdr:colOff>457200</xdr:colOff>
      <xdr:row>80</xdr:row>
      <xdr:rowOff>162278</xdr:rowOff>
    </xdr:to>
    <xdr:sp macro="" textlink="">
      <xdr:nvSpPr>
        <xdr:cNvPr id="276" name="円/楕円 275"/>
        <xdr:cNvSpPr/>
      </xdr:nvSpPr>
      <xdr:spPr>
        <a:xfrm>
          <a:off x="16129000" y="13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1005</xdr:rowOff>
    </xdr:from>
    <xdr:ext cx="736600" cy="259045"/>
    <xdr:sp macro="" textlink="">
      <xdr:nvSpPr>
        <xdr:cNvPr id="277" name="テキスト ボックス 276"/>
        <xdr:cNvSpPr txBox="1"/>
      </xdr:nvSpPr>
      <xdr:spPr>
        <a:xfrm>
          <a:off x="15798800" y="13545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96661</xdr:rowOff>
    </xdr:from>
    <xdr:to>
      <xdr:col>22</xdr:col>
      <xdr:colOff>254000</xdr:colOff>
      <xdr:row>89</xdr:row>
      <xdr:rowOff>26811</xdr:rowOff>
    </xdr:to>
    <xdr:sp macro="" textlink="">
      <xdr:nvSpPr>
        <xdr:cNvPr id="278" name="円/楕円 277"/>
        <xdr:cNvSpPr/>
      </xdr:nvSpPr>
      <xdr:spPr>
        <a:xfrm>
          <a:off x="15240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36988</xdr:rowOff>
    </xdr:from>
    <xdr:ext cx="762000" cy="259045"/>
    <xdr:sp macro="" textlink="">
      <xdr:nvSpPr>
        <xdr:cNvPr id="279" name="テキスト ボックス 278"/>
        <xdr:cNvSpPr txBox="1"/>
      </xdr:nvSpPr>
      <xdr:spPr>
        <a:xfrm>
          <a:off x="14909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136878</xdr:rowOff>
    </xdr:from>
    <xdr:to>
      <xdr:col>21</xdr:col>
      <xdr:colOff>50800</xdr:colOff>
      <xdr:row>89</xdr:row>
      <xdr:rowOff>67028</xdr:rowOff>
    </xdr:to>
    <xdr:sp macro="" textlink="">
      <xdr:nvSpPr>
        <xdr:cNvPr id="280" name="円/楕円 279"/>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77205</xdr:rowOff>
    </xdr:from>
    <xdr:ext cx="762000" cy="259045"/>
    <xdr:sp macro="" textlink="">
      <xdr:nvSpPr>
        <xdr:cNvPr id="281" name="テキスト ボックス 280"/>
        <xdr:cNvSpPr txBox="1"/>
      </xdr:nvSpPr>
      <xdr:spPr>
        <a:xfrm>
          <a:off x="14020800" y="149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82" name="円/楕円 281"/>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100488</xdr:rowOff>
    </xdr:from>
    <xdr:ext cx="762000" cy="259045"/>
    <xdr:sp macro="" textlink="">
      <xdr:nvSpPr>
        <xdr:cNvPr id="283" name="テキスト ボックス 282"/>
        <xdr:cNvSpPr txBox="1"/>
      </xdr:nvSpPr>
      <xdr:spPr>
        <a:xfrm>
          <a:off x="13131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en-US" sz="1300" baseline="0">
              <a:solidFill>
                <a:schemeClr val="dk1"/>
              </a:solidFill>
              <a:latin typeface="+mn-lt"/>
              <a:ea typeface="+mn-ea"/>
              <a:cs typeface="+mn-cs"/>
            </a:rPr>
            <a:t>  </a:t>
          </a:r>
          <a:r>
            <a:rPr kumimoji="1" lang="ja-JP" altLang="ja-JP" sz="1300">
              <a:solidFill>
                <a:schemeClr val="dk1"/>
              </a:solidFill>
              <a:latin typeface="+mn-lt"/>
              <a:ea typeface="+mn-ea"/>
              <a:cs typeface="+mn-cs"/>
            </a:rPr>
            <a:t>職員数については、中核市移行などの新たな体制に対応するため</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前年度比</a:t>
          </a:r>
          <a:r>
            <a:rPr kumimoji="1" lang="en-US" altLang="ja-JP" sz="1300">
              <a:solidFill>
                <a:schemeClr val="dk1"/>
              </a:solidFill>
              <a:latin typeface="+mn-lt"/>
              <a:ea typeface="+mn-ea"/>
              <a:cs typeface="+mn-cs"/>
            </a:rPr>
            <a:t>65</a:t>
          </a:r>
          <a:r>
            <a:rPr kumimoji="1" lang="ja-JP" altLang="ja-JP" sz="1300">
              <a:solidFill>
                <a:schemeClr val="dk1"/>
              </a:solidFill>
              <a:latin typeface="+mn-lt"/>
              <a:ea typeface="+mn-ea"/>
              <a:cs typeface="+mn-cs"/>
            </a:rPr>
            <a:t>人増（正職員は</a:t>
          </a:r>
          <a:r>
            <a:rPr kumimoji="1" lang="en-US" altLang="ja-JP" sz="1300">
              <a:solidFill>
                <a:schemeClr val="dk1"/>
              </a:solidFill>
              <a:latin typeface="+mn-lt"/>
              <a:ea typeface="+mn-ea"/>
              <a:cs typeface="+mn-cs"/>
            </a:rPr>
            <a:t>78</a:t>
          </a:r>
          <a:r>
            <a:rPr kumimoji="1" lang="ja-JP" altLang="ja-JP" sz="1300">
              <a:solidFill>
                <a:schemeClr val="dk1"/>
              </a:solidFill>
              <a:latin typeface="+mn-lt"/>
              <a:ea typeface="+mn-ea"/>
              <a:cs typeface="+mn-cs"/>
            </a:rPr>
            <a:t>人増）と</a:t>
          </a:r>
          <a:r>
            <a:rPr kumimoji="1" lang="ja-JP" altLang="en-US" sz="1300">
              <a:solidFill>
                <a:schemeClr val="dk1"/>
              </a:solidFill>
              <a:latin typeface="+mn-lt"/>
              <a:ea typeface="+mn-ea"/>
              <a:cs typeface="+mn-cs"/>
            </a:rPr>
            <a:t>なった</a:t>
          </a:r>
          <a:r>
            <a:rPr kumimoji="1" lang="ja-JP" altLang="ja-JP" sz="1300">
              <a:solidFill>
                <a:schemeClr val="dk1"/>
              </a:solidFill>
              <a:latin typeface="+mn-lt"/>
              <a:ea typeface="+mn-ea"/>
              <a:cs typeface="+mn-cs"/>
            </a:rPr>
            <a:t>。今後は枚方市職員定数基本方針に基づき、職員数と総人件費の適正化を図っていく。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3" name="直線コネクタ 312"/>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4"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5" name="直線コネクタ 314"/>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6"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7" name="直線コネクタ 316"/>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90805</xdr:rowOff>
    </xdr:from>
    <xdr:to>
      <xdr:col>24</xdr:col>
      <xdr:colOff>558800</xdr:colOff>
      <xdr:row>58</xdr:row>
      <xdr:rowOff>159173</xdr:rowOff>
    </xdr:to>
    <xdr:cxnSp macro="">
      <xdr:nvCxnSpPr>
        <xdr:cNvPr id="318" name="直線コネクタ 317"/>
        <xdr:cNvCxnSpPr/>
      </xdr:nvCxnSpPr>
      <xdr:spPr>
        <a:xfrm>
          <a:off x="16179800" y="10034905"/>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9"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20" name="フローチャート : 判断 319"/>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57</xdr:row>
      <xdr:rowOff>161713</xdr:rowOff>
    </xdr:from>
    <xdr:to>
      <xdr:col>23</xdr:col>
      <xdr:colOff>406400</xdr:colOff>
      <xdr:row>58</xdr:row>
      <xdr:rowOff>90805</xdr:rowOff>
    </xdr:to>
    <xdr:cxnSp macro="">
      <xdr:nvCxnSpPr>
        <xdr:cNvPr id="321" name="直線コネクタ 320"/>
        <xdr:cNvCxnSpPr/>
      </xdr:nvCxnSpPr>
      <xdr:spPr>
        <a:xfrm>
          <a:off x="15290800" y="993436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95250</xdr:rowOff>
    </xdr:from>
    <xdr:to>
      <xdr:col>23</xdr:col>
      <xdr:colOff>457200</xdr:colOff>
      <xdr:row>61</xdr:row>
      <xdr:rowOff>25400</xdr:rowOff>
    </xdr:to>
    <xdr:sp macro="" textlink="">
      <xdr:nvSpPr>
        <xdr:cNvPr id="322" name="フローチャート : 判断 321"/>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23" name="テキスト ボックス 322"/>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157692</xdr:rowOff>
    </xdr:from>
    <xdr:to>
      <xdr:col>22</xdr:col>
      <xdr:colOff>203200</xdr:colOff>
      <xdr:row>57</xdr:row>
      <xdr:rowOff>161713</xdr:rowOff>
    </xdr:to>
    <xdr:cxnSp macro="">
      <xdr:nvCxnSpPr>
        <xdr:cNvPr id="324" name="直線コネクタ 323"/>
        <xdr:cNvCxnSpPr/>
      </xdr:nvCxnSpPr>
      <xdr:spPr>
        <a:xfrm>
          <a:off x="14401800" y="99303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103294</xdr:rowOff>
    </xdr:from>
    <xdr:to>
      <xdr:col>22</xdr:col>
      <xdr:colOff>254000</xdr:colOff>
      <xdr:row>61</xdr:row>
      <xdr:rowOff>33444</xdr:rowOff>
    </xdr:to>
    <xdr:sp macro="" textlink="">
      <xdr:nvSpPr>
        <xdr:cNvPr id="325" name="フローチャート : 判断 324"/>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18221</xdr:rowOff>
    </xdr:from>
    <xdr:ext cx="762000" cy="259045"/>
    <xdr:sp macro="" textlink="">
      <xdr:nvSpPr>
        <xdr:cNvPr id="326" name="テキスト ボックス 325"/>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157692</xdr:rowOff>
    </xdr:from>
    <xdr:to>
      <xdr:col>21</xdr:col>
      <xdr:colOff>0</xdr:colOff>
      <xdr:row>58</xdr:row>
      <xdr:rowOff>42545</xdr:rowOff>
    </xdr:to>
    <xdr:cxnSp macro="">
      <xdr:nvCxnSpPr>
        <xdr:cNvPr id="327" name="直線コネクタ 326"/>
        <xdr:cNvCxnSpPr/>
      </xdr:nvCxnSpPr>
      <xdr:spPr>
        <a:xfrm flipV="1">
          <a:off x="13512800" y="993034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155575</xdr:rowOff>
    </xdr:from>
    <xdr:to>
      <xdr:col>21</xdr:col>
      <xdr:colOff>50800</xdr:colOff>
      <xdr:row>61</xdr:row>
      <xdr:rowOff>85725</xdr:rowOff>
    </xdr:to>
    <xdr:sp macro="" textlink="">
      <xdr:nvSpPr>
        <xdr:cNvPr id="328" name="フローチャート :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212</xdr:rowOff>
    </xdr:from>
    <xdr:to>
      <xdr:col>19</xdr:col>
      <xdr:colOff>533400</xdr:colOff>
      <xdr:row>61</xdr:row>
      <xdr:rowOff>101812</xdr:rowOff>
    </xdr:to>
    <xdr:sp macro="" textlink="">
      <xdr:nvSpPr>
        <xdr:cNvPr id="330" name="フローチャート : 判断 329"/>
        <xdr:cNvSpPr/>
      </xdr:nvSpPr>
      <xdr:spPr>
        <a:xfrm>
          <a:off x="13462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86589</xdr:rowOff>
    </xdr:from>
    <xdr:ext cx="762000" cy="259045"/>
    <xdr:sp macro="" textlink="">
      <xdr:nvSpPr>
        <xdr:cNvPr id="331" name="テキスト ボックス 330"/>
        <xdr:cNvSpPr txBox="1"/>
      </xdr:nvSpPr>
      <xdr:spPr>
        <a:xfrm>
          <a:off x="13131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108373</xdr:rowOff>
    </xdr:from>
    <xdr:to>
      <xdr:col>24</xdr:col>
      <xdr:colOff>609600</xdr:colOff>
      <xdr:row>59</xdr:row>
      <xdr:rowOff>38523</xdr:rowOff>
    </xdr:to>
    <xdr:sp macro="" textlink="">
      <xdr:nvSpPr>
        <xdr:cNvPr id="337" name="円/楕円 336"/>
        <xdr:cNvSpPr/>
      </xdr:nvSpPr>
      <xdr:spPr>
        <a:xfrm>
          <a:off x="16967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124900</xdr:rowOff>
    </xdr:from>
    <xdr:ext cx="762000" cy="259045"/>
    <xdr:sp macro="" textlink="">
      <xdr:nvSpPr>
        <xdr:cNvPr id="338" name="定員管理の状況該当値テキスト"/>
        <xdr:cNvSpPr txBox="1"/>
      </xdr:nvSpPr>
      <xdr:spPr>
        <a:xfrm>
          <a:off x="17106900" y="989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40005</xdr:rowOff>
    </xdr:from>
    <xdr:to>
      <xdr:col>23</xdr:col>
      <xdr:colOff>457200</xdr:colOff>
      <xdr:row>58</xdr:row>
      <xdr:rowOff>141605</xdr:rowOff>
    </xdr:to>
    <xdr:sp macro="" textlink="">
      <xdr:nvSpPr>
        <xdr:cNvPr id="339" name="円/楕円 338"/>
        <xdr:cNvSpPr/>
      </xdr:nvSpPr>
      <xdr:spPr>
        <a:xfrm>
          <a:off x="16129000" y="99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151782</xdr:rowOff>
    </xdr:from>
    <xdr:ext cx="736600" cy="259045"/>
    <xdr:sp macro="" textlink="">
      <xdr:nvSpPr>
        <xdr:cNvPr id="340" name="テキスト ボックス 339"/>
        <xdr:cNvSpPr txBox="1"/>
      </xdr:nvSpPr>
      <xdr:spPr>
        <a:xfrm>
          <a:off x="15798800" y="975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110913</xdr:rowOff>
    </xdr:from>
    <xdr:to>
      <xdr:col>22</xdr:col>
      <xdr:colOff>254000</xdr:colOff>
      <xdr:row>58</xdr:row>
      <xdr:rowOff>41063</xdr:rowOff>
    </xdr:to>
    <xdr:sp macro="" textlink="">
      <xdr:nvSpPr>
        <xdr:cNvPr id="341" name="円/楕円 340"/>
        <xdr:cNvSpPr/>
      </xdr:nvSpPr>
      <xdr:spPr>
        <a:xfrm>
          <a:off x="15240000" y="98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51240</xdr:rowOff>
    </xdr:from>
    <xdr:ext cx="762000" cy="259045"/>
    <xdr:sp macro="" textlink="">
      <xdr:nvSpPr>
        <xdr:cNvPr id="342" name="テキスト ボックス 341"/>
        <xdr:cNvSpPr txBox="1"/>
      </xdr:nvSpPr>
      <xdr:spPr>
        <a:xfrm>
          <a:off x="14909800" y="965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106892</xdr:rowOff>
    </xdr:from>
    <xdr:to>
      <xdr:col>21</xdr:col>
      <xdr:colOff>50800</xdr:colOff>
      <xdr:row>58</xdr:row>
      <xdr:rowOff>37042</xdr:rowOff>
    </xdr:to>
    <xdr:sp macro="" textlink="">
      <xdr:nvSpPr>
        <xdr:cNvPr id="343" name="円/楕円 342"/>
        <xdr:cNvSpPr/>
      </xdr:nvSpPr>
      <xdr:spPr>
        <a:xfrm>
          <a:off x="14351000" y="98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47219</xdr:rowOff>
    </xdr:from>
    <xdr:ext cx="762000" cy="259045"/>
    <xdr:sp macro="" textlink="">
      <xdr:nvSpPr>
        <xdr:cNvPr id="344" name="テキスト ボックス 343"/>
        <xdr:cNvSpPr txBox="1"/>
      </xdr:nvSpPr>
      <xdr:spPr>
        <a:xfrm>
          <a:off x="14020800" y="964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163195</xdr:rowOff>
    </xdr:from>
    <xdr:to>
      <xdr:col>19</xdr:col>
      <xdr:colOff>533400</xdr:colOff>
      <xdr:row>58</xdr:row>
      <xdr:rowOff>93345</xdr:rowOff>
    </xdr:to>
    <xdr:sp macro="" textlink="">
      <xdr:nvSpPr>
        <xdr:cNvPr id="345" name="円/楕円 344"/>
        <xdr:cNvSpPr/>
      </xdr:nvSpPr>
      <xdr:spPr>
        <a:xfrm>
          <a:off x="13462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103522</xdr:rowOff>
    </xdr:from>
    <xdr:ext cx="762000" cy="259045"/>
    <xdr:sp macro="" textlink="">
      <xdr:nvSpPr>
        <xdr:cNvPr id="346" name="テキスト ボックス 345"/>
        <xdr:cNvSpPr txBox="1"/>
      </xdr:nvSpPr>
      <xdr:spPr>
        <a:xfrm>
          <a:off x="13131800" y="97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300">
              <a:solidFill>
                <a:schemeClr val="dk1"/>
              </a:solidFill>
              <a:latin typeface="+mn-lt"/>
              <a:ea typeface="+mn-ea"/>
              <a:cs typeface="+mn-cs"/>
            </a:rPr>
            <a:t>実質</a:t>
          </a:r>
          <a:r>
            <a:rPr kumimoji="1" lang="ja-JP" altLang="ja-JP" sz="1300">
              <a:solidFill>
                <a:sysClr val="windowText" lastClr="000000"/>
              </a:solidFill>
              <a:latin typeface="+mn-lt"/>
              <a:ea typeface="+mn-ea"/>
              <a:cs typeface="+mn-cs"/>
            </a:rPr>
            <a:t>公債費比率は、類似団体平均との比較においては前年度に引き続き下回</a:t>
          </a:r>
          <a:r>
            <a:rPr kumimoji="1" lang="ja-JP" altLang="en-US" sz="1300">
              <a:solidFill>
                <a:sysClr val="windowText" lastClr="000000"/>
              </a:solidFill>
              <a:latin typeface="+mn-lt"/>
              <a:ea typeface="+mn-ea"/>
              <a:cs typeface="+mn-cs"/>
            </a:rPr>
            <a:t>り</a:t>
          </a:r>
          <a:r>
            <a:rPr kumimoji="1" lang="ja-JP" altLang="ja-JP" sz="1300">
              <a:solidFill>
                <a:sysClr val="windowText" lastClr="000000"/>
              </a:solidFill>
              <a:latin typeface="+mn-lt"/>
              <a:ea typeface="+mn-ea"/>
              <a:cs typeface="+mn-cs"/>
            </a:rPr>
            <a:t>、前年度比</a:t>
          </a:r>
          <a:r>
            <a:rPr kumimoji="1" lang="en-US" altLang="ja-JP" sz="1300">
              <a:solidFill>
                <a:sysClr val="windowText" lastClr="000000"/>
              </a:solidFill>
              <a:latin typeface="+mn-lt"/>
              <a:ea typeface="+mn-ea"/>
              <a:cs typeface="+mn-cs"/>
            </a:rPr>
            <a:t>0.7</a:t>
          </a:r>
          <a:r>
            <a:rPr kumimoji="1" lang="ja-JP" altLang="ja-JP" sz="1300">
              <a:solidFill>
                <a:sysClr val="windowText" lastClr="000000"/>
              </a:solidFill>
              <a:latin typeface="+mn-lt"/>
              <a:ea typeface="+mn-ea"/>
              <a:cs typeface="+mn-cs"/>
            </a:rPr>
            <a:t>ポイント</a:t>
          </a:r>
          <a:r>
            <a:rPr kumimoji="1" lang="ja-JP" altLang="en-US" sz="1300">
              <a:solidFill>
                <a:sysClr val="windowText" lastClr="000000"/>
              </a:solidFill>
              <a:latin typeface="+mn-lt"/>
              <a:ea typeface="+mn-ea"/>
              <a:cs typeface="+mn-cs"/>
            </a:rPr>
            <a:t>減</a:t>
          </a:r>
          <a:r>
            <a:rPr kumimoji="1" lang="ja-JP" altLang="ja-JP" sz="1300">
              <a:solidFill>
                <a:sysClr val="windowText" lastClr="000000"/>
              </a:solidFill>
              <a:latin typeface="+mn-lt"/>
              <a:ea typeface="+mn-ea"/>
              <a:cs typeface="+mn-cs"/>
            </a:rPr>
            <a:t>の</a:t>
          </a:r>
          <a:r>
            <a:rPr kumimoji="1" lang="en-US" altLang="ja-JP" sz="1300">
              <a:solidFill>
                <a:sysClr val="windowText" lastClr="000000"/>
              </a:solidFill>
              <a:latin typeface="+mn-lt"/>
              <a:ea typeface="+mn-ea"/>
              <a:cs typeface="+mn-cs"/>
            </a:rPr>
            <a:t>0.8</a:t>
          </a:r>
          <a:r>
            <a:rPr kumimoji="1" lang="ja-JP" altLang="ja-JP" sz="1300">
              <a:solidFill>
                <a:sysClr val="windowText" lastClr="000000"/>
              </a:solidFill>
              <a:latin typeface="+mn-lt"/>
              <a:ea typeface="+mn-ea"/>
              <a:cs typeface="+mn-cs"/>
            </a:rPr>
            <a:t>％となった。単年度の実質公債費比率は、</a:t>
          </a:r>
          <a:r>
            <a:rPr kumimoji="1" lang="ja-JP" altLang="en-US" sz="1300">
              <a:solidFill>
                <a:sysClr val="windowText" lastClr="000000"/>
              </a:solidFill>
              <a:latin typeface="+mn-lt"/>
              <a:ea typeface="+mn-ea"/>
              <a:cs typeface="+mn-cs"/>
            </a:rPr>
            <a:t>分子で、定期償還の減などによる元利償還金の減のほか、</a:t>
          </a:r>
          <a:r>
            <a:rPr kumimoji="1" lang="ja-JP" altLang="ja-JP" sz="1300">
              <a:solidFill>
                <a:sysClr val="windowText" lastClr="000000"/>
              </a:solidFill>
              <a:latin typeface="+mn-lt"/>
              <a:ea typeface="+mn-ea"/>
              <a:cs typeface="+mn-cs"/>
            </a:rPr>
            <a:t>下水道事業会計への公債費分に係る繰出金の減や</a:t>
          </a:r>
          <a:r>
            <a:rPr kumimoji="1" lang="ja-JP" altLang="en-US" sz="1300">
              <a:solidFill>
                <a:sysClr val="windowText" lastClr="000000"/>
              </a:solidFill>
              <a:latin typeface="+mn-lt"/>
              <a:ea typeface="+mn-ea"/>
              <a:cs typeface="+mn-cs"/>
            </a:rPr>
            <a:t>、分母で、</a:t>
          </a:r>
          <a:r>
            <a:rPr kumimoji="1" lang="ja-JP" altLang="ja-JP" sz="1300">
              <a:solidFill>
                <a:sysClr val="windowText" lastClr="000000"/>
              </a:solidFill>
              <a:latin typeface="+mn-lt"/>
              <a:ea typeface="+mn-ea"/>
              <a:cs typeface="+mn-cs"/>
            </a:rPr>
            <a:t>標準財政収入額等</a:t>
          </a:r>
          <a:r>
            <a:rPr kumimoji="1" lang="ja-JP" altLang="en-US" sz="1300">
              <a:solidFill>
                <a:sysClr val="windowText" lastClr="000000"/>
              </a:solidFill>
              <a:latin typeface="+mn-lt"/>
              <a:ea typeface="+mn-ea"/>
              <a:cs typeface="+mn-cs"/>
            </a:rPr>
            <a:t>や普通交付税額</a:t>
          </a:r>
          <a:r>
            <a:rPr kumimoji="1" lang="ja-JP" altLang="ja-JP" sz="1300">
              <a:solidFill>
                <a:sysClr val="windowText" lastClr="000000"/>
              </a:solidFill>
              <a:latin typeface="+mn-lt"/>
              <a:ea typeface="+mn-ea"/>
              <a:cs typeface="+mn-cs"/>
            </a:rPr>
            <a:t>が増となったことから、単年度では前年度と比較し約</a:t>
          </a:r>
          <a:r>
            <a:rPr kumimoji="1" lang="en-US" altLang="ja-JP" sz="1300">
              <a:solidFill>
                <a:sysClr val="windowText" lastClr="000000"/>
              </a:solidFill>
              <a:latin typeface="+mn-lt"/>
              <a:ea typeface="+mn-ea"/>
              <a:cs typeface="+mn-cs"/>
            </a:rPr>
            <a:t>1.4</a:t>
          </a:r>
          <a:r>
            <a:rPr kumimoji="1" lang="ja-JP" altLang="ja-JP" sz="1300">
              <a:solidFill>
                <a:sysClr val="windowText" lastClr="000000"/>
              </a:solidFill>
              <a:latin typeface="+mn-lt"/>
              <a:ea typeface="+mn-ea"/>
              <a:cs typeface="+mn-cs"/>
            </a:rPr>
            <a:t>ポイントの減少と</a:t>
          </a:r>
          <a:r>
            <a:rPr kumimoji="1" lang="ja-JP" altLang="en-US" sz="1300">
              <a:solidFill>
                <a:sysClr val="windowText" lastClr="000000"/>
              </a:solidFill>
              <a:latin typeface="+mn-lt"/>
              <a:ea typeface="+mn-ea"/>
              <a:cs typeface="+mn-cs"/>
            </a:rPr>
            <a:t>なっている。</a:t>
          </a:r>
          <a:r>
            <a:rPr kumimoji="1" lang="ja-JP" altLang="ja-JP" sz="1300">
              <a:solidFill>
                <a:sysClr val="windowText" lastClr="000000"/>
              </a:solidFill>
              <a:latin typeface="+mn-lt"/>
              <a:ea typeface="+mn-ea"/>
              <a:cs typeface="+mn-cs"/>
            </a:rPr>
            <a:t>引き続き、</a:t>
          </a:r>
          <a:r>
            <a:rPr kumimoji="1" lang="ja-JP" altLang="en-US" sz="1300">
              <a:solidFill>
                <a:sysClr val="windowText" lastClr="000000"/>
              </a:solidFill>
              <a:latin typeface="+mn-lt"/>
              <a:ea typeface="+mn-ea"/>
              <a:cs typeface="+mn-cs"/>
            </a:rPr>
            <a:t>公債費</a:t>
          </a:r>
          <a:r>
            <a:rPr kumimoji="1" lang="ja-JP" altLang="ja-JP" sz="1300">
              <a:solidFill>
                <a:sysClr val="windowText" lastClr="000000"/>
              </a:solidFill>
              <a:latin typeface="+mn-lt"/>
              <a:ea typeface="+mn-ea"/>
              <a:cs typeface="+mn-cs"/>
            </a:rPr>
            <a:t>の抑制に努めていく。</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3" name="直線コネクタ 372"/>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4"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5" name="直線コネクタ 374"/>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166116</xdr:rowOff>
    </xdr:from>
    <xdr:to>
      <xdr:col>24</xdr:col>
      <xdr:colOff>558800</xdr:colOff>
      <xdr:row>37</xdr:row>
      <xdr:rowOff>62230</xdr:rowOff>
    </xdr:to>
    <xdr:cxnSp macro="">
      <xdr:nvCxnSpPr>
        <xdr:cNvPr id="378" name="直線コネクタ 377"/>
        <xdr:cNvCxnSpPr/>
      </xdr:nvCxnSpPr>
      <xdr:spPr>
        <a:xfrm flipV="1">
          <a:off x="16179800" y="63383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9"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0" name="フローチャート : 判断 379"/>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42926</xdr:rowOff>
    </xdr:from>
    <xdr:to>
      <xdr:col>23</xdr:col>
      <xdr:colOff>406400</xdr:colOff>
      <xdr:row>37</xdr:row>
      <xdr:rowOff>62230</xdr:rowOff>
    </xdr:to>
    <xdr:cxnSp macro="">
      <xdr:nvCxnSpPr>
        <xdr:cNvPr id="381" name="直線コネクタ 380"/>
        <xdr:cNvCxnSpPr/>
      </xdr:nvCxnSpPr>
      <xdr:spPr>
        <a:xfrm>
          <a:off x="15290800" y="63865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95504</xdr:rowOff>
    </xdr:from>
    <xdr:to>
      <xdr:col>23</xdr:col>
      <xdr:colOff>457200</xdr:colOff>
      <xdr:row>41</xdr:row>
      <xdr:rowOff>25654</xdr:rowOff>
    </xdr:to>
    <xdr:sp macro="" textlink="">
      <xdr:nvSpPr>
        <xdr:cNvPr id="382" name="フローチャート : 判断 381"/>
        <xdr:cNvSpPr/>
      </xdr:nvSpPr>
      <xdr:spPr>
        <a:xfrm>
          <a:off x="16129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10431</xdr:rowOff>
    </xdr:from>
    <xdr:ext cx="736600" cy="259045"/>
    <xdr:sp macro="" textlink="">
      <xdr:nvSpPr>
        <xdr:cNvPr id="383" name="テキスト ボックス 382"/>
        <xdr:cNvSpPr txBox="1"/>
      </xdr:nvSpPr>
      <xdr:spPr>
        <a:xfrm>
          <a:off x="15798800" y="703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13970</xdr:rowOff>
    </xdr:from>
    <xdr:to>
      <xdr:col>22</xdr:col>
      <xdr:colOff>203200</xdr:colOff>
      <xdr:row>37</xdr:row>
      <xdr:rowOff>42926</xdr:rowOff>
    </xdr:to>
    <xdr:cxnSp macro="">
      <xdr:nvCxnSpPr>
        <xdr:cNvPr id="384" name="直線コネクタ 383"/>
        <xdr:cNvCxnSpPr/>
      </xdr:nvCxnSpPr>
      <xdr:spPr>
        <a:xfrm>
          <a:off x="14401800" y="63576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153416</xdr:rowOff>
    </xdr:from>
    <xdr:to>
      <xdr:col>22</xdr:col>
      <xdr:colOff>254000</xdr:colOff>
      <xdr:row>41</xdr:row>
      <xdr:rowOff>83566</xdr:rowOff>
    </xdr:to>
    <xdr:sp macro="" textlink="">
      <xdr:nvSpPr>
        <xdr:cNvPr id="385" name="フローチャート : 判断 384"/>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68343</xdr:rowOff>
    </xdr:from>
    <xdr:ext cx="762000" cy="259045"/>
    <xdr:sp macro="" textlink="">
      <xdr:nvSpPr>
        <xdr:cNvPr id="386" name="テキスト ボックス 385"/>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117856</xdr:rowOff>
    </xdr:from>
    <xdr:to>
      <xdr:col>21</xdr:col>
      <xdr:colOff>0</xdr:colOff>
      <xdr:row>37</xdr:row>
      <xdr:rowOff>13970</xdr:rowOff>
    </xdr:to>
    <xdr:cxnSp macro="">
      <xdr:nvCxnSpPr>
        <xdr:cNvPr id="387" name="直線コネクタ 386"/>
        <xdr:cNvCxnSpPr/>
      </xdr:nvCxnSpPr>
      <xdr:spPr>
        <a:xfrm>
          <a:off x="13512800" y="62900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8" name="フローチャート : 判断 387"/>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89" name="テキスト ボックス 388"/>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0" name="フローチャート : 判断 389"/>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91" name="テキスト ボックス 390"/>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115316</xdr:rowOff>
    </xdr:from>
    <xdr:to>
      <xdr:col>24</xdr:col>
      <xdr:colOff>609600</xdr:colOff>
      <xdr:row>37</xdr:row>
      <xdr:rowOff>45466</xdr:rowOff>
    </xdr:to>
    <xdr:sp macro="" textlink="">
      <xdr:nvSpPr>
        <xdr:cNvPr id="397" name="円/楕円 396"/>
        <xdr:cNvSpPr/>
      </xdr:nvSpPr>
      <xdr:spPr>
        <a:xfrm>
          <a:off x="169672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131843</xdr:rowOff>
    </xdr:from>
    <xdr:ext cx="762000" cy="259045"/>
    <xdr:sp macro="" textlink="">
      <xdr:nvSpPr>
        <xdr:cNvPr id="398" name="公債費負担の状況該当値テキスト"/>
        <xdr:cNvSpPr txBox="1"/>
      </xdr:nvSpPr>
      <xdr:spPr>
        <a:xfrm>
          <a:off x="17106900" y="613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11430</xdr:rowOff>
    </xdr:from>
    <xdr:to>
      <xdr:col>23</xdr:col>
      <xdr:colOff>457200</xdr:colOff>
      <xdr:row>37</xdr:row>
      <xdr:rowOff>113030</xdr:rowOff>
    </xdr:to>
    <xdr:sp macro="" textlink="">
      <xdr:nvSpPr>
        <xdr:cNvPr id="399" name="円/楕円 398"/>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123207</xdr:rowOff>
    </xdr:from>
    <xdr:ext cx="736600" cy="259045"/>
    <xdr:sp macro="" textlink="">
      <xdr:nvSpPr>
        <xdr:cNvPr id="400" name="テキスト ボックス 399"/>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163576</xdr:rowOff>
    </xdr:from>
    <xdr:to>
      <xdr:col>22</xdr:col>
      <xdr:colOff>254000</xdr:colOff>
      <xdr:row>37</xdr:row>
      <xdr:rowOff>93726</xdr:rowOff>
    </xdr:to>
    <xdr:sp macro="" textlink="">
      <xdr:nvSpPr>
        <xdr:cNvPr id="401" name="円/楕円 400"/>
        <xdr:cNvSpPr/>
      </xdr:nvSpPr>
      <xdr:spPr>
        <a:xfrm>
          <a:off x="15240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103903</xdr:rowOff>
    </xdr:from>
    <xdr:ext cx="762000" cy="259045"/>
    <xdr:sp macro="" textlink="">
      <xdr:nvSpPr>
        <xdr:cNvPr id="402" name="テキスト ボックス 401"/>
        <xdr:cNvSpPr txBox="1"/>
      </xdr:nvSpPr>
      <xdr:spPr>
        <a:xfrm>
          <a:off x="14909800" y="61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134620</xdr:rowOff>
    </xdr:from>
    <xdr:to>
      <xdr:col>21</xdr:col>
      <xdr:colOff>50800</xdr:colOff>
      <xdr:row>37</xdr:row>
      <xdr:rowOff>64770</xdr:rowOff>
    </xdr:to>
    <xdr:sp macro="" textlink="">
      <xdr:nvSpPr>
        <xdr:cNvPr id="403" name="円/楕円 402"/>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74947</xdr:rowOff>
    </xdr:from>
    <xdr:ext cx="762000" cy="259045"/>
    <xdr:sp macro="" textlink="">
      <xdr:nvSpPr>
        <xdr:cNvPr id="404" name="テキスト ボックス 403"/>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67056</xdr:rowOff>
    </xdr:from>
    <xdr:to>
      <xdr:col>19</xdr:col>
      <xdr:colOff>533400</xdr:colOff>
      <xdr:row>36</xdr:row>
      <xdr:rowOff>168656</xdr:rowOff>
    </xdr:to>
    <xdr:sp macro="" textlink="">
      <xdr:nvSpPr>
        <xdr:cNvPr id="405" name="円/楕円 404"/>
        <xdr:cNvSpPr/>
      </xdr:nvSpPr>
      <xdr:spPr>
        <a:xfrm>
          <a:off x="1346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7383</xdr:rowOff>
    </xdr:from>
    <xdr:ext cx="762000" cy="259045"/>
    <xdr:sp macro="" textlink="">
      <xdr:nvSpPr>
        <xdr:cNvPr id="406" name="テキスト ボックス 405"/>
        <xdr:cNvSpPr txBox="1"/>
      </xdr:nvSpPr>
      <xdr:spPr>
        <a:xfrm>
          <a:off x="1313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300">
              <a:solidFill>
                <a:schemeClr val="dk1"/>
              </a:solidFill>
              <a:latin typeface="+mn-lt"/>
              <a:ea typeface="+mn-ea"/>
              <a:cs typeface="+mn-cs"/>
            </a:rPr>
            <a:t>地方債現在高</a:t>
          </a:r>
          <a:r>
            <a:rPr kumimoji="1" lang="ja-JP" altLang="en-US" sz="1300">
              <a:solidFill>
                <a:schemeClr val="dk1"/>
              </a:solidFill>
              <a:latin typeface="+mn-lt"/>
              <a:ea typeface="+mn-ea"/>
              <a:cs typeface="+mn-cs"/>
            </a:rPr>
            <a:t>はほぼ横ばいとなったものの、牧野長尾線</a:t>
          </a:r>
          <a:r>
            <a:rPr kumimoji="1" lang="ja-JP" altLang="ja-JP" sz="1300">
              <a:solidFill>
                <a:schemeClr val="dk1"/>
              </a:solidFill>
              <a:latin typeface="+mn-lt"/>
              <a:ea typeface="+mn-ea"/>
              <a:cs typeface="+mn-cs"/>
            </a:rPr>
            <a:t>用地の買戻し等、事業の進捗による債務負担行為に基づく支出予定額の減等により、将来負担額が減少したことや、財政調整基金や減債基金等の増加による充当可能基金の増加により</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将来負担比率は</a:t>
          </a:r>
          <a:r>
            <a:rPr kumimoji="1" lang="ja-JP" altLang="ja-JP" sz="1300">
              <a:solidFill>
                <a:sysClr val="windowText" lastClr="000000"/>
              </a:solidFill>
              <a:latin typeface="+mn-lt"/>
              <a:ea typeface="+mn-ea"/>
              <a:cs typeface="+mn-cs"/>
            </a:rPr>
            <a:t>「－」となっている。</a:t>
          </a:r>
          <a:r>
            <a:rPr kumimoji="1" lang="ja-JP" altLang="en-US" sz="1300">
              <a:solidFill>
                <a:sysClr val="windowText" lastClr="000000"/>
              </a:solidFill>
              <a:latin typeface="+mn-lt"/>
              <a:ea typeface="+mn-ea"/>
              <a:cs typeface="+mn-cs"/>
            </a:rPr>
            <a:t>引き続き、地方債残高をはじめとした将来負担額の抑制に努めていく。</a:t>
          </a:r>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5" name="直線コネクタ 434"/>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6"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7" name="直線コネクタ 436"/>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36322</xdr:rowOff>
    </xdr:from>
    <xdr:to>
      <xdr:col>21</xdr:col>
      <xdr:colOff>0</xdr:colOff>
      <xdr:row>14</xdr:row>
      <xdr:rowOff>78952</xdr:rowOff>
    </xdr:to>
    <xdr:cxnSp macro="">
      <xdr:nvCxnSpPr>
        <xdr:cNvPr id="440" name="直線コネクタ 439"/>
        <xdr:cNvCxnSpPr/>
      </xdr:nvCxnSpPr>
      <xdr:spPr>
        <a:xfrm flipV="1">
          <a:off x="13512800" y="2436622"/>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98230</xdr:rowOff>
    </xdr:from>
    <xdr:ext cx="762000" cy="259045"/>
    <xdr:sp macro="" textlink="">
      <xdr:nvSpPr>
        <xdr:cNvPr id="441"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2" name="フローチャート : 判断 441"/>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148675</xdr:rowOff>
    </xdr:from>
    <xdr:to>
      <xdr:col>23</xdr:col>
      <xdr:colOff>457200</xdr:colOff>
      <xdr:row>16</xdr:row>
      <xdr:rowOff>78825</xdr:rowOff>
    </xdr:to>
    <xdr:sp macro="" textlink="">
      <xdr:nvSpPr>
        <xdr:cNvPr id="443" name="フローチャート : 判断 442"/>
        <xdr:cNvSpPr/>
      </xdr:nvSpPr>
      <xdr:spPr>
        <a:xfrm>
          <a:off x="16129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89002</xdr:rowOff>
    </xdr:from>
    <xdr:ext cx="736600" cy="259045"/>
    <xdr:sp macro="" textlink="">
      <xdr:nvSpPr>
        <xdr:cNvPr id="444" name="テキスト ボックス 443"/>
        <xdr:cNvSpPr txBox="1"/>
      </xdr:nvSpPr>
      <xdr:spPr>
        <a:xfrm>
          <a:off x="15798800" y="248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41571</xdr:rowOff>
    </xdr:from>
    <xdr:to>
      <xdr:col>22</xdr:col>
      <xdr:colOff>254000</xdr:colOff>
      <xdr:row>16</xdr:row>
      <xdr:rowOff>143171</xdr:rowOff>
    </xdr:to>
    <xdr:sp macro="" textlink="">
      <xdr:nvSpPr>
        <xdr:cNvPr id="445" name="フローチャート : 判断 444"/>
        <xdr:cNvSpPr/>
      </xdr:nvSpPr>
      <xdr:spPr>
        <a:xfrm>
          <a:off x="15240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153348</xdr:rowOff>
    </xdr:from>
    <xdr:ext cx="762000" cy="259045"/>
    <xdr:sp macro="" textlink="">
      <xdr:nvSpPr>
        <xdr:cNvPr id="446" name="テキスト ボックス 445"/>
        <xdr:cNvSpPr txBox="1"/>
      </xdr:nvSpPr>
      <xdr:spPr>
        <a:xfrm>
          <a:off x="14909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79375</xdr:rowOff>
    </xdr:from>
    <xdr:to>
      <xdr:col>21</xdr:col>
      <xdr:colOff>50800</xdr:colOff>
      <xdr:row>17</xdr:row>
      <xdr:rowOff>9525</xdr:rowOff>
    </xdr:to>
    <xdr:sp macro="" textlink="">
      <xdr:nvSpPr>
        <xdr:cNvPr id="447" name="フローチャート : 判断 446"/>
        <xdr:cNvSpPr/>
      </xdr:nvSpPr>
      <xdr:spPr>
        <a:xfrm>
          <a:off x="14351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165752</xdr:rowOff>
    </xdr:from>
    <xdr:ext cx="762000" cy="259045"/>
    <xdr:sp macro="" textlink="">
      <xdr:nvSpPr>
        <xdr:cNvPr id="448" name="テキスト ボックス 447"/>
        <xdr:cNvSpPr txBox="1"/>
      </xdr:nvSpPr>
      <xdr:spPr>
        <a:xfrm>
          <a:off x="14020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11684</xdr:rowOff>
    </xdr:from>
    <xdr:to>
      <xdr:col>19</xdr:col>
      <xdr:colOff>533400</xdr:colOff>
      <xdr:row>17</xdr:row>
      <xdr:rowOff>113284</xdr:rowOff>
    </xdr:to>
    <xdr:sp macro="" textlink="">
      <xdr:nvSpPr>
        <xdr:cNvPr id="449" name="フローチャート : 判断 448"/>
        <xdr:cNvSpPr/>
      </xdr:nvSpPr>
      <xdr:spPr>
        <a:xfrm>
          <a:off x="13462000" y="292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98061</xdr:rowOff>
    </xdr:from>
    <xdr:ext cx="762000" cy="259045"/>
    <xdr:sp macro="" textlink="">
      <xdr:nvSpPr>
        <xdr:cNvPr id="450" name="テキスト ボックス 449"/>
        <xdr:cNvSpPr txBox="1"/>
      </xdr:nvSpPr>
      <xdr:spPr>
        <a:xfrm>
          <a:off x="13131800" y="301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156972</xdr:rowOff>
    </xdr:from>
    <xdr:to>
      <xdr:col>21</xdr:col>
      <xdr:colOff>50800</xdr:colOff>
      <xdr:row>14</xdr:row>
      <xdr:rowOff>87122</xdr:rowOff>
    </xdr:to>
    <xdr:sp macro="" textlink="">
      <xdr:nvSpPr>
        <xdr:cNvPr id="456" name="円/楕円 455"/>
        <xdr:cNvSpPr/>
      </xdr:nvSpPr>
      <xdr:spPr>
        <a:xfrm>
          <a:off x="14351000" y="23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97299</xdr:rowOff>
    </xdr:from>
    <xdr:ext cx="762000" cy="259045"/>
    <xdr:sp macro="" textlink="">
      <xdr:nvSpPr>
        <xdr:cNvPr id="457" name="テキスト ボックス 456"/>
        <xdr:cNvSpPr txBox="1"/>
      </xdr:nvSpPr>
      <xdr:spPr>
        <a:xfrm>
          <a:off x="14020800" y="215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28152</xdr:rowOff>
    </xdr:from>
    <xdr:to>
      <xdr:col>19</xdr:col>
      <xdr:colOff>533400</xdr:colOff>
      <xdr:row>14</xdr:row>
      <xdr:rowOff>129752</xdr:rowOff>
    </xdr:to>
    <xdr:sp macro="" textlink="">
      <xdr:nvSpPr>
        <xdr:cNvPr id="458" name="円/楕円 457"/>
        <xdr:cNvSpPr/>
      </xdr:nvSpPr>
      <xdr:spPr>
        <a:xfrm>
          <a:off x="13462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139929</xdr:rowOff>
    </xdr:from>
    <xdr:ext cx="762000" cy="259045"/>
    <xdr:sp macro="" textlink="">
      <xdr:nvSpPr>
        <xdr:cNvPr id="459" name="テキスト ボックス 458"/>
        <xdr:cNvSpPr txBox="1"/>
      </xdr:nvSpPr>
      <xdr:spPr>
        <a:xfrm>
          <a:off x="13131800" y="2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大阪府枚方市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407,528
403,713
65.12
125,232,639
123,190,101
1,876,434
76,893,049
96,903,574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mn-lt"/>
              <a:ea typeface="+mn-ea"/>
              <a:cs typeface="+mn-cs"/>
            </a:rPr>
            <a:t>  　経常</a:t>
          </a:r>
          <a:r>
            <a:rPr kumimoji="1" lang="ja-JP" altLang="ja-JP" sz="1300" baseline="0">
              <a:solidFill>
                <a:schemeClr val="dk1"/>
              </a:solidFill>
              <a:latin typeface="+mn-lt"/>
              <a:ea typeface="+mn-ea"/>
              <a:cs typeface="+mn-cs"/>
            </a:rPr>
            <a:t>収支比率における人件費の割合は、類似団体平均を</a:t>
          </a:r>
          <a:r>
            <a:rPr kumimoji="1" lang="ja-JP" altLang="en-US" sz="1300" baseline="0">
              <a:solidFill>
                <a:schemeClr val="dk1"/>
              </a:solidFill>
              <a:latin typeface="+mn-lt"/>
              <a:ea typeface="+mn-ea"/>
              <a:cs typeface="+mn-cs"/>
            </a:rPr>
            <a:t>下回り</a:t>
          </a:r>
          <a:r>
            <a:rPr kumimoji="1" lang="ja-JP" altLang="ja-JP" sz="1300" baseline="0">
              <a:solidFill>
                <a:schemeClr val="dk1"/>
              </a:solidFill>
              <a:latin typeface="+mn-lt"/>
              <a:ea typeface="+mn-ea"/>
              <a:cs typeface="+mn-cs"/>
            </a:rPr>
            <a:t>、</a:t>
          </a:r>
          <a:r>
            <a:rPr kumimoji="1" lang="ja-JP" altLang="en-US" sz="1300" baseline="0">
              <a:solidFill>
                <a:schemeClr val="dk1"/>
              </a:solidFill>
              <a:latin typeface="+mn-lt"/>
              <a:ea typeface="+mn-ea"/>
              <a:cs typeface="+mn-cs"/>
            </a:rPr>
            <a:t>前年度比</a:t>
          </a:r>
          <a:r>
            <a:rPr kumimoji="1" lang="en-US" altLang="ja-JP" sz="1300" baseline="0">
              <a:solidFill>
                <a:schemeClr val="dk1"/>
              </a:solidFill>
              <a:latin typeface="+mn-lt"/>
              <a:ea typeface="+mn-ea"/>
              <a:cs typeface="+mn-cs"/>
            </a:rPr>
            <a:t>0.3</a:t>
          </a:r>
          <a:r>
            <a:rPr kumimoji="1" lang="ja-JP" altLang="ja-JP" sz="1300" baseline="0">
              <a:solidFill>
                <a:schemeClr val="dk1"/>
              </a:solidFill>
              <a:latin typeface="+mn-lt"/>
              <a:ea typeface="+mn-ea"/>
              <a:cs typeface="+mn-cs"/>
            </a:rPr>
            <a:t>ポイントの減となっているが、これは主に分母である経常</a:t>
          </a:r>
          <a:r>
            <a:rPr kumimoji="1" lang="ja-JP" altLang="ja-JP" sz="1300" baseline="0">
              <a:solidFill>
                <a:sysClr val="windowText" lastClr="000000"/>
              </a:solidFill>
              <a:latin typeface="+mn-lt"/>
              <a:ea typeface="+mn-ea"/>
              <a:cs typeface="+mn-cs"/>
            </a:rPr>
            <a:t>一般財源の増などによるものである</a:t>
          </a:r>
          <a:r>
            <a:rPr kumimoji="1" lang="ja-JP" altLang="en-US" sz="1300" baseline="0">
              <a:solidFill>
                <a:sysClr val="windowText" lastClr="000000"/>
              </a:solidFill>
              <a:latin typeface="+mn-lt"/>
              <a:ea typeface="+mn-ea"/>
              <a:cs typeface="+mn-cs"/>
            </a:rPr>
            <a:t>。</a:t>
          </a:r>
          <a:r>
            <a:rPr kumimoji="1" lang="ja-JP" altLang="ja-JP" sz="1300" baseline="0">
              <a:solidFill>
                <a:sysClr val="windowText" lastClr="000000"/>
              </a:solidFill>
              <a:latin typeface="+mn-lt"/>
              <a:ea typeface="+mn-ea"/>
              <a:cs typeface="+mn-cs"/>
            </a:rPr>
            <a:t>平成</a:t>
          </a:r>
          <a:r>
            <a:rPr kumimoji="1" lang="en-US" altLang="ja-JP" sz="1300" baseline="0">
              <a:solidFill>
                <a:sysClr val="windowText" lastClr="000000"/>
              </a:solidFill>
              <a:latin typeface="+mn-lt"/>
              <a:ea typeface="+mn-ea"/>
              <a:cs typeface="+mn-cs"/>
            </a:rPr>
            <a:t>26</a:t>
          </a:r>
          <a:r>
            <a:rPr kumimoji="1" lang="ja-JP" altLang="ja-JP" sz="1300" baseline="0">
              <a:solidFill>
                <a:sysClr val="windowText" lastClr="000000"/>
              </a:solidFill>
              <a:latin typeface="+mn-lt"/>
              <a:ea typeface="+mn-ea"/>
              <a:cs typeface="+mn-cs"/>
            </a:rPr>
            <a:t>年度は、</a:t>
          </a:r>
          <a:r>
            <a:rPr kumimoji="1" lang="ja-JP" altLang="en-US" sz="1300" baseline="0">
              <a:solidFill>
                <a:sysClr val="windowText" lastClr="000000"/>
              </a:solidFill>
              <a:latin typeface="+mn-lt"/>
              <a:ea typeface="+mn-ea"/>
              <a:cs typeface="+mn-cs"/>
            </a:rPr>
            <a:t>中核市への移行などにより、</a:t>
          </a:r>
          <a:r>
            <a:rPr kumimoji="1" lang="ja-JP" altLang="ja-JP" sz="1300">
              <a:solidFill>
                <a:sysClr val="windowText" lastClr="000000"/>
              </a:solidFill>
              <a:latin typeface="+mn-lt"/>
              <a:ea typeface="+mn-ea"/>
              <a:cs typeface="+mn-cs"/>
            </a:rPr>
            <a:t>前年度に比べ人件費に占める経常経費充当一般財源が</a:t>
          </a:r>
          <a:r>
            <a:rPr kumimoji="1" lang="ja-JP" altLang="en-US" sz="1300">
              <a:solidFill>
                <a:sysClr val="windowText" lastClr="000000"/>
              </a:solidFill>
              <a:latin typeface="+mn-lt"/>
              <a:ea typeface="+mn-ea"/>
              <a:cs typeface="+mn-cs"/>
            </a:rPr>
            <a:t>増となっているが、</a:t>
          </a:r>
          <a:r>
            <a:rPr kumimoji="1" lang="ja-JP" altLang="ja-JP" sz="1300">
              <a:solidFill>
                <a:sysClr val="windowText" lastClr="000000"/>
              </a:solidFill>
              <a:latin typeface="+mn-lt"/>
              <a:ea typeface="+mn-ea"/>
              <a:cs typeface="+mn-cs"/>
            </a:rPr>
            <a:t>今後も枚方市職員定数基本方針に基づき、</a:t>
          </a:r>
          <a:r>
            <a:rPr kumimoji="1" lang="ja-JP" altLang="en-US" sz="1300">
              <a:solidFill>
                <a:sysClr val="windowText" lastClr="000000"/>
              </a:solidFill>
              <a:latin typeface="+mn-lt"/>
              <a:ea typeface="+mn-ea"/>
              <a:cs typeface="+mn-cs"/>
            </a:rPr>
            <a:t>事務事業の見直し・効率化などにより、</a:t>
          </a:r>
          <a:r>
            <a:rPr kumimoji="1" lang="ja-JP" altLang="ja-JP" sz="1300">
              <a:solidFill>
                <a:sysClr val="windowText" lastClr="000000"/>
              </a:solidFill>
              <a:latin typeface="+mn-lt"/>
              <a:ea typeface="+mn-ea"/>
              <a:cs typeface="+mn-cs"/>
            </a:rPr>
            <a:t>職員数と総人件費の適正化を図っていく。</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37</xdr:row>
      <xdr:rowOff>146050</xdr:rowOff>
    </xdr:to>
    <xdr:cxnSp macro="">
      <xdr:nvCxnSpPr>
        <xdr:cNvPr id="66" name="直線コネクタ 65"/>
        <xdr:cNvCxnSpPr/>
      </xdr:nvCxnSpPr>
      <xdr:spPr>
        <a:xfrm flipV="1">
          <a:off x="3987800" y="6457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148772</xdr:rowOff>
    </xdr:to>
    <xdr:cxnSp macro="">
      <xdr:nvCxnSpPr>
        <xdr:cNvPr id="69" name="直線コネクタ 68"/>
        <xdr:cNvCxnSpPr/>
      </xdr:nvCxnSpPr>
      <xdr:spPr>
        <a:xfrm flipV="1">
          <a:off x="3098800" y="64897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65315</xdr:rowOff>
    </xdr:from>
    <xdr:to>
      <xdr:col>5</xdr:col>
      <xdr:colOff>600075</xdr:colOff>
      <xdr:row>38</xdr:row>
      <xdr:rowOff>166915</xdr:rowOff>
    </xdr:to>
    <xdr:sp macro="" textlink="">
      <xdr:nvSpPr>
        <xdr:cNvPr id="70" name="フローチャート : 判断 69"/>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151692</xdr:rowOff>
    </xdr:from>
    <xdr:ext cx="736600" cy="259045"/>
    <xdr:sp macro="" textlink="">
      <xdr:nvSpPr>
        <xdr:cNvPr id="71" name="テキスト ボックス 70"/>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148772</xdr:rowOff>
    </xdr:from>
    <xdr:to>
      <xdr:col>4</xdr:col>
      <xdr:colOff>346075</xdr:colOff>
      <xdr:row>39</xdr:row>
      <xdr:rowOff>140607</xdr:rowOff>
    </xdr:to>
    <xdr:cxnSp macro="">
      <xdr:nvCxnSpPr>
        <xdr:cNvPr id="72" name="直線コネクタ 71"/>
        <xdr:cNvCxnSpPr/>
      </xdr:nvCxnSpPr>
      <xdr:spPr>
        <a:xfrm flipV="1">
          <a:off x="2209800" y="66638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2722</xdr:rowOff>
    </xdr:from>
    <xdr:to>
      <xdr:col>4</xdr:col>
      <xdr:colOff>396875</xdr:colOff>
      <xdr:row>39</xdr:row>
      <xdr:rowOff>104322</xdr:rowOff>
    </xdr:to>
    <xdr:sp macro="" textlink="">
      <xdr:nvSpPr>
        <xdr:cNvPr id="73" name="フローチャート : 判断 72"/>
        <xdr:cNvSpPr/>
      </xdr:nvSpPr>
      <xdr:spPr>
        <a:xfrm>
          <a:off x="3048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89099</xdr:rowOff>
    </xdr:from>
    <xdr:ext cx="762000" cy="259045"/>
    <xdr:sp macro="" textlink="">
      <xdr:nvSpPr>
        <xdr:cNvPr id="74" name="テキスト ボックス 73"/>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40</xdr:row>
      <xdr:rowOff>121557</xdr:rowOff>
    </xdr:to>
    <xdr:cxnSp macro="">
      <xdr:nvCxnSpPr>
        <xdr:cNvPr id="75" name="直線コネクタ 74"/>
        <xdr:cNvCxnSpPr/>
      </xdr:nvCxnSpPr>
      <xdr:spPr>
        <a:xfrm flipV="1">
          <a:off x="1320800" y="6827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133350</xdr:rowOff>
    </xdr:from>
    <xdr:to>
      <xdr:col>3</xdr:col>
      <xdr:colOff>193675</xdr:colOff>
      <xdr:row>40</xdr:row>
      <xdr:rowOff>63500</xdr:rowOff>
    </xdr:to>
    <xdr:sp macro="" textlink="">
      <xdr:nvSpPr>
        <xdr:cNvPr id="76" name="フローチャート : 判断 75"/>
        <xdr:cNvSpPr/>
      </xdr:nvSpPr>
      <xdr:spPr>
        <a:xfrm>
          <a:off x="2159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77" name="テキスト ボックス 76"/>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122465</xdr:rowOff>
    </xdr:from>
    <xdr:to>
      <xdr:col>1</xdr:col>
      <xdr:colOff>676275</xdr:colOff>
      <xdr:row>40</xdr:row>
      <xdr:rowOff>52615</xdr:rowOff>
    </xdr:to>
    <xdr:sp macro="" textlink="">
      <xdr:nvSpPr>
        <xdr:cNvPr id="78" name="フローチャート : 判断 77"/>
        <xdr:cNvSpPr/>
      </xdr:nvSpPr>
      <xdr:spPr>
        <a:xfrm>
          <a:off x="1270000" y="680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62792</xdr:rowOff>
    </xdr:from>
    <xdr:ext cx="762000" cy="259045"/>
    <xdr:sp macro="" textlink="">
      <xdr:nvSpPr>
        <xdr:cNvPr id="79" name="テキスト ボックス 78"/>
        <xdr:cNvSpPr txBox="1"/>
      </xdr:nvSpPr>
      <xdr:spPr>
        <a:xfrm>
          <a:off x="939800" y="65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5" name="円/楕円 84"/>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79120</xdr:rowOff>
    </xdr:from>
    <xdr:ext cx="762000" cy="259045"/>
    <xdr:sp macro="" textlink="">
      <xdr:nvSpPr>
        <xdr:cNvPr id="86" name="人件費該当値テキスト"/>
        <xdr:cNvSpPr txBox="1"/>
      </xdr:nvSpPr>
      <xdr:spPr>
        <a:xfrm>
          <a:off x="49149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88" name="テキスト ボックス 87"/>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97972</xdr:rowOff>
    </xdr:from>
    <xdr:to>
      <xdr:col>4</xdr:col>
      <xdr:colOff>396875</xdr:colOff>
      <xdr:row>39</xdr:row>
      <xdr:rowOff>28122</xdr:rowOff>
    </xdr:to>
    <xdr:sp macro="" textlink="">
      <xdr:nvSpPr>
        <xdr:cNvPr id="89" name="円/楕円 88"/>
        <xdr:cNvSpPr/>
      </xdr:nvSpPr>
      <xdr:spPr>
        <a:xfrm>
          <a:off x="3048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38299</xdr:rowOff>
    </xdr:from>
    <xdr:ext cx="762000" cy="259045"/>
    <xdr:sp macro="" textlink="">
      <xdr:nvSpPr>
        <xdr:cNvPr id="90" name="テキスト ボックス 89"/>
        <xdr:cNvSpPr txBox="1"/>
      </xdr:nvSpPr>
      <xdr:spPr>
        <a:xfrm>
          <a:off x="2717800" y="638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1" name="円/楕円 90"/>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30134</xdr:rowOff>
    </xdr:from>
    <xdr:ext cx="762000" cy="259045"/>
    <xdr:sp macro="" textlink="">
      <xdr:nvSpPr>
        <xdr:cNvPr id="92" name="テキスト ボックス 91"/>
        <xdr:cNvSpPr txBox="1"/>
      </xdr:nvSpPr>
      <xdr:spPr>
        <a:xfrm>
          <a:off x="1828800" y="654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70757</xdr:rowOff>
    </xdr:from>
    <xdr:to>
      <xdr:col>1</xdr:col>
      <xdr:colOff>676275</xdr:colOff>
      <xdr:row>41</xdr:row>
      <xdr:rowOff>907</xdr:rowOff>
    </xdr:to>
    <xdr:sp macro="" textlink="">
      <xdr:nvSpPr>
        <xdr:cNvPr id="93" name="円/楕円 92"/>
        <xdr:cNvSpPr/>
      </xdr:nvSpPr>
      <xdr:spPr>
        <a:xfrm>
          <a:off x="1270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157134</xdr:rowOff>
    </xdr:from>
    <xdr:ext cx="762000" cy="259045"/>
    <xdr:sp macro="" textlink="">
      <xdr:nvSpPr>
        <xdr:cNvPr id="94" name="テキスト ボックス 93"/>
        <xdr:cNvSpPr txBox="1"/>
      </xdr:nvSpPr>
      <xdr:spPr>
        <a:xfrm>
          <a:off x="939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latin typeface="+mn-lt"/>
              <a:ea typeface="+mn-ea"/>
              <a:cs typeface="+mn-cs"/>
            </a:rPr>
            <a:t>　 物件費</a:t>
          </a:r>
          <a:r>
            <a:rPr kumimoji="1" lang="ja-JP" altLang="ja-JP" sz="1300" baseline="0">
              <a:solidFill>
                <a:sysClr val="windowText" lastClr="000000"/>
              </a:solidFill>
              <a:latin typeface="+mn-lt"/>
              <a:ea typeface="+mn-ea"/>
              <a:cs typeface="+mn-cs"/>
            </a:rPr>
            <a:t>は、類似団体平均を下回っており、前年度に比べて</a:t>
          </a:r>
          <a:r>
            <a:rPr kumimoji="1" lang="en-US" altLang="ja-JP" sz="1300" baseline="0">
              <a:solidFill>
                <a:sysClr val="windowText" lastClr="000000"/>
              </a:solidFill>
              <a:latin typeface="+mn-lt"/>
              <a:ea typeface="+mn-ea"/>
              <a:cs typeface="+mn-cs"/>
            </a:rPr>
            <a:t>0.3</a:t>
          </a:r>
          <a:r>
            <a:rPr kumimoji="1" lang="ja-JP" altLang="ja-JP" sz="1300" baseline="0">
              <a:solidFill>
                <a:sysClr val="windowText" lastClr="000000"/>
              </a:solidFill>
              <a:latin typeface="+mn-lt"/>
              <a:ea typeface="+mn-ea"/>
              <a:cs typeface="+mn-cs"/>
            </a:rPr>
            <a:t>ポイント</a:t>
          </a:r>
          <a:r>
            <a:rPr kumimoji="1" lang="ja-JP" altLang="en-US" sz="1300" baseline="0">
              <a:solidFill>
                <a:sysClr val="windowText" lastClr="000000"/>
              </a:solidFill>
              <a:latin typeface="+mn-lt"/>
              <a:ea typeface="+mn-ea"/>
              <a:cs typeface="+mn-cs"/>
            </a:rPr>
            <a:t>の増となった</a:t>
          </a:r>
          <a:r>
            <a:rPr kumimoji="1" lang="ja-JP" altLang="ja-JP" sz="1300" baseline="0">
              <a:solidFill>
                <a:sysClr val="windowText" lastClr="000000"/>
              </a:solidFill>
              <a:latin typeface="+mn-lt"/>
              <a:ea typeface="+mn-ea"/>
              <a:cs typeface="+mn-cs"/>
            </a:rPr>
            <a:t>。</a:t>
          </a:r>
          <a:r>
            <a:rPr kumimoji="1" lang="ja-JP" altLang="en-US" sz="1300" baseline="0">
              <a:solidFill>
                <a:sysClr val="windowText" lastClr="000000"/>
              </a:solidFill>
              <a:latin typeface="+mn-lt"/>
              <a:ea typeface="+mn-ea"/>
              <a:cs typeface="+mn-cs"/>
            </a:rPr>
            <a:t>これは、中核市移行により新たに計上した保健所費の増などによるものである。</a:t>
          </a:r>
          <a:r>
            <a:rPr kumimoji="1" lang="ja-JP" altLang="ja-JP" sz="1300" baseline="0">
              <a:solidFill>
                <a:sysClr val="windowText" lastClr="000000"/>
              </a:solidFill>
              <a:latin typeface="+mn-lt"/>
              <a:ea typeface="+mn-ea"/>
              <a:cs typeface="+mn-cs"/>
            </a:rPr>
            <a:t>今後も引き続き、経常的経費の抑制に努めていく</a:t>
          </a:r>
          <a:r>
            <a:rPr kumimoji="1" lang="ja-JP" altLang="en-US" sz="1300" baseline="0">
              <a:solidFill>
                <a:sysClr val="windowText" lastClr="000000"/>
              </a:solidFill>
              <a:latin typeface="+mn-lt"/>
              <a:ea typeface="+mn-ea"/>
              <a:cs typeface="+mn-cs"/>
            </a:rPr>
            <a:t>。</a:t>
          </a:r>
          <a:endParaRPr kumimoji="1" lang="ja-JP" altLang="ja-JP" sz="1300">
            <a:solidFill>
              <a:sysClr val="windowText" lastClr="000000"/>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88900</xdr:rowOff>
    </xdr:from>
    <xdr:to>
      <xdr:col>24</xdr:col>
      <xdr:colOff>31750</xdr:colOff>
      <xdr:row>14</xdr:row>
      <xdr:rowOff>127000</xdr:rowOff>
    </xdr:to>
    <xdr:cxnSp macro="">
      <xdr:nvCxnSpPr>
        <xdr:cNvPr id="127" name="直線コネクタ 126"/>
        <xdr:cNvCxnSpPr/>
      </xdr:nvCxnSpPr>
      <xdr:spPr>
        <a:xfrm>
          <a:off x="15671800" y="248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88900</xdr:rowOff>
    </xdr:from>
    <xdr:to>
      <xdr:col>22</xdr:col>
      <xdr:colOff>565150</xdr:colOff>
      <xdr:row>14</xdr:row>
      <xdr:rowOff>139700</xdr:rowOff>
    </xdr:to>
    <xdr:cxnSp macro="">
      <xdr:nvCxnSpPr>
        <xdr:cNvPr id="130" name="直線コネクタ 129"/>
        <xdr:cNvCxnSpPr/>
      </xdr:nvCxnSpPr>
      <xdr:spPr>
        <a:xfrm flipV="1">
          <a:off x="14782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32" name="テキスト ボックス 131"/>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139700</xdr:rowOff>
    </xdr:from>
    <xdr:to>
      <xdr:col>21</xdr:col>
      <xdr:colOff>361950</xdr:colOff>
      <xdr:row>14</xdr:row>
      <xdr:rowOff>139700</xdr:rowOff>
    </xdr:to>
    <xdr:cxnSp macro="">
      <xdr:nvCxnSpPr>
        <xdr:cNvPr id="133" name="直線コネクタ 132"/>
        <xdr:cNvCxnSpPr/>
      </xdr:nvCxnSpPr>
      <xdr:spPr>
        <a:xfrm>
          <a:off x="13893800" y="254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80027</xdr:rowOff>
    </xdr:from>
    <xdr:ext cx="762000" cy="259045"/>
    <xdr:sp macro="" textlink="">
      <xdr:nvSpPr>
        <xdr:cNvPr id="135" name="テキスト ボックス 134"/>
        <xdr:cNvSpPr txBox="1"/>
      </xdr:nvSpPr>
      <xdr:spPr>
        <a:xfrm>
          <a:off x="14401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139700</xdr:rowOff>
    </xdr:to>
    <xdr:cxnSp macro="">
      <xdr:nvCxnSpPr>
        <xdr:cNvPr id="136" name="直線コネクタ 135"/>
        <xdr:cNvCxnSpPr/>
      </xdr:nvCxnSpPr>
      <xdr:spPr>
        <a:xfrm>
          <a:off x="13004800" y="241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38" name="テキスト ボックス 137"/>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76200</xdr:rowOff>
    </xdr:from>
    <xdr:to>
      <xdr:col>24</xdr:col>
      <xdr:colOff>82550</xdr:colOff>
      <xdr:row>15</xdr:row>
      <xdr:rowOff>6350</xdr:rowOff>
    </xdr:to>
    <xdr:sp macro="" textlink="">
      <xdr:nvSpPr>
        <xdr:cNvPr id="146" name="円/楕円 145"/>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92727</xdr:rowOff>
    </xdr:from>
    <xdr:ext cx="762000" cy="259045"/>
    <xdr:sp macro="" textlink="">
      <xdr:nvSpPr>
        <xdr:cNvPr id="147"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38100</xdr:rowOff>
    </xdr:from>
    <xdr:to>
      <xdr:col>22</xdr:col>
      <xdr:colOff>615950</xdr:colOff>
      <xdr:row>14</xdr:row>
      <xdr:rowOff>139700</xdr:rowOff>
    </xdr:to>
    <xdr:sp macro="" textlink="">
      <xdr:nvSpPr>
        <xdr:cNvPr id="148" name="円/楕円 147"/>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149877</xdr:rowOff>
    </xdr:from>
    <xdr:ext cx="736600" cy="259045"/>
    <xdr:sp macro="" textlink="">
      <xdr:nvSpPr>
        <xdr:cNvPr id="149" name="テキスト ボックス 148"/>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0" name="円/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88900</xdr:rowOff>
    </xdr:from>
    <xdr:to>
      <xdr:col>20</xdr:col>
      <xdr:colOff>209550</xdr:colOff>
      <xdr:row>15</xdr:row>
      <xdr:rowOff>19050</xdr:rowOff>
    </xdr:to>
    <xdr:sp macro="" textlink="">
      <xdr:nvSpPr>
        <xdr:cNvPr id="152" name="円/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53" name="テキスト ボックス 152"/>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4" name="円/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latin typeface="+mn-lt"/>
              <a:ea typeface="+mn-ea"/>
              <a:cs typeface="+mn-cs"/>
            </a:rPr>
            <a:t>　</a:t>
          </a:r>
          <a:r>
            <a:rPr kumimoji="1" lang="ja-JP" altLang="en-US" sz="1300" baseline="0">
              <a:solidFill>
                <a:schemeClr val="dk1"/>
              </a:solidFill>
              <a:latin typeface="+mn-lt"/>
              <a:ea typeface="+mn-ea"/>
              <a:cs typeface="+mn-cs"/>
            </a:rPr>
            <a:t>経常収支比率における扶助費の割合が類似団体平均を上回り、前年度比</a:t>
          </a:r>
          <a:r>
            <a:rPr kumimoji="1" lang="en-US" altLang="ja-JP" sz="1300" baseline="0">
              <a:solidFill>
                <a:schemeClr val="dk1"/>
              </a:solidFill>
              <a:latin typeface="+mn-lt"/>
              <a:ea typeface="+mn-ea"/>
              <a:cs typeface="+mn-cs"/>
            </a:rPr>
            <a:t>1.1</a:t>
          </a:r>
          <a:r>
            <a:rPr kumimoji="1" lang="ja-JP" altLang="en-US" sz="1300" baseline="0">
              <a:solidFill>
                <a:schemeClr val="dk1"/>
              </a:solidFill>
              <a:latin typeface="+mn-lt"/>
              <a:ea typeface="+mn-ea"/>
              <a:cs typeface="+mn-cs"/>
            </a:rPr>
            <a:t>ポイントの増と</a:t>
          </a:r>
          <a:r>
            <a:rPr kumimoji="1" lang="ja-JP" altLang="en-US" sz="1300" baseline="0">
              <a:solidFill>
                <a:sysClr val="windowText" lastClr="000000"/>
              </a:solidFill>
              <a:latin typeface="+mn-lt"/>
              <a:ea typeface="+mn-ea"/>
              <a:cs typeface="+mn-cs"/>
            </a:rPr>
            <a:t>なった。これは、私立保育所保育委託料や</a:t>
          </a:r>
          <a:r>
            <a:rPr kumimoji="1" lang="ja-JP" altLang="ja-JP" sz="1300" baseline="0">
              <a:solidFill>
                <a:sysClr val="windowText" lastClr="000000"/>
              </a:solidFill>
              <a:latin typeface="+mn-lt"/>
              <a:ea typeface="+mn-ea"/>
              <a:cs typeface="+mn-cs"/>
            </a:rPr>
            <a:t>障害者自立支援費</a:t>
          </a:r>
          <a:r>
            <a:rPr kumimoji="1" lang="ja-JP" altLang="en-US" sz="1300" baseline="0">
              <a:solidFill>
                <a:sysClr val="windowText" lastClr="000000"/>
              </a:solidFill>
              <a:latin typeface="+mn-lt"/>
              <a:ea typeface="+mn-ea"/>
              <a:cs typeface="+mn-cs"/>
            </a:rPr>
            <a:t>の</a:t>
          </a:r>
          <a:r>
            <a:rPr kumimoji="1" lang="ja-JP" altLang="ja-JP" sz="1300" baseline="0">
              <a:solidFill>
                <a:sysClr val="windowText" lastClr="000000"/>
              </a:solidFill>
              <a:latin typeface="+mn-lt"/>
              <a:ea typeface="+mn-ea"/>
              <a:cs typeface="+mn-cs"/>
            </a:rPr>
            <a:t>増</a:t>
          </a:r>
          <a:r>
            <a:rPr kumimoji="1" lang="ja-JP" altLang="en-US" sz="1300" baseline="0">
              <a:solidFill>
                <a:sysClr val="windowText" lastClr="000000"/>
              </a:solidFill>
              <a:latin typeface="+mn-lt"/>
              <a:ea typeface="+mn-ea"/>
              <a:cs typeface="+mn-cs"/>
            </a:rPr>
            <a:t>など</a:t>
          </a:r>
          <a:r>
            <a:rPr kumimoji="1" lang="ja-JP" altLang="ja-JP" sz="1300" baseline="0">
              <a:solidFill>
                <a:sysClr val="windowText" lastClr="000000"/>
              </a:solidFill>
              <a:latin typeface="+mn-lt"/>
              <a:ea typeface="+mn-ea"/>
              <a:cs typeface="+mn-cs"/>
            </a:rPr>
            <a:t>によるものである。</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引き続き、新</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行政改革実施プランを中心とした行政改革に取り組んでいく。</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113393</xdr:rowOff>
    </xdr:from>
    <xdr:to>
      <xdr:col>7</xdr:col>
      <xdr:colOff>15875</xdr:colOff>
      <xdr:row>58</xdr:row>
      <xdr:rowOff>61685</xdr:rowOff>
    </xdr:to>
    <xdr:cxnSp macro="">
      <xdr:nvCxnSpPr>
        <xdr:cNvPr id="190" name="直線コネクタ 189"/>
        <xdr:cNvCxnSpPr/>
      </xdr:nvCxnSpPr>
      <xdr:spPr>
        <a:xfrm>
          <a:off x="3987800" y="9886043"/>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113393</xdr:rowOff>
    </xdr:from>
    <xdr:to>
      <xdr:col>5</xdr:col>
      <xdr:colOff>549275</xdr:colOff>
      <xdr:row>57</xdr:row>
      <xdr:rowOff>146050</xdr:rowOff>
    </xdr:to>
    <xdr:cxnSp macro="">
      <xdr:nvCxnSpPr>
        <xdr:cNvPr id="193" name="直線コネクタ 192"/>
        <xdr:cNvCxnSpPr/>
      </xdr:nvCxnSpPr>
      <xdr:spPr>
        <a:xfrm flipV="1">
          <a:off x="3098800" y="988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48078</xdr:rowOff>
    </xdr:from>
    <xdr:to>
      <xdr:col>4</xdr:col>
      <xdr:colOff>346075</xdr:colOff>
      <xdr:row>57</xdr:row>
      <xdr:rowOff>146050</xdr:rowOff>
    </xdr:to>
    <xdr:cxnSp macro="">
      <xdr:nvCxnSpPr>
        <xdr:cNvPr id="196" name="直線コネクタ 195"/>
        <xdr:cNvCxnSpPr/>
      </xdr:nvCxnSpPr>
      <xdr:spPr>
        <a:xfrm>
          <a:off x="2209800" y="9820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5443</xdr:rowOff>
    </xdr:from>
    <xdr:to>
      <xdr:col>4</xdr:col>
      <xdr:colOff>396875</xdr:colOff>
      <xdr:row>56</xdr:row>
      <xdr:rowOff>107043</xdr:rowOff>
    </xdr:to>
    <xdr:sp macro="" textlink="">
      <xdr:nvSpPr>
        <xdr:cNvPr id="197" name="フローチャート : 判断 196"/>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117220</xdr:rowOff>
    </xdr:from>
    <xdr:ext cx="762000" cy="259045"/>
    <xdr:sp macro="" textlink="">
      <xdr:nvSpPr>
        <xdr:cNvPr id="198" name="テキスト ボックス 197"/>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26307</xdr:rowOff>
    </xdr:from>
    <xdr:to>
      <xdr:col>3</xdr:col>
      <xdr:colOff>142875</xdr:colOff>
      <xdr:row>57</xdr:row>
      <xdr:rowOff>48078</xdr:rowOff>
    </xdr:to>
    <xdr:cxnSp macro="">
      <xdr:nvCxnSpPr>
        <xdr:cNvPr id="199" name="直線コネクタ 198"/>
        <xdr:cNvCxnSpPr/>
      </xdr:nvCxnSpPr>
      <xdr:spPr>
        <a:xfrm>
          <a:off x="1320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111578</xdr:rowOff>
    </xdr:from>
    <xdr:to>
      <xdr:col>3</xdr:col>
      <xdr:colOff>193675</xdr:colOff>
      <xdr:row>56</xdr:row>
      <xdr:rowOff>41728</xdr:rowOff>
    </xdr:to>
    <xdr:sp macro="" textlink="">
      <xdr:nvSpPr>
        <xdr:cNvPr id="200" name="フローチャート :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02" name="フローチャート : 判断 201"/>
        <xdr:cNvSpPr/>
      </xdr:nvSpPr>
      <xdr:spPr>
        <a:xfrm>
          <a:off x="1270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19249</xdr:rowOff>
    </xdr:from>
    <xdr:ext cx="762000" cy="259045"/>
    <xdr:sp macro="" textlink="">
      <xdr:nvSpPr>
        <xdr:cNvPr id="203" name="テキスト ボックス 202"/>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09" name="円/楕円 208"/>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0"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62593</xdr:rowOff>
    </xdr:from>
    <xdr:to>
      <xdr:col>5</xdr:col>
      <xdr:colOff>600075</xdr:colOff>
      <xdr:row>57</xdr:row>
      <xdr:rowOff>164193</xdr:rowOff>
    </xdr:to>
    <xdr:sp macro="" textlink="">
      <xdr:nvSpPr>
        <xdr:cNvPr id="211" name="円/楕円 210"/>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148970</xdr:rowOff>
    </xdr:from>
    <xdr:ext cx="736600" cy="259045"/>
    <xdr:sp macro="" textlink="">
      <xdr:nvSpPr>
        <xdr:cNvPr id="212" name="テキスト ボックス 211"/>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13" name="円/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14" name="テキスト ボックス 213"/>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168728</xdr:rowOff>
    </xdr:from>
    <xdr:to>
      <xdr:col>3</xdr:col>
      <xdr:colOff>193675</xdr:colOff>
      <xdr:row>57</xdr:row>
      <xdr:rowOff>98878</xdr:rowOff>
    </xdr:to>
    <xdr:sp macro="" textlink="">
      <xdr:nvSpPr>
        <xdr:cNvPr id="215" name="円/楕円 214"/>
        <xdr:cNvSpPr/>
      </xdr:nvSpPr>
      <xdr:spPr>
        <a:xfrm>
          <a:off x="2159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83655</xdr:rowOff>
    </xdr:from>
    <xdr:ext cx="762000" cy="259045"/>
    <xdr:sp macro="" textlink="">
      <xdr:nvSpPr>
        <xdr:cNvPr id="216" name="テキスト ボックス 215"/>
        <xdr:cNvSpPr txBox="1"/>
      </xdr:nvSpPr>
      <xdr:spPr>
        <a:xfrm>
          <a:off x="1828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146957</xdr:rowOff>
    </xdr:from>
    <xdr:to>
      <xdr:col>1</xdr:col>
      <xdr:colOff>676275</xdr:colOff>
      <xdr:row>57</xdr:row>
      <xdr:rowOff>77107</xdr:rowOff>
    </xdr:to>
    <xdr:sp macro="" textlink="">
      <xdr:nvSpPr>
        <xdr:cNvPr id="217" name="円/楕円 216"/>
        <xdr:cNvSpPr/>
      </xdr:nvSpPr>
      <xdr:spPr>
        <a:xfrm>
          <a:off x="1270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61884</xdr:rowOff>
    </xdr:from>
    <xdr:ext cx="762000" cy="259045"/>
    <xdr:sp macro="" textlink="">
      <xdr:nvSpPr>
        <xdr:cNvPr id="218" name="テキスト ボックス 217"/>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latin typeface="+mn-lt"/>
              <a:ea typeface="+mn-ea"/>
              <a:cs typeface="+mn-cs"/>
            </a:rPr>
            <a:t>　</a:t>
          </a:r>
          <a:r>
            <a:rPr kumimoji="1" lang="ja-JP" altLang="ja-JP" sz="1300" baseline="0">
              <a:solidFill>
                <a:schemeClr val="dk1"/>
              </a:solidFill>
              <a:latin typeface="+mn-lt"/>
              <a:ea typeface="+mn-ea"/>
              <a:cs typeface="+mn-cs"/>
            </a:rPr>
            <a:t> その他は、近年では減少傾向にあり、前年度に引き続き</a:t>
          </a:r>
          <a:r>
            <a:rPr kumimoji="1" lang="ja-JP" altLang="en-US" sz="1300" baseline="0">
              <a:solidFill>
                <a:schemeClr val="dk1"/>
              </a:solidFill>
              <a:latin typeface="+mn-lt"/>
              <a:ea typeface="+mn-ea"/>
              <a:cs typeface="+mn-cs"/>
            </a:rPr>
            <a:t>、</a:t>
          </a:r>
          <a:r>
            <a:rPr kumimoji="1" lang="ja-JP" altLang="ja-JP" sz="1300" baseline="0">
              <a:solidFill>
                <a:schemeClr val="dk1"/>
              </a:solidFill>
              <a:latin typeface="+mn-lt"/>
              <a:ea typeface="+mn-ea"/>
              <a:cs typeface="+mn-cs"/>
            </a:rPr>
            <a:t>類似団体を下回</a:t>
          </a:r>
          <a:r>
            <a:rPr kumimoji="1" lang="ja-JP" altLang="en-US" sz="1300" baseline="0">
              <a:solidFill>
                <a:schemeClr val="dk1"/>
              </a:solidFill>
              <a:latin typeface="+mn-lt"/>
              <a:ea typeface="+mn-ea"/>
              <a:cs typeface="+mn-cs"/>
            </a:rPr>
            <a:t>り、前年度比</a:t>
          </a:r>
          <a:r>
            <a:rPr kumimoji="1" lang="en-US" altLang="ja-JP" sz="1300" baseline="0">
              <a:solidFill>
                <a:schemeClr val="dk1"/>
              </a:solidFill>
              <a:latin typeface="+mn-lt"/>
              <a:ea typeface="+mn-ea"/>
              <a:cs typeface="+mn-cs"/>
            </a:rPr>
            <a:t>0.3</a:t>
          </a:r>
          <a:r>
            <a:rPr kumimoji="1" lang="ja-JP" altLang="en-US" sz="1300" baseline="0">
              <a:solidFill>
                <a:schemeClr val="dk1"/>
              </a:solidFill>
              <a:latin typeface="+mn-lt"/>
              <a:ea typeface="+mn-ea"/>
              <a:cs typeface="+mn-cs"/>
            </a:rPr>
            <a:t>ポイントの減となった</a:t>
          </a:r>
          <a:r>
            <a:rPr kumimoji="1" lang="ja-JP" altLang="ja-JP" sz="1300" baseline="0">
              <a:solidFill>
                <a:schemeClr val="dk1"/>
              </a:solidFill>
              <a:latin typeface="+mn-lt"/>
              <a:ea typeface="+mn-ea"/>
              <a:cs typeface="+mn-cs"/>
            </a:rPr>
            <a:t>。引き続き、</a:t>
          </a:r>
          <a:r>
            <a:rPr kumimoji="1" lang="ja-JP" altLang="en-US" sz="1300" baseline="0">
              <a:solidFill>
                <a:schemeClr val="dk1"/>
              </a:solidFill>
              <a:latin typeface="+mn-lt"/>
              <a:ea typeface="+mn-ea"/>
              <a:cs typeface="+mn-cs"/>
            </a:rPr>
            <a:t>新</a:t>
          </a:r>
          <a:r>
            <a:rPr kumimoji="1" lang="ja-JP" altLang="ja-JP" sz="1300" baseline="0">
              <a:solidFill>
                <a:schemeClr val="dk1"/>
              </a:solidFill>
              <a:latin typeface="+mn-lt"/>
              <a:ea typeface="+mn-ea"/>
              <a:cs typeface="+mn-cs"/>
            </a:rPr>
            <a:t>行政改革実施プランを中心とした行政改革に取り組んでいく。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xdr:rowOff>
    </xdr:to>
    <xdr:cxnSp macro="">
      <xdr:nvCxnSpPr>
        <xdr:cNvPr id="251" name="直線コネクタ 250"/>
        <xdr:cNvCxnSpPr/>
      </xdr:nvCxnSpPr>
      <xdr:spPr>
        <a:xfrm flipV="1">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56</xdr:row>
      <xdr:rowOff>12700</xdr:rowOff>
    </xdr:to>
    <xdr:cxnSp macro="">
      <xdr:nvCxnSpPr>
        <xdr:cNvPr id="254" name="直線コネクタ 253"/>
        <xdr:cNvCxnSpPr/>
      </xdr:nvCxnSpPr>
      <xdr:spPr>
        <a:xfrm>
          <a:off x="14782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5" name="フローチャート : 判断 254"/>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6" name="テキスト ボックス 255"/>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100330</xdr:rowOff>
    </xdr:from>
    <xdr:to>
      <xdr:col>21</xdr:col>
      <xdr:colOff>361950</xdr:colOff>
      <xdr:row>55</xdr:row>
      <xdr:rowOff>138430</xdr:rowOff>
    </xdr:to>
    <xdr:cxnSp macro="">
      <xdr:nvCxnSpPr>
        <xdr:cNvPr id="257" name="直線コネクタ 256"/>
        <xdr:cNvCxnSpPr/>
      </xdr:nvCxnSpPr>
      <xdr:spPr>
        <a:xfrm>
          <a:off x="13893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8" name="フローチャート : 判断 257"/>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9" name="テキスト ボックス 258"/>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56</xdr:row>
      <xdr:rowOff>96520</xdr:rowOff>
    </xdr:to>
    <xdr:cxnSp macro="">
      <xdr:nvCxnSpPr>
        <xdr:cNvPr id="260" name="直線コネクタ 259"/>
        <xdr:cNvCxnSpPr/>
      </xdr:nvCxnSpPr>
      <xdr:spPr>
        <a:xfrm flipV="1">
          <a:off x="13004800" y="95300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61" name="フローチャート : 判断 260"/>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62" name="テキスト ボックス 261"/>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63" name="フローチャート : 判断 262"/>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64" name="テキスト ボックス 26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70" name="円/楕円 269"/>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71"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72" name="円/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4" name="円/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79" name="テキスト ボックス 27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 </a:t>
          </a:r>
          <a:r>
            <a:rPr kumimoji="1" lang="en-US" altLang="ja-JP" sz="1400">
              <a:solidFill>
                <a:schemeClr val="dk1"/>
              </a:solidFill>
              <a:latin typeface="+mn-lt"/>
              <a:ea typeface="+mn-ea"/>
              <a:cs typeface="+mn-cs"/>
            </a:rPr>
            <a:t>   </a:t>
          </a:r>
          <a:r>
            <a:rPr kumimoji="1" lang="ja-JP" altLang="ja-JP" sz="1300">
              <a:solidFill>
                <a:schemeClr val="dk1"/>
              </a:solidFill>
              <a:latin typeface="+mn-lt"/>
              <a:ea typeface="+mn-ea"/>
              <a:cs typeface="+mn-cs"/>
            </a:rPr>
            <a:t>補助</a:t>
          </a:r>
          <a:r>
            <a:rPr kumimoji="1" lang="ja-JP" altLang="en-US" sz="1300">
              <a:solidFill>
                <a:schemeClr val="dk1"/>
              </a:solidFill>
              <a:latin typeface="+mn-lt"/>
              <a:ea typeface="+mn-ea"/>
              <a:cs typeface="+mn-cs"/>
            </a:rPr>
            <a:t>費</a:t>
          </a:r>
          <a:r>
            <a:rPr kumimoji="1" lang="ja-JP" altLang="ja-JP" sz="1300">
              <a:solidFill>
                <a:schemeClr val="dk1"/>
              </a:solidFill>
              <a:latin typeface="+mn-lt"/>
              <a:ea typeface="+mn-ea"/>
              <a:cs typeface="+mn-cs"/>
            </a:rPr>
            <a:t>等にかかる経常収支比率は近年では、類似団体平均を上回</a:t>
          </a:r>
          <a:r>
            <a:rPr kumimoji="1" lang="ja-JP" altLang="en-US" sz="1300">
              <a:solidFill>
                <a:schemeClr val="dk1"/>
              </a:solidFill>
              <a:latin typeface="+mn-lt"/>
              <a:ea typeface="+mn-ea"/>
              <a:cs typeface="+mn-cs"/>
            </a:rPr>
            <a:t>るが、</a:t>
          </a:r>
          <a:r>
            <a:rPr kumimoji="1" lang="ja-JP" altLang="ja-JP" sz="1300">
              <a:solidFill>
                <a:schemeClr val="dk1"/>
              </a:solidFill>
              <a:latin typeface="+mn-lt"/>
              <a:ea typeface="+mn-ea"/>
              <a:cs typeface="+mn-cs"/>
            </a:rPr>
            <a:t>前年度に比べて</a:t>
          </a:r>
          <a:r>
            <a:rPr kumimoji="1" lang="en-US" altLang="ja-JP" sz="1300">
              <a:solidFill>
                <a:schemeClr val="dk1"/>
              </a:solidFill>
              <a:latin typeface="+mn-lt"/>
              <a:ea typeface="+mn-ea"/>
              <a:cs typeface="+mn-cs"/>
            </a:rPr>
            <a:t>0.4</a:t>
          </a:r>
          <a:r>
            <a:rPr kumimoji="1" lang="ja-JP" altLang="ja-JP" sz="1300">
              <a:solidFill>
                <a:schemeClr val="dk1"/>
              </a:solidFill>
              <a:latin typeface="+mn-lt"/>
              <a:ea typeface="+mn-ea"/>
              <a:cs typeface="+mn-cs"/>
            </a:rPr>
            <a:t>ポイント</a:t>
          </a:r>
          <a:r>
            <a:rPr kumimoji="1" lang="ja-JP" altLang="en-US" sz="1300">
              <a:solidFill>
                <a:schemeClr val="dk1"/>
              </a:solidFill>
              <a:latin typeface="+mn-lt"/>
              <a:ea typeface="+mn-ea"/>
              <a:cs typeface="+mn-cs"/>
            </a:rPr>
            <a:t>の減と</a:t>
          </a:r>
          <a:r>
            <a:rPr kumimoji="1" lang="ja-JP" altLang="en-US" sz="1300">
              <a:solidFill>
                <a:sysClr val="windowText" lastClr="000000"/>
              </a:solidFill>
              <a:latin typeface="+mn-lt"/>
              <a:ea typeface="+mn-ea"/>
              <a:cs typeface="+mn-cs"/>
            </a:rPr>
            <a:t>なった</a:t>
          </a:r>
          <a:r>
            <a:rPr kumimoji="1" lang="ja-JP" altLang="ja-JP" sz="1300">
              <a:solidFill>
                <a:sysClr val="windowText" lastClr="000000"/>
              </a:solidFill>
              <a:latin typeface="+mn-lt"/>
              <a:ea typeface="+mn-ea"/>
              <a:cs typeface="+mn-cs"/>
            </a:rPr>
            <a:t>。　</a:t>
          </a:r>
          <a:r>
            <a:rPr kumimoji="1" lang="ja-JP" altLang="ja-JP" sz="1300" baseline="0">
              <a:solidFill>
                <a:sysClr val="windowText" lastClr="000000"/>
              </a:solidFill>
              <a:latin typeface="+mn-lt"/>
              <a:ea typeface="+mn-ea"/>
              <a:cs typeface="+mn-cs"/>
            </a:rPr>
            <a:t>今後</a:t>
          </a:r>
          <a:r>
            <a:rPr kumimoji="1" lang="ja-JP" altLang="en-US" sz="1300" baseline="0">
              <a:solidFill>
                <a:sysClr val="windowText" lastClr="000000"/>
              </a:solidFill>
              <a:latin typeface="+mn-lt"/>
              <a:ea typeface="+mn-ea"/>
              <a:cs typeface="+mn-cs"/>
            </a:rPr>
            <a:t>、市独自の判断で行う基準外の繰出金について抑制を行っていくとともに、補助金については公益性などの観点から検証を行い</a:t>
          </a:r>
          <a:r>
            <a:rPr kumimoji="1" lang="ja-JP" altLang="en-US" sz="1300" baseline="0">
              <a:solidFill>
                <a:sysClr val="windowText" lastClr="000000"/>
              </a:solidFill>
              <a:latin typeface="ＭＳ Ｐゴシック"/>
              <a:ea typeface="+mn-ea"/>
              <a:cs typeface="+mn-cs"/>
            </a:rPr>
            <a:t>、財政の見直しを行っていく。</a:t>
          </a:r>
          <a:endParaRPr kumimoji="1" lang="en-US" altLang="ja-JP" sz="1300" baseline="0">
            <a:solidFill>
              <a:sysClr val="windowText" lastClr="000000"/>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63500</xdr:rowOff>
    </xdr:from>
    <xdr:to>
      <xdr:col>24</xdr:col>
      <xdr:colOff>31750</xdr:colOff>
      <xdr:row>40</xdr:row>
      <xdr:rowOff>114300</xdr:rowOff>
    </xdr:to>
    <xdr:cxnSp macro="">
      <xdr:nvCxnSpPr>
        <xdr:cNvPr id="312" name="直線コネクタ 311"/>
        <xdr:cNvCxnSpPr/>
      </xdr:nvCxnSpPr>
      <xdr:spPr>
        <a:xfrm flipV="1">
          <a:off x="15671800" y="6921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156227</xdr:rowOff>
    </xdr:from>
    <xdr:ext cx="762000" cy="259045"/>
    <xdr:sp macro="" textlink="">
      <xdr:nvSpPr>
        <xdr:cNvPr id="313"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101600</xdr:rowOff>
    </xdr:from>
    <xdr:to>
      <xdr:col>22</xdr:col>
      <xdr:colOff>565150</xdr:colOff>
      <xdr:row>40</xdr:row>
      <xdr:rowOff>114300</xdr:rowOff>
    </xdr:to>
    <xdr:cxnSp macro="">
      <xdr:nvCxnSpPr>
        <xdr:cNvPr id="315" name="直線コネクタ 314"/>
        <xdr:cNvCxnSpPr/>
      </xdr:nvCxnSpPr>
      <xdr:spPr>
        <a:xfrm>
          <a:off x="147828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127000</xdr:rowOff>
    </xdr:from>
    <xdr:to>
      <xdr:col>22</xdr:col>
      <xdr:colOff>615950</xdr:colOff>
      <xdr:row>37</xdr:row>
      <xdr:rowOff>57150</xdr:rowOff>
    </xdr:to>
    <xdr:sp macro="" textlink="">
      <xdr:nvSpPr>
        <xdr:cNvPr id="316" name="フローチャート : 判断 315"/>
        <xdr:cNvSpPr/>
      </xdr:nvSpPr>
      <xdr:spPr>
        <a:xfrm>
          <a:off x="15621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67327</xdr:rowOff>
    </xdr:from>
    <xdr:ext cx="736600" cy="259045"/>
    <xdr:sp macro="" textlink="">
      <xdr:nvSpPr>
        <xdr:cNvPr id="317" name="テキスト ボックス 316"/>
        <xdr:cNvSpPr txBox="1"/>
      </xdr:nvSpPr>
      <xdr:spPr>
        <a:xfrm>
          <a:off x="15290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101600</xdr:rowOff>
    </xdr:from>
    <xdr:to>
      <xdr:col>21</xdr:col>
      <xdr:colOff>361950</xdr:colOff>
      <xdr:row>40</xdr:row>
      <xdr:rowOff>127000</xdr:rowOff>
    </xdr:to>
    <xdr:cxnSp macro="">
      <xdr:nvCxnSpPr>
        <xdr:cNvPr id="318" name="直線コネクタ 317"/>
        <xdr:cNvCxnSpPr/>
      </xdr:nvCxnSpPr>
      <xdr:spPr>
        <a:xfrm flipV="1">
          <a:off x="138938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50800</xdr:rowOff>
    </xdr:from>
    <xdr:to>
      <xdr:col>21</xdr:col>
      <xdr:colOff>412750</xdr:colOff>
      <xdr:row>36</xdr:row>
      <xdr:rowOff>152400</xdr:rowOff>
    </xdr:to>
    <xdr:sp macro="" textlink="">
      <xdr:nvSpPr>
        <xdr:cNvPr id="319" name="フローチャート : 判断 318"/>
        <xdr:cNvSpPr/>
      </xdr:nvSpPr>
      <xdr:spPr>
        <a:xfrm>
          <a:off x="14732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162577</xdr:rowOff>
    </xdr:from>
    <xdr:ext cx="762000" cy="259045"/>
    <xdr:sp macro="" textlink="">
      <xdr:nvSpPr>
        <xdr:cNvPr id="320" name="テキスト ボックス 319"/>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139700</xdr:rowOff>
    </xdr:from>
    <xdr:to>
      <xdr:col>20</xdr:col>
      <xdr:colOff>158750</xdr:colOff>
      <xdr:row>40</xdr:row>
      <xdr:rowOff>127000</xdr:rowOff>
    </xdr:to>
    <xdr:cxnSp macro="">
      <xdr:nvCxnSpPr>
        <xdr:cNvPr id="321" name="直線コネクタ 320"/>
        <xdr:cNvCxnSpPr/>
      </xdr:nvCxnSpPr>
      <xdr:spPr>
        <a:xfrm>
          <a:off x="13004800" y="6654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50800</xdr:rowOff>
    </xdr:from>
    <xdr:to>
      <xdr:col>20</xdr:col>
      <xdr:colOff>209550</xdr:colOff>
      <xdr:row>36</xdr:row>
      <xdr:rowOff>152400</xdr:rowOff>
    </xdr:to>
    <xdr:sp macro="" textlink="">
      <xdr:nvSpPr>
        <xdr:cNvPr id="322" name="フローチャート : 判断 321"/>
        <xdr:cNvSpPr/>
      </xdr:nvSpPr>
      <xdr:spPr>
        <a:xfrm>
          <a:off x="138430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162577</xdr:rowOff>
    </xdr:from>
    <xdr:ext cx="762000" cy="259045"/>
    <xdr:sp macro="" textlink="">
      <xdr:nvSpPr>
        <xdr:cNvPr id="323" name="テキスト ボックス 322"/>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4" name="フローチャート : 判断 32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25" name="テキスト ボックス 32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40</xdr:row>
      <xdr:rowOff>12700</xdr:rowOff>
    </xdr:from>
    <xdr:to>
      <xdr:col>24</xdr:col>
      <xdr:colOff>82550</xdr:colOff>
      <xdr:row>40</xdr:row>
      <xdr:rowOff>114300</xdr:rowOff>
    </xdr:to>
    <xdr:sp macro="" textlink="">
      <xdr:nvSpPr>
        <xdr:cNvPr id="331" name="円/楕円 330"/>
        <xdr:cNvSpPr/>
      </xdr:nvSpPr>
      <xdr:spPr>
        <a:xfrm>
          <a:off x="164592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156227</xdr:rowOff>
    </xdr:from>
    <xdr:ext cx="762000" cy="259045"/>
    <xdr:sp macro="" textlink="">
      <xdr:nvSpPr>
        <xdr:cNvPr id="332" name="補助費等該当値テキスト"/>
        <xdr:cNvSpPr txBox="1"/>
      </xdr:nvSpPr>
      <xdr:spPr>
        <a:xfrm>
          <a:off x="16598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63500</xdr:rowOff>
    </xdr:from>
    <xdr:to>
      <xdr:col>22</xdr:col>
      <xdr:colOff>615950</xdr:colOff>
      <xdr:row>40</xdr:row>
      <xdr:rowOff>165100</xdr:rowOff>
    </xdr:to>
    <xdr:sp macro="" textlink="">
      <xdr:nvSpPr>
        <xdr:cNvPr id="333" name="円/楕円 332"/>
        <xdr:cNvSpPr/>
      </xdr:nvSpPr>
      <xdr:spPr>
        <a:xfrm>
          <a:off x="15621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149877</xdr:rowOff>
    </xdr:from>
    <xdr:ext cx="736600" cy="259045"/>
    <xdr:sp macro="" textlink="">
      <xdr:nvSpPr>
        <xdr:cNvPr id="334" name="テキスト ボックス 333"/>
        <xdr:cNvSpPr txBox="1"/>
      </xdr:nvSpPr>
      <xdr:spPr>
        <a:xfrm>
          <a:off x="15290800" y="700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50800</xdr:rowOff>
    </xdr:from>
    <xdr:to>
      <xdr:col>21</xdr:col>
      <xdr:colOff>412750</xdr:colOff>
      <xdr:row>40</xdr:row>
      <xdr:rowOff>152400</xdr:rowOff>
    </xdr:to>
    <xdr:sp macro="" textlink="">
      <xdr:nvSpPr>
        <xdr:cNvPr id="335" name="円/楕円 334"/>
        <xdr:cNvSpPr/>
      </xdr:nvSpPr>
      <xdr:spPr>
        <a:xfrm>
          <a:off x="14732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137177</xdr:rowOff>
    </xdr:from>
    <xdr:ext cx="762000" cy="259045"/>
    <xdr:sp macro="" textlink="">
      <xdr:nvSpPr>
        <xdr:cNvPr id="336" name="テキスト ボックス 335"/>
        <xdr:cNvSpPr txBox="1"/>
      </xdr:nvSpPr>
      <xdr:spPr>
        <a:xfrm>
          <a:off x="144018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76200</xdr:rowOff>
    </xdr:from>
    <xdr:to>
      <xdr:col>20</xdr:col>
      <xdr:colOff>209550</xdr:colOff>
      <xdr:row>41</xdr:row>
      <xdr:rowOff>6350</xdr:rowOff>
    </xdr:to>
    <xdr:sp macro="" textlink="">
      <xdr:nvSpPr>
        <xdr:cNvPr id="337" name="円/楕円 336"/>
        <xdr:cNvSpPr/>
      </xdr:nvSpPr>
      <xdr:spPr>
        <a:xfrm>
          <a:off x="13843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162577</xdr:rowOff>
    </xdr:from>
    <xdr:ext cx="762000" cy="259045"/>
    <xdr:sp macro="" textlink="">
      <xdr:nvSpPr>
        <xdr:cNvPr id="338" name="テキスト ボックス 337"/>
        <xdr:cNvSpPr txBox="1"/>
      </xdr:nvSpPr>
      <xdr:spPr>
        <a:xfrm>
          <a:off x="13512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88900</xdr:rowOff>
    </xdr:from>
    <xdr:to>
      <xdr:col>19</xdr:col>
      <xdr:colOff>6350</xdr:colOff>
      <xdr:row>39</xdr:row>
      <xdr:rowOff>19050</xdr:rowOff>
    </xdr:to>
    <xdr:sp macro="" textlink="">
      <xdr:nvSpPr>
        <xdr:cNvPr id="339" name="円/楕円 338"/>
        <xdr:cNvSpPr/>
      </xdr:nvSpPr>
      <xdr:spPr>
        <a:xfrm>
          <a:off x="12954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3827</xdr:rowOff>
    </xdr:from>
    <xdr:ext cx="762000" cy="259045"/>
    <xdr:sp macro="" textlink="">
      <xdr:nvSpPr>
        <xdr:cNvPr id="340" name="テキスト ボックス 339"/>
        <xdr:cNvSpPr txBox="1"/>
      </xdr:nvSpPr>
      <xdr:spPr>
        <a:xfrm>
          <a:off x="12623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latin typeface="+mn-lt"/>
              <a:ea typeface="+mn-ea"/>
              <a:cs typeface="+mn-cs"/>
            </a:rPr>
            <a:t>    </a:t>
          </a:r>
          <a:r>
            <a:rPr kumimoji="1" lang="ja-JP" altLang="ja-JP" sz="1300">
              <a:solidFill>
                <a:schemeClr val="dk1"/>
              </a:solidFill>
              <a:latin typeface="+mn-lt"/>
              <a:ea typeface="+mn-ea"/>
              <a:cs typeface="+mn-cs"/>
            </a:rPr>
            <a:t>公債費については類似</a:t>
          </a:r>
          <a:r>
            <a:rPr kumimoji="1" lang="ja-JP" altLang="ja-JP" sz="1300">
              <a:solidFill>
                <a:sysClr val="windowText" lastClr="000000"/>
              </a:solidFill>
              <a:latin typeface="+mn-lt"/>
              <a:ea typeface="+mn-ea"/>
              <a:cs typeface="+mn-cs"/>
            </a:rPr>
            <a:t>団体平均を下回っており、対前年度比では</a:t>
          </a:r>
          <a:r>
            <a:rPr kumimoji="1" lang="en-US" altLang="ja-JP" sz="1300">
              <a:solidFill>
                <a:sysClr val="windowText" lastClr="000000"/>
              </a:solidFill>
              <a:latin typeface="+mn-lt"/>
              <a:ea typeface="+mn-ea"/>
              <a:cs typeface="+mn-cs"/>
            </a:rPr>
            <a:t>1.0</a:t>
          </a:r>
          <a:r>
            <a:rPr kumimoji="1" lang="ja-JP" altLang="ja-JP" sz="1300">
              <a:solidFill>
                <a:sysClr val="windowText" lastClr="000000"/>
              </a:solidFill>
              <a:latin typeface="+mn-lt"/>
              <a:ea typeface="+mn-ea"/>
              <a:cs typeface="+mn-cs"/>
            </a:rPr>
            <a:t>ポイントの減となった。</a:t>
          </a:r>
          <a:r>
            <a:rPr kumimoji="1" lang="ja-JP" altLang="en-US" sz="1300">
              <a:solidFill>
                <a:sysClr val="windowText" lastClr="000000"/>
              </a:solidFill>
              <a:latin typeface="+mn-lt"/>
              <a:ea typeface="+mn-ea"/>
              <a:cs typeface="+mn-cs"/>
            </a:rPr>
            <a:t>これは、繰上償還の実施による定期償還の減などによるものである。引き続き、減債基金を活用した地方債残高の抑制などにより、公債費の抑制に努めていく。</a:t>
          </a:r>
          <a:endParaRPr kumimoji="1" lang="ja-JP" altLang="en-US" sz="130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19558</xdr:rowOff>
    </xdr:from>
    <xdr:to>
      <xdr:col>7</xdr:col>
      <xdr:colOff>15875</xdr:colOff>
      <xdr:row>75</xdr:row>
      <xdr:rowOff>110998</xdr:rowOff>
    </xdr:to>
    <xdr:cxnSp macro="">
      <xdr:nvCxnSpPr>
        <xdr:cNvPr id="371" name="直線コネクタ 370"/>
        <xdr:cNvCxnSpPr/>
      </xdr:nvCxnSpPr>
      <xdr:spPr>
        <a:xfrm flipV="1">
          <a:off x="3987800" y="128783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110998</xdr:rowOff>
    </xdr:from>
    <xdr:to>
      <xdr:col>5</xdr:col>
      <xdr:colOff>549275</xdr:colOff>
      <xdr:row>75</xdr:row>
      <xdr:rowOff>138430</xdr:rowOff>
    </xdr:to>
    <xdr:cxnSp macro="">
      <xdr:nvCxnSpPr>
        <xdr:cNvPr id="374" name="直線コネクタ 373"/>
        <xdr:cNvCxnSpPr/>
      </xdr:nvCxnSpPr>
      <xdr:spPr>
        <a:xfrm flipV="1">
          <a:off x="3098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5" name="フローチャート : 判断 374"/>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76" name="テキスト ボックス 375"/>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83566</xdr:rowOff>
    </xdr:from>
    <xdr:to>
      <xdr:col>4</xdr:col>
      <xdr:colOff>346075</xdr:colOff>
      <xdr:row>75</xdr:row>
      <xdr:rowOff>138430</xdr:rowOff>
    </xdr:to>
    <xdr:cxnSp macro="">
      <xdr:nvCxnSpPr>
        <xdr:cNvPr id="377" name="直線コネクタ 376"/>
        <xdr:cNvCxnSpPr/>
      </xdr:nvCxnSpPr>
      <xdr:spPr>
        <a:xfrm>
          <a:off x="2209800" y="12942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8" name="フローチャート : 判断 377"/>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79" name="テキスト ボックス 378"/>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37846</xdr:rowOff>
    </xdr:from>
    <xdr:to>
      <xdr:col>3</xdr:col>
      <xdr:colOff>142875</xdr:colOff>
      <xdr:row>75</xdr:row>
      <xdr:rowOff>83566</xdr:rowOff>
    </xdr:to>
    <xdr:cxnSp macro="">
      <xdr:nvCxnSpPr>
        <xdr:cNvPr id="380" name="直線コネクタ 379"/>
        <xdr:cNvCxnSpPr/>
      </xdr:nvCxnSpPr>
      <xdr:spPr>
        <a:xfrm>
          <a:off x="1320800" y="12896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82" name="テキスト ボックス 381"/>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3" name="フローチャート : 判断 382"/>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41419</xdr:rowOff>
    </xdr:from>
    <xdr:ext cx="762000" cy="259045"/>
    <xdr:sp macro="" textlink="">
      <xdr:nvSpPr>
        <xdr:cNvPr id="384" name="テキスト ボックス 383"/>
        <xdr:cNvSpPr txBox="1"/>
      </xdr:nvSpPr>
      <xdr:spPr>
        <a:xfrm>
          <a:off x="939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140208</xdr:rowOff>
    </xdr:from>
    <xdr:to>
      <xdr:col>7</xdr:col>
      <xdr:colOff>66675</xdr:colOff>
      <xdr:row>75</xdr:row>
      <xdr:rowOff>70358</xdr:rowOff>
    </xdr:to>
    <xdr:sp macro="" textlink="">
      <xdr:nvSpPr>
        <xdr:cNvPr id="390" name="円/楕円 389"/>
        <xdr:cNvSpPr/>
      </xdr:nvSpPr>
      <xdr:spPr>
        <a:xfrm>
          <a:off x="4775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156735</xdr:rowOff>
    </xdr:from>
    <xdr:ext cx="762000" cy="259045"/>
    <xdr:sp macro="" textlink="">
      <xdr:nvSpPr>
        <xdr:cNvPr id="391" name="公債費該当値テキスト"/>
        <xdr:cNvSpPr txBox="1"/>
      </xdr:nvSpPr>
      <xdr:spPr>
        <a:xfrm>
          <a:off x="4914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60198</xdr:rowOff>
    </xdr:from>
    <xdr:to>
      <xdr:col>5</xdr:col>
      <xdr:colOff>600075</xdr:colOff>
      <xdr:row>75</xdr:row>
      <xdr:rowOff>161798</xdr:rowOff>
    </xdr:to>
    <xdr:sp macro="" textlink="">
      <xdr:nvSpPr>
        <xdr:cNvPr id="392" name="円/楕円 391"/>
        <xdr:cNvSpPr/>
      </xdr:nvSpPr>
      <xdr:spPr>
        <a:xfrm>
          <a:off x="3937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525</xdr:rowOff>
    </xdr:from>
    <xdr:ext cx="736600" cy="259045"/>
    <xdr:sp macro="" textlink="">
      <xdr:nvSpPr>
        <xdr:cNvPr id="393" name="テキスト ボックス 392"/>
        <xdr:cNvSpPr txBox="1"/>
      </xdr:nvSpPr>
      <xdr:spPr>
        <a:xfrm>
          <a:off x="3606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87630</xdr:rowOff>
    </xdr:from>
    <xdr:to>
      <xdr:col>4</xdr:col>
      <xdr:colOff>396875</xdr:colOff>
      <xdr:row>76</xdr:row>
      <xdr:rowOff>17780</xdr:rowOff>
    </xdr:to>
    <xdr:sp macro="" textlink="">
      <xdr:nvSpPr>
        <xdr:cNvPr id="394" name="円/楕円 393"/>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27957</xdr:rowOff>
    </xdr:from>
    <xdr:ext cx="762000" cy="259045"/>
    <xdr:sp macro="" textlink="">
      <xdr:nvSpPr>
        <xdr:cNvPr id="395" name="テキスト ボックス 394"/>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32766</xdr:rowOff>
    </xdr:from>
    <xdr:to>
      <xdr:col>3</xdr:col>
      <xdr:colOff>193675</xdr:colOff>
      <xdr:row>75</xdr:row>
      <xdr:rowOff>134366</xdr:rowOff>
    </xdr:to>
    <xdr:sp macro="" textlink="">
      <xdr:nvSpPr>
        <xdr:cNvPr id="396" name="円/楕円 395"/>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144543</xdr:rowOff>
    </xdr:from>
    <xdr:ext cx="762000" cy="259045"/>
    <xdr:sp macro="" textlink="">
      <xdr:nvSpPr>
        <xdr:cNvPr id="397" name="テキスト ボックス 396"/>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158496</xdr:rowOff>
    </xdr:from>
    <xdr:to>
      <xdr:col>1</xdr:col>
      <xdr:colOff>676275</xdr:colOff>
      <xdr:row>75</xdr:row>
      <xdr:rowOff>88646</xdr:rowOff>
    </xdr:to>
    <xdr:sp macro="" textlink="">
      <xdr:nvSpPr>
        <xdr:cNvPr id="398" name="円/楕円 397"/>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98823</xdr:rowOff>
    </xdr:from>
    <xdr:ext cx="762000" cy="259045"/>
    <xdr:sp macro="" textlink="">
      <xdr:nvSpPr>
        <xdr:cNvPr id="399" name="テキスト ボックス 398"/>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mn-lt"/>
              <a:ea typeface="+mn-ea"/>
              <a:cs typeface="+mn-cs"/>
            </a:rPr>
            <a:t>　</a:t>
          </a:r>
          <a:r>
            <a:rPr kumimoji="1" lang="ja-JP" altLang="ja-JP" sz="1300" baseline="0">
              <a:solidFill>
                <a:schemeClr val="dk1"/>
              </a:solidFill>
              <a:latin typeface="+mn-lt"/>
              <a:ea typeface="+mn-ea"/>
              <a:cs typeface="+mn-cs"/>
            </a:rPr>
            <a:t>公債費以外は、近年では減少傾向にあるものの、</a:t>
          </a:r>
          <a:r>
            <a:rPr kumimoji="1" lang="ja-JP" altLang="en-US" sz="1300" baseline="0">
              <a:solidFill>
                <a:schemeClr val="dk1"/>
              </a:solidFill>
              <a:latin typeface="+mn-lt"/>
              <a:ea typeface="+mn-ea"/>
              <a:cs typeface="+mn-cs"/>
            </a:rPr>
            <a:t>類似団体平均を上回り、前年度比</a:t>
          </a:r>
          <a:r>
            <a:rPr kumimoji="1" lang="en-US" altLang="ja-JP" sz="1300" baseline="0">
              <a:solidFill>
                <a:schemeClr val="dk1"/>
              </a:solidFill>
              <a:latin typeface="+mn-lt"/>
              <a:ea typeface="+mn-ea"/>
              <a:cs typeface="+mn-cs"/>
            </a:rPr>
            <a:t>0.4</a:t>
          </a:r>
          <a:r>
            <a:rPr kumimoji="1" lang="ja-JP" altLang="en-US" sz="1300" baseline="0">
              <a:solidFill>
                <a:schemeClr val="dk1"/>
              </a:solidFill>
              <a:latin typeface="+mn-lt"/>
              <a:ea typeface="+mn-ea"/>
              <a:cs typeface="+mn-cs"/>
            </a:rPr>
            <a:t>ポイントの増となった。引き続き、新</a:t>
          </a:r>
          <a:r>
            <a:rPr kumimoji="1" lang="ja-JP" altLang="ja-JP" sz="1300" baseline="0">
              <a:solidFill>
                <a:schemeClr val="dk1"/>
              </a:solidFill>
              <a:latin typeface="+mn-lt"/>
              <a:ea typeface="+mn-ea"/>
              <a:cs typeface="+mn-cs"/>
            </a:rPr>
            <a:t>行政改革実施プランを中心とした行政改革に取り組んでいく。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50800</xdr:rowOff>
    </xdr:to>
    <xdr:cxnSp macro="">
      <xdr:nvCxnSpPr>
        <xdr:cNvPr id="432" name="直線コネクタ 431"/>
        <xdr:cNvCxnSpPr/>
      </xdr:nvCxnSpPr>
      <xdr:spPr>
        <a:xfrm>
          <a:off x="15671800" y="13408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138447</xdr:rowOff>
    </xdr:from>
    <xdr:ext cx="762000" cy="259045"/>
    <xdr:sp macro="" textlink="">
      <xdr:nvSpPr>
        <xdr:cNvPr id="433"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35561</xdr:rowOff>
    </xdr:from>
    <xdr:to>
      <xdr:col>22</xdr:col>
      <xdr:colOff>565150</xdr:colOff>
      <xdr:row>78</xdr:row>
      <xdr:rowOff>96520</xdr:rowOff>
    </xdr:to>
    <xdr:cxnSp macro="">
      <xdr:nvCxnSpPr>
        <xdr:cNvPr id="435" name="直線コネクタ 434"/>
        <xdr:cNvCxnSpPr/>
      </xdr:nvCxnSpPr>
      <xdr:spPr>
        <a:xfrm flipV="1">
          <a:off x="14782800" y="134086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160020</xdr:rowOff>
    </xdr:from>
    <xdr:to>
      <xdr:col>22</xdr:col>
      <xdr:colOff>615950</xdr:colOff>
      <xdr:row>78</xdr:row>
      <xdr:rowOff>90170</xdr:rowOff>
    </xdr:to>
    <xdr:sp macro="" textlink="">
      <xdr:nvSpPr>
        <xdr:cNvPr id="436" name="フローチャート : 判断 435"/>
        <xdr:cNvSpPr/>
      </xdr:nvSpPr>
      <xdr:spPr>
        <a:xfrm>
          <a:off x="156210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37" name="テキスト ボックス 436"/>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96520</xdr:rowOff>
    </xdr:from>
    <xdr:to>
      <xdr:col>21</xdr:col>
      <xdr:colOff>361950</xdr:colOff>
      <xdr:row>78</xdr:row>
      <xdr:rowOff>107950</xdr:rowOff>
    </xdr:to>
    <xdr:cxnSp macro="">
      <xdr:nvCxnSpPr>
        <xdr:cNvPr id="438" name="直線コネクタ 437"/>
        <xdr:cNvCxnSpPr/>
      </xdr:nvCxnSpPr>
      <xdr:spPr>
        <a:xfrm flipV="1">
          <a:off x="13893800" y="13469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156211</xdr:rowOff>
    </xdr:from>
    <xdr:to>
      <xdr:col>21</xdr:col>
      <xdr:colOff>412750</xdr:colOff>
      <xdr:row>78</xdr:row>
      <xdr:rowOff>86361</xdr:rowOff>
    </xdr:to>
    <xdr:sp macro="" textlink="">
      <xdr:nvSpPr>
        <xdr:cNvPr id="439" name="フローチャート : 判断 438"/>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96538</xdr:rowOff>
    </xdr:from>
    <xdr:ext cx="762000" cy="259045"/>
    <xdr:sp macro="" textlink="">
      <xdr:nvSpPr>
        <xdr:cNvPr id="440" name="テキスト ボックス 439"/>
        <xdr:cNvSpPr txBox="1"/>
      </xdr:nvSpPr>
      <xdr:spPr>
        <a:xfrm>
          <a:off x="14401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100330</xdr:rowOff>
    </xdr:from>
    <xdr:to>
      <xdr:col>20</xdr:col>
      <xdr:colOff>158750</xdr:colOff>
      <xdr:row>78</xdr:row>
      <xdr:rowOff>107950</xdr:rowOff>
    </xdr:to>
    <xdr:cxnSp macro="">
      <xdr:nvCxnSpPr>
        <xdr:cNvPr id="441" name="直線コネクタ 440"/>
        <xdr:cNvCxnSpPr/>
      </xdr:nvCxnSpPr>
      <xdr:spPr>
        <a:xfrm>
          <a:off x="13004800" y="13473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148589</xdr:rowOff>
    </xdr:from>
    <xdr:to>
      <xdr:col>20</xdr:col>
      <xdr:colOff>209550</xdr:colOff>
      <xdr:row>78</xdr:row>
      <xdr:rowOff>78739</xdr:rowOff>
    </xdr:to>
    <xdr:sp macro="" textlink="">
      <xdr:nvSpPr>
        <xdr:cNvPr id="442" name="フローチャート : 判断 441"/>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88916</xdr:rowOff>
    </xdr:from>
    <xdr:ext cx="762000" cy="259045"/>
    <xdr:sp macro="" textlink="">
      <xdr:nvSpPr>
        <xdr:cNvPr id="443" name="テキスト ボックス 442"/>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4" name="フローチャート : 判断 443"/>
        <xdr:cNvSpPr/>
      </xdr:nvSpPr>
      <xdr:spPr>
        <a:xfrm>
          <a:off x="12954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43197</xdr:rowOff>
    </xdr:from>
    <xdr:ext cx="762000" cy="259045"/>
    <xdr:sp macro="" textlink="">
      <xdr:nvSpPr>
        <xdr:cNvPr id="445" name="テキスト ボックス 444"/>
        <xdr:cNvSpPr txBox="1"/>
      </xdr:nvSpPr>
      <xdr:spPr>
        <a:xfrm>
          <a:off x="12623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51" name="円/楕円 450"/>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52"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156211</xdr:rowOff>
    </xdr:from>
    <xdr:to>
      <xdr:col>22</xdr:col>
      <xdr:colOff>615950</xdr:colOff>
      <xdr:row>78</xdr:row>
      <xdr:rowOff>86361</xdr:rowOff>
    </xdr:to>
    <xdr:sp macro="" textlink="">
      <xdr:nvSpPr>
        <xdr:cNvPr id="453" name="円/楕円 452"/>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96538</xdr:rowOff>
    </xdr:from>
    <xdr:ext cx="736600" cy="259045"/>
    <xdr:sp macro="" textlink="">
      <xdr:nvSpPr>
        <xdr:cNvPr id="454" name="テキスト ボックス 453"/>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55" name="円/楕円 454"/>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56" name="テキスト ボックス 455"/>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57150</xdr:rowOff>
    </xdr:from>
    <xdr:to>
      <xdr:col>20</xdr:col>
      <xdr:colOff>209550</xdr:colOff>
      <xdr:row>78</xdr:row>
      <xdr:rowOff>158750</xdr:rowOff>
    </xdr:to>
    <xdr:sp macro="" textlink="">
      <xdr:nvSpPr>
        <xdr:cNvPr id="457" name="円/楕円 456"/>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143527</xdr:rowOff>
    </xdr:from>
    <xdr:ext cx="762000" cy="259045"/>
    <xdr:sp macro="" textlink="">
      <xdr:nvSpPr>
        <xdr:cNvPr id="458" name="テキスト ボックス 457"/>
        <xdr:cNvSpPr txBox="1"/>
      </xdr:nvSpPr>
      <xdr:spPr>
        <a:xfrm>
          <a:off x="13512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49530</xdr:rowOff>
    </xdr:from>
    <xdr:to>
      <xdr:col>19</xdr:col>
      <xdr:colOff>6350</xdr:colOff>
      <xdr:row>78</xdr:row>
      <xdr:rowOff>151130</xdr:rowOff>
    </xdr:to>
    <xdr:sp macro="" textlink="">
      <xdr:nvSpPr>
        <xdr:cNvPr id="459" name="円/楕円 458"/>
        <xdr:cNvSpPr/>
      </xdr:nvSpPr>
      <xdr:spPr>
        <a:xfrm>
          <a:off x="12954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135907</xdr:rowOff>
    </xdr:from>
    <xdr:ext cx="762000" cy="259045"/>
    <xdr:sp macro="" textlink="">
      <xdr:nvSpPr>
        <xdr:cNvPr id="460" name="テキスト ボックス 459"/>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大阪府枚方市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44460</xdr:rowOff>
    </xdr:from>
    <xdr:to>
      <xdr:col>4</xdr:col>
      <xdr:colOff>1117600</xdr:colOff>
      <xdr:row>17</xdr:row>
      <xdr:rowOff>141249</xdr:rowOff>
    </xdr:to>
    <xdr:cxnSp macro="">
      <xdr:nvCxnSpPr>
        <xdr:cNvPr id="48" name="直線コネクタ 47"/>
        <xdr:cNvCxnSpPr/>
      </xdr:nvCxnSpPr>
      <xdr:spPr bwMode="auto">
        <a:xfrm flipV="1">
          <a:off x="5003800" y="3006735"/>
          <a:ext cx="647700" cy="9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129545</xdr:rowOff>
    </xdr:from>
    <xdr:to>
      <xdr:col>4</xdr:col>
      <xdr:colOff>469900</xdr:colOff>
      <xdr:row>17</xdr:row>
      <xdr:rowOff>141249</xdr:rowOff>
    </xdr:to>
    <xdr:cxnSp macro="">
      <xdr:nvCxnSpPr>
        <xdr:cNvPr id="51" name="直線コネクタ 50"/>
        <xdr:cNvCxnSpPr/>
      </xdr:nvCxnSpPr>
      <xdr:spPr bwMode="auto">
        <a:xfrm>
          <a:off x="4305300" y="3091820"/>
          <a:ext cx="698500" cy="11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43723</xdr:rowOff>
    </xdr:from>
    <xdr:to>
      <xdr:col>4</xdr:col>
      <xdr:colOff>520700</xdr:colOff>
      <xdr:row>17</xdr:row>
      <xdr:rowOff>145323</xdr:rowOff>
    </xdr:to>
    <xdr:sp macro="" textlink="">
      <xdr:nvSpPr>
        <xdr:cNvPr id="52" name="フローチャート : 判断 51"/>
        <xdr:cNvSpPr/>
      </xdr:nvSpPr>
      <xdr:spPr bwMode="auto">
        <a:xfrm>
          <a:off x="49530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155500</xdr:rowOff>
    </xdr:from>
    <xdr:ext cx="736600" cy="259045"/>
    <xdr:sp macro="" textlink="">
      <xdr:nvSpPr>
        <xdr:cNvPr id="53" name="テキスト ボックス 52"/>
        <xdr:cNvSpPr txBox="1"/>
      </xdr:nvSpPr>
      <xdr:spPr>
        <a:xfrm>
          <a:off x="4622800" y="2774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19863</xdr:rowOff>
    </xdr:from>
    <xdr:to>
      <xdr:col>3</xdr:col>
      <xdr:colOff>904875</xdr:colOff>
      <xdr:row>17</xdr:row>
      <xdr:rowOff>129545</xdr:rowOff>
    </xdr:to>
    <xdr:cxnSp macro="">
      <xdr:nvCxnSpPr>
        <xdr:cNvPr id="54" name="直線コネクタ 53"/>
        <xdr:cNvCxnSpPr/>
      </xdr:nvCxnSpPr>
      <xdr:spPr bwMode="auto">
        <a:xfrm>
          <a:off x="3606800" y="2982138"/>
          <a:ext cx="698500" cy="109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148148</xdr:rowOff>
    </xdr:from>
    <xdr:to>
      <xdr:col>3</xdr:col>
      <xdr:colOff>955675</xdr:colOff>
      <xdr:row>17</xdr:row>
      <xdr:rowOff>78298</xdr:rowOff>
    </xdr:to>
    <xdr:sp macro="" textlink="">
      <xdr:nvSpPr>
        <xdr:cNvPr id="55" name="フローチャート : 判断 54"/>
        <xdr:cNvSpPr/>
      </xdr:nvSpPr>
      <xdr:spPr bwMode="auto">
        <a:xfrm>
          <a:off x="4254500" y="2938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88475</xdr:rowOff>
    </xdr:from>
    <xdr:ext cx="762000" cy="259045"/>
    <xdr:sp macro="" textlink="">
      <xdr:nvSpPr>
        <xdr:cNvPr id="56" name="テキスト ボックス 55"/>
        <xdr:cNvSpPr txBox="1"/>
      </xdr:nvSpPr>
      <xdr:spPr>
        <a:xfrm>
          <a:off x="3924300" y="270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54473</xdr:rowOff>
    </xdr:from>
    <xdr:to>
      <xdr:col>3</xdr:col>
      <xdr:colOff>206375</xdr:colOff>
      <xdr:row>17</xdr:row>
      <xdr:rowOff>19863</xdr:rowOff>
    </xdr:to>
    <xdr:cxnSp macro="">
      <xdr:nvCxnSpPr>
        <xdr:cNvPr id="57" name="直線コネクタ 56"/>
        <xdr:cNvCxnSpPr/>
      </xdr:nvCxnSpPr>
      <xdr:spPr bwMode="auto">
        <a:xfrm>
          <a:off x="2908300" y="2845298"/>
          <a:ext cx="698500" cy="13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40843</xdr:rowOff>
    </xdr:from>
    <xdr:to>
      <xdr:col>3</xdr:col>
      <xdr:colOff>257175</xdr:colOff>
      <xdr:row>16</xdr:row>
      <xdr:rowOff>142443</xdr:rowOff>
    </xdr:to>
    <xdr:sp macro="" textlink="">
      <xdr:nvSpPr>
        <xdr:cNvPr id="58" name="フローチャート : 判断 57"/>
        <xdr:cNvSpPr/>
      </xdr:nvSpPr>
      <xdr:spPr bwMode="auto">
        <a:xfrm>
          <a:off x="3556000" y="28316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152620</xdr:rowOff>
    </xdr:from>
    <xdr:ext cx="762000" cy="259045"/>
    <xdr:sp macro="" textlink="">
      <xdr:nvSpPr>
        <xdr:cNvPr id="59" name="テキスト ボックス 58"/>
        <xdr:cNvSpPr txBox="1"/>
      </xdr:nvSpPr>
      <xdr:spPr>
        <a:xfrm>
          <a:off x="3225800" y="260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18989</xdr:rowOff>
    </xdr:from>
    <xdr:to>
      <xdr:col>2</xdr:col>
      <xdr:colOff>692150</xdr:colOff>
      <xdr:row>16</xdr:row>
      <xdr:rowOff>120589</xdr:rowOff>
    </xdr:to>
    <xdr:sp macro="" textlink="">
      <xdr:nvSpPr>
        <xdr:cNvPr id="60" name="フローチャート : 判断 59"/>
        <xdr:cNvSpPr/>
      </xdr:nvSpPr>
      <xdr:spPr bwMode="auto">
        <a:xfrm>
          <a:off x="2857500" y="28098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105366</xdr:rowOff>
    </xdr:from>
    <xdr:ext cx="762000" cy="259045"/>
    <xdr:sp macro="" textlink="">
      <xdr:nvSpPr>
        <xdr:cNvPr id="61" name="テキスト ボックス 60"/>
        <xdr:cNvSpPr txBox="1"/>
      </xdr:nvSpPr>
      <xdr:spPr>
        <a:xfrm>
          <a:off x="2527300" y="28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165110</xdr:rowOff>
    </xdr:from>
    <xdr:to>
      <xdr:col>5</xdr:col>
      <xdr:colOff>34925</xdr:colOff>
      <xdr:row>17</xdr:row>
      <xdr:rowOff>95260</xdr:rowOff>
    </xdr:to>
    <xdr:sp macro="" textlink="">
      <xdr:nvSpPr>
        <xdr:cNvPr id="67" name="円/楕円 66"/>
        <xdr:cNvSpPr/>
      </xdr:nvSpPr>
      <xdr:spPr bwMode="auto">
        <a:xfrm>
          <a:off x="5600700" y="295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137187</xdr:rowOff>
    </xdr:from>
    <xdr:ext cx="762000" cy="259045"/>
    <xdr:sp macro="" textlink="">
      <xdr:nvSpPr>
        <xdr:cNvPr id="68" name="人口1人当たり決算額の推移該当値テキスト130"/>
        <xdr:cNvSpPr txBox="1"/>
      </xdr:nvSpPr>
      <xdr:spPr>
        <a:xfrm>
          <a:off x="5740400" y="292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60,347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90449</xdr:rowOff>
    </xdr:from>
    <xdr:to>
      <xdr:col>4</xdr:col>
      <xdr:colOff>520700</xdr:colOff>
      <xdr:row>18</xdr:row>
      <xdr:rowOff>20599</xdr:rowOff>
    </xdr:to>
    <xdr:sp macro="" textlink="">
      <xdr:nvSpPr>
        <xdr:cNvPr id="69" name="円/楕円 68"/>
        <xdr:cNvSpPr/>
      </xdr:nvSpPr>
      <xdr:spPr bwMode="auto">
        <a:xfrm>
          <a:off x="4953000" y="305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5376</xdr:rowOff>
    </xdr:from>
    <xdr:ext cx="736600" cy="259045"/>
    <xdr:sp macro="" textlink="">
      <xdr:nvSpPr>
        <xdr:cNvPr id="70" name="テキスト ボックス 69"/>
        <xdr:cNvSpPr txBox="1"/>
      </xdr:nvSpPr>
      <xdr:spPr>
        <a:xfrm>
          <a:off x="4622800" y="313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58,230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78745</xdr:rowOff>
    </xdr:from>
    <xdr:to>
      <xdr:col>3</xdr:col>
      <xdr:colOff>955675</xdr:colOff>
      <xdr:row>18</xdr:row>
      <xdr:rowOff>8895</xdr:rowOff>
    </xdr:to>
    <xdr:sp macro="" textlink="">
      <xdr:nvSpPr>
        <xdr:cNvPr id="71" name="円/楕円 70"/>
        <xdr:cNvSpPr/>
      </xdr:nvSpPr>
      <xdr:spPr bwMode="auto">
        <a:xfrm>
          <a:off x="4254500" y="304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165122</xdr:rowOff>
    </xdr:from>
    <xdr:ext cx="762000" cy="259045"/>
    <xdr:sp macro="" textlink="">
      <xdr:nvSpPr>
        <xdr:cNvPr id="72" name="テキスト ボックス 71"/>
        <xdr:cNvSpPr txBox="1"/>
      </xdr:nvSpPr>
      <xdr:spPr>
        <a:xfrm>
          <a:off x="3924300" y="31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58,486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140513</xdr:rowOff>
    </xdr:from>
    <xdr:to>
      <xdr:col>3</xdr:col>
      <xdr:colOff>257175</xdr:colOff>
      <xdr:row>17</xdr:row>
      <xdr:rowOff>70663</xdr:rowOff>
    </xdr:to>
    <xdr:sp macro="" textlink="">
      <xdr:nvSpPr>
        <xdr:cNvPr id="73" name="円/楕円 72"/>
        <xdr:cNvSpPr/>
      </xdr:nvSpPr>
      <xdr:spPr bwMode="auto">
        <a:xfrm>
          <a:off x="3556000" y="293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55440</xdr:rowOff>
    </xdr:from>
    <xdr:ext cx="762000" cy="259045"/>
    <xdr:sp macro="" textlink="">
      <xdr:nvSpPr>
        <xdr:cNvPr id="74" name="テキスト ボックス 73"/>
        <xdr:cNvSpPr txBox="1"/>
      </xdr:nvSpPr>
      <xdr:spPr>
        <a:xfrm>
          <a:off x="3225800" y="301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60,885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3673</xdr:rowOff>
    </xdr:from>
    <xdr:to>
      <xdr:col>2</xdr:col>
      <xdr:colOff>692150</xdr:colOff>
      <xdr:row>16</xdr:row>
      <xdr:rowOff>105273</xdr:rowOff>
    </xdr:to>
    <xdr:sp macro="" textlink="">
      <xdr:nvSpPr>
        <xdr:cNvPr id="75" name="円/楕円 74"/>
        <xdr:cNvSpPr/>
      </xdr:nvSpPr>
      <xdr:spPr bwMode="auto">
        <a:xfrm>
          <a:off x="2857500" y="2794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115450</xdr:rowOff>
    </xdr:from>
    <xdr:ext cx="762000" cy="259045"/>
    <xdr:sp macro="" textlink="">
      <xdr:nvSpPr>
        <xdr:cNvPr id="76" name="テキスト ボックス 75"/>
        <xdr:cNvSpPr txBox="1"/>
      </xdr:nvSpPr>
      <xdr:spPr>
        <a:xfrm>
          <a:off x="2527300" y="256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152222</xdr:rowOff>
    </xdr:from>
    <xdr:to>
      <xdr:col>4</xdr:col>
      <xdr:colOff>1117600</xdr:colOff>
      <xdr:row>37</xdr:row>
      <xdr:rowOff>61696</xdr:rowOff>
    </xdr:to>
    <xdr:cxnSp macro="">
      <xdr:nvCxnSpPr>
        <xdr:cNvPr id="109" name="直線コネクタ 108"/>
        <xdr:cNvCxnSpPr/>
      </xdr:nvCxnSpPr>
      <xdr:spPr bwMode="auto">
        <a:xfrm>
          <a:off x="5003800" y="7105472"/>
          <a:ext cx="647700" cy="8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133820</xdr:rowOff>
    </xdr:from>
    <xdr:to>
      <xdr:col>4</xdr:col>
      <xdr:colOff>469900</xdr:colOff>
      <xdr:row>36</xdr:row>
      <xdr:rowOff>152222</xdr:rowOff>
    </xdr:to>
    <xdr:cxnSp macro="">
      <xdr:nvCxnSpPr>
        <xdr:cNvPr id="112" name="直線コネクタ 111"/>
        <xdr:cNvCxnSpPr/>
      </xdr:nvCxnSpPr>
      <xdr:spPr bwMode="auto">
        <a:xfrm>
          <a:off x="4305300" y="7087070"/>
          <a:ext cx="698500" cy="18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42291</xdr:rowOff>
    </xdr:from>
    <xdr:to>
      <xdr:col>4</xdr:col>
      <xdr:colOff>520700</xdr:colOff>
      <xdr:row>35</xdr:row>
      <xdr:rowOff>143891</xdr:rowOff>
    </xdr:to>
    <xdr:sp macro="" textlink="">
      <xdr:nvSpPr>
        <xdr:cNvPr id="113" name="フローチャート : 判断 112"/>
        <xdr:cNvSpPr/>
      </xdr:nvSpPr>
      <xdr:spPr bwMode="auto">
        <a:xfrm>
          <a:off x="4953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154068</xdr:rowOff>
    </xdr:from>
    <xdr:ext cx="736600" cy="259045"/>
    <xdr:sp macro="" textlink="">
      <xdr:nvSpPr>
        <xdr:cNvPr id="114" name="テキスト ボックス 113"/>
        <xdr:cNvSpPr txBox="1"/>
      </xdr:nvSpPr>
      <xdr:spPr>
        <a:xfrm>
          <a:off x="4622800" y="6421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107188</xdr:rowOff>
    </xdr:from>
    <xdr:to>
      <xdr:col>3</xdr:col>
      <xdr:colOff>904875</xdr:colOff>
      <xdr:row>36</xdr:row>
      <xdr:rowOff>133820</xdr:rowOff>
    </xdr:to>
    <xdr:cxnSp macro="">
      <xdr:nvCxnSpPr>
        <xdr:cNvPr id="115" name="直線コネクタ 114"/>
        <xdr:cNvCxnSpPr/>
      </xdr:nvCxnSpPr>
      <xdr:spPr bwMode="auto">
        <a:xfrm>
          <a:off x="3606800" y="7060438"/>
          <a:ext cx="6985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8192</xdr:rowOff>
    </xdr:from>
    <xdr:to>
      <xdr:col>3</xdr:col>
      <xdr:colOff>955675</xdr:colOff>
      <xdr:row>35</xdr:row>
      <xdr:rowOff>109792</xdr:rowOff>
    </xdr:to>
    <xdr:sp macro="" textlink="">
      <xdr:nvSpPr>
        <xdr:cNvPr id="116" name="フローチャート : 判断 115"/>
        <xdr:cNvSpPr/>
      </xdr:nvSpPr>
      <xdr:spPr bwMode="auto">
        <a:xfrm>
          <a:off x="4254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119968</xdr:rowOff>
    </xdr:from>
    <xdr:ext cx="762000" cy="259045"/>
    <xdr:sp macro="" textlink="">
      <xdr:nvSpPr>
        <xdr:cNvPr id="117" name="テキスト ボックス 116"/>
        <xdr:cNvSpPr txBox="1"/>
      </xdr:nvSpPr>
      <xdr:spPr>
        <a:xfrm>
          <a:off x="3924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107188</xdr:rowOff>
    </xdr:from>
    <xdr:to>
      <xdr:col>3</xdr:col>
      <xdr:colOff>206375</xdr:colOff>
      <xdr:row>37</xdr:row>
      <xdr:rowOff>19253</xdr:rowOff>
    </xdr:to>
    <xdr:cxnSp macro="">
      <xdr:nvCxnSpPr>
        <xdr:cNvPr id="118" name="直線コネクタ 117"/>
        <xdr:cNvCxnSpPr/>
      </xdr:nvCxnSpPr>
      <xdr:spPr bwMode="auto">
        <a:xfrm flipV="1">
          <a:off x="2908300" y="7060438"/>
          <a:ext cx="698500" cy="8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338062</xdr:rowOff>
    </xdr:from>
    <xdr:to>
      <xdr:col>3</xdr:col>
      <xdr:colOff>257175</xdr:colOff>
      <xdr:row>35</xdr:row>
      <xdr:rowOff>96762</xdr:rowOff>
    </xdr:to>
    <xdr:sp macro="" textlink="">
      <xdr:nvSpPr>
        <xdr:cNvPr id="119" name="フローチャート : 判断 118"/>
        <xdr:cNvSpPr/>
      </xdr:nvSpPr>
      <xdr:spPr bwMode="auto">
        <a:xfrm>
          <a:off x="35560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106938</xdr:rowOff>
    </xdr:from>
    <xdr:ext cx="762000" cy="259045"/>
    <xdr:sp macro="" textlink="">
      <xdr:nvSpPr>
        <xdr:cNvPr id="120" name="テキスト ボックス 119"/>
        <xdr:cNvSpPr txBox="1"/>
      </xdr:nvSpPr>
      <xdr:spPr>
        <a:xfrm>
          <a:off x="32258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281863</xdr:rowOff>
    </xdr:from>
    <xdr:to>
      <xdr:col>2</xdr:col>
      <xdr:colOff>692150</xdr:colOff>
      <xdr:row>35</xdr:row>
      <xdr:rowOff>40563</xdr:rowOff>
    </xdr:to>
    <xdr:sp macro="" textlink="">
      <xdr:nvSpPr>
        <xdr:cNvPr id="121" name="フローチャート : 判断 120"/>
        <xdr:cNvSpPr/>
      </xdr:nvSpPr>
      <xdr:spPr bwMode="auto">
        <a:xfrm>
          <a:off x="2857500" y="6549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50741</xdr:rowOff>
    </xdr:from>
    <xdr:ext cx="762000" cy="259045"/>
    <xdr:sp macro="" textlink="">
      <xdr:nvSpPr>
        <xdr:cNvPr id="122" name="テキスト ボックス 121"/>
        <xdr:cNvSpPr txBox="1"/>
      </xdr:nvSpPr>
      <xdr:spPr>
        <a:xfrm>
          <a:off x="2527300" y="631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10896</xdr:rowOff>
    </xdr:from>
    <xdr:to>
      <xdr:col>5</xdr:col>
      <xdr:colOff>34925</xdr:colOff>
      <xdr:row>37</xdr:row>
      <xdr:rowOff>112496</xdr:rowOff>
    </xdr:to>
    <xdr:sp macro="" textlink="">
      <xdr:nvSpPr>
        <xdr:cNvPr id="128" name="円/楕円 127"/>
        <xdr:cNvSpPr/>
      </xdr:nvSpPr>
      <xdr:spPr bwMode="auto">
        <a:xfrm>
          <a:off x="5600700" y="7135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90923</xdr:rowOff>
    </xdr:from>
    <xdr:ext cx="762000" cy="259045"/>
    <xdr:sp macro="" textlink="">
      <xdr:nvSpPr>
        <xdr:cNvPr id="129" name="人口1人当たり決算額の推移該当値テキスト445"/>
        <xdr:cNvSpPr txBox="1"/>
      </xdr:nvSpPr>
      <xdr:spPr>
        <a:xfrm>
          <a:off x="5740400" y="704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101422</xdr:rowOff>
    </xdr:from>
    <xdr:to>
      <xdr:col>4</xdr:col>
      <xdr:colOff>520700</xdr:colOff>
      <xdr:row>37</xdr:row>
      <xdr:rowOff>31572</xdr:rowOff>
    </xdr:to>
    <xdr:sp macro="" textlink="">
      <xdr:nvSpPr>
        <xdr:cNvPr id="130" name="円/楕円 129"/>
        <xdr:cNvSpPr/>
      </xdr:nvSpPr>
      <xdr:spPr bwMode="auto">
        <a:xfrm>
          <a:off x="4953000" y="705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31" name="テキスト ボックス 130"/>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83020</xdr:rowOff>
    </xdr:from>
    <xdr:to>
      <xdr:col>3</xdr:col>
      <xdr:colOff>955675</xdr:colOff>
      <xdr:row>37</xdr:row>
      <xdr:rowOff>13170</xdr:rowOff>
    </xdr:to>
    <xdr:sp macro="" textlink="">
      <xdr:nvSpPr>
        <xdr:cNvPr id="132" name="円/楕円 131"/>
        <xdr:cNvSpPr/>
      </xdr:nvSpPr>
      <xdr:spPr bwMode="auto">
        <a:xfrm>
          <a:off x="4254500" y="703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169397</xdr:rowOff>
    </xdr:from>
    <xdr:ext cx="762000" cy="259045"/>
    <xdr:sp macro="" textlink="">
      <xdr:nvSpPr>
        <xdr:cNvPr id="133" name="テキスト ボックス 132"/>
        <xdr:cNvSpPr txBox="1"/>
      </xdr:nvSpPr>
      <xdr:spPr>
        <a:xfrm>
          <a:off x="3924300" y="712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56388</xdr:rowOff>
    </xdr:from>
    <xdr:to>
      <xdr:col>3</xdr:col>
      <xdr:colOff>257175</xdr:colOff>
      <xdr:row>36</xdr:row>
      <xdr:rowOff>157988</xdr:rowOff>
    </xdr:to>
    <xdr:sp macro="" textlink="">
      <xdr:nvSpPr>
        <xdr:cNvPr id="134" name="円/楕円 133"/>
        <xdr:cNvSpPr/>
      </xdr:nvSpPr>
      <xdr:spPr bwMode="auto">
        <a:xfrm>
          <a:off x="3556000" y="700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142765</xdr:rowOff>
    </xdr:from>
    <xdr:ext cx="762000" cy="259045"/>
    <xdr:sp macro="" textlink="">
      <xdr:nvSpPr>
        <xdr:cNvPr id="135" name="テキスト ボックス 134"/>
        <xdr:cNvSpPr txBox="1"/>
      </xdr:nvSpPr>
      <xdr:spPr>
        <a:xfrm>
          <a:off x="3225800" y="709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139903</xdr:rowOff>
    </xdr:from>
    <xdr:to>
      <xdr:col>2</xdr:col>
      <xdr:colOff>692150</xdr:colOff>
      <xdr:row>37</xdr:row>
      <xdr:rowOff>70053</xdr:rowOff>
    </xdr:to>
    <xdr:sp macro="" textlink="">
      <xdr:nvSpPr>
        <xdr:cNvPr id="136" name="円/楕円 135"/>
        <xdr:cNvSpPr/>
      </xdr:nvSpPr>
      <xdr:spPr bwMode="auto">
        <a:xfrm>
          <a:off x="2857500" y="7093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54830</xdr:rowOff>
    </xdr:from>
    <xdr:ext cx="762000" cy="259045"/>
    <xdr:sp macro="" textlink="">
      <xdr:nvSpPr>
        <xdr:cNvPr id="137" name="テキスト ボックス 136"/>
        <xdr:cNvSpPr txBox="1"/>
      </xdr:nvSpPr>
      <xdr:spPr>
        <a:xfrm>
          <a:off x="2527300" y="717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これまでの人件費の削減を中心とした行政改革の取り組みなどにより</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年度においても実質収支</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黒字を維持することができた。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a:t>
          </a:r>
          <a:r>
            <a:rPr kumimoji="1" lang="en-US" altLang="ja-JP" sz="1300">
              <a:solidFill>
                <a:schemeClr val="dk1"/>
              </a:solidFill>
              <a:latin typeface="+mn-lt"/>
              <a:ea typeface="+mn-ea"/>
              <a:cs typeface="+mn-cs"/>
            </a:rPr>
            <a:t>  </a:t>
          </a:r>
          <a:r>
            <a:rPr kumimoji="1" lang="ja-JP" altLang="ja-JP" sz="1300">
              <a:solidFill>
                <a:schemeClr val="dk1"/>
              </a:solidFill>
              <a:latin typeface="+mn-lt"/>
              <a:ea typeface="+mn-ea"/>
              <a:cs typeface="+mn-cs"/>
            </a:rPr>
            <a:t>引き続き、</a:t>
          </a:r>
          <a:r>
            <a:rPr kumimoji="1" lang="ja-JP" altLang="en-US" sz="1300">
              <a:solidFill>
                <a:schemeClr val="dk1"/>
              </a:solidFill>
              <a:latin typeface="+mn-lt"/>
              <a:ea typeface="+mn-ea"/>
              <a:cs typeface="+mn-cs"/>
            </a:rPr>
            <a:t>限られた財源の中で収支</a:t>
          </a:r>
          <a:r>
            <a:rPr kumimoji="1" lang="ja-JP" altLang="ja-JP" sz="1300">
              <a:solidFill>
                <a:schemeClr val="dk1"/>
              </a:solidFill>
              <a:latin typeface="+mn-lt"/>
              <a:ea typeface="+mn-ea"/>
              <a:cs typeface="+mn-cs"/>
            </a:rPr>
            <a:t>均衡を基本とした</a:t>
          </a:r>
          <a:r>
            <a:rPr kumimoji="1" lang="ja-JP" altLang="en-US" sz="1300">
              <a:solidFill>
                <a:schemeClr val="dk1"/>
              </a:solidFill>
              <a:latin typeface="+mn-lt"/>
              <a:ea typeface="+mn-ea"/>
              <a:cs typeface="+mn-cs"/>
            </a:rPr>
            <a:t>健全な</a:t>
          </a:r>
          <a:r>
            <a:rPr kumimoji="1" lang="ja-JP" altLang="ja-JP" sz="1300">
              <a:solidFill>
                <a:schemeClr val="dk1"/>
              </a:solidFill>
              <a:latin typeface="+mn-lt"/>
              <a:ea typeface="+mn-ea"/>
              <a:cs typeface="+mn-cs"/>
            </a:rPr>
            <a:t>財政運営を進め</a:t>
          </a:r>
          <a:r>
            <a:rPr kumimoji="1" lang="ja-JP" altLang="en-US" sz="1300">
              <a:solidFill>
                <a:schemeClr val="dk1"/>
              </a:solidFill>
              <a:latin typeface="+mn-lt"/>
              <a:ea typeface="+mn-ea"/>
              <a:cs typeface="+mn-cs"/>
            </a:rPr>
            <a:t>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300">
              <a:solidFill>
                <a:schemeClr val="dk1"/>
              </a:solidFill>
              <a:latin typeface="+mn-lt"/>
              <a:ea typeface="+mn-ea"/>
              <a:cs typeface="+mn-cs"/>
            </a:rPr>
            <a:t>連結実質赤字比率については、</a:t>
          </a:r>
          <a:r>
            <a:rPr kumimoji="1" lang="ja-JP" altLang="en-US" sz="1300">
              <a:solidFill>
                <a:schemeClr val="dk1"/>
              </a:solidFill>
              <a:latin typeface="+mn-lt"/>
              <a:ea typeface="+mn-ea"/>
              <a:cs typeface="+mn-cs"/>
            </a:rPr>
            <a:t>昨年度に引き続き黒字のため、なしとなっている。赤字となった国民健康保険や自動車駐車場の特別会計については、収納率の向上など、健全化</a:t>
          </a:r>
          <a:r>
            <a:rPr kumimoji="1" lang="ja-JP" altLang="ja-JP" sz="1300">
              <a:solidFill>
                <a:schemeClr val="dk1"/>
              </a:solidFill>
              <a:latin typeface="+mn-lt"/>
              <a:ea typeface="+mn-ea"/>
              <a:cs typeface="+mn-cs"/>
            </a:rPr>
            <a:t>に向けた取り組みを進め</a:t>
          </a:r>
          <a:r>
            <a:rPr kumimoji="1" lang="ja-JP" altLang="en-US" sz="1300">
              <a:solidFill>
                <a:schemeClr val="dk1"/>
              </a:solidFill>
              <a:latin typeface="+mn-lt"/>
              <a:ea typeface="+mn-ea"/>
              <a:cs typeface="+mn-cs"/>
            </a:rPr>
            <a:t>ていく</a:t>
          </a:r>
          <a:r>
            <a:rPr kumimoji="1" lang="ja-JP" altLang="ja-JP" sz="1300">
              <a:solidFill>
                <a:schemeClr val="dk1"/>
              </a:solidFill>
              <a:latin typeface="+mn-lt"/>
              <a:ea typeface="+mn-ea"/>
              <a:cs typeface="+mn-cs"/>
            </a:rPr>
            <a:t>。</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年度の</a:t>
          </a:r>
          <a:r>
            <a:rPr kumimoji="1" lang="ja-JP" altLang="en-US" sz="1300">
              <a:solidFill>
                <a:schemeClr val="dk1"/>
              </a:solidFill>
              <a:latin typeface="+mn-lt"/>
              <a:ea typeface="+mn-ea"/>
              <a:cs typeface="+mn-cs"/>
            </a:rPr>
            <a:t>実質公債費比率の低下は、</a:t>
          </a:r>
          <a:r>
            <a:rPr kumimoji="1" lang="ja-JP" altLang="ja-JP" sz="1300">
              <a:solidFill>
                <a:schemeClr val="dk1"/>
              </a:solidFill>
              <a:latin typeface="+mn-lt"/>
              <a:ea typeface="+mn-ea"/>
              <a:cs typeface="+mn-cs"/>
            </a:rPr>
            <a:t>定期償還の減</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によ</a:t>
          </a:r>
          <a:r>
            <a:rPr kumimoji="1" lang="ja-JP" altLang="en-US" sz="1300">
              <a:solidFill>
                <a:schemeClr val="dk1"/>
              </a:solidFill>
              <a:latin typeface="+mn-lt"/>
              <a:ea typeface="+mn-ea"/>
              <a:cs typeface="+mn-cs"/>
            </a:rPr>
            <a:t>る</a:t>
          </a:r>
          <a:r>
            <a:rPr kumimoji="1" lang="ja-JP" altLang="ja-JP" sz="1300">
              <a:solidFill>
                <a:schemeClr val="dk1"/>
              </a:solidFill>
              <a:latin typeface="+mn-lt"/>
              <a:ea typeface="+mn-ea"/>
              <a:cs typeface="+mn-cs"/>
            </a:rPr>
            <a:t>元利償還金の減</a:t>
          </a:r>
          <a:r>
            <a:rPr kumimoji="1" lang="ja-JP" altLang="en-US" sz="1300">
              <a:solidFill>
                <a:schemeClr val="dk1"/>
              </a:solidFill>
              <a:latin typeface="+mn-lt"/>
              <a:ea typeface="+mn-ea"/>
              <a:cs typeface="+mn-cs"/>
            </a:rPr>
            <a:t>のほか、</a:t>
          </a:r>
          <a:r>
            <a:rPr kumimoji="1" lang="ja-JP" altLang="ja-JP" sz="1300">
              <a:solidFill>
                <a:schemeClr val="dk1"/>
              </a:solidFill>
              <a:latin typeface="+mn-lt"/>
              <a:ea typeface="+mn-ea"/>
              <a:cs typeface="+mn-cs"/>
            </a:rPr>
            <a:t>下水道事業会計への公債費分に係る繰出金の減などにより</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公営企業債の元利償還金に対する繰入金が減少したこと</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によるものである。引き続き、地方債残高に留意しながら比率の改善に努めていく。</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平成</a:t>
          </a:r>
          <a:r>
            <a:rPr kumimoji="1" lang="en-US" altLang="ja-JP" sz="1300">
              <a:solidFill>
                <a:schemeClr val="dk1"/>
              </a:solidFill>
              <a:latin typeface="+mn-lt"/>
              <a:ea typeface="+mn-ea"/>
              <a:cs typeface="+mn-cs"/>
            </a:rPr>
            <a:t>26</a:t>
          </a:r>
          <a:r>
            <a:rPr kumimoji="1" lang="ja-JP" altLang="en-US" sz="1300">
              <a:solidFill>
                <a:schemeClr val="dk1"/>
              </a:solidFill>
              <a:latin typeface="+mn-lt"/>
              <a:ea typeface="+mn-ea"/>
              <a:cs typeface="+mn-cs"/>
            </a:rPr>
            <a:t>年度の将来負担比率の低下は、</a:t>
          </a:r>
          <a:r>
            <a:rPr kumimoji="1" lang="ja-JP" altLang="ja-JP" sz="1300">
              <a:solidFill>
                <a:schemeClr val="dk1"/>
              </a:solidFill>
              <a:latin typeface="+mn-lt"/>
              <a:ea typeface="+mn-ea"/>
              <a:cs typeface="+mn-cs"/>
            </a:rPr>
            <a:t>牧野長尾線用地の買戻し</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事業の進捗によ</a:t>
          </a:r>
          <a:r>
            <a:rPr kumimoji="1" lang="ja-JP" altLang="en-US" sz="1300">
              <a:solidFill>
                <a:schemeClr val="dk1"/>
              </a:solidFill>
              <a:latin typeface="+mn-lt"/>
              <a:ea typeface="+mn-ea"/>
              <a:cs typeface="+mn-cs"/>
            </a:rPr>
            <a:t>り</a:t>
          </a:r>
          <a:r>
            <a:rPr kumimoji="1" lang="ja-JP" altLang="ja-JP" sz="1300">
              <a:solidFill>
                <a:schemeClr val="dk1"/>
              </a:solidFill>
              <a:latin typeface="+mn-lt"/>
              <a:ea typeface="+mn-ea"/>
              <a:cs typeface="+mn-cs"/>
            </a:rPr>
            <a:t>債務負担行為に基づく支出予定額</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減</a:t>
          </a:r>
          <a:r>
            <a:rPr kumimoji="1" lang="ja-JP" altLang="en-US" sz="1300">
              <a:solidFill>
                <a:schemeClr val="dk1"/>
              </a:solidFill>
              <a:latin typeface="+mn-lt"/>
              <a:ea typeface="+mn-ea"/>
              <a:cs typeface="+mn-cs"/>
            </a:rPr>
            <a:t>となったことや、公営企業債等繰入見込額で下水道事業会計分が減となったことにより、</a:t>
          </a:r>
          <a:r>
            <a:rPr kumimoji="1" lang="ja-JP" altLang="ja-JP" sz="1300">
              <a:solidFill>
                <a:schemeClr val="dk1"/>
              </a:solidFill>
              <a:latin typeface="+mn-lt"/>
              <a:ea typeface="+mn-ea"/>
              <a:cs typeface="+mn-cs"/>
            </a:rPr>
            <a:t>将来負担額が減少</a:t>
          </a:r>
          <a:r>
            <a:rPr kumimoji="1" lang="ja-JP" altLang="en-US" sz="1300">
              <a:solidFill>
                <a:schemeClr val="dk1"/>
              </a:solidFill>
              <a:latin typeface="+mn-lt"/>
              <a:ea typeface="+mn-ea"/>
              <a:cs typeface="+mn-cs"/>
            </a:rPr>
            <a:t>したこと、また、</a:t>
          </a:r>
          <a:r>
            <a:rPr kumimoji="1" lang="ja-JP" altLang="ja-JP" sz="1300">
              <a:solidFill>
                <a:schemeClr val="dk1"/>
              </a:solidFill>
              <a:latin typeface="+mn-lt"/>
              <a:ea typeface="+mn-ea"/>
              <a:cs typeface="+mn-cs"/>
            </a:rPr>
            <a:t>財政調整基金や減債基金等の充当可能基金</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増加</a:t>
          </a:r>
          <a:r>
            <a:rPr kumimoji="1" lang="ja-JP" altLang="en-US" sz="1300">
              <a:solidFill>
                <a:schemeClr val="dk1"/>
              </a:solidFill>
              <a:latin typeface="+mn-lt"/>
              <a:ea typeface="+mn-ea"/>
              <a:cs typeface="+mn-cs"/>
            </a:rPr>
            <a:t>したこと</a:t>
          </a:r>
          <a:r>
            <a:rPr kumimoji="1" lang="ja-JP" altLang="ja-JP" sz="1300">
              <a:solidFill>
                <a:schemeClr val="dk1"/>
              </a:solidFill>
              <a:latin typeface="+mn-lt"/>
              <a:ea typeface="+mn-ea"/>
              <a:cs typeface="+mn-cs"/>
            </a:rPr>
            <a:t>によるものである。引き続き、地方債残高をはじめとした将来負担額の抑制</a:t>
          </a:r>
          <a:r>
            <a:rPr kumimoji="1" lang="ja-JP" altLang="en-US" sz="1300">
              <a:solidFill>
                <a:schemeClr val="dk1"/>
              </a:solidFill>
              <a:latin typeface="+mn-lt"/>
              <a:ea typeface="+mn-ea"/>
              <a:cs typeface="+mn-cs"/>
            </a:rPr>
            <a:t>など</a:t>
          </a:r>
          <a:r>
            <a:rPr kumimoji="1" lang="ja-JP" altLang="ja-JP" sz="1300">
              <a:solidFill>
                <a:schemeClr val="dk1"/>
              </a:solidFill>
              <a:latin typeface="+mn-lt"/>
              <a:ea typeface="+mn-ea"/>
              <a:cs typeface="+mn-cs"/>
            </a:rPr>
            <a:t>に努めていく。</a:t>
          </a:r>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125232639</v>
      </c>
      <c r="BO4" s="349"/>
      <c r="BP4" s="349"/>
      <c r="BQ4" s="349"/>
      <c r="BR4" s="349"/>
      <c r="BS4" s="349"/>
      <c r="BT4" s="349"/>
      <c r="BU4" s="350"/>
      <c r="BV4" s="348">
        <v>118883181</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123190101</v>
      </c>
      <c r="BO5" s="386"/>
      <c r="BP5" s="386"/>
      <c r="BQ5" s="386"/>
      <c r="BR5" s="386"/>
      <c r="BS5" s="386"/>
      <c r="BT5" s="386"/>
      <c r="BU5" s="387"/>
      <c r="BV5" s="385">
        <v>116989314</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87.8</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2042538</v>
      </c>
      <c r="BO6" s="386"/>
      <c r="BP6" s="386"/>
      <c r="BQ6" s="386"/>
      <c r="BR6" s="386"/>
      <c r="BS6" s="386"/>
      <c r="BT6" s="386"/>
      <c r="BU6" s="387"/>
      <c r="BV6" s="385">
        <v>1893867</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97.2</v>
      </c>
      <c r="CU6" s="423"/>
      <c r="CV6" s="423"/>
      <c r="CW6" s="423"/>
      <c r="CX6" s="423"/>
      <c r="CY6" s="423"/>
      <c r="CZ6" s="423"/>
      <c r="DA6" s="424"/>
      <c r="DB6" s="422">
        <v>98.2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166104</v>
      </c>
      <c r="BO7" s="386"/>
      <c r="BP7" s="386"/>
      <c r="BQ7" s="386"/>
      <c r="BR7" s="386"/>
      <c r="BS7" s="386"/>
      <c r="BT7" s="386"/>
      <c r="BU7" s="387"/>
      <c r="BV7" s="385">
        <v>237509</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76893049</v>
      </c>
      <c r="CU7" s="386"/>
      <c r="CV7" s="386"/>
      <c r="CW7" s="386"/>
      <c r="CX7" s="386"/>
      <c r="CY7" s="386"/>
      <c r="CZ7" s="386"/>
      <c r="DA7" s="387"/>
      <c r="DB7" s="385">
        <v>74061653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1876434</v>
      </c>
      <c r="BO8" s="386"/>
      <c r="BP8" s="386"/>
      <c r="BQ8" s="386"/>
      <c r="BR8" s="386"/>
      <c r="BS8" s="386"/>
      <c r="BT8" s="386"/>
      <c r="BU8" s="387"/>
      <c r="BV8" s="385">
        <v>1656358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0.8</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407978</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220076</v>
      </c>
      <c r="BO9" s="386"/>
      <c r="BP9" s="386"/>
      <c r="BQ9" s="386"/>
      <c r="BR9" s="386"/>
      <c r="BS9" s="386"/>
      <c r="BT9" s="386"/>
      <c r="BU9" s="387"/>
      <c r="BV9" s="385">
        <v>221171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404044</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1039736</v>
      </c>
      <c r="BO10" s="386"/>
      <c r="BP10" s="386"/>
      <c r="BQ10" s="386"/>
      <c r="BR10" s="386"/>
      <c r="BS10" s="386"/>
      <c r="BT10" s="386"/>
      <c r="BU10" s="387"/>
      <c r="BV10" s="385">
        <v>1030211</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76</v>
      </c>
      <c r="AV11" s="418"/>
      <c r="AW11" s="418"/>
      <c r="AX11" s="418"/>
      <c r="AY11" s="419" t="s">
        <v>108</v>
      </c>
      <c r="AZ11" s="420"/>
      <c r="BA11" s="420"/>
      <c r="BB11" s="420"/>
      <c r="BC11" s="420"/>
      <c r="BD11" s="420"/>
      <c r="BE11" s="420"/>
      <c r="BF11" s="420"/>
      <c r="BG11" s="420"/>
      <c r="BH11" s="420"/>
      <c r="BI11" s="420"/>
      <c r="BJ11" s="420"/>
      <c r="BK11" s="420"/>
      <c r="BL11" s="420"/>
      <c r="BM11" s="421"/>
      <c r="BN11" s="385">
        <v>1146284</v>
      </c>
      <c r="BO11" s="386"/>
      <c r="BP11" s="386"/>
      <c r="BQ11" s="386"/>
      <c r="BR11" s="386"/>
      <c r="BS11" s="386"/>
      <c r="BT11" s="386"/>
      <c r="BU11" s="387"/>
      <c r="BV11" s="385">
        <v>2392700</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407528</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403713</v>
      </c>
      <c r="S13" s="467"/>
      <c r="T13" s="467"/>
      <c r="U13" s="467"/>
      <c r="V13" s="468"/>
      <c r="W13" s="401" t="s">
        <v>121</v>
      </c>
      <c r="X13" s="402"/>
      <c r="Y13" s="402"/>
      <c r="Z13" s="402"/>
      <c r="AA13" s="402"/>
      <c r="AB13" s="392"/>
      <c r="AC13" s="436">
        <v>871</v>
      </c>
      <c r="AD13" s="437"/>
      <c r="AE13" s="437"/>
      <c r="AF13" s="437"/>
      <c r="AG13" s="476"/>
      <c r="AH13" s="436">
        <v>1134</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2406096</v>
      </c>
      <c r="BO13" s="386"/>
      <c r="BP13" s="386"/>
      <c r="BQ13" s="386"/>
      <c r="BR13" s="386"/>
      <c r="BS13" s="386"/>
      <c r="BT13" s="386"/>
      <c r="BU13" s="387"/>
      <c r="BV13" s="385">
        <v>3644082</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0.8</v>
      </c>
      <c r="CU13" s="383"/>
      <c r="CV13" s="383"/>
      <c r="CW13" s="383"/>
      <c r="CX13" s="383"/>
      <c r="CY13" s="383"/>
      <c r="CZ13" s="383"/>
      <c r="DA13" s="384"/>
      <c r="DB13" s="382">
        <v>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408610</v>
      </c>
      <c r="S14" s="467"/>
      <c r="T14" s="467"/>
      <c r="U14" s="467"/>
      <c r="V14" s="468"/>
      <c r="W14" s="375"/>
      <c r="X14" s="376"/>
      <c r="Y14" s="376"/>
      <c r="Z14" s="376"/>
      <c r="AA14" s="376"/>
      <c r="AB14" s="365"/>
      <c r="AC14" s="469">
        <v>0.5</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404847</v>
      </c>
      <c r="S15" s="467"/>
      <c r="T15" s="467"/>
      <c r="U15" s="467"/>
      <c r="V15" s="468"/>
      <c r="W15" s="401" t="s">
        <v>128</v>
      </c>
      <c r="X15" s="402"/>
      <c r="Y15" s="402"/>
      <c r="Z15" s="402"/>
      <c r="AA15" s="402"/>
      <c r="AB15" s="392"/>
      <c r="AC15" s="436">
        <v>40541</v>
      </c>
      <c r="AD15" s="437"/>
      <c r="AE15" s="437"/>
      <c r="AF15" s="437"/>
      <c r="AG15" s="476"/>
      <c r="AH15" s="436">
        <v>48251</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43497331</v>
      </c>
      <c r="BO15" s="349"/>
      <c r="BP15" s="349"/>
      <c r="BQ15" s="349"/>
      <c r="BR15" s="349"/>
      <c r="BS15" s="349"/>
      <c r="BT15" s="349"/>
      <c r="BU15" s="350"/>
      <c r="BV15" s="348">
        <v>42392490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24.9</v>
      </c>
      <c r="AD16" s="470"/>
      <c r="AE16" s="470"/>
      <c r="AF16" s="470"/>
      <c r="AG16" s="471"/>
      <c r="AH16" s="469">
        <v>26.6</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55955419</v>
      </c>
      <c r="BO16" s="386"/>
      <c r="BP16" s="386"/>
      <c r="BQ16" s="386"/>
      <c r="BR16" s="386"/>
      <c r="BS16" s="386"/>
      <c r="BT16" s="386"/>
      <c r="BU16" s="387"/>
      <c r="BV16" s="385">
        <v>52925040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121367</v>
      </c>
      <c r="AD17" s="437"/>
      <c r="AE17" s="437"/>
      <c r="AF17" s="437"/>
      <c r="AG17" s="476"/>
      <c r="AH17" s="436">
        <v>127030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56236263</v>
      </c>
      <c r="BO17" s="386"/>
      <c r="BP17" s="386"/>
      <c r="BQ17" s="386"/>
      <c r="BR17" s="386"/>
      <c r="BS17" s="386"/>
      <c r="BT17" s="386"/>
      <c r="BU17" s="387"/>
      <c r="BV17" s="385">
        <v>55140727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65.12</v>
      </c>
      <c r="M18" s="498"/>
      <c r="N18" s="498"/>
      <c r="O18" s="498"/>
      <c r="P18" s="498"/>
      <c r="Q18" s="498"/>
      <c r="R18" s="499"/>
      <c r="S18" s="499"/>
      <c r="T18" s="499"/>
      <c r="U18" s="499"/>
      <c r="V18" s="500"/>
      <c r="W18" s="403"/>
      <c r="X18" s="404"/>
      <c r="Y18" s="404"/>
      <c r="Z18" s="404"/>
      <c r="AA18" s="404"/>
      <c r="AB18" s="395"/>
      <c r="AC18" s="501">
        <v>74.599999999999994</v>
      </c>
      <c r="AD18" s="502"/>
      <c r="AE18" s="502"/>
      <c r="AF18" s="502"/>
      <c r="AG18" s="503"/>
      <c r="AH18" s="501">
        <v>70</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69294785</v>
      </c>
      <c r="BO18" s="386"/>
      <c r="BP18" s="386"/>
      <c r="BQ18" s="386"/>
      <c r="BR18" s="386"/>
      <c r="BS18" s="386"/>
      <c r="BT18" s="386"/>
      <c r="BU18" s="387"/>
      <c r="BV18" s="385">
        <v>66832138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6265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87496751</v>
      </c>
      <c r="BO19" s="386"/>
      <c r="BP19" s="386"/>
      <c r="BQ19" s="386"/>
      <c r="BR19" s="386"/>
      <c r="BS19" s="386"/>
      <c r="BT19" s="386"/>
      <c r="BU19" s="387"/>
      <c r="BV19" s="385">
        <v>84260295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163983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96903574</v>
      </c>
      <c r="BO23" s="386"/>
      <c r="BP23" s="386"/>
      <c r="BQ23" s="386"/>
      <c r="BR23" s="386"/>
      <c r="BS23" s="386"/>
      <c r="BT23" s="386"/>
      <c r="BU23" s="387"/>
      <c r="BV23" s="385">
        <v>96848355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10230</v>
      </c>
      <c r="R24" s="437"/>
      <c r="S24" s="437"/>
      <c r="T24" s="437"/>
      <c r="U24" s="437"/>
      <c r="V24" s="476"/>
      <c r="W24" s="531"/>
      <c r="X24" s="519"/>
      <c r="Y24" s="520"/>
      <c r="Z24" s="435" t="s">
        <v>151</v>
      </c>
      <c r="AA24" s="415"/>
      <c r="AB24" s="415"/>
      <c r="AC24" s="415"/>
      <c r="AD24" s="415"/>
      <c r="AE24" s="415"/>
      <c r="AF24" s="415"/>
      <c r="AG24" s="416"/>
      <c r="AH24" s="436">
        <v>2018</v>
      </c>
      <c r="AI24" s="437"/>
      <c r="AJ24" s="437"/>
      <c r="AK24" s="437"/>
      <c r="AL24" s="476"/>
      <c r="AM24" s="436">
        <v>6439438</v>
      </c>
      <c r="AN24" s="437"/>
      <c r="AO24" s="437"/>
      <c r="AP24" s="437"/>
      <c r="AQ24" s="437"/>
      <c r="AR24" s="476"/>
      <c r="AS24" s="436">
        <v>3191</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79595071</v>
      </c>
      <c r="BO24" s="386"/>
      <c r="BP24" s="386"/>
      <c r="BQ24" s="386"/>
      <c r="BR24" s="386"/>
      <c r="BS24" s="386"/>
      <c r="BT24" s="386"/>
      <c r="BU24" s="387"/>
      <c r="BV24" s="385">
        <v>76731056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2</v>
      </c>
      <c r="M25" s="437"/>
      <c r="N25" s="437"/>
      <c r="O25" s="437"/>
      <c r="P25" s="476"/>
      <c r="Q25" s="436">
        <v>8900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28054919</v>
      </c>
      <c r="BO25" s="349"/>
      <c r="BP25" s="349"/>
      <c r="BQ25" s="349"/>
      <c r="BR25" s="349"/>
      <c r="BS25" s="349"/>
      <c r="BT25" s="349"/>
      <c r="BU25" s="350"/>
      <c r="BV25" s="348">
        <v>22202491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7960</v>
      </c>
      <c r="R26" s="437"/>
      <c r="S26" s="437"/>
      <c r="T26" s="437"/>
      <c r="U26" s="437"/>
      <c r="V26" s="476"/>
      <c r="W26" s="531"/>
      <c r="X26" s="519"/>
      <c r="Y26" s="520"/>
      <c r="Z26" s="435" t="s">
        <v>157</v>
      </c>
      <c r="AA26" s="541"/>
      <c r="AB26" s="541"/>
      <c r="AC26" s="541"/>
      <c r="AD26" s="541"/>
      <c r="AE26" s="541"/>
      <c r="AF26" s="541"/>
      <c r="AG26" s="542"/>
      <c r="AH26" s="436">
        <v>239</v>
      </c>
      <c r="AI26" s="437"/>
      <c r="AJ26" s="437"/>
      <c r="AK26" s="437"/>
      <c r="AL26" s="476"/>
      <c r="AM26" s="436">
        <v>764322</v>
      </c>
      <c r="AN26" s="437"/>
      <c r="AO26" s="437"/>
      <c r="AP26" s="437"/>
      <c r="AQ26" s="437"/>
      <c r="AR26" s="476"/>
      <c r="AS26" s="436">
        <v>3198</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v>80317</v>
      </c>
      <c r="BO26" s="386"/>
      <c r="BP26" s="386"/>
      <c r="BQ26" s="386"/>
      <c r="BR26" s="386"/>
      <c r="BS26" s="386"/>
      <c r="BT26" s="386"/>
      <c r="BU26" s="387"/>
      <c r="BV26" s="385">
        <v>86279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7200</v>
      </c>
      <c r="R27" s="437"/>
      <c r="S27" s="437"/>
      <c r="T27" s="437"/>
      <c r="U27" s="437"/>
      <c r="V27" s="476"/>
      <c r="W27" s="531"/>
      <c r="X27" s="519"/>
      <c r="Y27" s="520"/>
      <c r="Z27" s="435" t="s">
        <v>160</v>
      </c>
      <c r="AA27" s="415"/>
      <c r="AB27" s="415"/>
      <c r="AC27" s="415"/>
      <c r="AD27" s="415"/>
      <c r="AE27" s="415"/>
      <c r="AF27" s="415"/>
      <c r="AG27" s="416"/>
      <c r="AH27" s="436">
        <v>134</v>
      </c>
      <c r="AI27" s="437"/>
      <c r="AJ27" s="437"/>
      <c r="AK27" s="437"/>
      <c r="AL27" s="476"/>
      <c r="AM27" s="436">
        <v>407418</v>
      </c>
      <c r="AN27" s="437"/>
      <c r="AO27" s="437"/>
      <c r="AP27" s="437"/>
      <c r="AQ27" s="437"/>
      <c r="AR27" s="476"/>
      <c r="AS27" s="436">
        <v>3040</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715450</v>
      </c>
      <c r="BO27" s="555"/>
      <c r="BP27" s="555"/>
      <c r="BQ27" s="555"/>
      <c r="BR27" s="555"/>
      <c r="BS27" s="555"/>
      <c r="BT27" s="555"/>
      <c r="BU27" s="556"/>
      <c r="BV27" s="554">
        <v>715450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6833</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9076691</v>
      </c>
      <c r="BO28" s="349"/>
      <c r="BP28" s="349"/>
      <c r="BQ28" s="349"/>
      <c r="BR28" s="349"/>
      <c r="BS28" s="349"/>
      <c r="BT28" s="349"/>
      <c r="BU28" s="350"/>
      <c r="BV28" s="348">
        <v>8036955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30</v>
      </c>
      <c r="M29" s="437"/>
      <c r="N29" s="437"/>
      <c r="O29" s="437"/>
      <c r="P29" s="476"/>
      <c r="Q29" s="436">
        <v>6288</v>
      </c>
      <c r="R29" s="437"/>
      <c r="S29" s="437"/>
      <c r="T29" s="437"/>
      <c r="U29" s="437"/>
      <c r="V29" s="476"/>
      <c r="W29" s="532"/>
      <c r="X29" s="533"/>
      <c r="Y29" s="534"/>
      <c r="Z29" s="435" t="s">
        <v>167</v>
      </c>
      <c r="AA29" s="415"/>
      <c r="AB29" s="415"/>
      <c r="AC29" s="415"/>
      <c r="AD29" s="415"/>
      <c r="AE29" s="415"/>
      <c r="AF29" s="415"/>
      <c r="AG29" s="416"/>
      <c r="AH29" s="436">
        <v>2152</v>
      </c>
      <c r="AI29" s="437"/>
      <c r="AJ29" s="437"/>
      <c r="AK29" s="437"/>
      <c r="AL29" s="476"/>
      <c r="AM29" s="436">
        <v>6846856</v>
      </c>
      <c r="AN29" s="437"/>
      <c r="AO29" s="437"/>
      <c r="AP29" s="437"/>
      <c r="AQ29" s="437"/>
      <c r="AR29" s="476"/>
      <c r="AS29" s="436">
        <v>3182</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6346305</v>
      </c>
      <c r="BO29" s="386"/>
      <c r="BP29" s="386"/>
      <c r="BQ29" s="386"/>
      <c r="BR29" s="386"/>
      <c r="BS29" s="386"/>
      <c r="BT29" s="386"/>
      <c r="BU29" s="387"/>
      <c r="BV29" s="385">
        <v>6007317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99.9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14303365</v>
      </c>
      <c r="BO30" s="555"/>
      <c r="BP30" s="555"/>
      <c r="BQ30" s="555"/>
      <c r="BR30" s="555"/>
      <c r="BS30" s="555"/>
      <c r="BT30" s="555"/>
      <c r="BU30" s="556"/>
      <c r="BV30" s="554">
        <v>13863504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枚方寝屋川消防組合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枚方市街地開発株式会社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北河内４市リサイクル施設組合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株式会社ビオルネ</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母子寡婦福祉資金貸付金特別会計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IF('各会計、関係団体の財政状況及び健全化判断比率'!B34="","",'各会計、関係団体の財政状況及び健全化判断比率'!B34)</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淀川左岸水防事務組合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株式会社エフエムひらかた</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自動車駐車場特別会計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大阪府都市競艇組合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枚方市文化国際財団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大阪府後期高齢者医療広域連合（一般会計）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枚方体育協会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大阪府後期高齢者医療広域連合（後期高齢者医療特別会計）</v>
      </c>
      <c r="BZ39" s="567"/>
      <c r="CA39" s="567"/>
      <c r="CB39" s="567"/>
      <c r="CC39" s="567"/>
      <c r="CD39" s="567"/>
      <c r="CE39" s="567"/>
      <c r="CF39" s="567"/>
      <c r="CG39" s="567"/>
      <c r="CH39" s="567"/>
      <c r="CI39" s="567"/>
      <c r="CJ39" s="567"/>
      <c r="CK39" s="567"/>
      <c r="CL39" s="567"/>
      <c r="CM39" s="567"/>
      <c r="CN39" s="165"/>
      <c r="CO39" s="566">
        <f t="shared" si="3"/>
        <v>24</v>
      </c>
      <c r="CP39" s="566"/>
      <c r="CQ39" s="567" t="str">
        <f>IF('各会計、関係団体の財政状況及び健全化判断比率'!BS12="","",'各会計、関係団体の財政状況及び健全化判断比率'!BS12)</f>
        <v>枚方市文化財研究調査会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大阪広域水道企業団（水道事業会計）</v>
      </c>
      <c r="BZ40" s="567"/>
      <c r="CA40" s="567"/>
      <c r="CB40" s="567"/>
      <c r="CC40" s="567"/>
      <c r="CD40" s="567"/>
      <c r="CE40" s="567"/>
      <c r="CF40" s="567"/>
      <c r="CG40" s="567"/>
      <c r="CH40" s="567"/>
      <c r="CI40" s="567"/>
      <c r="CJ40" s="567"/>
      <c r="CK40" s="567"/>
      <c r="CL40" s="567"/>
      <c r="CM40" s="567"/>
      <c r="CN40" s="165"/>
      <c r="CO40" s="566">
        <f t="shared" si="3"/>
        <v>25</v>
      </c>
      <c r="CP40" s="566"/>
      <c r="CQ40" s="567" t="str">
        <f>IF('各会計、関係団体の財政状況及び健全化判断比率'!BS13="","",'各会計、関係団体の財政状況及び健全化判断比率'!BS13)</f>
        <v>枚方市土地開発公社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大阪広域水道企業団（工業用水道事業会計）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70" t="s">
        <v>23</v>
      </c>
      <c r="C41" s="1171"/>
      <c r="D41" s="81"/>
      <c r="E41" s="1176" t="s">
        <v>24</v>
      </c>
      <c r="F41" s="1176"/>
      <c r="G41" s="1176"/>
      <c r="H41" s="1177"/>
      <c r="I41" s="82">
        <v>99368</v>
      </c>
      <c r="J41" s="83">
        <v>98327</v>
      </c>
      <c r="K41" s="83">
        <v>99173</v>
      </c>
      <c r="L41" s="83">
        <v>96848</v>
      </c>
      <c r="M41" s="84">
        <v>96904</v>
      </c>
    </row>
    <row r="42" spans="2:13" ht="27.75" customHeight="1">
      <c r="B42" s="1172"/>
      <c r="C42" s="1173"/>
      <c r="D42" s="85"/>
      <c r="E42" s="1178" t="s">
        <v>25</v>
      </c>
      <c r="F42" s="1178"/>
      <c r="G42" s="1178"/>
      <c r="H42" s="1179"/>
      <c r="I42" s="86">
        <v>9234</v>
      </c>
      <c r="J42" s="87">
        <v>8851</v>
      </c>
      <c r="K42" s="87">
        <v>7387</v>
      </c>
      <c r="L42" s="87">
        <v>6294</v>
      </c>
      <c r="M42" s="88">
        <v>5875</v>
      </c>
    </row>
    <row r="43" spans="2:13" ht="27.75" customHeight="1">
      <c r="B43" s="1172"/>
      <c r="C43" s="1173"/>
      <c r="D43" s="85"/>
      <c r="E43" s="1178" t="s">
        <v>26</v>
      </c>
      <c r="F43" s="1178"/>
      <c r="G43" s="1178"/>
      <c r="H43" s="1179"/>
      <c r="I43" s="86">
        <v>46106</v>
      </c>
      <c r="J43" s="87">
        <v>47138</v>
      </c>
      <c r="K43" s="87">
        <v>45369</v>
      </c>
      <c r="L43" s="87">
        <v>44978</v>
      </c>
      <c r="M43" s="88">
        <v>42569</v>
      </c>
    </row>
    <row r="44" spans="2:13" ht="27.75" customHeight="1">
      <c r="B44" s="1172"/>
      <c r="C44" s="1173"/>
      <c r="D44" s="85"/>
      <c r="E44" s="1178" t="s">
        <v>27</v>
      </c>
      <c r="F44" s="1178"/>
      <c r="G44" s="1178"/>
      <c r="H44" s="1179"/>
      <c r="I44" s="86">
        <v>1403</v>
      </c>
      <c r="J44" s="87">
        <v>1339</v>
      </c>
      <c r="K44" s="87">
        <v>1359</v>
      </c>
      <c r="L44" s="87">
        <v>1407</v>
      </c>
      <c r="M44" s="88">
        <v>2565</v>
      </c>
    </row>
    <row r="45" spans="2:13" ht="27.75" customHeight="1">
      <c r="B45" s="1172"/>
      <c r="C45" s="1173"/>
      <c r="D45" s="85"/>
      <c r="E45" s="1178" t="s">
        <v>28</v>
      </c>
      <c r="F45" s="1178"/>
      <c r="G45" s="1178"/>
      <c r="H45" s="1179"/>
      <c r="I45" s="86">
        <v>20284</v>
      </c>
      <c r="J45" s="87">
        <v>18142</v>
      </c>
      <c r="K45" s="87">
        <v>17696</v>
      </c>
      <c r="L45" s="87">
        <v>17527</v>
      </c>
      <c r="M45" s="88">
        <v>16847</v>
      </c>
    </row>
    <row r="46" spans="2:13" ht="27.75" customHeight="1">
      <c r="B46" s="1172"/>
      <c r="C46" s="1173"/>
      <c r="D46" s="85"/>
      <c r="E46" s="1178" t="s">
        <v>29</v>
      </c>
      <c r="F46" s="1178"/>
      <c r="G46" s="1178"/>
      <c r="H46" s="1179"/>
      <c r="I46" s="86">
        <v>3124</v>
      </c>
      <c r="J46" s="87">
        <v>2926</v>
      </c>
      <c r="K46" s="87">
        <v>2549</v>
      </c>
      <c r="L46" s="87">
        <v>2486</v>
      </c>
      <c r="M46" s="88">
        <v>1979</v>
      </c>
    </row>
    <row r="47" spans="2:13" ht="27.75" customHeight="1">
      <c r="B47" s="1172"/>
      <c r="C47" s="1173"/>
      <c r="D47" s="85"/>
      <c r="E47" s="1178" t="s">
        <v>30</v>
      </c>
      <c r="F47" s="1178"/>
      <c r="G47" s="1178"/>
      <c r="H47" s="1179"/>
      <c r="I47" s="86" t="s">
        <v>477</v>
      </c>
      <c r="J47" s="87" t="s">
        <v>477</v>
      </c>
      <c r="K47" s="87" t="s">
        <v>477</v>
      </c>
      <c r="L47" s="87" t="s">
        <v>477</v>
      </c>
      <c r="M47" s="88" t="s">
        <v>477</v>
      </c>
    </row>
    <row r="48" spans="2:13" ht="27.75" customHeight="1">
      <c r="B48" s="1174"/>
      <c r="C48" s="1175"/>
      <c r="D48" s="85"/>
      <c r="E48" s="1178" t="s">
        <v>31</v>
      </c>
      <c r="F48" s="1178"/>
      <c r="G48" s="1178"/>
      <c r="H48" s="1179"/>
      <c r="I48" s="86" t="s">
        <v>477</v>
      </c>
      <c r="J48" s="87" t="s">
        <v>477</v>
      </c>
      <c r="K48" s="87" t="s">
        <v>477</v>
      </c>
      <c r="L48" s="87" t="s">
        <v>477</v>
      </c>
      <c r="M48" s="88" t="s">
        <v>477</v>
      </c>
    </row>
    <row r="49" spans="2:13" ht="27.75" customHeight="1">
      <c r="B49" s="1180" t="s">
        <v>32</v>
      </c>
      <c r="C49" s="1181"/>
      <c r="D49" s="89"/>
      <c r="E49" s="1178" t="s">
        <v>33</v>
      </c>
      <c r="F49" s="1178"/>
      <c r="G49" s="1178"/>
      <c r="H49" s="1179"/>
      <c r="I49" s="86">
        <v>18900</v>
      </c>
      <c r="J49" s="87">
        <v>20811</v>
      </c>
      <c r="K49" s="87">
        <v>22605</v>
      </c>
      <c r="L49" s="87">
        <v>24569</v>
      </c>
      <c r="M49" s="88">
        <v>26068</v>
      </c>
    </row>
    <row r="50" spans="2:13" ht="27.75" customHeight="1">
      <c r="B50" s="1172"/>
      <c r="C50" s="1173"/>
      <c r="D50" s="85"/>
      <c r="E50" s="1178" t="s">
        <v>34</v>
      </c>
      <c r="F50" s="1178"/>
      <c r="G50" s="1178"/>
      <c r="H50" s="1179"/>
      <c r="I50" s="86">
        <v>41496</v>
      </c>
      <c r="J50" s="87">
        <v>39152</v>
      </c>
      <c r="K50" s="87">
        <v>38461</v>
      </c>
      <c r="L50" s="87">
        <v>35639</v>
      </c>
      <c r="M50" s="88">
        <v>34310</v>
      </c>
    </row>
    <row r="51" spans="2:13" ht="27.75" customHeight="1">
      <c r="B51" s="1174"/>
      <c r="C51" s="1175"/>
      <c r="D51" s="85"/>
      <c r="E51" s="1178" t="s">
        <v>35</v>
      </c>
      <c r="F51" s="1178"/>
      <c r="G51" s="1178"/>
      <c r="H51" s="1179"/>
      <c r="I51" s="86">
        <v>110780</v>
      </c>
      <c r="J51" s="87">
        <v>111641</v>
      </c>
      <c r="K51" s="87">
        <v>112676</v>
      </c>
      <c r="L51" s="87">
        <v>114305</v>
      </c>
      <c r="M51" s="88">
        <v>117043</v>
      </c>
    </row>
    <row r="52" spans="2:13" ht="27.75" customHeight="1" thickBot="1">
      <c r="B52" s="1182" t="s">
        <v>36</v>
      </c>
      <c r="C52" s="1183"/>
      <c r="D52" s="90"/>
      <c r="E52" s="1184" t="s">
        <v>37</v>
      </c>
      <c r="F52" s="1184"/>
      <c r="G52" s="1184"/>
      <c r="H52" s="1185"/>
      <c r="I52" s="91">
        <v>8344</v>
      </c>
      <c r="J52" s="92">
        <v>5118</v>
      </c>
      <c r="K52" s="92">
        <v>-209</v>
      </c>
      <c r="L52" s="92">
        <v>-4974</v>
      </c>
      <c r="M52" s="93">
        <v>-10682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18265</v>
      </c>
      <c r="E3" s="116"/>
      <c r="F3" s="117">
        <v>41739</v>
      </c>
      <c r="G3" s="118"/>
      <c r="H3" s="119"/>
    </row>
    <row r="4" spans="1:8">
      <c r="A4" s="120"/>
      <c r="B4" s="121"/>
      <c r="C4" s="122"/>
      <c r="D4" s="123">
        <v>10920</v>
      </c>
      <c r="E4" s="124"/>
      <c r="F4" s="125">
        <v>24625</v>
      </c>
      <c r="G4" s="126"/>
      <c r="H4" s="127"/>
    </row>
    <row r="5" spans="1:8">
      <c r="A5" s="108" t="s">
        <v>509</v>
      </c>
      <c r="B5" s="113"/>
      <c r="C5" s="114"/>
      <c r="D5" s="115">
        <v>12837</v>
      </c>
      <c r="E5" s="116"/>
      <c r="F5" s="117">
        <v>36765</v>
      </c>
      <c r="G5" s="118"/>
      <c r="H5" s="119"/>
    </row>
    <row r="6" spans="1:8">
      <c r="A6" s="120"/>
      <c r="B6" s="121"/>
      <c r="C6" s="122"/>
      <c r="D6" s="123">
        <v>6811</v>
      </c>
      <c r="E6" s="124"/>
      <c r="F6" s="125">
        <v>20975</v>
      </c>
      <c r="G6" s="126"/>
      <c r="H6" s="127"/>
    </row>
    <row r="7" spans="1:8">
      <c r="A7" s="108" t="s">
        <v>510</v>
      </c>
      <c r="B7" s="113"/>
      <c r="C7" s="114"/>
      <c r="D7" s="115">
        <v>21783</v>
      </c>
      <c r="E7" s="116"/>
      <c r="F7" s="117">
        <v>39052</v>
      </c>
      <c r="G7" s="118"/>
      <c r="H7" s="119"/>
    </row>
    <row r="8" spans="1:8">
      <c r="A8" s="120"/>
      <c r="B8" s="121"/>
      <c r="C8" s="122"/>
      <c r="D8" s="123">
        <v>10828</v>
      </c>
      <c r="E8" s="124"/>
      <c r="F8" s="125">
        <v>21186</v>
      </c>
      <c r="G8" s="126"/>
      <c r="H8" s="127"/>
    </row>
    <row r="9" spans="1:8">
      <c r="A9" s="108" t="s">
        <v>511</v>
      </c>
      <c r="B9" s="113"/>
      <c r="C9" s="114"/>
      <c r="D9" s="115">
        <v>12508</v>
      </c>
      <c r="E9" s="116"/>
      <c r="F9" s="117">
        <v>41235</v>
      </c>
      <c r="G9" s="118"/>
      <c r="H9" s="119"/>
    </row>
    <row r="10" spans="1:8">
      <c r="A10" s="120"/>
      <c r="B10" s="121"/>
      <c r="C10" s="122"/>
      <c r="D10" s="123">
        <v>9642</v>
      </c>
      <c r="E10" s="124"/>
      <c r="F10" s="125">
        <v>22086</v>
      </c>
      <c r="G10" s="126"/>
      <c r="H10" s="127"/>
    </row>
    <row r="11" spans="1:8">
      <c r="A11" s="108" t="s">
        <v>512</v>
      </c>
      <c r="B11" s="113"/>
      <c r="C11" s="114"/>
      <c r="D11" s="115">
        <v>18788</v>
      </c>
      <c r="E11" s="116"/>
      <c r="F11" s="117">
        <v>51613</v>
      </c>
      <c r="G11" s="118"/>
      <c r="H11" s="119"/>
    </row>
    <row r="12" spans="1:8">
      <c r="A12" s="120"/>
      <c r="B12" s="121"/>
      <c r="C12" s="128"/>
      <c r="D12" s="123">
        <v>12795</v>
      </c>
      <c r="E12" s="124"/>
      <c r="F12" s="125">
        <v>25872</v>
      </c>
      <c r="G12" s="126"/>
      <c r="H12" s="127"/>
    </row>
    <row r="13" spans="1:8">
      <c r="A13" s="108"/>
      <c r="B13" s="113"/>
      <c r="C13" s="129"/>
      <c r="D13" s="130">
        <v>16836</v>
      </c>
      <c r="E13" s="131"/>
      <c r="F13" s="132">
        <v>42081</v>
      </c>
      <c r="G13" s="133"/>
      <c r="H13" s="119"/>
    </row>
    <row r="14" spans="1:8">
      <c r="A14" s="120"/>
      <c r="B14" s="121"/>
      <c r="C14" s="122"/>
      <c r="D14" s="123">
        <v>10199</v>
      </c>
      <c r="E14" s="124"/>
      <c r="F14" s="125">
        <v>22949</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1.72</v>
      </c>
      <c r="C19" s="134">
        <f>ROUND(VALUE(SUBSTITUTE(実質収支比率等に係る経年分析!G$48,"▲","-")),2)</f>
        <v>1.97</v>
      </c>
      <c r="D19" s="134">
        <f>ROUND(VALUE(SUBSTITUTE(実質収支比率等に係る経年分析!H$48,"▲","-")),2)</f>
        <v>1.96</v>
      </c>
      <c r="E19" s="134">
        <f>ROUND(VALUE(SUBSTITUTE(実質収支比率等に係る経年分析!I$48,"▲","-")),2)</f>
        <v>2.2400000000000002</v>
      </c>
      <c r="F19" s="134">
        <f>ROUND(VALUE(SUBSTITUTE(実質収支比率等に係る経年分析!J$48,"▲","-")),2)</f>
        <v>2.44</v>
      </c>
    </row>
    <row r="20" spans="1:11">
      <c r="A20" s="134" t="s">
        <v>42</v>
      </c>
      <c r="B20" s="134">
        <f>ROUND(VALUE(SUBSTITUTE(実質収支比率等に係る経年分析!F$47,"▲","-")),2)</f>
        <v>6.37</v>
      </c>
      <c r="C20" s="134">
        <f>ROUND(VALUE(SUBSTITUTE(実質収支比率等に係る経年分析!G$47,"▲","-")),2)</f>
        <v>7.88</v>
      </c>
      <c r="D20" s="134">
        <f>ROUND(VALUE(SUBSTITUTE(実質収支比率等に係る経年分析!H$47,"▲","-")),2)</f>
        <v>9.59</v>
      </c>
      <c r="E20" s="134">
        <f>ROUND(VALUE(SUBSTITUTE(実質収支比率等に係る経年分析!I$47,"▲","-")),2)</f>
        <v>10.85</v>
      </c>
      <c r="F20" s="134">
        <f>ROUND(VALUE(SUBSTITUTE(実質収支比率等に係る経年分析!J$47,"▲","-")),2)</f>
        <v>11.8</v>
      </c>
    </row>
    <row r="21" spans="1:11">
      <c r="A21" s="134" t="s">
        <v>43</v>
      </c>
      <c r="B21" s="134">
        <f>IF(ISNUMBER(VALUE(SUBSTITUTE(実質収支比率等に係る経年分析!F$49,"▲","-"))),ROUND(VALUE(SUBSTITUTE(実質収支比率等に係る経年分析!F$49,"▲","-")),2),NA())</f>
        <v>3.03</v>
      </c>
      <c r="C21" s="134">
        <f>IF(ISNUMBER(VALUE(SUBSTITUTE(実質収支比率等に係る経年分析!G$49,"▲","-"))),ROUND(VALUE(SUBSTITUTE(実質収支比率等に係る経年分析!G$49,"▲","-")),2),NA())</f>
        <v>2.5299999999999998</v>
      </c>
      <c r="D21" s="134">
        <f>IF(ISNUMBER(VALUE(SUBSTITUTE(実質収支比率等に係る経年分析!H$49,"▲","-"))),ROUND(VALUE(SUBSTITUTE(実質収支比率等に係る経年分析!H$49,"▲","-")),2),NA())</f>
        <v>2.37</v>
      </c>
      <c r="E21" s="134">
        <f>IF(ISNUMBER(VALUE(SUBSTITUTE(実質収支比率等に係る経年分析!I$49,"▲","-"))),ROUND(VALUE(SUBSTITUTE(実質収支比率等に係る経年分析!I$49,"▲","-")),2),NA())</f>
        <v>4.92</v>
      </c>
      <c r="F21" s="134">
        <f>IF(ISNUMBER(VALUE(SUBSTITUTE(実質収支比率等に係る経年分析!J$49,"▲","-"))),ROUND(VALUE(SUBSTITUTE(実質収支比率等に係る経年分析!J$49,"▲","-")),2),NA())</f>
        <v>3.13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0.28000000000000003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1.1100000000000001</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1.41</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2.95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1.91</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2.39</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7.79</v>
      </c>
    </row>
    <row r="35" spans="1:16">
      <c r="A35" s="135" t="str">
        <f>IF(連結実質赤字比率に係る赤字・黒字の構成分析!C$35="",NA(),連結実質赤字比率に係る赤字・黒字の構成分析!C$35)</f>
        <v>自動車駐車場特別会計</v>
      </c>
      <c r="B35" s="135">
        <f>IF(ROUND(VALUE(SUBSTITUTE(連結実質赤字比率に係る赤字・黒字の構成分析!F$35,"▲", "-")), 2) &lt; 0, ABS(ROUND(VALUE(SUBSTITUTE(連結実質赤字比率に係る赤字・黒字の構成分析!F$35,"▲", "-")), 2)), NA())</f>
        <v>0.44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0.51</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0.56999999999999995</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0.62</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0.51</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1.6</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1.88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2.2599999999999998</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2.11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14240</v>
      </c>
      <c r="E42" s="136"/>
      <c r="F42" s="136"/>
      <c r="G42" s="136">
        <f>'実質公債費比率（分子）の構造'!L$52</f>
        <v>13716</v>
      </c>
      <c r="H42" s="136"/>
      <c r="I42" s="136"/>
      <c r="J42" s="136">
        <f>'実質公債費比率（分子）の構造'!M$52</f>
        <v>14444</v>
      </c>
      <c r="K42" s="136"/>
      <c r="L42" s="136"/>
      <c r="M42" s="136">
        <f>'実質公債費比率（分子）の構造'!N$52</f>
        <v>14375</v>
      </c>
      <c r="N42" s="136"/>
      <c r="O42" s="136"/>
      <c r="P42" s="136">
        <f>'実質公債費比率（分子）の構造'!O$52</f>
        <v>14536</v>
      </c>
    </row>
    <row r="43" spans="1:16">
      <c r="A43" s="136" t="s">
        <v>51</v>
      </c>
      <c r="B43" s="136">
        <f>'実質公債費比率（分子）の構造'!K$51</f>
        <v>3</v>
      </c>
      <c r="C43" s="136"/>
      <c r="D43" s="136"/>
      <c r="E43" s="136">
        <f>'実質公債費比率（分子）の構造'!L$51</f>
        <v>3</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c r="A44" s="136" t="s">
        <v>52</v>
      </c>
      <c r="B44" s="136">
        <f>'実質公債費比率（分子）の構造'!K$50</f>
        <v>231</v>
      </c>
      <c r="C44" s="136"/>
      <c r="D44" s="136"/>
      <c r="E44" s="136">
        <f>'実質公債費比率（分子）の構造'!L$50</f>
        <v>237</v>
      </c>
      <c r="F44" s="136"/>
      <c r="G44" s="136"/>
      <c r="H44" s="136">
        <f>'実質公債費比率（分子）の構造'!M$50</f>
        <v>252</v>
      </c>
      <c r="I44" s="136"/>
      <c r="J44" s="136"/>
      <c r="K44" s="136">
        <f>'実質公債費比率（分子）の構造'!N$50</f>
        <v>219</v>
      </c>
      <c r="L44" s="136"/>
      <c r="M44" s="136"/>
      <c r="N44" s="136">
        <f>'実質公債費比率（分子）の構造'!O$50</f>
        <v>11</v>
      </c>
      <c r="O44" s="136"/>
      <c r="P44" s="136"/>
    </row>
    <row r="45" spans="1:16">
      <c r="A45" s="136" t="s">
        <v>53</v>
      </c>
      <c r="B45" s="136">
        <f>'実質公債費比率（分子）の構造'!K$49</f>
        <v>224</v>
      </c>
      <c r="C45" s="136"/>
      <c r="D45" s="136"/>
      <c r="E45" s="136">
        <f>'実質公債費比率（分子）の構造'!L$49</f>
        <v>260</v>
      </c>
      <c r="F45" s="136"/>
      <c r="G45" s="136"/>
      <c r="H45" s="136">
        <f>'実質公債費比率（分子）の構造'!M$49</f>
        <v>218</v>
      </c>
      <c r="I45" s="136"/>
      <c r="J45" s="136"/>
      <c r="K45" s="136">
        <f>'実質公債費比率（分子）の構造'!N$49</f>
        <v>214</v>
      </c>
      <c r="L45" s="136"/>
      <c r="M45" s="136"/>
      <c r="N45" s="136">
        <f>'実質公債費比率（分子）の構造'!O$49</f>
        <v>233</v>
      </c>
      <c r="O45" s="136"/>
      <c r="P45" s="136"/>
    </row>
    <row r="46" spans="1:16">
      <c r="A46" s="136" t="s">
        <v>54</v>
      </c>
      <c r="B46" s="136">
        <f>'実質公債費比率（分子）の構造'!K$48</f>
        <v>4006</v>
      </c>
      <c r="C46" s="136"/>
      <c r="D46" s="136"/>
      <c r="E46" s="136">
        <f>'実質公債費比率（分子）の構造'!L$48</f>
        <v>4186</v>
      </c>
      <c r="F46" s="136"/>
      <c r="G46" s="136"/>
      <c r="H46" s="136">
        <f>'実質公債費比率（分子）の構造'!M$48</f>
        <v>4231</v>
      </c>
      <c r="I46" s="136"/>
      <c r="J46" s="136"/>
      <c r="K46" s="136">
        <f>'実質公債費比率（分子）の構造'!N$48</f>
        <v>3861</v>
      </c>
      <c r="L46" s="136"/>
      <c r="M46" s="136"/>
      <c r="N46" s="136">
        <f>'実質公債費比率（分子）の構造'!O$48</f>
        <v>3665</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10113</v>
      </c>
      <c r="C49" s="136"/>
      <c r="D49" s="136"/>
      <c r="E49" s="136">
        <f>'実質公債費比率（分子）の構造'!L$45</f>
        <v>10255</v>
      </c>
      <c r="F49" s="136"/>
      <c r="G49" s="136"/>
      <c r="H49" s="136">
        <f>'実質公債費比率（分子）の構造'!M$45</f>
        <v>10692</v>
      </c>
      <c r="I49" s="136"/>
      <c r="J49" s="136"/>
      <c r="K49" s="136">
        <f>'実質公債費比率（分子）の構造'!N$45</f>
        <v>10832</v>
      </c>
      <c r="L49" s="136"/>
      <c r="M49" s="136"/>
      <c r="N49" s="136">
        <f>'実質公債費比率（分子）の構造'!O$45</f>
        <v>10511</v>
      </c>
      <c r="O49" s="136"/>
      <c r="P49" s="136"/>
    </row>
    <row r="50" spans="1:16">
      <c r="A50" s="136" t="s">
        <v>57</v>
      </c>
      <c r="B50" s="136" t="e">
        <f>NA()</f>
        <v>#N/A</v>
      </c>
      <c r="C50" s="136">
        <f>IF(ISNUMBER('実質公債費比率（分子）の構造'!K$53),'実質公債費比率（分子）の構造'!K$53,NA())</f>
        <v>337</v>
      </c>
      <c r="D50" s="136" t="e">
        <f>NA()</f>
        <v>#N/A</v>
      </c>
      <c r="E50" s="136" t="e">
        <f>NA()</f>
        <v>#N/A</v>
      </c>
      <c r="F50" s="136">
        <f>IF(ISNUMBER('実質公債費比率（分子）の構造'!L$53),'実質公債費比率（分子）の構造'!L$53,NA())</f>
        <v>1225</v>
      </c>
      <c r="G50" s="136" t="e">
        <f>NA()</f>
        <v>#N/A</v>
      </c>
      <c r="H50" s="136" t="e">
        <f>NA()</f>
        <v>#N/A</v>
      </c>
      <c r="I50" s="136">
        <f>IF(ISNUMBER('実質公債費比率（分子）の構造'!M$53),'実質公債費比率（分子）の構造'!M$53,NA())</f>
        <v>949</v>
      </c>
      <c r="J50" s="136" t="e">
        <f>NA()</f>
        <v>#N/A</v>
      </c>
      <c r="K50" s="136" t="e">
        <f>NA()</f>
        <v>#N/A</v>
      </c>
      <c r="L50" s="136">
        <f>IF(ISNUMBER('実質公債費比率（分子）の構造'!N$53),'実質公債費比率（分子）の構造'!N$53,NA())</f>
        <v>751</v>
      </c>
      <c r="M50" s="136" t="e">
        <f>NA()</f>
        <v>#N/A</v>
      </c>
      <c r="N50" s="136" t="e">
        <f>NA()</f>
        <v>#N/A</v>
      </c>
      <c r="O50" s="136">
        <f>IF(ISNUMBER('実質公債費比率（分子）の構造'!O$53),'実質公債費比率（分子）の構造'!O$53,NA())</f>
        <v>-116</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110780</v>
      </c>
      <c r="E56" s="135"/>
      <c r="F56" s="135"/>
      <c r="G56" s="135">
        <f>'将来負担比率（分子）の構造'!J$51</f>
        <v>111641</v>
      </c>
      <c r="H56" s="135"/>
      <c r="I56" s="135"/>
      <c r="J56" s="135">
        <f>'将来負担比率（分子）の構造'!K$51</f>
        <v>112676</v>
      </c>
      <c r="K56" s="135"/>
      <c r="L56" s="135"/>
      <c r="M56" s="135">
        <f>'将来負担比率（分子）の構造'!L$51</f>
        <v>114305</v>
      </c>
      <c r="N56" s="135"/>
      <c r="O56" s="135"/>
      <c r="P56" s="135">
        <f>'将来負担比率（分子）の構造'!M$51</f>
        <v>117043</v>
      </c>
    </row>
    <row r="57" spans="1:16">
      <c r="A57" s="135" t="s">
        <v>34</v>
      </c>
      <c r="B57" s="135"/>
      <c r="C57" s="135"/>
      <c r="D57" s="135">
        <f>'将来負担比率（分子）の構造'!I$50</f>
        <v>41496</v>
      </c>
      <c r="E57" s="135"/>
      <c r="F57" s="135"/>
      <c r="G57" s="135">
        <f>'将来負担比率（分子）の構造'!J$50</f>
        <v>39152</v>
      </c>
      <c r="H57" s="135"/>
      <c r="I57" s="135"/>
      <c r="J57" s="135">
        <f>'将来負担比率（分子）の構造'!K$50</f>
        <v>38461</v>
      </c>
      <c r="K57" s="135"/>
      <c r="L57" s="135"/>
      <c r="M57" s="135">
        <f>'将来負担比率（分子）の構造'!L$50</f>
        <v>35639</v>
      </c>
      <c r="N57" s="135"/>
      <c r="O57" s="135"/>
      <c r="P57" s="135">
        <f>'将来負担比率（分子）の構造'!M$50</f>
        <v>34310</v>
      </c>
    </row>
    <row r="58" spans="1:16">
      <c r="A58" s="135" t="s">
        <v>33</v>
      </c>
      <c r="B58" s="135"/>
      <c r="C58" s="135"/>
      <c r="D58" s="135">
        <f>'将来負担比率（分子）の構造'!I$49</f>
        <v>18900</v>
      </c>
      <c r="E58" s="135"/>
      <c r="F58" s="135"/>
      <c r="G58" s="135">
        <f>'将来負担比率（分子）の構造'!J$49</f>
        <v>20811</v>
      </c>
      <c r="H58" s="135"/>
      <c r="I58" s="135"/>
      <c r="J58" s="135">
        <f>'将来負担比率（分子）の構造'!K$49</f>
        <v>22605</v>
      </c>
      <c r="K58" s="135"/>
      <c r="L58" s="135"/>
      <c r="M58" s="135">
        <f>'将来負担比率（分子）の構造'!L$49</f>
        <v>24569</v>
      </c>
      <c r="N58" s="135"/>
      <c r="O58" s="135"/>
      <c r="P58" s="135">
        <f>'将来負担比率（分子）の構造'!M$49</f>
        <v>26068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3124</v>
      </c>
      <c r="C61" s="135"/>
      <c r="D61" s="135"/>
      <c r="E61" s="135">
        <f>'将来負担比率（分子）の構造'!J$46</f>
        <v>2926</v>
      </c>
      <c r="F61" s="135"/>
      <c r="G61" s="135"/>
      <c r="H61" s="135">
        <f>'将来負担比率（分子）の構造'!K$46</f>
        <v>2549</v>
      </c>
      <c r="I61" s="135"/>
      <c r="J61" s="135"/>
      <c r="K61" s="135">
        <f>'将来負担比率（分子）の構造'!L$46</f>
        <v>2486</v>
      </c>
      <c r="L61" s="135"/>
      <c r="M61" s="135"/>
      <c r="N61" s="135">
        <f>'将来負担比率（分子）の構造'!M$46</f>
        <v>1979</v>
      </c>
      <c r="O61" s="135"/>
      <c r="P61" s="135"/>
    </row>
    <row r="62" spans="1:16">
      <c r="A62" s="135" t="s">
        <v>28</v>
      </c>
      <c r="B62" s="135">
        <f>'将来負担比率（分子）の構造'!I$45</f>
        <v>20284</v>
      </c>
      <c r="C62" s="135"/>
      <c r="D62" s="135"/>
      <c r="E62" s="135">
        <f>'将来負担比率（分子）の構造'!J$45</f>
        <v>18142</v>
      </c>
      <c r="F62" s="135"/>
      <c r="G62" s="135"/>
      <c r="H62" s="135">
        <f>'将来負担比率（分子）の構造'!K$45</f>
        <v>17696</v>
      </c>
      <c r="I62" s="135"/>
      <c r="J62" s="135"/>
      <c r="K62" s="135">
        <f>'将来負担比率（分子）の構造'!L$45</f>
        <v>17527</v>
      </c>
      <c r="L62" s="135"/>
      <c r="M62" s="135"/>
      <c r="N62" s="135">
        <f>'将来負担比率（分子）の構造'!M$45</f>
        <v>16847</v>
      </c>
      <c r="O62" s="135"/>
      <c r="P62" s="135"/>
    </row>
    <row r="63" spans="1:16">
      <c r="A63" s="135" t="s">
        <v>27</v>
      </c>
      <c r="B63" s="135">
        <f>'将来負担比率（分子）の構造'!I$44</f>
        <v>1403</v>
      </c>
      <c r="C63" s="135"/>
      <c r="D63" s="135"/>
      <c r="E63" s="135">
        <f>'将来負担比率（分子）の構造'!J$44</f>
        <v>1339</v>
      </c>
      <c r="F63" s="135"/>
      <c r="G63" s="135"/>
      <c r="H63" s="135">
        <f>'将来負担比率（分子）の構造'!K$44</f>
        <v>1359</v>
      </c>
      <c r="I63" s="135"/>
      <c r="J63" s="135"/>
      <c r="K63" s="135">
        <f>'将来負担比率（分子）の構造'!L$44</f>
        <v>1407</v>
      </c>
      <c r="L63" s="135"/>
      <c r="M63" s="135"/>
      <c r="N63" s="135">
        <f>'将来負担比率（分子）の構造'!M$44</f>
        <v>2565</v>
      </c>
      <c r="O63" s="135"/>
      <c r="P63" s="135"/>
    </row>
    <row r="64" spans="1:16">
      <c r="A64" s="135" t="s">
        <v>26</v>
      </c>
      <c r="B64" s="135">
        <f>'将来負担比率（分子）の構造'!I$43</f>
        <v>46106</v>
      </c>
      <c r="C64" s="135"/>
      <c r="D64" s="135"/>
      <c r="E64" s="135">
        <f>'将来負担比率（分子）の構造'!J$43</f>
        <v>47138</v>
      </c>
      <c r="F64" s="135"/>
      <c r="G64" s="135"/>
      <c r="H64" s="135">
        <f>'将来負担比率（分子）の構造'!K$43</f>
        <v>45369</v>
      </c>
      <c r="I64" s="135"/>
      <c r="J64" s="135"/>
      <c r="K64" s="135">
        <f>'将来負担比率（分子）の構造'!L$43</f>
        <v>44978</v>
      </c>
      <c r="L64" s="135"/>
      <c r="M64" s="135"/>
      <c r="N64" s="135">
        <f>'将来負担比率（分子）の構造'!M$43</f>
        <v>42569</v>
      </c>
      <c r="O64" s="135"/>
      <c r="P64" s="135"/>
    </row>
    <row r="65" spans="1:16">
      <c r="A65" s="135" t="s">
        <v>25</v>
      </c>
      <c r="B65" s="135">
        <f>'将来負担比率（分子）の構造'!I$42</f>
        <v>9234</v>
      </c>
      <c r="C65" s="135"/>
      <c r="D65" s="135"/>
      <c r="E65" s="135">
        <f>'将来負担比率（分子）の構造'!J$42</f>
        <v>8851</v>
      </c>
      <c r="F65" s="135"/>
      <c r="G65" s="135"/>
      <c r="H65" s="135">
        <f>'将来負担比率（分子）の構造'!K$42</f>
        <v>7387</v>
      </c>
      <c r="I65" s="135"/>
      <c r="J65" s="135"/>
      <c r="K65" s="135">
        <f>'将来負担比率（分子）の構造'!L$42</f>
        <v>6294</v>
      </c>
      <c r="L65" s="135"/>
      <c r="M65" s="135"/>
      <c r="N65" s="135">
        <f>'将来負担比率（分子）の構造'!M$42</f>
        <v>5875</v>
      </c>
      <c r="O65" s="135"/>
      <c r="P65" s="135"/>
    </row>
    <row r="66" spans="1:16">
      <c r="A66" s="135" t="s">
        <v>24</v>
      </c>
      <c r="B66" s="135">
        <f>'将来負担比率（分子）の構造'!I$41</f>
        <v>99368</v>
      </c>
      <c r="C66" s="135"/>
      <c r="D66" s="135"/>
      <c r="E66" s="135">
        <f>'将来負担比率（分子）の構造'!J$41</f>
        <v>98327</v>
      </c>
      <c r="F66" s="135"/>
      <c r="G66" s="135"/>
      <c r="H66" s="135">
        <f>'将来負担比率（分子）の構造'!K$41</f>
        <v>99173</v>
      </c>
      <c r="I66" s="135"/>
      <c r="J66" s="135"/>
      <c r="K66" s="135">
        <f>'将来負担比率（分子）の構造'!L$41</f>
        <v>96848</v>
      </c>
      <c r="L66" s="135"/>
      <c r="M66" s="135"/>
      <c r="N66" s="135">
        <f>'将来負担比率（分子）の構造'!M$41</f>
        <v>96904</v>
      </c>
      <c r="O66" s="135"/>
      <c r="P66" s="135"/>
    </row>
    <row r="67" spans="1:16">
      <c r="A67" s="135" t="s">
        <v>61</v>
      </c>
      <c r="B67" s="135" t="e">
        <f>NA()</f>
        <v>#N/A</v>
      </c>
      <c r="C67" s="135">
        <f>IF(ISNUMBER('将来負担比率（分子）の構造'!I$52), IF('将来負担比率（分子）の構造'!I$52 &lt; 0, 0, '将来負担比率（分子）の構造'!I$52), NA())</f>
        <v>8344</v>
      </c>
      <c r="D67" s="135" t="e">
        <f>NA()</f>
        <v>#N/A</v>
      </c>
      <c r="E67" s="135" t="e">
        <f>NA()</f>
        <v>#N/A</v>
      </c>
      <c r="F67" s="135">
        <f>IF(ISNUMBER('将来負担比率（分子）の構造'!J$52), IF('将来負担比率（分子）の構造'!J$52 &lt; 0, 0, '将来負担比率（分子）の構造'!J$52), NA())</f>
        <v>5118</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56221017</v>
      </c>
      <c r="S5" s="583"/>
      <c r="T5" s="583"/>
      <c r="U5" s="583"/>
      <c r="V5" s="583"/>
      <c r="W5" s="583"/>
      <c r="X5" s="583"/>
      <c r="Y5" s="584"/>
      <c r="Z5" s="585">
        <v>44.9</v>
      </c>
      <c r="AA5" s="585"/>
      <c r="AB5" s="585"/>
      <c r="AC5" s="585"/>
      <c r="AD5" s="586">
        <v>51696400</v>
      </c>
      <c r="AE5" s="586"/>
      <c r="AF5" s="586"/>
      <c r="AG5" s="586"/>
      <c r="AH5" s="586"/>
      <c r="AI5" s="586"/>
      <c r="AJ5" s="586"/>
      <c r="AK5" s="586"/>
      <c r="AL5" s="587">
        <v>72.5</v>
      </c>
      <c r="AM5" s="588"/>
      <c r="AN5" s="588"/>
      <c r="AO5" s="589"/>
      <c r="AP5" s="579" t="s">
        <v>205</v>
      </c>
      <c r="AQ5" s="580"/>
      <c r="AR5" s="580"/>
      <c r="AS5" s="580"/>
      <c r="AT5" s="580"/>
      <c r="AU5" s="580"/>
      <c r="AV5" s="580"/>
      <c r="AW5" s="580"/>
      <c r="AX5" s="580"/>
      <c r="AY5" s="580"/>
      <c r="AZ5" s="580"/>
      <c r="BA5" s="580"/>
      <c r="BB5" s="580"/>
      <c r="BC5" s="580"/>
      <c r="BD5" s="580"/>
      <c r="BE5" s="580"/>
      <c r="BF5" s="581"/>
      <c r="BG5" s="593">
        <v>50348963</v>
      </c>
      <c r="BH5" s="594"/>
      <c r="BI5" s="594"/>
      <c r="BJ5" s="594"/>
      <c r="BK5" s="594"/>
      <c r="BL5" s="594"/>
      <c r="BM5" s="594"/>
      <c r="BN5" s="595"/>
      <c r="BO5" s="596">
        <v>89.6</v>
      </c>
      <c r="BP5" s="596"/>
      <c r="BQ5" s="596"/>
      <c r="BR5" s="596"/>
      <c r="BS5" s="597">
        <v>656550</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594745</v>
      </c>
      <c r="S6" s="594"/>
      <c r="T6" s="594"/>
      <c r="U6" s="594"/>
      <c r="V6" s="594"/>
      <c r="W6" s="594"/>
      <c r="X6" s="594"/>
      <c r="Y6" s="595"/>
      <c r="Z6" s="596">
        <v>0.5</v>
      </c>
      <c r="AA6" s="596"/>
      <c r="AB6" s="596"/>
      <c r="AC6" s="596"/>
      <c r="AD6" s="597">
        <v>594745</v>
      </c>
      <c r="AE6" s="597"/>
      <c r="AF6" s="597"/>
      <c r="AG6" s="597"/>
      <c r="AH6" s="597"/>
      <c r="AI6" s="597"/>
      <c r="AJ6" s="597"/>
      <c r="AK6" s="597"/>
      <c r="AL6" s="598">
        <v>0.8</v>
      </c>
      <c r="AM6" s="599"/>
      <c r="AN6" s="599"/>
      <c r="AO6" s="600"/>
      <c r="AP6" s="590" t="s">
        <v>210</v>
      </c>
      <c r="AQ6" s="591"/>
      <c r="AR6" s="591"/>
      <c r="AS6" s="591"/>
      <c r="AT6" s="591"/>
      <c r="AU6" s="591"/>
      <c r="AV6" s="591"/>
      <c r="AW6" s="591"/>
      <c r="AX6" s="591"/>
      <c r="AY6" s="591"/>
      <c r="AZ6" s="591"/>
      <c r="BA6" s="591"/>
      <c r="BB6" s="591"/>
      <c r="BC6" s="591"/>
      <c r="BD6" s="591"/>
      <c r="BE6" s="591"/>
      <c r="BF6" s="592"/>
      <c r="BG6" s="593">
        <v>50348963</v>
      </c>
      <c r="BH6" s="594"/>
      <c r="BI6" s="594"/>
      <c r="BJ6" s="594"/>
      <c r="BK6" s="594"/>
      <c r="BL6" s="594"/>
      <c r="BM6" s="594"/>
      <c r="BN6" s="595"/>
      <c r="BO6" s="596">
        <v>89.6</v>
      </c>
      <c r="BP6" s="596"/>
      <c r="BQ6" s="596"/>
      <c r="BR6" s="596"/>
      <c r="BS6" s="597">
        <v>656550</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702644</v>
      </c>
      <c r="CS6" s="594"/>
      <c r="CT6" s="594"/>
      <c r="CU6" s="594"/>
      <c r="CV6" s="594"/>
      <c r="CW6" s="594"/>
      <c r="CX6" s="594"/>
      <c r="CY6" s="595"/>
      <c r="CZ6" s="596">
        <v>0.6</v>
      </c>
      <c r="DA6" s="596"/>
      <c r="DB6" s="596"/>
      <c r="DC6" s="596"/>
      <c r="DD6" s="602" t="s">
        <v>212</v>
      </c>
      <c r="DE6" s="594"/>
      <c r="DF6" s="594"/>
      <c r="DG6" s="594"/>
      <c r="DH6" s="594"/>
      <c r="DI6" s="594"/>
      <c r="DJ6" s="594"/>
      <c r="DK6" s="594"/>
      <c r="DL6" s="594"/>
      <c r="DM6" s="594"/>
      <c r="DN6" s="594"/>
      <c r="DO6" s="594"/>
      <c r="DP6" s="595"/>
      <c r="DQ6" s="602">
        <v>702644</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237637</v>
      </c>
      <c r="S7" s="594"/>
      <c r="T7" s="594"/>
      <c r="U7" s="594"/>
      <c r="V7" s="594"/>
      <c r="W7" s="594"/>
      <c r="X7" s="594"/>
      <c r="Y7" s="595"/>
      <c r="Z7" s="596">
        <v>0.2</v>
      </c>
      <c r="AA7" s="596"/>
      <c r="AB7" s="596"/>
      <c r="AC7" s="596"/>
      <c r="AD7" s="597">
        <v>237637</v>
      </c>
      <c r="AE7" s="597"/>
      <c r="AF7" s="597"/>
      <c r="AG7" s="597"/>
      <c r="AH7" s="597"/>
      <c r="AI7" s="597"/>
      <c r="AJ7" s="597"/>
      <c r="AK7" s="597"/>
      <c r="AL7" s="598">
        <v>0.3</v>
      </c>
      <c r="AM7" s="599"/>
      <c r="AN7" s="599"/>
      <c r="AO7" s="600"/>
      <c r="AP7" s="590" t="s">
        <v>214</v>
      </c>
      <c r="AQ7" s="591"/>
      <c r="AR7" s="591"/>
      <c r="AS7" s="591"/>
      <c r="AT7" s="591"/>
      <c r="AU7" s="591"/>
      <c r="AV7" s="591"/>
      <c r="AW7" s="591"/>
      <c r="AX7" s="591"/>
      <c r="AY7" s="591"/>
      <c r="AZ7" s="591"/>
      <c r="BA7" s="591"/>
      <c r="BB7" s="591"/>
      <c r="BC7" s="591"/>
      <c r="BD7" s="591"/>
      <c r="BE7" s="591"/>
      <c r="BF7" s="592"/>
      <c r="BG7" s="593">
        <v>26882732</v>
      </c>
      <c r="BH7" s="594"/>
      <c r="BI7" s="594"/>
      <c r="BJ7" s="594"/>
      <c r="BK7" s="594"/>
      <c r="BL7" s="594"/>
      <c r="BM7" s="594"/>
      <c r="BN7" s="595"/>
      <c r="BO7" s="596">
        <v>47.8</v>
      </c>
      <c r="BP7" s="596"/>
      <c r="BQ7" s="596"/>
      <c r="BR7" s="596"/>
      <c r="BS7" s="597">
        <v>656550</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11143063</v>
      </c>
      <c r="CS7" s="594"/>
      <c r="CT7" s="594"/>
      <c r="CU7" s="594"/>
      <c r="CV7" s="594"/>
      <c r="CW7" s="594"/>
      <c r="CX7" s="594"/>
      <c r="CY7" s="595"/>
      <c r="CZ7" s="596">
        <v>9</v>
      </c>
      <c r="DA7" s="596"/>
      <c r="DB7" s="596"/>
      <c r="DC7" s="596"/>
      <c r="DD7" s="602">
        <v>481770</v>
      </c>
      <c r="DE7" s="594"/>
      <c r="DF7" s="594"/>
      <c r="DG7" s="594"/>
      <c r="DH7" s="594"/>
      <c r="DI7" s="594"/>
      <c r="DJ7" s="594"/>
      <c r="DK7" s="594"/>
      <c r="DL7" s="594"/>
      <c r="DM7" s="594"/>
      <c r="DN7" s="594"/>
      <c r="DO7" s="594"/>
      <c r="DP7" s="595"/>
      <c r="DQ7" s="602">
        <v>10001300</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640498</v>
      </c>
      <c r="S8" s="594"/>
      <c r="T8" s="594"/>
      <c r="U8" s="594"/>
      <c r="V8" s="594"/>
      <c r="W8" s="594"/>
      <c r="X8" s="594"/>
      <c r="Y8" s="595"/>
      <c r="Z8" s="596">
        <v>0.5</v>
      </c>
      <c r="AA8" s="596"/>
      <c r="AB8" s="596"/>
      <c r="AC8" s="596"/>
      <c r="AD8" s="597">
        <v>640498</v>
      </c>
      <c r="AE8" s="597"/>
      <c r="AF8" s="597"/>
      <c r="AG8" s="597"/>
      <c r="AH8" s="597"/>
      <c r="AI8" s="597"/>
      <c r="AJ8" s="597"/>
      <c r="AK8" s="597"/>
      <c r="AL8" s="598">
        <v>0.9</v>
      </c>
      <c r="AM8" s="599"/>
      <c r="AN8" s="599"/>
      <c r="AO8" s="600"/>
      <c r="AP8" s="590" t="s">
        <v>217</v>
      </c>
      <c r="AQ8" s="591"/>
      <c r="AR8" s="591"/>
      <c r="AS8" s="591"/>
      <c r="AT8" s="591"/>
      <c r="AU8" s="591"/>
      <c r="AV8" s="591"/>
      <c r="AW8" s="591"/>
      <c r="AX8" s="591"/>
      <c r="AY8" s="591"/>
      <c r="AZ8" s="591"/>
      <c r="BA8" s="591"/>
      <c r="BB8" s="591"/>
      <c r="BC8" s="591"/>
      <c r="BD8" s="591"/>
      <c r="BE8" s="591"/>
      <c r="BF8" s="592"/>
      <c r="BG8" s="593">
        <v>638820</v>
      </c>
      <c r="BH8" s="594"/>
      <c r="BI8" s="594"/>
      <c r="BJ8" s="594"/>
      <c r="BK8" s="594"/>
      <c r="BL8" s="594"/>
      <c r="BM8" s="594"/>
      <c r="BN8" s="595"/>
      <c r="BO8" s="596">
        <v>1.1000000000000001</v>
      </c>
      <c r="BP8" s="596"/>
      <c r="BQ8" s="596"/>
      <c r="BR8" s="596"/>
      <c r="BS8" s="602" t="s">
        <v>218</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60685781</v>
      </c>
      <c r="CS8" s="594"/>
      <c r="CT8" s="594"/>
      <c r="CU8" s="594"/>
      <c r="CV8" s="594"/>
      <c r="CW8" s="594"/>
      <c r="CX8" s="594"/>
      <c r="CY8" s="595"/>
      <c r="CZ8" s="596">
        <v>49.3</v>
      </c>
      <c r="DA8" s="596"/>
      <c r="DB8" s="596"/>
      <c r="DC8" s="596"/>
      <c r="DD8" s="602">
        <v>1329849</v>
      </c>
      <c r="DE8" s="594"/>
      <c r="DF8" s="594"/>
      <c r="DG8" s="594"/>
      <c r="DH8" s="594"/>
      <c r="DI8" s="594"/>
      <c r="DJ8" s="594"/>
      <c r="DK8" s="594"/>
      <c r="DL8" s="594"/>
      <c r="DM8" s="594"/>
      <c r="DN8" s="594"/>
      <c r="DO8" s="594"/>
      <c r="DP8" s="595"/>
      <c r="DQ8" s="602">
        <v>29925228</v>
      </c>
      <c r="DR8" s="594"/>
      <c r="DS8" s="594"/>
      <c r="DT8" s="594"/>
      <c r="DU8" s="594"/>
      <c r="DV8" s="594"/>
      <c r="DW8" s="594"/>
      <c r="DX8" s="594"/>
      <c r="DY8" s="594"/>
      <c r="DZ8" s="594"/>
      <c r="EA8" s="594"/>
      <c r="EB8" s="594"/>
      <c r="EC8" s="603"/>
    </row>
    <row r="9" spans="2:143" ht="11.25" customHeight="1">
      <c r="B9" s="590" t="s">
        <v>220</v>
      </c>
      <c r="C9" s="591"/>
      <c r="D9" s="591"/>
      <c r="E9" s="591"/>
      <c r="F9" s="591"/>
      <c r="G9" s="591"/>
      <c r="H9" s="591"/>
      <c r="I9" s="591"/>
      <c r="J9" s="591"/>
      <c r="K9" s="591"/>
      <c r="L9" s="591"/>
      <c r="M9" s="591"/>
      <c r="N9" s="591"/>
      <c r="O9" s="591"/>
      <c r="P9" s="591"/>
      <c r="Q9" s="592"/>
      <c r="R9" s="593">
        <v>337115</v>
      </c>
      <c r="S9" s="594"/>
      <c r="T9" s="594"/>
      <c r="U9" s="594"/>
      <c r="V9" s="594"/>
      <c r="W9" s="594"/>
      <c r="X9" s="594"/>
      <c r="Y9" s="595"/>
      <c r="Z9" s="596">
        <v>0.3</v>
      </c>
      <c r="AA9" s="596"/>
      <c r="AB9" s="596"/>
      <c r="AC9" s="596"/>
      <c r="AD9" s="597">
        <v>337115</v>
      </c>
      <c r="AE9" s="597"/>
      <c r="AF9" s="597"/>
      <c r="AG9" s="597"/>
      <c r="AH9" s="597"/>
      <c r="AI9" s="597"/>
      <c r="AJ9" s="597"/>
      <c r="AK9" s="597"/>
      <c r="AL9" s="598">
        <v>0.5</v>
      </c>
      <c r="AM9" s="599"/>
      <c r="AN9" s="599"/>
      <c r="AO9" s="600"/>
      <c r="AP9" s="590" t="s">
        <v>221</v>
      </c>
      <c r="AQ9" s="591"/>
      <c r="AR9" s="591"/>
      <c r="AS9" s="591"/>
      <c r="AT9" s="591"/>
      <c r="AU9" s="591"/>
      <c r="AV9" s="591"/>
      <c r="AW9" s="591"/>
      <c r="AX9" s="591"/>
      <c r="AY9" s="591"/>
      <c r="AZ9" s="591"/>
      <c r="BA9" s="591"/>
      <c r="BB9" s="591"/>
      <c r="BC9" s="591"/>
      <c r="BD9" s="591"/>
      <c r="BE9" s="591"/>
      <c r="BF9" s="592"/>
      <c r="BG9" s="593">
        <v>21524604</v>
      </c>
      <c r="BH9" s="594"/>
      <c r="BI9" s="594"/>
      <c r="BJ9" s="594"/>
      <c r="BK9" s="594"/>
      <c r="BL9" s="594"/>
      <c r="BM9" s="594"/>
      <c r="BN9" s="595"/>
      <c r="BO9" s="596">
        <v>38.299999999999997</v>
      </c>
      <c r="BP9" s="596"/>
      <c r="BQ9" s="596"/>
      <c r="BR9" s="596"/>
      <c r="BS9" s="602" t="s">
        <v>218</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11017048</v>
      </c>
      <c r="CS9" s="594"/>
      <c r="CT9" s="594"/>
      <c r="CU9" s="594"/>
      <c r="CV9" s="594"/>
      <c r="CW9" s="594"/>
      <c r="CX9" s="594"/>
      <c r="CY9" s="595"/>
      <c r="CZ9" s="596">
        <v>8.9</v>
      </c>
      <c r="DA9" s="596"/>
      <c r="DB9" s="596"/>
      <c r="DC9" s="596"/>
      <c r="DD9" s="602">
        <v>687102</v>
      </c>
      <c r="DE9" s="594"/>
      <c r="DF9" s="594"/>
      <c r="DG9" s="594"/>
      <c r="DH9" s="594"/>
      <c r="DI9" s="594"/>
      <c r="DJ9" s="594"/>
      <c r="DK9" s="594"/>
      <c r="DL9" s="594"/>
      <c r="DM9" s="594"/>
      <c r="DN9" s="594"/>
      <c r="DO9" s="594"/>
      <c r="DP9" s="595"/>
      <c r="DQ9" s="602">
        <v>9423316</v>
      </c>
      <c r="DR9" s="594"/>
      <c r="DS9" s="594"/>
      <c r="DT9" s="594"/>
      <c r="DU9" s="594"/>
      <c r="DV9" s="594"/>
      <c r="DW9" s="594"/>
      <c r="DX9" s="594"/>
      <c r="DY9" s="594"/>
      <c r="DZ9" s="594"/>
      <c r="EA9" s="594"/>
      <c r="EB9" s="594"/>
      <c r="EC9" s="603"/>
    </row>
    <row r="10" spans="2:143" ht="11.25" customHeight="1">
      <c r="B10" s="590" t="s">
        <v>223</v>
      </c>
      <c r="C10" s="591"/>
      <c r="D10" s="591"/>
      <c r="E10" s="591"/>
      <c r="F10" s="591"/>
      <c r="G10" s="591"/>
      <c r="H10" s="591"/>
      <c r="I10" s="591"/>
      <c r="J10" s="591"/>
      <c r="K10" s="591"/>
      <c r="L10" s="591"/>
      <c r="M10" s="591"/>
      <c r="N10" s="591"/>
      <c r="O10" s="591"/>
      <c r="P10" s="591"/>
      <c r="Q10" s="592"/>
      <c r="R10" s="593">
        <v>4231415</v>
      </c>
      <c r="S10" s="594"/>
      <c r="T10" s="594"/>
      <c r="U10" s="594"/>
      <c r="V10" s="594"/>
      <c r="W10" s="594"/>
      <c r="X10" s="594"/>
      <c r="Y10" s="595"/>
      <c r="Z10" s="596">
        <v>3.4</v>
      </c>
      <c r="AA10" s="596"/>
      <c r="AB10" s="596"/>
      <c r="AC10" s="596"/>
      <c r="AD10" s="597">
        <v>4231415</v>
      </c>
      <c r="AE10" s="597"/>
      <c r="AF10" s="597"/>
      <c r="AG10" s="597"/>
      <c r="AH10" s="597"/>
      <c r="AI10" s="597"/>
      <c r="AJ10" s="597"/>
      <c r="AK10" s="597"/>
      <c r="AL10" s="598">
        <v>5.9</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692770</v>
      </c>
      <c r="BH10" s="594"/>
      <c r="BI10" s="594"/>
      <c r="BJ10" s="594"/>
      <c r="BK10" s="594"/>
      <c r="BL10" s="594"/>
      <c r="BM10" s="594"/>
      <c r="BN10" s="595"/>
      <c r="BO10" s="596">
        <v>1.2</v>
      </c>
      <c r="BP10" s="596"/>
      <c r="BQ10" s="596"/>
      <c r="BR10" s="596"/>
      <c r="BS10" s="602" t="s">
        <v>218</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479234</v>
      </c>
      <c r="CS10" s="594"/>
      <c r="CT10" s="594"/>
      <c r="CU10" s="594"/>
      <c r="CV10" s="594"/>
      <c r="CW10" s="594"/>
      <c r="CX10" s="594"/>
      <c r="CY10" s="595"/>
      <c r="CZ10" s="596">
        <v>0.4</v>
      </c>
      <c r="DA10" s="596"/>
      <c r="DB10" s="596"/>
      <c r="DC10" s="596"/>
      <c r="DD10" s="602" t="s">
        <v>218</v>
      </c>
      <c r="DE10" s="594"/>
      <c r="DF10" s="594"/>
      <c r="DG10" s="594"/>
      <c r="DH10" s="594"/>
      <c r="DI10" s="594"/>
      <c r="DJ10" s="594"/>
      <c r="DK10" s="594"/>
      <c r="DL10" s="594"/>
      <c r="DM10" s="594"/>
      <c r="DN10" s="594"/>
      <c r="DO10" s="594"/>
      <c r="DP10" s="595"/>
      <c r="DQ10" s="602">
        <v>234762</v>
      </c>
      <c r="DR10" s="594"/>
      <c r="DS10" s="594"/>
      <c r="DT10" s="594"/>
      <c r="DU10" s="594"/>
      <c r="DV10" s="594"/>
      <c r="DW10" s="594"/>
      <c r="DX10" s="594"/>
      <c r="DY10" s="594"/>
      <c r="DZ10" s="594"/>
      <c r="EA10" s="594"/>
      <c r="EB10" s="594"/>
      <c r="EC10" s="603"/>
    </row>
    <row r="11" spans="2:143" ht="11.25" customHeight="1">
      <c r="B11" s="590" t="s">
        <v>226</v>
      </c>
      <c r="C11" s="591"/>
      <c r="D11" s="591"/>
      <c r="E11" s="591"/>
      <c r="F11" s="591"/>
      <c r="G11" s="591"/>
      <c r="H11" s="591"/>
      <c r="I11" s="591"/>
      <c r="J11" s="591"/>
      <c r="K11" s="591"/>
      <c r="L11" s="591"/>
      <c r="M11" s="591"/>
      <c r="N11" s="591"/>
      <c r="O11" s="591"/>
      <c r="P11" s="591"/>
      <c r="Q11" s="592"/>
      <c r="R11" s="593">
        <v>84232</v>
      </c>
      <c r="S11" s="594"/>
      <c r="T11" s="594"/>
      <c r="U11" s="594"/>
      <c r="V11" s="594"/>
      <c r="W11" s="594"/>
      <c r="X11" s="594"/>
      <c r="Y11" s="595"/>
      <c r="Z11" s="596">
        <v>0.1</v>
      </c>
      <c r="AA11" s="596"/>
      <c r="AB11" s="596"/>
      <c r="AC11" s="596"/>
      <c r="AD11" s="597">
        <v>84232</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4026538</v>
      </c>
      <c r="BH11" s="594"/>
      <c r="BI11" s="594"/>
      <c r="BJ11" s="594"/>
      <c r="BK11" s="594"/>
      <c r="BL11" s="594"/>
      <c r="BM11" s="594"/>
      <c r="BN11" s="595"/>
      <c r="BO11" s="596">
        <v>7.2</v>
      </c>
      <c r="BP11" s="596"/>
      <c r="BQ11" s="596"/>
      <c r="BR11" s="596"/>
      <c r="BS11" s="602">
        <v>656550</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208138</v>
      </c>
      <c r="CS11" s="594"/>
      <c r="CT11" s="594"/>
      <c r="CU11" s="594"/>
      <c r="CV11" s="594"/>
      <c r="CW11" s="594"/>
      <c r="CX11" s="594"/>
      <c r="CY11" s="595"/>
      <c r="CZ11" s="596">
        <v>0.2</v>
      </c>
      <c r="DA11" s="596"/>
      <c r="DB11" s="596"/>
      <c r="DC11" s="596"/>
      <c r="DD11" s="602">
        <v>17895</v>
      </c>
      <c r="DE11" s="594"/>
      <c r="DF11" s="594"/>
      <c r="DG11" s="594"/>
      <c r="DH11" s="594"/>
      <c r="DI11" s="594"/>
      <c r="DJ11" s="594"/>
      <c r="DK11" s="594"/>
      <c r="DL11" s="594"/>
      <c r="DM11" s="594"/>
      <c r="DN11" s="594"/>
      <c r="DO11" s="594"/>
      <c r="DP11" s="595"/>
      <c r="DQ11" s="602">
        <v>199623</v>
      </c>
      <c r="DR11" s="594"/>
      <c r="DS11" s="594"/>
      <c r="DT11" s="594"/>
      <c r="DU11" s="594"/>
      <c r="DV11" s="594"/>
      <c r="DW11" s="594"/>
      <c r="DX11" s="594"/>
      <c r="DY11" s="594"/>
      <c r="DZ11" s="594"/>
      <c r="EA11" s="594"/>
      <c r="EB11" s="594"/>
      <c r="EC11" s="603"/>
    </row>
    <row r="12" spans="2:143" ht="11.25" customHeight="1">
      <c r="B12" s="590" t="s">
        <v>229</v>
      </c>
      <c r="C12" s="591"/>
      <c r="D12" s="591"/>
      <c r="E12" s="591"/>
      <c r="F12" s="591"/>
      <c r="G12" s="591"/>
      <c r="H12" s="591"/>
      <c r="I12" s="591"/>
      <c r="J12" s="591"/>
      <c r="K12" s="591"/>
      <c r="L12" s="591"/>
      <c r="M12" s="591"/>
      <c r="N12" s="591"/>
      <c r="O12" s="591"/>
      <c r="P12" s="591"/>
      <c r="Q12" s="592"/>
      <c r="R12" s="593" t="s">
        <v>218</v>
      </c>
      <c r="S12" s="594"/>
      <c r="T12" s="594"/>
      <c r="U12" s="594"/>
      <c r="V12" s="594"/>
      <c r="W12" s="594"/>
      <c r="X12" s="594"/>
      <c r="Y12" s="595"/>
      <c r="Z12" s="596" t="s">
        <v>218</v>
      </c>
      <c r="AA12" s="596"/>
      <c r="AB12" s="596"/>
      <c r="AC12" s="596"/>
      <c r="AD12" s="597" t="s">
        <v>218</v>
      </c>
      <c r="AE12" s="597"/>
      <c r="AF12" s="597"/>
      <c r="AG12" s="597"/>
      <c r="AH12" s="597"/>
      <c r="AI12" s="597"/>
      <c r="AJ12" s="597"/>
      <c r="AK12" s="597"/>
      <c r="AL12" s="598" t="s">
        <v>218</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21003092</v>
      </c>
      <c r="BH12" s="594"/>
      <c r="BI12" s="594"/>
      <c r="BJ12" s="594"/>
      <c r="BK12" s="594"/>
      <c r="BL12" s="594"/>
      <c r="BM12" s="594"/>
      <c r="BN12" s="595"/>
      <c r="BO12" s="596">
        <v>37.4</v>
      </c>
      <c r="BP12" s="596"/>
      <c r="BQ12" s="596"/>
      <c r="BR12" s="596"/>
      <c r="BS12" s="602" t="s">
        <v>218</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314622</v>
      </c>
      <c r="CS12" s="594"/>
      <c r="CT12" s="594"/>
      <c r="CU12" s="594"/>
      <c r="CV12" s="594"/>
      <c r="CW12" s="594"/>
      <c r="CX12" s="594"/>
      <c r="CY12" s="595"/>
      <c r="CZ12" s="596">
        <v>0.3</v>
      </c>
      <c r="DA12" s="596"/>
      <c r="DB12" s="596"/>
      <c r="DC12" s="596"/>
      <c r="DD12" s="602">
        <v>49485</v>
      </c>
      <c r="DE12" s="594"/>
      <c r="DF12" s="594"/>
      <c r="DG12" s="594"/>
      <c r="DH12" s="594"/>
      <c r="DI12" s="594"/>
      <c r="DJ12" s="594"/>
      <c r="DK12" s="594"/>
      <c r="DL12" s="594"/>
      <c r="DM12" s="594"/>
      <c r="DN12" s="594"/>
      <c r="DO12" s="594"/>
      <c r="DP12" s="595"/>
      <c r="DQ12" s="602">
        <v>285211</v>
      </c>
      <c r="DR12" s="594"/>
      <c r="DS12" s="594"/>
      <c r="DT12" s="594"/>
      <c r="DU12" s="594"/>
      <c r="DV12" s="594"/>
      <c r="DW12" s="594"/>
      <c r="DX12" s="594"/>
      <c r="DY12" s="594"/>
      <c r="DZ12" s="594"/>
      <c r="EA12" s="594"/>
      <c r="EB12" s="594"/>
      <c r="EC12" s="603"/>
    </row>
    <row r="13" spans="2:143" ht="11.25" customHeight="1">
      <c r="B13" s="590" t="s">
        <v>232</v>
      </c>
      <c r="C13" s="591"/>
      <c r="D13" s="591"/>
      <c r="E13" s="591"/>
      <c r="F13" s="591"/>
      <c r="G13" s="591"/>
      <c r="H13" s="591"/>
      <c r="I13" s="591"/>
      <c r="J13" s="591"/>
      <c r="K13" s="591"/>
      <c r="L13" s="591"/>
      <c r="M13" s="591"/>
      <c r="N13" s="591"/>
      <c r="O13" s="591"/>
      <c r="P13" s="591"/>
      <c r="Q13" s="592"/>
      <c r="R13" s="593">
        <v>145964</v>
      </c>
      <c r="S13" s="594"/>
      <c r="T13" s="594"/>
      <c r="U13" s="594"/>
      <c r="V13" s="594"/>
      <c r="W13" s="594"/>
      <c r="X13" s="594"/>
      <c r="Y13" s="595"/>
      <c r="Z13" s="596">
        <v>0.1</v>
      </c>
      <c r="AA13" s="596"/>
      <c r="AB13" s="596"/>
      <c r="AC13" s="596"/>
      <c r="AD13" s="597">
        <v>145964</v>
      </c>
      <c r="AE13" s="597"/>
      <c r="AF13" s="597"/>
      <c r="AG13" s="597"/>
      <c r="AH13" s="597"/>
      <c r="AI13" s="597"/>
      <c r="AJ13" s="597"/>
      <c r="AK13" s="597"/>
      <c r="AL13" s="598">
        <v>0.2</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20650556</v>
      </c>
      <c r="BH13" s="594"/>
      <c r="BI13" s="594"/>
      <c r="BJ13" s="594"/>
      <c r="BK13" s="594"/>
      <c r="BL13" s="594"/>
      <c r="BM13" s="594"/>
      <c r="BN13" s="595"/>
      <c r="BO13" s="596">
        <v>36.700000000000003</v>
      </c>
      <c r="BP13" s="596"/>
      <c r="BQ13" s="596"/>
      <c r="BR13" s="596"/>
      <c r="BS13" s="602" t="s">
        <v>218</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11606455</v>
      </c>
      <c r="CS13" s="594"/>
      <c r="CT13" s="594"/>
      <c r="CU13" s="594"/>
      <c r="CV13" s="594"/>
      <c r="CW13" s="594"/>
      <c r="CX13" s="594"/>
      <c r="CY13" s="595"/>
      <c r="CZ13" s="596">
        <v>9.4</v>
      </c>
      <c r="DA13" s="596"/>
      <c r="DB13" s="596"/>
      <c r="DC13" s="596"/>
      <c r="DD13" s="602">
        <v>3033358</v>
      </c>
      <c r="DE13" s="594"/>
      <c r="DF13" s="594"/>
      <c r="DG13" s="594"/>
      <c r="DH13" s="594"/>
      <c r="DI13" s="594"/>
      <c r="DJ13" s="594"/>
      <c r="DK13" s="594"/>
      <c r="DL13" s="594"/>
      <c r="DM13" s="594"/>
      <c r="DN13" s="594"/>
      <c r="DO13" s="594"/>
      <c r="DP13" s="595"/>
      <c r="DQ13" s="602">
        <v>9440121</v>
      </c>
      <c r="DR13" s="594"/>
      <c r="DS13" s="594"/>
      <c r="DT13" s="594"/>
      <c r="DU13" s="594"/>
      <c r="DV13" s="594"/>
      <c r="DW13" s="594"/>
      <c r="DX13" s="594"/>
      <c r="DY13" s="594"/>
      <c r="DZ13" s="594"/>
      <c r="EA13" s="594"/>
      <c r="EB13" s="594"/>
      <c r="EC13" s="603"/>
    </row>
    <row r="14" spans="2:143" ht="11.25" customHeight="1">
      <c r="B14" s="590" t="s">
        <v>235</v>
      </c>
      <c r="C14" s="591"/>
      <c r="D14" s="591"/>
      <c r="E14" s="591"/>
      <c r="F14" s="591"/>
      <c r="G14" s="591"/>
      <c r="H14" s="591"/>
      <c r="I14" s="591"/>
      <c r="J14" s="591"/>
      <c r="K14" s="591"/>
      <c r="L14" s="591"/>
      <c r="M14" s="591"/>
      <c r="N14" s="591"/>
      <c r="O14" s="591"/>
      <c r="P14" s="591"/>
      <c r="Q14" s="592"/>
      <c r="R14" s="593" t="s">
        <v>218</v>
      </c>
      <c r="S14" s="594"/>
      <c r="T14" s="594"/>
      <c r="U14" s="594"/>
      <c r="V14" s="594"/>
      <c r="W14" s="594"/>
      <c r="X14" s="594"/>
      <c r="Y14" s="595"/>
      <c r="Z14" s="596" t="s">
        <v>218</v>
      </c>
      <c r="AA14" s="596"/>
      <c r="AB14" s="596"/>
      <c r="AC14" s="596"/>
      <c r="AD14" s="597" t="s">
        <v>218</v>
      </c>
      <c r="AE14" s="597"/>
      <c r="AF14" s="597"/>
      <c r="AG14" s="597"/>
      <c r="AH14" s="597"/>
      <c r="AI14" s="597"/>
      <c r="AJ14" s="597"/>
      <c r="AK14" s="597"/>
      <c r="AL14" s="598" t="s">
        <v>218</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370838</v>
      </c>
      <c r="BH14" s="594"/>
      <c r="BI14" s="594"/>
      <c r="BJ14" s="594"/>
      <c r="BK14" s="594"/>
      <c r="BL14" s="594"/>
      <c r="BM14" s="594"/>
      <c r="BN14" s="595"/>
      <c r="BO14" s="596">
        <v>0.7</v>
      </c>
      <c r="BP14" s="596"/>
      <c r="BQ14" s="596"/>
      <c r="BR14" s="596"/>
      <c r="BS14" s="602" t="s">
        <v>218</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4657050</v>
      </c>
      <c r="CS14" s="594"/>
      <c r="CT14" s="594"/>
      <c r="CU14" s="594"/>
      <c r="CV14" s="594"/>
      <c r="CW14" s="594"/>
      <c r="CX14" s="594"/>
      <c r="CY14" s="595"/>
      <c r="CZ14" s="596">
        <v>3.8</v>
      </c>
      <c r="DA14" s="596"/>
      <c r="DB14" s="596"/>
      <c r="DC14" s="596"/>
      <c r="DD14" s="602">
        <v>242407</v>
      </c>
      <c r="DE14" s="594"/>
      <c r="DF14" s="594"/>
      <c r="DG14" s="594"/>
      <c r="DH14" s="594"/>
      <c r="DI14" s="594"/>
      <c r="DJ14" s="594"/>
      <c r="DK14" s="594"/>
      <c r="DL14" s="594"/>
      <c r="DM14" s="594"/>
      <c r="DN14" s="594"/>
      <c r="DO14" s="594"/>
      <c r="DP14" s="595"/>
      <c r="DQ14" s="602">
        <v>4383917</v>
      </c>
      <c r="DR14" s="594"/>
      <c r="DS14" s="594"/>
      <c r="DT14" s="594"/>
      <c r="DU14" s="594"/>
      <c r="DV14" s="594"/>
      <c r="DW14" s="594"/>
      <c r="DX14" s="594"/>
      <c r="DY14" s="594"/>
      <c r="DZ14" s="594"/>
      <c r="EA14" s="594"/>
      <c r="EB14" s="594"/>
      <c r="EC14" s="603"/>
    </row>
    <row r="15" spans="2:143" ht="11.25" customHeight="1">
      <c r="B15" s="590" t="s">
        <v>238</v>
      </c>
      <c r="C15" s="591"/>
      <c r="D15" s="591"/>
      <c r="E15" s="591"/>
      <c r="F15" s="591"/>
      <c r="G15" s="591"/>
      <c r="H15" s="591"/>
      <c r="I15" s="591"/>
      <c r="J15" s="591"/>
      <c r="K15" s="591"/>
      <c r="L15" s="591"/>
      <c r="M15" s="591"/>
      <c r="N15" s="591"/>
      <c r="O15" s="591"/>
      <c r="P15" s="591"/>
      <c r="Q15" s="592"/>
      <c r="R15" s="593">
        <v>301244</v>
      </c>
      <c r="S15" s="594"/>
      <c r="T15" s="594"/>
      <c r="U15" s="594"/>
      <c r="V15" s="594"/>
      <c r="W15" s="594"/>
      <c r="X15" s="594"/>
      <c r="Y15" s="595"/>
      <c r="Z15" s="596">
        <v>0.2</v>
      </c>
      <c r="AA15" s="596"/>
      <c r="AB15" s="596"/>
      <c r="AC15" s="596"/>
      <c r="AD15" s="597">
        <v>301244</v>
      </c>
      <c r="AE15" s="597"/>
      <c r="AF15" s="597"/>
      <c r="AG15" s="597"/>
      <c r="AH15" s="597"/>
      <c r="AI15" s="597"/>
      <c r="AJ15" s="597"/>
      <c r="AK15" s="597"/>
      <c r="AL15" s="598">
        <v>0.4</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2092301</v>
      </c>
      <c r="BH15" s="594"/>
      <c r="BI15" s="594"/>
      <c r="BJ15" s="594"/>
      <c r="BK15" s="594"/>
      <c r="BL15" s="594"/>
      <c r="BM15" s="594"/>
      <c r="BN15" s="595"/>
      <c r="BO15" s="596">
        <v>3.7</v>
      </c>
      <c r="BP15" s="596"/>
      <c r="BQ15" s="596"/>
      <c r="BR15" s="596"/>
      <c r="BS15" s="602" t="s">
        <v>218</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10697038</v>
      </c>
      <c r="CS15" s="594"/>
      <c r="CT15" s="594"/>
      <c r="CU15" s="594"/>
      <c r="CV15" s="594"/>
      <c r="CW15" s="594"/>
      <c r="CX15" s="594"/>
      <c r="CY15" s="595"/>
      <c r="CZ15" s="596">
        <v>8.6999999999999993</v>
      </c>
      <c r="DA15" s="596"/>
      <c r="DB15" s="596"/>
      <c r="DC15" s="596"/>
      <c r="DD15" s="602">
        <v>1814729</v>
      </c>
      <c r="DE15" s="594"/>
      <c r="DF15" s="594"/>
      <c r="DG15" s="594"/>
      <c r="DH15" s="594"/>
      <c r="DI15" s="594"/>
      <c r="DJ15" s="594"/>
      <c r="DK15" s="594"/>
      <c r="DL15" s="594"/>
      <c r="DM15" s="594"/>
      <c r="DN15" s="594"/>
      <c r="DO15" s="594"/>
      <c r="DP15" s="595"/>
      <c r="DQ15" s="602">
        <v>9179063</v>
      </c>
      <c r="DR15" s="594"/>
      <c r="DS15" s="594"/>
      <c r="DT15" s="594"/>
      <c r="DU15" s="594"/>
      <c r="DV15" s="594"/>
      <c r="DW15" s="594"/>
      <c r="DX15" s="594"/>
      <c r="DY15" s="594"/>
      <c r="DZ15" s="594"/>
      <c r="EA15" s="594"/>
      <c r="EB15" s="594"/>
      <c r="EC15" s="603"/>
    </row>
    <row r="16" spans="2:143" ht="11.25" customHeight="1">
      <c r="B16" s="590" t="s">
        <v>241</v>
      </c>
      <c r="C16" s="591"/>
      <c r="D16" s="591"/>
      <c r="E16" s="591"/>
      <c r="F16" s="591"/>
      <c r="G16" s="591"/>
      <c r="H16" s="591"/>
      <c r="I16" s="591"/>
      <c r="J16" s="591"/>
      <c r="K16" s="591"/>
      <c r="L16" s="591"/>
      <c r="M16" s="591"/>
      <c r="N16" s="591"/>
      <c r="O16" s="591"/>
      <c r="P16" s="591"/>
      <c r="Q16" s="592"/>
      <c r="R16" s="593">
        <v>12732349</v>
      </c>
      <c r="S16" s="594"/>
      <c r="T16" s="594"/>
      <c r="U16" s="594"/>
      <c r="V16" s="594"/>
      <c r="W16" s="594"/>
      <c r="X16" s="594"/>
      <c r="Y16" s="595"/>
      <c r="Z16" s="596">
        <v>10.199999999999999</v>
      </c>
      <c r="AA16" s="596"/>
      <c r="AB16" s="596"/>
      <c r="AC16" s="596"/>
      <c r="AD16" s="597">
        <v>12458088</v>
      </c>
      <c r="AE16" s="597"/>
      <c r="AF16" s="597"/>
      <c r="AG16" s="597"/>
      <c r="AH16" s="597"/>
      <c r="AI16" s="597"/>
      <c r="AJ16" s="597"/>
      <c r="AK16" s="597"/>
      <c r="AL16" s="598">
        <v>17.5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218</v>
      </c>
      <c r="BH16" s="594"/>
      <c r="BI16" s="594"/>
      <c r="BJ16" s="594"/>
      <c r="BK16" s="594"/>
      <c r="BL16" s="594"/>
      <c r="BM16" s="594"/>
      <c r="BN16" s="595"/>
      <c r="BO16" s="596" t="s">
        <v>218</v>
      </c>
      <c r="BP16" s="596"/>
      <c r="BQ16" s="596"/>
      <c r="BR16" s="596"/>
      <c r="BS16" s="602" t="s">
        <v>218</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19149</v>
      </c>
      <c r="CS16" s="594"/>
      <c r="CT16" s="594"/>
      <c r="CU16" s="594"/>
      <c r="CV16" s="594"/>
      <c r="CW16" s="594"/>
      <c r="CX16" s="594"/>
      <c r="CY16" s="595"/>
      <c r="CZ16" s="596">
        <v>0</v>
      </c>
      <c r="DA16" s="596"/>
      <c r="DB16" s="596"/>
      <c r="DC16" s="596"/>
      <c r="DD16" s="602" t="s">
        <v>218</v>
      </c>
      <c r="DE16" s="594"/>
      <c r="DF16" s="594"/>
      <c r="DG16" s="594"/>
      <c r="DH16" s="594"/>
      <c r="DI16" s="594"/>
      <c r="DJ16" s="594"/>
      <c r="DK16" s="594"/>
      <c r="DL16" s="594"/>
      <c r="DM16" s="594"/>
      <c r="DN16" s="594"/>
      <c r="DO16" s="594"/>
      <c r="DP16" s="595"/>
      <c r="DQ16" s="602">
        <v>19149</v>
      </c>
      <c r="DR16" s="594"/>
      <c r="DS16" s="594"/>
      <c r="DT16" s="594"/>
      <c r="DU16" s="594"/>
      <c r="DV16" s="594"/>
      <c r="DW16" s="594"/>
      <c r="DX16" s="594"/>
      <c r="DY16" s="594"/>
      <c r="DZ16" s="594"/>
      <c r="EA16" s="594"/>
      <c r="EB16" s="594"/>
      <c r="EC16" s="603"/>
    </row>
    <row r="17" spans="2:133" ht="11.25" customHeight="1">
      <c r="B17" s="590" t="s">
        <v>244</v>
      </c>
      <c r="C17" s="591"/>
      <c r="D17" s="591"/>
      <c r="E17" s="591"/>
      <c r="F17" s="591"/>
      <c r="G17" s="591"/>
      <c r="H17" s="591"/>
      <c r="I17" s="591"/>
      <c r="J17" s="591"/>
      <c r="K17" s="591"/>
      <c r="L17" s="591"/>
      <c r="M17" s="591"/>
      <c r="N17" s="591"/>
      <c r="O17" s="591"/>
      <c r="P17" s="591"/>
      <c r="Q17" s="592"/>
      <c r="R17" s="593">
        <v>12458088</v>
      </c>
      <c r="S17" s="594"/>
      <c r="T17" s="594"/>
      <c r="U17" s="594"/>
      <c r="V17" s="594"/>
      <c r="W17" s="594"/>
      <c r="X17" s="594"/>
      <c r="Y17" s="595"/>
      <c r="Z17" s="596">
        <v>9.9</v>
      </c>
      <c r="AA17" s="596"/>
      <c r="AB17" s="596"/>
      <c r="AC17" s="596"/>
      <c r="AD17" s="597">
        <v>12458088</v>
      </c>
      <c r="AE17" s="597"/>
      <c r="AF17" s="597"/>
      <c r="AG17" s="597"/>
      <c r="AH17" s="597"/>
      <c r="AI17" s="597"/>
      <c r="AJ17" s="597"/>
      <c r="AK17" s="597"/>
      <c r="AL17" s="598">
        <v>17.5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218</v>
      </c>
      <c r="BH17" s="594"/>
      <c r="BI17" s="594"/>
      <c r="BJ17" s="594"/>
      <c r="BK17" s="594"/>
      <c r="BL17" s="594"/>
      <c r="BM17" s="594"/>
      <c r="BN17" s="595"/>
      <c r="BO17" s="596" t="s">
        <v>218</v>
      </c>
      <c r="BP17" s="596"/>
      <c r="BQ17" s="596"/>
      <c r="BR17" s="596"/>
      <c r="BS17" s="602" t="s">
        <v>218</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11659879</v>
      </c>
      <c r="CS17" s="594"/>
      <c r="CT17" s="594"/>
      <c r="CU17" s="594"/>
      <c r="CV17" s="594"/>
      <c r="CW17" s="594"/>
      <c r="CX17" s="594"/>
      <c r="CY17" s="595"/>
      <c r="CZ17" s="596">
        <v>9.5</v>
      </c>
      <c r="DA17" s="596"/>
      <c r="DB17" s="596"/>
      <c r="DC17" s="596"/>
      <c r="DD17" s="602" t="s">
        <v>218</v>
      </c>
      <c r="DE17" s="594"/>
      <c r="DF17" s="594"/>
      <c r="DG17" s="594"/>
      <c r="DH17" s="594"/>
      <c r="DI17" s="594"/>
      <c r="DJ17" s="594"/>
      <c r="DK17" s="594"/>
      <c r="DL17" s="594"/>
      <c r="DM17" s="594"/>
      <c r="DN17" s="594"/>
      <c r="DO17" s="594"/>
      <c r="DP17" s="595"/>
      <c r="DQ17" s="602">
        <v>11659879</v>
      </c>
      <c r="DR17" s="594"/>
      <c r="DS17" s="594"/>
      <c r="DT17" s="594"/>
      <c r="DU17" s="594"/>
      <c r="DV17" s="594"/>
      <c r="DW17" s="594"/>
      <c r="DX17" s="594"/>
      <c r="DY17" s="594"/>
      <c r="DZ17" s="594"/>
      <c r="EA17" s="594"/>
      <c r="EB17" s="594"/>
      <c r="EC17" s="603"/>
    </row>
    <row r="18" spans="2:133" ht="11.25" customHeight="1">
      <c r="B18" s="590" t="s">
        <v>247</v>
      </c>
      <c r="C18" s="591"/>
      <c r="D18" s="591"/>
      <c r="E18" s="591"/>
      <c r="F18" s="591"/>
      <c r="G18" s="591"/>
      <c r="H18" s="591"/>
      <c r="I18" s="591"/>
      <c r="J18" s="591"/>
      <c r="K18" s="591"/>
      <c r="L18" s="591"/>
      <c r="M18" s="591"/>
      <c r="N18" s="591"/>
      <c r="O18" s="591"/>
      <c r="P18" s="591"/>
      <c r="Q18" s="592"/>
      <c r="R18" s="593">
        <v>274253</v>
      </c>
      <c r="S18" s="594"/>
      <c r="T18" s="594"/>
      <c r="U18" s="594"/>
      <c r="V18" s="594"/>
      <c r="W18" s="594"/>
      <c r="X18" s="594"/>
      <c r="Y18" s="595"/>
      <c r="Z18" s="596">
        <v>0.2</v>
      </c>
      <c r="AA18" s="596"/>
      <c r="AB18" s="596"/>
      <c r="AC18" s="596"/>
      <c r="AD18" s="597" t="s">
        <v>218</v>
      </c>
      <c r="AE18" s="597"/>
      <c r="AF18" s="597"/>
      <c r="AG18" s="597"/>
      <c r="AH18" s="597"/>
      <c r="AI18" s="597"/>
      <c r="AJ18" s="597"/>
      <c r="AK18" s="597"/>
      <c r="AL18" s="598" t="s">
        <v>218</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218</v>
      </c>
      <c r="BH18" s="594"/>
      <c r="BI18" s="594"/>
      <c r="BJ18" s="594"/>
      <c r="BK18" s="594"/>
      <c r="BL18" s="594"/>
      <c r="BM18" s="594"/>
      <c r="BN18" s="595"/>
      <c r="BO18" s="596" t="s">
        <v>218</v>
      </c>
      <c r="BP18" s="596"/>
      <c r="BQ18" s="596"/>
      <c r="BR18" s="596"/>
      <c r="BS18" s="602" t="s">
        <v>218</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218</v>
      </c>
      <c r="CS18" s="594"/>
      <c r="CT18" s="594"/>
      <c r="CU18" s="594"/>
      <c r="CV18" s="594"/>
      <c r="CW18" s="594"/>
      <c r="CX18" s="594"/>
      <c r="CY18" s="595"/>
      <c r="CZ18" s="596" t="s">
        <v>218</v>
      </c>
      <c r="DA18" s="596"/>
      <c r="DB18" s="596"/>
      <c r="DC18" s="596"/>
      <c r="DD18" s="602" t="s">
        <v>218</v>
      </c>
      <c r="DE18" s="594"/>
      <c r="DF18" s="594"/>
      <c r="DG18" s="594"/>
      <c r="DH18" s="594"/>
      <c r="DI18" s="594"/>
      <c r="DJ18" s="594"/>
      <c r="DK18" s="594"/>
      <c r="DL18" s="594"/>
      <c r="DM18" s="594"/>
      <c r="DN18" s="594"/>
      <c r="DO18" s="594"/>
      <c r="DP18" s="595"/>
      <c r="DQ18" s="602" t="s">
        <v>218</v>
      </c>
      <c r="DR18" s="594"/>
      <c r="DS18" s="594"/>
      <c r="DT18" s="594"/>
      <c r="DU18" s="594"/>
      <c r="DV18" s="594"/>
      <c r="DW18" s="594"/>
      <c r="DX18" s="594"/>
      <c r="DY18" s="594"/>
      <c r="DZ18" s="594"/>
      <c r="EA18" s="594"/>
      <c r="EB18" s="594"/>
      <c r="EC18" s="603"/>
    </row>
    <row r="19" spans="2:133" ht="11.25" customHeight="1">
      <c r="B19" s="590" t="s">
        <v>250</v>
      </c>
      <c r="C19" s="591"/>
      <c r="D19" s="591"/>
      <c r="E19" s="591"/>
      <c r="F19" s="591"/>
      <c r="G19" s="591"/>
      <c r="H19" s="591"/>
      <c r="I19" s="591"/>
      <c r="J19" s="591"/>
      <c r="K19" s="591"/>
      <c r="L19" s="591"/>
      <c r="M19" s="591"/>
      <c r="N19" s="591"/>
      <c r="O19" s="591"/>
      <c r="P19" s="591"/>
      <c r="Q19" s="592"/>
      <c r="R19" s="593">
        <v>8</v>
      </c>
      <c r="S19" s="594"/>
      <c r="T19" s="594"/>
      <c r="U19" s="594"/>
      <c r="V19" s="594"/>
      <c r="W19" s="594"/>
      <c r="X19" s="594"/>
      <c r="Y19" s="595"/>
      <c r="Z19" s="596">
        <v>0</v>
      </c>
      <c r="AA19" s="596"/>
      <c r="AB19" s="596"/>
      <c r="AC19" s="596"/>
      <c r="AD19" s="597" t="s">
        <v>218</v>
      </c>
      <c r="AE19" s="597"/>
      <c r="AF19" s="597"/>
      <c r="AG19" s="597"/>
      <c r="AH19" s="597"/>
      <c r="AI19" s="597"/>
      <c r="AJ19" s="597"/>
      <c r="AK19" s="597"/>
      <c r="AL19" s="598" t="s">
        <v>218</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5872054</v>
      </c>
      <c r="BH19" s="594"/>
      <c r="BI19" s="594"/>
      <c r="BJ19" s="594"/>
      <c r="BK19" s="594"/>
      <c r="BL19" s="594"/>
      <c r="BM19" s="594"/>
      <c r="BN19" s="595"/>
      <c r="BO19" s="596">
        <v>10.4</v>
      </c>
      <c r="BP19" s="596"/>
      <c r="BQ19" s="596"/>
      <c r="BR19" s="596"/>
      <c r="BS19" s="602" t="s">
        <v>218</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218</v>
      </c>
      <c r="CS19" s="594"/>
      <c r="CT19" s="594"/>
      <c r="CU19" s="594"/>
      <c r="CV19" s="594"/>
      <c r="CW19" s="594"/>
      <c r="CX19" s="594"/>
      <c r="CY19" s="595"/>
      <c r="CZ19" s="596" t="s">
        <v>218</v>
      </c>
      <c r="DA19" s="596"/>
      <c r="DB19" s="596"/>
      <c r="DC19" s="596"/>
      <c r="DD19" s="602" t="s">
        <v>218</v>
      </c>
      <c r="DE19" s="594"/>
      <c r="DF19" s="594"/>
      <c r="DG19" s="594"/>
      <c r="DH19" s="594"/>
      <c r="DI19" s="594"/>
      <c r="DJ19" s="594"/>
      <c r="DK19" s="594"/>
      <c r="DL19" s="594"/>
      <c r="DM19" s="594"/>
      <c r="DN19" s="594"/>
      <c r="DO19" s="594"/>
      <c r="DP19" s="595"/>
      <c r="DQ19" s="602" t="s">
        <v>218</v>
      </c>
      <c r="DR19" s="594"/>
      <c r="DS19" s="594"/>
      <c r="DT19" s="594"/>
      <c r="DU19" s="594"/>
      <c r="DV19" s="594"/>
      <c r="DW19" s="594"/>
      <c r="DX19" s="594"/>
      <c r="DY19" s="594"/>
      <c r="DZ19" s="594"/>
      <c r="EA19" s="594"/>
      <c r="EB19" s="594"/>
      <c r="EC19" s="603"/>
    </row>
    <row r="20" spans="2:133" ht="11.25" customHeight="1">
      <c r="B20" s="590" t="s">
        <v>253</v>
      </c>
      <c r="C20" s="591"/>
      <c r="D20" s="591"/>
      <c r="E20" s="591"/>
      <c r="F20" s="591"/>
      <c r="G20" s="591"/>
      <c r="H20" s="591"/>
      <c r="I20" s="591"/>
      <c r="J20" s="591"/>
      <c r="K20" s="591"/>
      <c r="L20" s="591"/>
      <c r="M20" s="591"/>
      <c r="N20" s="591"/>
      <c r="O20" s="591"/>
      <c r="P20" s="591"/>
      <c r="Q20" s="592"/>
      <c r="R20" s="593">
        <v>75526216</v>
      </c>
      <c r="S20" s="594"/>
      <c r="T20" s="594"/>
      <c r="U20" s="594"/>
      <c r="V20" s="594"/>
      <c r="W20" s="594"/>
      <c r="X20" s="594"/>
      <c r="Y20" s="595"/>
      <c r="Z20" s="596">
        <v>60.3</v>
      </c>
      <c r="AA20" s="596"/>
      <c r="AB20" s="596"/>
      <c r="AC20" s="596"/>
      <c r="AD20" s="597">
        <v>70727338</v>
      </c>
      <c r="AE20" s="597"/>
      <c r="AF20" s="597"/>
      <c r="AG20" s="597"/>
      <c r="AH20" s="597"/>
      <c r="AI20" s="597"/>
      <c r="AJ20" s="597"/>
      <c r="AK20" s="597"/>
      <c r="AL20" s="598">
        <v>99.2</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5872054</v>
      </c>
      <c r="BH20" s="594"/>
      <c r="BI20" s="594"/>
      <c r="BJ20" s="594"/>
      <c r="BK20" s="594"/>
      <c r="BL20" s="594"/>
      <c r="BM20" s="594"/>
      <c r="BN20" s="595"/>
      <c r="BO20" s="596">
        <v>10.4</v>
      </c>
      <c r="BP20" s="596"/>
      <c r="BQ20" s="596"/>
      <c r="BR20" s="596"/>
      <c r="BS20" s="602" t="s">
        <v>218</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123190101</v>
      </c>
      <c r="CS20" s="594"/>
      <c r="CT20" s="594"/>
      <c r="CU20" s="594"/>
      <c r="CV20" s="594"/>
      <c r="CW20" s="594"/>
      <c r="CX20" s="594"/>
      <c r="CY20" s="595"/>
      <c r="CZ20" s="596">
        <v>100</v>
      </c>
      <c r="DA20" s="596"/>
      <c r="DB20" s="596"/>
      <c r="DC20" s="596"/>
      <c r="DD20" s="602">
        <v>7656595</v>
      </c>
      <c r="DE20" s="594"/>
      <c r="DF20" s="594"/>
      <c r="DG20" s="594"/>
      <c r="DH20" s="594"/>
      <c r="DI20" s="594"/>
      <c r="DJ20" s="594"/>
      <c r="DK20" s="594"/>
      <c r="DL20" s="594"/>
      <c r="DM20" s="594"/>
      <c r="DN20" s="594"/>
      <c r="DO20" s="594"/>
      <c r="DP20" s="595"/>
      <c r="DQ20" s="602">
        <v>85454213</v>
      </c>
      <c r="DR20" s="594"/>
      <c r="DS20" s="594"/>
      <c r="DT20" s="594"/>
      <c r="DU20" s="594"/>
      <c r="DV20" s="594"/>
      <c r="DW20" s="594"/>
      <c r="DX20" s="594"/>
      <c r="DY20" s="594"/>
      <c r="DZ20" s="594"/>
      <c r="EA20" s="594"/>
      <c r="EB20" s="594"/>
      <c r="EC20" s="603"/>
    </row>
    <row r="21" spans="2:133" ht="11.25" customHeight="1">
      <c r="B21" s="590" t="s">
        <v>256</v>
      </c>
      <c r="C21" s="591"/>
      <c r="D21" s="591"/>
      <c r="E21" s="591"/>
      <c r="F21" s="591"/>
      <c r="G21" s="591"/>
      <c r="H21" s="591"/>
      <c r="I21" s="591"/>
      <c r="J21" s="591"/>
      <c r="K21" s="591"/>
      <c r="L21" s="591"/>
      <c r="M21" s="591"/>
      <c r="N21" s="591"/>
      <c r="O21" s="591"/>
      <c r="P21" s="591"/>
      <c r="Q21" s="592"/>
      <c r="R21" s="593">
        <v>54858</v>
      </c>
      <c r="S21" s="594"/>
      <c r="T21" s="594"/>
      <c r="U21" s="594"/>
      <c r="V21" s="594"/>
      <c r="W21" s="594"/>
      <c r="X21" s="594"/>
      <c r="Y21" s="595"/>
      <c r="Z21" s="596">
        <v>0</v>
      </c>
      <c r="AA21" s="596"/>
      <c r="AB21" s="596"/>
      <c r="AC21" s="596"/>
      <c r="AD21" s="597">
        <v>54858</v>
      </c>
      <c r="AE21" s="597"/>
      <c r="AF21" s="597"/>
      <c r="AG21" s="597"/>
      <c r="AH21" s="597"/>
      <c r="AI21" s="597"/>
      <c r="AJ21" s="597"/>
      <c r="AK21" s="597"/>
      <c r="AL21" s="598">
        <v>0.1</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218</v>
      </c>
      <c r="BH21" s="594"/>
      <c r="BI21" s="594"/>
      <c r="BJ21" s="594"/>
      <c r="BK21" s="594"/>
      <c r="BL21" s="594"/>
      <c r="BM21" s="594"/>
      <c r="BN21" s="595"/>
      <c r="BO21" s="596" t="s">
        <v>218</v>
      </c>
      <c r="BP21" s="596"/>
      <c r="BQ21" s="596"/>
      <c r="BR21" s="596"/>
      <c r="BS21" s="602" t="s">
        <v>218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258</v>
      </c>
      <c r="C22" s="591"/>
      <c r="D22" s="591"/>
      <c r="E22" s="591"/>
      <c r="F22" s="591"/>
      <c r="G22" s="591"/>
      <c r="H22" s="591"/>
      <c r="I22" s="591"/>
      <c r="J22" s="591"/>
      <c r="K22" s="591"/>
      <c r="L22" s="591"/>
      <c r="M22" s="591"/>
      <c r="N22" s="591"/>
      <c r="O22" s="591"/>
      <c r="P22" s="591"/>
      <c r="Q22" s="592"/>
      <c r="R22" s="593">
        <v>1259948</v>
      </c>
      <c r="S22" s="594"/>
      <c r="T22" s="594"/>
      <c r="U22" s="594"/>
      <c r="V22" s="594"/>
      <c r="W22" s="594"/>
      <c r="X22" s="594"/>
      <c r="Y22" s="595"/>
      <c r="Z22" s="596">
        <v>1</v>
      </c>
      <c r="AA22" s="596"/>
      <c r="AB22" s="596"/>
      <c r="AC22" s="596"/>
      <c r="AD22" s="597" t="s">
        <v>218</v>
      </c>
      <c r="AE22" s="597"/>
      <c r="AF22" s="597"/>
      <c r="AG22" s="597"/>
      <c r="AH22" s="597"/>
      <c r="AI22" s="597"/>
      <c r="AJ22" s="597"/>
      <c r="AK22" s="597"/>
      <c r="AL22" s="598" t="s">
        <v>218</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v>1347437</v>
      </c>
      <c r="BH22" s="594"/>
      <c r="BI22" s="594"/>
      <c r="BJ22" s="594"/>
      <c r="BK22" s="594"/>
      <c r="BL22" s="594"/>
      <c r="BM22" s="594"/>
      <c r="BN22" s="595"/>
      <c r="BO22" s="596">
        <v>2.4</v>
      </c>
      <c r="BP22" s="596"/>
      <c r="BQ22" s="596"/>
      <c r="BR22" s="596"/>
      <c r="BS22" s="602" t="s">
        <v>218</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261</v>
      </c>
      <c r="C23" s="591"/>
      <c r="D23" s="591"/>
      <c r="E23" s="591"/>
      <c r="F23" s="591"/>
      <c r="G23" s="591"/>
      <c r="H23" s="591"/>
      <c r="I23" s="591"/>
      <c r="J23" s="591"/>
      <c r="K23" s="591"/>
      <c r="L23" s="591"/>
      <c r="M23" s="591"/>
      <c r="N23" s="591"/>
      <c r="O23" s="591"/>
      <c r="P23" s="591"/>
      <c r="Q23" s="592"/>
      <c r="R23" s="593">
        <v>1869586</v>
      </c>
      <c r="S23" s="594"/>
      <c r="T23" s="594"/>
      <c r="U23" s="594"/>
      <c r="V23" s="594"/>
      <c r="W23" s="594"/>
      <c r="X23" s="594"/>
      <c r="Y23" s="595"/>
      <c r="Z23" s="596">
        <v>1.5</v>
      </c>
      <c r="AA23" s="596"/>
      <c r="AB23" s="596"/>
      <c r="AC23" s="596"/>
      <c r="AD23" s="597">
        <v>425455</v>
      </c>
      <c r="AE23" s="597"/>
      <c r="AF23" s="597"/>
      <c r="AG23" s="597"/>
      <c r="AH23" s="597"/>
      <c r="AI23" s="597"/>
      <c r="AJ23" s="597"/>
      <c r="AK23" s="597"/>
      <c r="AL23" s="598">
        <v>0.6</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4524617</v>
      </c>
      <c r="BH23" s="594"/>
      <c r="BI23" s="594"/>
      <c r="BJ23" s="594"/>
      <c r="BK23" s="594"/>
      <c r="BL23" s="594"/>
      <c r="BM23" s="594"/>
      <c r="BN23" s="595"/>
      <c r="BO23" s="596">
        <v>8</v>
      </c>
      <c r="BP23" s="596"/>
      <c r="BQ23" s="596"/>
      <c r="BR23" s="596"/>
      <c r="BS23" s="602" t="s">
        <v>218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c r="B24" s="590" t="s">
        <v>268</v>
      </c>
      <c r="C24" s="591"/>
      <c r="D24" s="591"/>
      <c r="E24" s="591"/>
      <c r="F24" s="591"/>
      <c r="G24" s="591"/>
      <c r="H24" s="591"/>
      <c r="I24" s="591"/>
      <c r="J24" s="591"/>
      <c r="K24" s="591"/>
      <c r="L24" s="591"/>
      <c r="M24" s="591"/>
      <c r="N24" s="591"/>
      <c r="O24" s="591"/>
      <c r="P24" s="591"/>
      <c r="Q24" s="592"/>
      <c r="R24" s="593">
        <v>507342</v>
      </c>
      <c r="S24" s="594"/>
      <c r="T24" s="594"/>
      <c r="U24" s="594"/>
      <c r="V24" s="594"/>
      <c r="W24" s="594"/>
      <c r="X24" s="594"/>
      <c r="Y24" s="595"/>
      <c r="Z24" s="596">
        <v>0.4</v>
      </c>
      <c r="AA24" s="596"/>
      <c r="AB24" s="596"/>
      <c r="AC24" s="596"/>
      <c r="AD24" s="597" t="s">
        <v>218</v>
      </c>
      <c r="AE24" s="597"/>
      <c r="AF24" s="597"/>
      <c r="AG24" s="597"/>
      <c r="AH24" s="597"/>
      <c r="AI24" s="597"/>
      <c r="AJ24" s="597"/>
      <c r="AK24" s="597"/>
      <c r="AL24" s="598" t="s">
        <v>218</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218</v>
      </c>
      <c r="BH24" s="594"/>
      <c r="BI24" s="594"/>
      <c r="BJ24" s="594"/>
      <c r="BK24" s="594"/>
      <c r="BL24" s="594"/>
      <c r="BM24" s="594"/>
      <c r="BN24" s="595"/>
      <c r="BO24" s="596" t="s">
        <v>218</v>
      </c>
      <c r="BP24" s="596"/>
      <c r="BQ24" s="596"/>
      <c r="BR24" s="596"/>
      <c r="BS24" s="602" t="s">
        <v>218</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70551294</v>
      </c>
      <c r="CS24" s="583"/>
      <c r="CT24" s="583"/>
      <c r="CU24" s="583"/>
      <c r="CV24" s="583"/>
      <c r="CW24" s="583"/>
      <c r="CX24" s="583"/>
      <c r="CY24" s="584"/>
      <c r="CZ24" s="620">
        <v>57.3</v>
      </c>
      <c r="DA24" s="621"/>
      <c r="DB24" s="621"/>
      <c r="DC24" s="622"/>
      <c r="DD24" s="619">
        <v>42349396</v>
      </c>
      <c r="DE24" s="583"/>
      <c r="DF24" s="583"/>
      <c r="DG24" s="583"/>
      <c r="DH24" s="583"/>
      <c r="DI24" s="583"/>
      <c r="DJ24" s="583"/>
      <c r="DK24" s="584"/>
      <c r="DL24" s="619">
        <v>40668040</v>
      </c>
      <c r="DM24" s="583"/>
      <c r="DN24" s="583"/>
      <c r="DO24" s="583"/>
      <c r="DP24" s="583"/>
      <c r="DQ24" s="583"/>
      <c r="DR24" s="583"/>
      <c r="DS24" s="583"/>
      <c r="DT24" s="583"/>
      <c r="DU24" s="583"/>
      <c r="DV24" s="584"/>
      <c r="DW24" s="587">
        <v>51.2</v>
      </c>
      <c r="DX24" s="588"/>
      <c r="DY24" s="588"/>
      <c r="DZ24" s="588"/>
      <c r="EA24" s="588"/>
      <c r="EB24" s="588"/>
      <c r="EC24" s="589"/>
    </row>
    <row r="25" spans="2:133" ht="11.25" customHeight="1">
      <c r="B25" s="590" t="s">
        <v>271</v>
      </c>
      <c r="C25" s="591"/>
      <c r="D25" s="591"/>
      <c r="E25" s="591"/>
      <c r="F25" s="591"/>
      <c r="G25" s="591"/>
      <c r="H25" s="591"/>
      <c r="I25" s="591"/>
      <c r="J25" s="591"/>
      <c r="K25" s="591"/>
      <c r="L25" s="591"/>
      <c r="M25" s="591"/>
      <c r="N25" s="591"/>
      <c r="O25" s="591"/>
      <c r="P25" s="591"/>
      <c r="Q25" s="592"/>
      <c r="R25" s="593">
        <v>24375970</v>
      </c>
      <c r="S25" s="594"/>
      <c r="T25" s="594"/>
      <c r="U25" s="594"/>
      <c r="V25" s="594"/>
      <c r="W25" s="594"/>
      <c r="X25" s="594"/>
      <c r="Y25" s="595"/>
      <c r="Z25" s="596">
        <v>19.5</v>
      </c>
      <c r="AA25" s="596"/>
      <c r="AB25" s="596"/>
      <c r="AC25" s="596"/>
      <c r="AD25" s="597" t="s">
        <v>218</v>
      </c>
      <c r="AE25" s="597"/>
      <c r="AF25" s="597"/>
      <c r="AG25" s="597"/>
      <c r="AH25" s="597"/>
      <c r="AI25" s="597"/>
      <c r="AJ25" s="597"/>
      <c r="AK25" s="597"/>
      <c r="AL25" s="598" t="s">
        <v>218</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218</v>
      </c>
      <c r="BH25" s="594"/>
      <c r="BI25" s="594"/>
      <c r="BJ25" s="594"/>
      <c r="BK25" s="594"/>
      <c r="BL25" s="594"/>
      <c r="BM25" s="594"/>
      <c r="BN25" s="595"/>
      <c r="BO25" s="596" t="s">
        <v>218</v>
      </c>
      <c r="BP25" s="596"/>
      <c r="BQ25" s="596"/>
      <c r="BR25" s="596"/>
      <c r="BS25" s="602" t="s">
        <v>218</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20192681</v>
      </c>
      <c r="CS25" s="625"/>
      <c r="CT25" s="625"/>
      <c r="CU25" s="625"/>
      <c r="CV25" s="625"/>
      <c r="CW25" s="625"/>
      <c r="CX25" s="625"/>
      <c r="CY25" s="626"/>
      <c r="CZ25" s="627">
        <v>16.399999999999999</v>
      </c>
      <c r="DA25" s="628"/>
      <c r="DB25" s="628"/>
      <c r="DC25" s="629"/>
      <c r="DD25" s="602">
        <v>18672279</v>
      </c>
      <c r="DE25" s="625"/>
      <c r="DF25" s="625"/>
      <c r="DG25" s="625"/>
      <c r="DH25" s="625"/>
      <c r="DI25" s="625"/>
      <c r="DJ25" s="625"/>
      <c r="DK25" s="626"/>
      <c r="DL25" s="602">
        <v>18227510</v>
      </c>
      <c r="DM25" s="625"/>
      <c r="DN25" s="625"/>
      <c r="DO25" s="625"/>
      <c r="DP25" s="625"/>
      <c r="DQ25" s="625"/>
      <c r="DR25" s="625"/>
      <c r="DS25" s="625"/>
      <c r="DT25" s="625"/>
      <c r="DU25" s="625"/>
      <c r="DV25" s="626"/>
      <c r="DW25" s="598">
        <v>22.9</v>
      </c>
      <c r="DX25" s="623"/>
      <c r="DY25" s="623"/>
      <c r="DZ25" s="623"/>
      <c r="EA25" s="623"/>
      <c r="EB25" s="623"/>
      <c r="EC25" s="624"/>
    </row>
    <row r="26" spans="2:133" ht="11.25" customHeight="1">
      <c r="B26" s="630" t="s">
        <v>274</v>
      </c>
      <c r="C26" s="631"/>
      <c r="D26" s="631"/>
      <c r="E26" s="631"/>
      <c r="F26" s="631"/>
      <c r="G26" s="631"/>
      <c r="H26" s="631"/>
      <c r="I26" s="631"/>
      <c r="J26" s="631"/>
      <c r="K26" s="631"/>
      <c r="L26" s="631"/>
      <c r="M26" s="631"/>
      <c r="N26" s="631"/>
      <c r="O26" s="631"/>
      <c r="P26" s="631"/>
      <c r="Q26" s="632"/>
      <c r="R26" s="593" t="s">
        <v>218</v>
      </c>
      <c r="S26" s="594"/>
      <c r="T26" s="594"/>
      <c r="U26" s="594"/>
      <c r="V26" s="594"/>
      <c r="W26" s="594"/>
      <c r="X26" s="594"/>
      <c r="Y26" s="595"/>
      <c r="Z26" s="596" t="s">
        <v>218</v>
      </c>
      <c r="AA26" s="596"/>
      <c r="AB26" s="596"/>
      <c r="AC26" s="596"/>
      <c r="AD26" s="597" t="s">
        <v>218</v>
      </c>
      <c r="AE26" s="597"/>
      <c r="AF26" s="597"/>
      <c r="AG26" s="597"/>
      <c r="AH26" s="597"/>
      <c r="AI26" s="597"/>
      <c r="AJ26" s="597"/>
      <c r="AK26" s="597"/>
      <c r="AL26" s="598" t="s">
        <v>218</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218</v>
      </c>
      <c r="BH26" s="594"/>
      <c r="BI26" s="594"/>
      <c r="BJ26" s="594"/>
      <c r="BK26" s="594"/>
      <c r="BL26" s="594"/>
      <c r="BM26" s="594"/>
      <c r="BN26" s="595"/>
      <c r="BO26" s="596" t="s">
        <v>218</v>
      </c>
      <c r="BP26" s="596"/>
      <c r="BQ26" s="596"/>
      <c r="BR26" s="596"/>
      <c r="BS26" s="602" t="s">
        <v>218</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14416394</v>
      </c>
      <c r="CS26" s="594"/>
      <c r="CT26" s="594"/>
      <c r="CU26" s="594"/>
      <c r="CV26" s="594"/>
      <c r="CW26" s="594"/>
      <c r="CX26" s="594"/>
      <c r="CY26" s="595"/>
      <c r="CZ26" s="627">
        <v>11.7</v>
      </c>
      <c r="DA26" s="628"/>
      <c r="DB26" s="628"/>
      <c r="DC26" s="629"/>
      <c r="DD26" s="602">
        <v>13122859</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7272441</v>
      </c>
      <c r="S27" s="594"/>
      <c r="T27" s="594"/>
      <c r="U27" s="594"/>
      <c r="V27" s="594"/>
      <c r="W27" s="594"/>
      <c r="X27" s="594"/>
      <c r="Y27" s="595"/>
      <c r="Z27" s="596">
        <v>5.8</v>
      </c>
      <c r="AA27" s="596"/>
      <c r="AB27" s="596"/>
      <c r="AC27" s="596"/>
      <c r="AD27" s="597" t="s">
        <v>218</v>
      </c>
      <c r="AE27" s="597"/>
      <c r="AF27" s="597"/>
      <c r="AG27" s="597"/>
      <c r="AH27" s="597"/>
      <c r="AI27" s="597"/>
      <c r="AJ27" s="597"/>
      <c r="AK27" s="597"/>
      <c r="AL27" s="598" t="s">
        <v>218</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56221017</v>
      </c>
      <c r="BH27" s="594"/>
      <c r="BI27" s="594"/>
      <c r="BJ27" s="594"/>
      <c r="BK27" s="594"/>
      <c r="BL27" s="594"/>
      <c r="BM27" s="594"/>
      <c r="BN27" s="595"/>
      <c r="BO27" s="596">
        <v>100</v>
      </c>
      <c r="BP27" s="596"/>
      <c r="BQ27" s="596"/>
      <c r="BR27" s="596"/>
      <c r="BS27" s="602">
        <v>656550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38698734</v>
      </c>
      <c r="CS27" s="625"/>
      <c r="CT27" s="625"/>
      <c r="CU27" s="625"/>
      <c r="CV27" s="625"/>
      <c r="CW27" s="625"/>
      <c r="CX27" s="625"/>
      <c r="CY27" s="626"/>
      <c r="CZ27" s="627">
        <v>31.4</v>
      </c>
      <c r="DA27" s="628"/>
      <c r="DB27" s="628"/>
      <c r="DC27" s="629"/>
      <c r="DD27" s="602">
        <v>12017238</v>
      </c>
      <c r="DE27" s="625"/>
      <c r="DF27" s="625"/>
      <c r="DG27" s="625"/>
      <c r="DH27" s="625"/>
      <c r="DI27" s="625"/>
      <c r="DJ27" s="625"/>
      <c r="DK27" s="626"/>
      <c r="DL27" s="602">
        <v>11926935</v>
      </c>
      <c r="DM27" s="625"/>
      <c r="DN27" s="625"/>
      <c r="DO27" s="625"/>
      <c r="DP27" s="625"/>
      <c r="DQ27" s="625"/>
      <c r="DR27" s="625"/>
      <c r="DS27" s="625"/>
      <c r="DT27" s="625"/>
      <c r="DU27" s="625"/>
      <c r="DV27" s="626"/>
      <c r="DW27" s="598">
        <v>15</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93823</v>
      </c>
      <c r="S28" s="594"/>
      <c r="T28" s="594"/>
      <c r="U28" s="594"/>
      <c r="V28" s="594"/>
      <c r="W28" s="594"/>
      <c r="X28" s="594"/>
      <c r="Y28" s="595"/>
      <c r="Z28" s="596">
        <v>0.1</v>
      </c>
      <c r="AA28" s="596"/>
      <c r="AB28" s="596"/>
      <c r="AC28" s="596"/>
      <c r="AD28" s="597">
        <v>32263</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11659879</v>
      </c>
      <c r="CS28" s="594"/>
      <c r="CT28" s="594"/>
      <c r="CU28" s="594"/>
      <c r="CV28" s="594"/>
      <c r="CW28" s="594"/>
      <c r="CX28" s="594"/>
      <c r="CY28" s="595"/>
      <c r="CZ28" s="627">
        <v>9.5</v>
      </c>
      <c r="DA28" s="628"/>
      <c r="DB28" s="628"/>
      <c r="DC28" s="629"/>
      <c r="DD28" s="602">
        <v>11659879</v>
      </c>
      <c r="DE28" s="594"/>
      <c r="DF28" s="594"/>
      <c r="DG28" s="594"/>
      <c r="DH28" s="594"/>
      <c r="DI28" s="594"/>
      <c r="DJ28" s="594"/>
      <c r="DK28" s="595"/>
      <c r="DL28" s="602">
        <v>10513595</v>
      </c>
      <c r="DM28" s="594"/>
      <c r="DN28" s="594"/>
      <c r="DO28" s="594"/>
      <c r="DP28" s="594"/>
      <c r="DQ28" s="594"/>
      <c r="DR28" s="594"/>
      <c r="DS28" s="594"/>
      <c r="DT28" s="594"/>
      <c r="DU28" s="594"/>
      <c r="DV28" s="595"/>
      <c r="DW28" s="598">
        <v>13.2</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7993</v>
      </c>
      <c r="S29" s="594"/>
      <c r="T29" s="594"/>
      <c r="U29" s="594"/>
      <c r="V29" s="594"/>
      <c r="W29" s="594"/>
      <c r="X29" s="594"/>
      <c r="Y29" s="595"/>
      <c r="Z29" s="596">
        <v>0</v>
      </c>
      <c r="AA29" s="596"/>
      <c r="AB29" s="596"/>
      <c r="AC29" s="596"/>
      <c r="AD29" s="597" t="s">
        <v>218</v>
      </c>
      <c r="AE29" s="597"/>
      <c r="AF29" s="597"/>
      <c r="AG29" s="597"/>
      <c r="AH29" s="597"/>
      <c r="AI29" s="597"/>
      <c r="AJ29" s="597"/>
      <c r="AK29" s="597"/>
      <c r="AL29" s="598" t="s">
        <v>218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11657439</v>
      </c>
      <c r="CS29" s="625"/>
      <c r="CT29" s="625"/>
      <c r="CU29" s="625"/>
      <c r="CV29" s="625"/>
      <c r="CW29" s="625"/>
      <c r="CX29" s="625"/>
      <c r="CY29" s="626"/>
      <c r="CZ29" s="627">
        <v>9.5</v>
      </c>
      <c r="DA29" s="628"/>
      <c r="DB29" s="628"/>
      <c r="DC29" s="629"/>
      <c r="DD29" s="602">
        <v>11657439</v>
      </c>
      <c r="DE29" s="625"/>
      <c r="DF29" s="625"/>
      <c r="DG29" s="625"/>
      <c r="DH29" s="625"/>
      <c r="DI29" s="625"/>
      <c r="DJ29" s="625"/>
      <c r="DK29" s="626"/>
      <c r="DL29" s="602">
        <v>10511155</v>
      </c>
      <c r="DM29" s="625"/>
      <c r="DN29" s="625"/>
      <c r="DO29" s="625"/>
      <c r="DP29" s="625"/>
      <c r="DQ29" s="625"/>
      <c r="DR29" s="625"/>
      <c r="DS29" s="625"/>
      <c r="DT29" s="625"/>
      <c r="DU29" s="625"/>
      <c r="DV29" s="626"/>
      <c r="DW29" s="598">
        <v>13.2</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360614</v>
      </c>
      <c r="S30" s="594"/>
      <c r="T30" s="594"/>
      <c r="U30" s="594"/>
      <c r="V30" s="594"/>
      <c r="W30" s="594"/>
      <c r="X30" s="594"/>
      <c r="Y30" s="595"/>
      <c r="Z30" s="596">
        <v>0.3</v>
      </c>
      <c r="AA30" s="596"/>
      <c r="AB30" s="596"/>
      <c r="AC30" s="596"/>
      <c r="AD30" s="597" t="s">
        <v>218</v>
      </c>
      <c r="AE30" s="597"/>
      <c r="AF30" s="597"/>
      <c r="AG30" s="597"/>
      <c r="AH30" s="597"/>
      <c r="AI30" s="597"/>
      <c r="AJ30" s="597"/>
      <c r="AK30" s="597"/>
      <c r="AL30" s="598" t="s">
        <v>218</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99.4</v>
      </c>
      <c r="BH30" s="652"/>
      <c r="BI30" s="652"/>
      <c r="BJ30" s="652"/>
      <c r="BK30" s="652"/>
      <c r="BL30" s="652"/>
      <c r="BM30" s="588">
        <v>97.2</v>
      </c>
      <c r="BN30" s="652"/>
      <c r="BO30" s="652"/>
      <c r="BP30" s="652"/>
      <c r="BQ30" s="653"/>
      <c r="BR30" s="651">
        <v>99.2</v>
      </c>
      <c r="BS30" s="652"/>
      <c r="BT30" s="652"/>
      <c r="BU30" s="652"/>
      <c r="BV30" s="652"/>
      <c r="BW30" s="652"/>
      <c r="BX30" s="588">
        <v>96.4</v>
      </c>
      <c r="BY30" s="652"/>
      <c r="BZ30" s="652"/>
      <c r="CA30" s="652"/>
      <c r="CB30" s="653"/>
      <c r="CD30" s="656"/>
      <c r="CE30" s="657"/>
      <c r="CF30" s="607" t="s">
        <v>290</v>
      </c>
      <c r="CG30" s="608"/>
      <c r="CH30" s="608"/>
      <c r="CI30" s="608"/>
      <c r="CJ30" s="608"/>
      <c r="CK30" s="608"/>
      <c r="CL30" s="608"/>
      <c r="CM30" s="608"/>
      <c r="CN30" s="608"/>
      <c r="CO30" s="608"/>
      <c r="CP30" s="608"/>
      <c r="CQ30" s="609"/>
      <c r="CR30" s="593">
        <v>10446479</v>
      </c>
      <c r="CS30" s="594"/>
      <c r="CT30" s="594"/>
      <c r="CU30" s="594"/>
      <c r="CV30" s="594"/>
      <c r="CW30" s="594"/>
      <c r="CX30" s="594"/>
      <c r="CY30" s="595"/>
      <c r="CZ30" s="627">
        <v>8.5</v>
      </c>
      <c r="DA30" s="628"/>
      <c r="DB30" s="628"/>
      <c r="DC30" s="629"/>
      <c r="DD30" s="602">
        <v>10446479</v>
      </c>
      <c r="DE30" s="594"/>
      <c r="DF30" s="594"/>
      <c r="DG30" s="594"/>
      <c r="DH30" s="594"/>
      <c r="DI30" s="594"/>
      <c r="DJ30" s="594"/>
      <c r="DK30" s="595"/>
      <c r="DL30" s="602">
        <v>9300195</v>
      </c>
      <c r="DM30" s="594"/>
      <c r="DN30" s="594"/>
      <c r="DO30" s="594"/>
      <c r="DP30" s="594"/>
      <c r="DQ30" s="594"/>
      <c r="DR30" s="594"/>
      <c r="DS30" s="594"/>
      <c r="DT30" s="594"/>
      <c r="DU30" s="594"/>
      <c r="DV30" s="595"/>
      <c r="DW30" s="598">
        <v>11.7</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1893867</v>
      </c>
      <c r="S31" s="594"/>
      <c r="T31" s="594"/>
      <c r="U31" s="594"/>
      <c r="V31" s="594"/>
      <c r="W31" s="594"/>
      <c r="X31" s="594"/>
      <c r="Y31" s="595"/>
      <c r="Z31" s="596">
        <v>1.5</v>
      </c>
      <c r="AA31" s="596"/>
      <c r="AB31" s="596"/>
      <c r="AC31" s="596"/>
      <c r="AD31" s="597" t="s">
        <v>218</v>
      </c>
      <c r="AE31" s="597"/>
      <c r="AF31" s="597"/>
      <c r="AG31" s="597"/>
      <c r="AH31" s="597"/>
      <c r="AI31" s="597"/>
      <c r="AJ31" s="597"/>
      <c r="AK31" s="597"/>
      <c r="AL31" s="598" t="s">
        <v>218</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99.3</v>
      </c>
      <c r="BH31" s="625"/>
      <c r="BI31" s="625"/>
      <c r="BJ31" s="625"/>
      <c r="BK31" s="625"/>
      <c r="BL31" s="625"/>
      <c r="BM31" s="599">
        <v>97.5</v>
      </c>
      <c r="BN31" s="649"/>
      <c r="BO31" s="649"/>
      <c r="BP31" s="649"/>
      <c r="BQ31" s="650"/>
      <c r="BR31" s="648">
        <v>99.1</v>
      </c>
      <c r="BS31" s="625"/>
      <c r="BT31" s="625"/>
      <c r="BU31" s="625"/>
      <c r="BV31" s="625"/>
      <c r="BW31" s="625"/>
      <c r="BX31" s="599">
        <v>96.5</v>
      </c>
      <c r="BY31" s="649"/>
      <c r="BZ31" s="649"/>
      <c r="CA31" s="649"/>
      <c r="CB31" s="650"/>
      <c r="CD31" s="656"/>
      <c r="CE31" s="657"/>
      <c r="CF31" s="607" t="s">
        <v>294</v>
      </c>
      <c r="CG31" s="608"/>
      <c r="CH31" s="608"/>
      <c r="CI31" s="608"/>
      <c r="CJ31" s="608"/>
      <c r="CK31" s="608"/>
      <c r="CL31" s="608"/>
      <c r="CM31" s="608"/>
      <c r="CN31" s="608"/>
      <c r="CO31" s="608"/>
      <c r="CP31" s="608"/>
      <c r="CQ31" s="609"/>
      <c r="CR31" s="593">
        <v>1210960</v>
      </c>
      <c r="CS31" s="625"/>
      <c r="CT31" s="625"/>
      <c r="CU31" s="625"/>
      <c r="CV31" s="625"/>
      <c r="CW31" s="625"/>
      <c r="CX31" s="625"/>
      <c r="CY31" s="626"/>
      <c r="CZ31" s="627">
        <v>1</v>
      </c>
      <c r="DA31" s="628"/>
      <c r="DB31" s="628"/>
      <c r="DC31" s="629"/>
      <c r="DD31" s="602">
        <v>1210960</v>
      </c>
      <c r="DE31" s="625"/>
      <c r="DF31" s="625"/>
      <c r="DG31" s="625"/>
      <c r="DH31" s="625"/>
      <c r="DI31" s="625"/>
      <c r="DJ31" s="625"/>
      <c r="DK31" s="626"/>
      <c r="DL31" s="602">
        <v>1210960</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1508283</v>
      </c>
      <c r="S32" s="594"/>
      <c r="T32" s="594"/>
      <c r="U32" s="594"/>
      <c r="V32" s="594"/>
      <c r="W32" s="594"/>
      <c r="X32" s="594"/>
      <c r="Y32" s="595"/>
      <c r="Z32" s="596">
        <v>1.2</v>
      </c>
      <c r="AA32" s="596"/>
      <c r="AB32" s="596"/>
      <c r="AC32" s="596"/>
      <c r="AD32" s="597">
        <v>46428</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99.4</v>
      </c>
      <c r="BH32" s="661"/>
      <c r="BI32" s="661"/>
      <c r="BJ32" s="661"/>
      <c r="BK32" s="661"/>
      <c r="BL32" s="661"/>
      <c r="BM32" s="662">
        <v>96.7</v>
      </c>
      <c r="BN32" s="661"/>
      <c r="BO32" s="661"/>
      <c r="BP32" s="661"/>
      <c r="BQ32" s="663"/>
      <c r="BR32" s="660">
        <v>99.2</v>
      </c>
      <c r="BS32" s="661"/>
      <c r="BT32" s="661"/>
      <c r="BU32" s="661"/>
      <c r="BV32" s="661"/>
      <c r="BW32" s="661"/>
      <c r="BX32" s="662">
        <v>96</v>
      </c>
      <c r="BY32" s="661"/>
      <c r="BZ32" s="661"/>
      <c r="CA32" s="661"/>
      <c r="CB32" s="663"/>
      <c r="CD32" s="658"/>
      <c r="CE32" s="659"/>
      <c r="CF32" s="607" t="s">
        <v>297</v>
      </c>
      <c r="CG32" s="608"/>
      <c r="CH32" s="608"/>
      <c r="CI32" s="608"/>
      <c r="CJ32" s="608"/>
      <c r="CK32" s="608"/>
      <c r="CL32" s="608"/>
      <c r="CM32" s="608"/>
      <c r="CN32" s="608"/>
      <c r="CO32" s="608"/>
      <c r="CP32" s="608"/>
      <c r="CQ32" s="609"/>
      <c r="CR32" s="593">
        <v>2440</v>
      </c>
      <c r="CS32" s="594"/>
      <c r="CT32" s="594"/>
      <c r="CU32" s="594"/>
      <c r="CV32" s="594"/>
      <c r="CW32" s="594"/>
      <c r="CX32" s="594"/>
      <c r="CY32" s="595"/>
      <c r="CZ32" s="627">
        <v>0</v>
      </c>
      <c r="DA32" s="628"/>
      <c r="DB32" s="628"/>
      <c r="DC32" s="629"/>
      <c r="DD32" s="602">
        <v>2440</v>
      </c>
      <c r="DE32" s="594"/>
      <c r="DF32" s="594"/>
      <c r="DG32" s="594"/>
      <c r="DH32" s="594"/>
      <c r="DI32" s="594"/>
      <c r="DJ32" s="594"/>
      <c r="DK32" s="595"/>
      <c r="DL32" s="602">
        <v>2440</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10501698</v>
      </c>
      <c r="S33" s="594"/>
      <c r="T33" s="594"/>
      <c r="U33" s="594"/>
      <c r="V33" s="594"/>
      <c r="W33" s="594"/>
      <c r="X33" s="594"/>
      <c r="Y33" s="595"/>
      <c r="Z33" s="596">
        <v>8.4</v>
      </c>
      <c r="AA33" s="596"/>
      <c r="AB33" s="596"/>
      <c r="AC33" s="596"/>
      <c r="AD33" s="597" t="s">
        <v>218</v>
      </c>
      <c r="AE33" s="597"/>
      <c r="AF33" s="597"/>
      <c r="AG33" s="597"/>
      <c r="AH33" s="597"/>
      <c r="AI33" s="597"/>
      <c r="AJ33" s="597"/>
      <c r="AK33" s="597"/>
      <c r="AL33" s="598" t="s">
        <v>218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44963063</v>
      </c>
      <c r="CS33" s="625"/>
      <c r="CT33" s="625"/>
      <c r="CU33" s="625"/>
      <c r="CV33" s="625"/>
      <c r="CW33" s="625"/>
      <c r="CX33" s="625"/>
      <c r="CY33" s="626"/>
      <c r="CZ33" s="627">
        <v>36.5</v>
      </c>
      <c r="DA33" s="628"/>
      <c r="DB33" s="628"/>
      <c r="DC33" s="629"/>
      <c r="DD33" s="602">
        <v>39216188</v>
      </c>
      <c r="DE33" s="625"/>
      <c r="DF33" s="625"/>
      <c r="DG33" s="625"/>
      <c r="DH33" s="625"/>
      <c r="DI33" s="625"/>
      <c r="DJ33" s="625"/>
      <c r="DK33" s="626"/>
      <c r="DL33" s="602">
        <v>28626745</v>
      </c>
      <c r="DM33" s="625"/>
      <c r="DN33" s="625"/>
      <c r="DO33" s="625"/>
      <c r="DP33" s="625"/>
      <c r="DQ33" s="625"/>
      <c r="DR33" s="625"/>
      <c r="DS33" s="625"/>
      <c r="DT33" s="625"/>
      <c r="DU33" s="625"/>
      <c r="DV33" s="626"/>
      <c r="DW33" s="598">
        <v>36</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218</v>
      </c>
      <c r="S34" s="594"/>
      <c r="T34" s="594"/>
      <c r="U34" s="594"/>
      <c r="V34" s="594"/>
      <c r="W34" s="594"/>
      <c r="X34" s="594"/>
      <c r="Y34" s="595"/>
      <c r="Z34" s="596" t="s">
        <v>218</v>
      </c>
      <c r="AA34" s="596"/>
      <c r="AB34" s="596"/>
      <c r="AC34" s="596"/>
      <c r="AD34" s="597" t="s">
        <v>218</v>
      </c>
      <c r="AE34" s="597"/>
      <c r="AF34" s="597"/>
      <c r="AG34" s="597"/>
      <c r="AH34" s="597"/>
      <c r="AI34" s="597"/>
      <c r="AJ34" s="597"/>
      <c r="AK34" s="597"/>
      <c r="AL34" s="598" t="s">
        <v>218</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12617775</v>
      </c>
      <c r="CS34" s="594"/>
      <c r="CT34" s="594"/>
      <c r="CU34" s="594"/>
      <c r="CV34" s="594"/>
      <c r="CW34" s="594"/>
      <c r="CX34" s="594"/>
      <c r="CY34" s="595"/>
      <c r="CZ34" s="627">
        <v>10.199999999999999</v>
      </c>
      <c r="DA34" s="628"/>
      <c r="DB34" s="628"/>
      <c r="DC34" s="629"/>
      <c r="DD34" s="602">
        <v>10417326</v>
      </c>
      <c r="DE34" s="594"/>
      <c r="DF34" s="594"/>
      <c r="DG34" s="594"/>
      <c r="DH34" s="594"/>
      <c r="DI34" s="594"/>
      <c r="DJ34" s="594"/>
      <c r="DK34" s="595"/>
      <c r="DL34" s="602">
        <v>9059210</v>
      </c>
      <c r="DM34" s="594"/>
      <c r="DN34" s="594"/>
      <c r="DO34" s="594"/>
      <c r="DP34" s="594"/>
      <c r="DQ34" s="594"/>
      <c r="DR34" s="594"/>
      <c r="DS34" s="594"/>
      <c r="DT34" s="594"/>
      <c r="DU34" s="594"/>
      <c r="DV34" s="595"/>
      <c r="DW34" s="598">
        <v>11.4</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8198698</v>
      </c>
      <c r="S35" s="594"/>
      <c r="T35" s="594"/>
      <c r="U35" s="594"/>
      <c r="V35" s="594"/>
      <c r="W35" s="594"/>
      <c r="X35" s="594"/>
      <c r="Y35" s="595"/>
      <c r="Z35" s="596">
        <v>6.5</v>
      </c>
      <c r="AA35" s="596"/>
      <c r="AB35" s="596"/>
      <c r="AC35" s="596"/>
      <c r="AD35" s="597" t="s">
        <v>218</v>
      </c>
      <c r="AE35" s="597"/>
      <c r="AF35" s="597"/>
      <c r="AG35" s="597"/>
      <c r="AH35" s="597"/>
      <c r="AI35" s="597"/>
      <c r="AJ35" s="597"/>
      <c r="AK35" s="597"/>
      <c r="AL35" s="598" t="s">
        <v>218</v>
      </c>
      <c r="AM35" s="599"/>
      <c r="AN35" s="599"/>
      <c r="AO35" s="600"/>
      <c r="AP35" s="186"/>
      <c r="AQ35" s="604" t="s">
        <v>305</v>
      </c>
      <c r="AR35" s="605"/>
      <c r="AS35" s="605"/>
      <c r="AT35" s="605"/>
      <c r="AU35" s="605"/>
      <c r="AV35" s="605"/>
      <c r="AW35" s="605"/>
      <c r="AX35" s="605"/>
      <c r="AY35" s="606"/>
      <c r="AZ35" s="582">
        <v>19691862</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-1628386</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1266494</v>
      </c>
      <c r="CS35" s="625"/>
      <c r="CT35" s="625"/>
      <c r="CU35" s="625"/>
      <c r="CV35" s="625"/>
      <c r="CW35" s="625"/>
      <c r="CX35" s="625"/>
      <c r="CY35" s="626"/>
      <c r="CZ35" s="627">
        <v>1</v>
      </c>
      <c r="DA35" s="628"/>
      <c r="DB35" s="628"/>
      <c r="DC35" s="629"/>
      <c r="DD35" s="602">
        <v>1256151</v>
      </c>
      <c r="DE35" s="625"/>
      <c r="DF35" s="625"/>
      <c r="DG35" s="625"/>
      <c r="DH35" s="625"/>
      <c r="DI35" s="625"/>
      <c r="DJ35" s="625"/>
      <c r="DK35" s="626"/>
      <c r="DL35" s="602">
        <v>1256151</v>
      </c>
      <c r="DM35" s="625"/>
      <c r="DN35" s="625"/>
      <c r="DO35" s="625"/>
      <c r="DP35" s="625"/>
      <c r="DQ35" s="625"/>
      <c r="DR35" s="625"/>
      <c r="DS35" s="625"/>
      <c r="DT35" s="625"/>
      <c r="DU35" s="625"/>
      <c r="DV35" s="626"/>
      <c r="DW35" s="598">
        <v>1.6</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125232639</v>
      </c>
      <c r="S36" s="666"/>
      <c r="T36" s="666"/>
      <c r="U36" s="666"/>
      <c r="V36" s="666"/>
      <c r="W36" s="666"/>
      <c r="X36" s="666"/>
      <c r="Y36" s="667"/>
      <c r="Z36" s="668">
        <v>100</v>
      </c>
      <c r="AA36" s="668"/>
      <c r="AB36" s="668"/>
      <c r="AC36" s="668"/>
      <c r="AD36" s="669">
        <v>71286342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5330453</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-4248105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16240677</v>
      </c>
      <c r="CS36" s="594"/>
      <c r="CT36" s="594"/>
      <c r="CU36" s="594"/>
      <c r="CV36" s="594"/>
      <c r="CW36" s="594"/>
      <c r="CX36" s="594"/>
      <c r="CY36" s="595"/>
      <c r="CZ36" s="627">
        <v>13.2</v>
      </c>
      <c r="DA36" s="628"/>
      <c r="DB36" s="628"/>
      <c r="DC36" s="629"/>
      <c r="DD36" s="602">
        <v>14881044</v>
      </c>
      <c r="DE36" s="594"/>
      <c r="DF36" s="594"/>
      <c r="DG36" s="594"/>
      <c r="DH36" s="594"/>
      <c r="DI36" s="594"/>
      <c r="DJ36" s="594"/>
      <c r="DK36" s="595"/>
      <c r="DL36" s="602">
        <v>10344794</v>
      </c>
      <c r="DM36" s="594"/>
      <c r="DN36" s="594"/>
      <c r="DO36" s="594"/>
      <c r="DP36" s="594"/>
      <c r="DQ36" s="594"/>
      <c r="DR36" s="594"/>
      <c r="DS36" s="594"/>
      <c r="DT36" s="594"/>
      <c r="DU36" s="594"/>
      <c r="DV36" s="595"/>
      <c r="DW36" s="598">
        <v>13</v>
      </c>
      <c r="DX36" s="623"/>
      <c r="DY36" s="623"/>
      <c r="DZ36" s="623"/>
      <c r="EA36" s="623"/>
      <c r="EB36" s="623"/>
      <c r="EC36" s="624"/>
    </row>
    <row r="37" spans="2:133" ht="11.25" customHeight="1">
      <c r="AQ37" s="672" t="s">
        <v>312</v>
      </c>
      <c r="AR37" s="673"/>
      <c r="AS37" s="673"/>
      <c r="AT37" s="673"/>
      <c r="AU37" s="673"/>
      <c r="AV37" s="673"/>
      <c r="AW37" s="673"/>
      <c r="AX37" s="673"/>
      <c r="AY37" s="674"/>
      <c r="AZ37" s="593">
        <v>1473837</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60839</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4232610</v>
      </c>
      <c r="CS37" s="625"/>
      <c r="CT37" s="625"/>
      <c r="CU37" s="625"/>
      <c r="CV37" s="625"/>
      <c r="CW37" s="625"/>
      <c r="CX37" s="625"/>
      <c r="CY37" s="626"/>
      <c r="CZ37" s="627">
        <v>3.4</v>
      </c>
      <c r="DA37" s="628"/>
      <c r="DB37" s="628"/>
      <c r="DC37" s="629"/>
      <c r="DD37" s="602">
        <v>4231155</v>
      </c>
      <c r="DE37" s="625"/>
      <c r="DF37" s="625"/>
      <c r="DG37" s="625"/>
      <c r="DH37" s="625"/>
      <c r="DI37" s="625"/>
      <c r="DJ37" s="625"/>
      <c r="DK37" s="626"/>
      <c r="DL37" s="602">
        <v>4068999</v>
      </c>
      <c r="DM37" s="625"/>
      <c r="DN37" s="625"/>
      <c r="DO37" s="625"/>
      <c r="DP37" s="625"/>
      <c r="DQ37" s="625"/>
      <c r="DR37" s="625"/>
      <c r="DS37" s="625"/>
      <c r="DT37" s="625"/>
      <c r="DU37" s="625"/>
      <c r="DV37" s="626"/>
      <c r="DW37" s="598">
        <v>5.0999999999999996</v>
      </c>
      <c r="DX37" s="623"/>
      <c r="DY37" s="623"/>
      <c r="DZ37" s="623"/>
      <c r="EA37" s="623"/>
      <c r="EB37" s="623"/>
      <c r="EC37" s="624"/>
    </row>
    <row r="38" spans="2:133" ht="11.25" customHeight="1">
      <c r="AQ38" s="672" t="s">
        <v>315</v>
      </c>
      <c r="AR38" s="673"/>
      <c r="AS38" s="673"/>
      <c r="AT38" s="673"/>
      <c r="AU38" s="673"/>
      <c r="AV38" s="673"/>
      <c r="AW38" s="673"/>
      <c r="AX38" s="673"/>
      <c r="AY38" s="674"/>
      <c r="AZ38" s="593">
        <v>466551</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102025</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12421021</v>
      </c>
      <c r="CS38" s="594"/>
      <c r="CT38" s="594"/>
      <c r="CU38" s="594"/>
      <c r="CV38" s="594"/>
      <c r="CW38" s="594"/>
      <c r="CX38" s="594"/>
      <c r="CY38" s="595"/>
      <c r="CZ38" s="627">
        <v>10.1</v>
      </c>
      <c r="DA38" s="628"/>
      <c r="DB38" s="628"/>
      <c r="DC38" s="629"/>
      <c r="DD38" s="602">
        <v>10532667</v>
      </c>
      <c r="DE38" s="594"/>
      <c r="DF38" s="594"/>
      <c r="DG38" s="594"/>
      <c r="DH38" s="594"/>
      <c r="DI38" s="594"/>
      <c r="DJ38" s="594"/>
      <c r="DK38" s="595"/>
      <c r="DL38" s="602">
        <v>7966590</v>
      </c>
      <c r="DM38" s="594"/>
      <c r="DN38" s="594"/>
      <c r="DO38" s="594"/>
      <c r="DP38" s="594"/>
      <c r="DQ38" s="594"/>
      <c r="DR38" s="594"/>
      <c r="DS38" s="594"/>
      <c r="DT38" s="594"/>
      <c r="DU38" s="594"/>
      <c r="DV38" s="595"/>
      <c r="DW38" s="598">
        <v>10</v>
      </c>
      <c r="DX38" s="623"/>
      <c r="DY38" s="623"/>
      <c r="DZ38" s="623"/>
      <c r="EA38" s="623"/>
      <c r="EB38" s="623"/>
      <c r="EC38" s="624"/>
    </row>
    <row r="39" spans="2:133" ht="11.25" customHeight="1">
      <c r="AQ39" s="672" t="s">
        <v>318</v>
      </c>
      <c r="AR39" s="673"/>
      <c r="AS39" s="673"/>
      <c r="AT39" s="673"/>
      <c r="AU39" s="673"/>
      <c r="AV39" s="673"/>
      <c r="AW39" s="673"/>
      <c r="AX39" s="673"/>
      <c r="AY39" s="674"/>
      <c r="AZ39" s="593" t="s">
        <v>319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2175699</v>
      </c>
      <c r="CS39" s="625"/>
      <c r="CT39" s="625"/>
      <c r="CU39" s="625"/>
      <c r="CV39" s="625"/>
      <c r="CW39" s="625"/>
      <c r="CX39" s="625"/>
      <c r="CY39" s="626"/>
      <c r="CZ39" s="627">
        <v>1.8</v>
      </c>
      <c r="DA39" s="628"/>
      <c r="DB39" s="628"/>
      <c r="DC39" s="629"/>
      <c r="DD39" s="602">
        <v>2129000</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4931086</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99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241397</v>
      </c>
      <c r="CS40" s="594"/>
      <c r="CT40" s="594"/>
      <c r="CU40" s="594"/>
      <c r="CV40" s="594"/>
      <c r="CW40" s="594"/>
      <c r="CX40" s="594"/>
      <c r="CY40" s="595"/>
      <c r="CZ40" s="627">
        <v>0.2</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7489935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308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7675744</v>
      </c>
      <c r="CS42" s="594"/>
      <c r="CT42" s="594"/>
      <c r="CU42" s="594"/>
      <c r="CV42" s="594"/>
      <c r="CW42" s="594"/>
      <c r="CX42" s="594"/>
      <c r="CY42" s="595"/>
      <c r="CZ42" s="627">
        <v>6.2</v>
      </c>
      <c r="DA42" s="676"/>
      <c r="DB42" s="676"/>
      <c r="DC42" s="677"/>
      <c r="DD42" s="602">
        <v>3888629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221056</v>
      </c>
      <c r="CS43" s="625"/>
      <c r="CT43" s="625"/>
      <c r="CU43" s="625"/>
      <c r="CV43" s="625"/>
      <c r="CW43" s="625"/>
      <c r="CX43" s="625"/>
      <c r="CY43" s="626"/>
      <c r="CZ43" s="627">
        <v>0.2</v>
      </c>
      <c r="DA43" s="628"/>
      <c r="DB43" s="628"/>
      <c r="DC43" s="629"/>
      <c r="DD43" s="602">
        <v>221056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285</v>
      </c>
      <c r="CE44" s="700"/>
      <c r="CF44" s="590" t="s">
        <v>335</v>
      </c>
      <c r="CG44" s="591"/>
      <c r="CH44" s="591"/>
      <c r="CI44" s="591"/>
      <c r="CJ44" s="591"/>
      <c r="CK44" s="591"/>
      <c r="CL44" s="591"/>
      <c r="CM44" s="591"/>
      <c r="CN44" s="591"/>
      <c r="CO44" s="591"/>
      <c r="CP44" s="591"/>
      <c r="CQ44" s="592"/>
      <c r="CR44" s="593">
        <v>7656595</v>
      </c>
      <c r="CS44" s="594"/>
      <c r="CT44" s="594"/>
      <c r="CU44" s="594"/>
      <c r="CV44" s="594"/>
      <c r="CW44" s="594"/>
      <c r="CX44" s="594"/>
      <c r="CY44" s="595"/>
      <c r="CZ44" s="627">
        <v>6.2</v>
      </c>
      <c r="DA44" s="676"/>
      <c r="DB44" s="676"/>
      <c r="DC44" s="677"/>
      <c r="DD44" s="602">
        <v>3869480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2426454</v>
      </c>
      <c r="CS45" s="625"/>
      <c r="CT45" s="625"/>
      <c r="CU45" s="625"/>
      <c r="CV45" s="625"/>
      <c r="CW45" s="625"/>
      <c r="CX45" s="625"/>
      <c r="CY45" s="626"/>
      <c r="CZ45" s="627">
        <v>2</v>
      </c>
      <c r="DA45" s="628"/>
      <c r="DB45" s="628"/>
      <c r="DC45" s="629"/>
      <c r="DD45" s="602">
        <v>182756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5214432</v>
      </c>
      <c r="CS46" s="594"/>
      <c r="CT46" s="594"/>
      <c r="CU46" s="594"/>
      <c r="CV46" s="594"/>
      <c r="CW46" s="594"/>
      <c r="CX46" s="594"/>
      <c r="CY46" s="595"/>
      <c r="CZ46" s="627">
        <v>4.2</v>
      </c>
      <c r="DA46" s="676"/>
      <c r="DB46" s="676"/>
      <c r="DC46" s="677"/>
      <c r="DD46" s="602">
        <v>3684815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19149</v>
      </c>
      <c r="CS47" s="625"/>
      <c r="CT47" s="625"/>
      <c r="CU47" s="625"/>
      <c r="CV47" s="625"/>
      <c r="CW47" s="625"/>
      <c r="CX47" s="625"/>
      <c r="CY47" s="626"/>
      <c r="CZ47" s="627">
        <v>0</v>
      </c>
      <c r="DA47" s="628"/>
      <c r="DB47" s="628"/>
      <c r="DC47" s="629"/>
      <c r="DD47" s="602">
        <v>19149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123190101</v>
      </c>
      <c r="CS49" s="661"/>
      <c r="CT49" s="661"/>
      <c r="CU49" s="661"/>
      <c r="CV49" s="661"/>
      <c r="CW49" s="661"/>
      <c r="CX49" s="661"/>
      <c r="CY49" s="688"/>
      <c r="CZ49" s="689">
        <v>100</v>
      </c>
      <c r="DA49" s="690"/>
      <c r="DB49" s="690"/>
      <c r="DC49" s="691"/>
      <c r="DD49" s="692">
        <v>85454213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125296</v>
      </c>
      <c r="R7" s="723"/>
      <c r="S7" s="723"/>
      <c r="T7" s="723"/>
      <c r="U7" s="723"/>
      <c r="V7" s="723">
        <v>123288</v>
      </c>
      <c r="W7" s="723"/>
      <c r="X7" s="723"/>
      <c r="Y7" s="723"/>
      <c r="Z7" s="723"/>
      <c r="AA7" s="723">
        <v>2008</v>
      </c>
      <c r="AB7" s="723"/>
      <c r="AC7" s="723"/>
      <c r="AD7" s="723"/>
      <c r="AE7" s="724"/>
      <c r="AF7" s="725">
        <v>1842</v>
      </c>
      <c r="AG7" s="726"/>
      <c r="AH7" s="726"/>
      <c r="AI7" s="726"/>
      <c r="AJ7" s="727"/>
      <c r="AK7" s="771">
        <v>361</v>
      </c>
      <c r="AL7" s="772"/>
      <c r="AM7" s="772"/>
      <c r="AN7" s="772"/>
      <c r="AO7" s="772"/>
      <c r="AP7" s="772">
        <v>95687</v>
      </c>
      <c r="AQ7" s="772"/>
      <c r="AR7" s="772"/>
      <c r="AS7" s="772"/>
      <c r="AT7" s="772"/>
      <c r="AU7" s="773"/>
      <c r="AV7" s="773"/>
      <c r="AW7" s="773"/>
      <c r="AX7" s="773"/>
      <c r="AY7" s="774"/>
      <c r="AZ7" s="203"/>
      <c r="BA7" s="203"/>
      <c r="BB7" s="203"/>
      <c r="BC7" s="203"/>
      <c r="BD7" s="203"/>
      <c r="BE7" s="204"/>
      <c r="BF7" s="204"/>
      <c r="BG7" s="204"/>
      <c r="BH7" s="204"/>
      <c r="BI7" s="204"/>
      <c r="BJ7" s="204"/>
      <c r="BK7" s="204"/>
      <c r="BL7" s="204"/>
      <c r="BM7" s="204"/>
      <c r="BN7" s="204"/>
      <c r="BO7" s="204"/>
      <c r="BP7" s="204"/>
      <c r="BQ7" s="210">
        <v>1</v>
      </c>
      <c r="BR7" s="211"/>
      <c r="BS7" s="775" t="s">
        <v>547</v>
      </c>
      <c r="BT7" s="776"/>
      <c r="BU7" s="776"/>
      <c r="BV7" s="776"/>
      <c r="BW7" s="776"/>
      <c r="BX7" s="776"/>
      <c r="BY7" s="776"/>
      <c r="BZ7" s="776"/>
      <c r="CA7" s="776"/>
      <c r="CB7" s="776"/>
      <c r="CC7" s="776"/>
      <c r="CD7" s="776"/>
      <c r="CE7" s="776"/>
      <c r="CF7" s="776"/>
      <c r="CG7" s="777"/>
      <c r="CH7" s="759">
        <v>11.066000000000001</v>
      </c>
      <c r="CI7" s="760"/>
      <c r="CJ7" s="760"/>
      <c r="CK7" s="760"/>
      <c r="CL7" s="761"/>
      <c r="CM7" s="759">
        <f>74976/1000</f>
        <v>74.975999999999999</v>
      </c>
      <c r="CN7" s="760"/>
      <c r="CO7" s="760"/>
      <c r="CP7" s="760"/>
      <c r="CQ7" s="761"/>
      <c r="CR7" s="759">
        <v>20</v>
      </c>
      <c r="CS7" s="760"/>
      <c r="CT7" s="760"/>
      <c r="CU7" s="760"/>
      <c r="CV7" s="761"/>
      <c r="CW7" s="762" t="s">
        <v>477</v>
      </c>
      <c r="CX7" s="763"/>
      <c r="CY7" s="763"/>
      <c r="CZ7" s="763"/>
      <c r="DA7" s="764"/>
      <c r="DB7" s="765" t="s">
        <v>477</v>
      </c>
      <c r="DC7" s="766"/>
      <c r="DD7" s="766"/>
      <c r="DE7" s="766"/>
      <c r="DF7" s="767"/>
      <c r="DG7" s="762" t="s">
        <v>477</v>
      </c>
      <c r="DH7" s="763"/>
      <c r="DI7" s="763"/>
      <c r="DJ7" s="763"/>
      <c r="DK7" s="764"/>
      <c r="DL7" s="768" t="s">
        <v>477</v>
      </c>
      <c r="DM7" s="769"/>
      <c r="DN7" s="769"/>
      <c r="DO7" s="769"/>
      <c r="DP7" s="770"/>
      <c r="DQ7" s="762" t="s">
        <v>477</v>
      </c>
      <c r="DR7" s="763"/>
      <c r="DS7" s="763"/>
      <c r="DT7" s="763"/>
      <c r="DU7" s="764"/>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1135</v>
      </c>
      <c r="R8" s="747"/>
      <c r="S8" s="747"/>
      <c r="T8" s="747"/>
      <c r="U8" s="747"/>
      <c r="V8" s="747">
        <v>1135</v>
      </c>
      <c r="W8" s="747"/>
      <c r="X8" s="747"/>
      <c r="Y8" s="747"/>
      <c r="Z8" s="747"/>
      <c r="AA8" s="747" t="s">
        <v>554</v>
      </c>
      <c r="AB8" s="747"/>
      <c r="AC8" s="747"/>
      <c r="AD8" s="747"/>
      <c r="AE8" s="748"/>
      <c r="AF8" s="749" t="s">
        <v>110</v>
      </c>
      <c r="AG8" s="750"/>
      <c r="AH8" s="750"/>
      <c r="AI8" s="750"/>
      <c r="AJ8" s="751"/>
      <c r="AK8" s="752">
        <v>110</v>
      </c>
      <c r="AL8" s="753"/>
      <c r="AM8" s="753"/>
      <c r="AN8" s="753"/>
      <c r="AO8" s="753"/>
      <c r="AP8" s="753">
        <v>1216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8" t="s">
        <v>477</v>
      </c>
      <c r="CI8" s="769"/>
      <c r="CJ8" s="769"/>
      <c r="CK8" s="769"/>
      <c r="CL8" s="770"/>
      <c r="CM8" s="768" t="s">
        <v>477</v>
      </c>
      <c r="CN8" s="769"/>
      <c r="CO8" s="769"/>
      <c r="CP8" s="769"/>
      <c r="CQ8" s="770"/>
      <c r="CR8" s="762">
        <f>135000/1000</f>
        <v>135</v>
      </c>
      <c r="CS8" s="763"/>
      <c r="CT8" s="763"/>
      <c r="CU8" s="763"/>
      <c r="CV8" s="764"/>
      <c r="CW8" s="762" t="s">
        <v>477</v>
      </c>
      <c r="CX8" s="763"/>
      <c r="CY8" s="763"/>
      <c r="CZ8" s="763"/>
      <c r="DA8" s="764"/>
      <c r="DB8" s="768" t="s">
        <v>477</v>
      </c>
      <c r="DC8" s="769"/>
      <c r="DD8" s="769"/>
      <c r="DE8" s="769"/>
      <c r="DF8" s="770"/>
      <c r="DG8" s="762" t="s">
        <v>477</v>
      </c>
      <c r="DH8" s="763"/>
      <c r="DI8" s="763"/>
      <c r="DJ8" s="763"/>
      <c r="DK8" s="764"/>
      <c r="DL8" s="768" t="s">
        <v>477</v>
      </c>
      <c r="DM8" s="769"/>
      <c r="DN8" s="769"/>
      <c r="DO8" s="769"/>
      <c r="DP8" s="770"/>
      <c r="DQ8" s="762" t="s">
        <v>477</v>
      </c>
      <c r="DR8" s="763"/>
      <c r="DS8" s="763"/>
      <c r="DT8" s="763"/>
      <c r="DU8" s="764"/>
      <c r="DV8" s="778"/>
      <c r="DW8" s="779"/>
      <c r="DX8" s="779"/>
      <c r="DY8" s="779"/>
      <c r="DZ8" s="780"/>
      <c r="EA8" s="205"/>
    </row>
    <row r="9" spans="1:131" s="206" customFormat="1" ht="26.25" customHeight="1">
      <c r="A9" s="212">
        <v>3</v>
      </c>
      <c r="B9" s="743" t="s">
        <v>365</v>
      </c>
      <c r="C9" s="744"/>
      <c r="D9" s="744"/>
      <c r="E9" s="744"/>
      <c r="F9" s="744"/>
      <c r="G9" s="744"/>
      <c r="H9" s="744"/>
      <c r="I9" s="744"/>
      <c r="J9" s="744"/>
      <c r="K9" s="744"/>
      <c r="L9" s="744"/>
      <c r="M9" s="744"/>
      <c r="N9" s="744"/>
      <c r="O9" s="744"/>
      <c r="P9" s="745"/>
      <c r="Q9" s="746">
        <v>43</v>
      </c>
      <c r="R9" s="747"/>
      <c r="S9" s="747"/>
      <c r="T9" s="747"/>
      <c r="U9" s="747"/>
      <c r="V9" s="747">
        <v>8</v>
      </c>
      <c r="W9" s="747"/>
      <c r="X9" s="747"/>
      <c r="Y9" s="747"/>
      <c r="Z9" s="747"/>
      <c r="AA9" s="747">
        <v>35</v>
      </c>
      <c r="AB9" s="747"/>
      <c r="AC9" s="747"/>
      <c r="AD9" s="747"/>
      <c r="AE9" s="748"/>
      <c r="AF9" s="749">
        <v>35</v>
      </c>
      <c r="AG9" s="750"/>
      <c r="AH9" s="750"/>
      <c r="AI9" s="750"/>
      <c r="AJ9" s="751"/>
      <c r="AK9" s="752">
        <v>6</v>
      </c>
      <c r="AL9" s="753"/>
      <c r="AM9" s="753"/>
      <c r="AN9" s="753"/>
      <c r="AO9" s="753"/>
      <c r="AP9" s="768" t="s">
        <v>477</v>
      </c>
      <c r="AQ9" s="769"/>
      <c r="AR9" s="769"/>
      <c r="AS9" s="769"/>
      <c r="AT9" s="770"/>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2">
        <v>3.355</v>
      </c>
      <c r="CI9" s="763"/>
      <c r="CJ9" s="763"/>
      <c r="CK9" s="763"/>
      <c r="CL9" s="764"/>
      <c r="CM9" s="762">
        <f>179622/1000</f>
        <v>179.62200000000001</v>
      </c>
      <c r="CN9" s="763"/>
      <c r="CO9" s="763"/>
      <c r="CP9" s="763"/>
      <c r="CQ9" s="764"/>
      <c r="CR9" s="762">
        <f>39000/1000</f>
        <v>39</v>
      </c>
      <c r="CS9" s="763"/>
      <c r="CT9" s="763"/>
      <c r="CU9" s="763"/>
      <c r="CV9" s="764"/>
      <c r="CW9" s="762" t="s">
        <v>477</v>
      </c>
      <c r="CX9" s="763"/>
      <c r="CY9" s="763"/>
      <c r="CZ9" s="763"/>
      <c r="DA9" s="764"/>
      <c r="DB9" s="768" t="s">
        <v>477</v>
      </c>
      <c r="DC9" s="769"/>
      <c r="DD9" s="769"/>
      <c r="DE9" s="769"/>
      <c r="DF9" s="770"/>
      <c r="DG9" s="762" t="s">
        <v>477</v>
      </c>
      <c r="DH9" s="763"/>
      <c r="DI9" s="763"/>
      <c r="DJ9" s="763"/>
      <c r="DK9" s="764"/>
      <c r="DL9" s="768" t="s">
        <v>477</v>
      </c>
      <c r="DM9" s="769"/>
      <c r="DN9" s="769"/>
      <c r="DO9" s="769"/>
      <c r="DP9" s="770"/>
      <c r="DQ9" s="762" t="s">
        <v>477</v>
      </c>
      <c r="DR9" s="763"/>
      <c r="DS9" s="763"/>
      <c r="DT9" s="763"/>
      <c r="DU9" s="764"/>
      <c r="DV9" s="778"/>
      <c r="DW9" s="779"/>
      <c r="DX9" s="779"/>
      <c r="DY9" s="779"/>
      <c r="DZ9" s="780"/>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2">
        <f>+-0.662</f>
        <v>-0.66200000000000003</v>
      </c>
      <c r="CI10" s="763"/>
      <c r="CJ10" s="763"/>
      <c r="CK10" s="763"/>
      <c r="CL10" s="764"/>
      <c r="CM10" s="762">
        <f>323648/1000</f>
        <v>323.64800000000002</v>
      </c>
      <c r="CN10" s="763"/>
      <c r="CO10" s="763"/>
      <c r="CP10" s="763"/>
      <c r="CQ10" s="764"/>
      <c r="CR10" s="762">
        <f>300000/1000</f>
        <v>300</v>
      </c>
      <c r="CS10" s="763"/>
      <c r="CT10" s="763"/>
      <c r="CU10" s="763"/>
      <c r="CV10" s="764"/>
      <c r="CW10" s="762">
        <f>74788/1000</f>
        <v>74.787999999999997</v>
      </c>
      <c r="CX10" s="763"/>
      <c r="CY10" s="763"/>
      <c r="CZ10" s="763"/>
      <c r="DA10" s="764"/>
      <c r="DB10" s="768" t="s">
        <v>477</v>
      </c>
      <c r="DC10" s="769"/>
      <c r="DD10" s="769"/>
      <c r="DE10" s="769"/>
      <c r="DF10" s="770"/>
      <c r="DG10" s="762" t="s">
        <v>477</v>
      </c>
      <c r="DH10" s="763"/>
      <c r="DI10" s="763"/>
      <c r="DJ10" s="763"/>
      <c r="DK10" s="764"/>
      <c r="DL10" s="768" t="s">
        <v>477</v>
      </c>
      <c r="DM10" s="769"/>
      <c r="DN10" s="769"/>
      <c r="DO10" s="769"/>
      <c r="DP10" s="770"/>
      <c r="DQ10" s="762" t="s">
        <v>477</v>
      </c>
      <c r="DR10" s="763"/>
      <c r="DS10" s="763"/>
      <c r="DT10" s="763"/>
      <c r="DU10" s="764"/>
      <c r="DV10" s="778"/>
      <c r="DW10" s="779"/>
      <c r="DX10" s="779"/>
      <c r="DY10" s="779"/>
      <c r="DZ10" s="780"/>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2">
        <f>+-0.819</f>
        <v>-0.81899999999999995</v>
      </c>
      <c r="CI11" s="763"/>
      <c r="CJ11" s="763"/>
      <c r="CK11" s="763"/>
      <c r="CL11" s="764"/>
      <c r="CM11" s="762">
        <f>46855/1000</f>
        <v>46.854999999999997</v>
      </c>
      <c r="CN11" s="763"/>
      <c r="CO11" s="763"/>
      <c r="CP11" s="763"/>
      <c r="CQ11" s="764"/>
      <c r="CR11" s="762">
        <v>1</v>
      </c>
      <c r="CS11" s="763"/>
      <c r="CT11" s="763"/>
      <c r="CU11" s="763"/>
      <c r="CV11" s="764"/>
      <c r="CW11" s="762">
        <f>52862/1000</f>
        <v>52.862000000000002</v>
      </c>
      <c r="CX11" s="763"/>
      <c r="CY11" s="763"/>
      <c r="CZ11" s="763"/>
      <c r="DA11" s="764"/>
      <c r="DB11" s="768" t="s">
        <v>477</v>
      </c>
      <c r="DC11" s="769"/>
      <c r="DD11" s="769"/>
      <c r="DE11" s="769"/>
      <c r="DF11" s="770"/>
      <c r="DG11" s="762" t="s">
        <v>477</v>
      </c>
      <c r="DH11" s="763"/>
      <c r="DI11" s="763"/>
      <c r="DJ11" s="763"/>
      <c r="DK11" s="764"/>
      <c r="DL11" s="768" t="s">
        <v>477</v>
      </c>
      <c r="DM11" s="769"/>
      <c r="DN11" s="769"/>
      <c r="DO11" s="769"/>
      <c r="DP11" s="770"/>
      <c r="DQ11" s="762" t="s">
        <v>477</v>
      </c>
      <c r="DR11" s="763"/>
      <c r="DS11" s="763"/>
      <c r="DT11" s="763"/>
      <c r="DU11" s="764"/>
      <c r="DV11" s="778"/>
      <c r="DW11" s="779"/>
      <c r="DX11" s="779"/>
      <c r="DY11" s="779"/>
      <c r="DZ11" s="780"/>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552</v>
      </c>
      <c r="BT12" s="757"/>
      <c r="BU12" s="757"/>
      <c r="BV12" s="757"/>
      <c r="BW12" s="757"/>
      <c r="BX12" s="757"/>
      <c r="BY12" s="757"/>
      <c r="BZ12" s="757"/>
      <c r="CA12" s="757"/>
      <c r="CB12" s="757"/>
      <c r="CC12" s="757"/>
      <c r="CD12" s="757"/>
      <c r="CE12" s="757"/>
      <c r="CF12" s="757"/>
      <c r="CG12" s="758"/>
      <c r="CH12" s="762">
        <f>+-8.104</f>
        <v>-8.1039999999999992</v>
      </c>
      <c r="CI12" s="763"/>
      <c r="CJ12" s="763"/>
      <c r="CK12" s="763"/>
      <c r="CL12" s="764"/>
      <c r="CM12" s="762">
        <f>34426/1000</f>
        <v>34.426000000000002</v>
      </c>
      <c r="CN12" s="763"/>
      <c r="CO12" s="763"/>
      <c r="CP12" s="763"/>
      <c r="CQ12" s="764"/>
      <c r="CR12" s="762">
        <v>3</v>
      </c>
      <c r="CS12" s="763"/>
      <c r="CT12" s="763"/>
      <c r="CU12" s="763"/>
      <c r="CV12" s="764"/>
      <c r="CW12" s="762">
        <v>12.916</v>
      </c>
      <c r="CX12" s="763"/>
      <c r="CY12" s="763"/>
      <c r="CZ12" s="763"/>
      <c r="DA12" s="764"/>
      <c r="DB12" s="768" t="s">
        <v>477</v>
      </c>
      <c r="DC12" s="769"/>
      <c r="DD12" s="769"/>
      <c r="DE12" s="769"/>
      <c r="DF12" s="770"/>
      <c r="DG12" s="762" t="s">
        <v>477</v>
      </c>
      <c r="DH12" s="763"/>
      <c r="DI12" s="763"/>
      <c r="DJ12" s="763"/>
      <c r="DK12" s="764"/>
      <c r="DL12" s="768" t="s">
        <v>477</v>
      </c>
      <c r="DM12" s="769"/>
      <c r="DN12" s="769"/>
      <c r="DO12" s="769"/>
      <c r="DP12" s="770"/>
      <c r="DQ12" s="762" t="s">
        <v>477</v>
      </c>
      <c r="DR12" s="763"/>
      <c r="DS12" s="763"/>
      <c r="DT12" s="763"/>
      <c r="DU12" s="764"/>
      <c r="DV12" s="778"/>
      <c r="DW12" s="779"/>
      <c r="DX12" s="779"/>
      <c r="DY12" s="779"/>
      <c r="DZ12" s="780"/>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553</v>
      </c>
      <c r="BT13" s="757"/>
      <c r="BU13" s="757"/>
      <c r="BV13" s="757"/>
      <c r="BW13" s="757"/>
      <c r="BX13" s="757"/>
      <c r="BY13" s="757"/>
      <c r="BZ13" s="757"/>
      <c r="CA13" s="757"/>
      <c r="CB13" s="757"/>
      <c r="CC13" s="757"/>
      <c r="CD13" s="757"/>
      <c r="CE13" s="757"/>
      <c r="CF13" s="757"/>
      <c r="CG13" s="758"/>
      <c r="CH13" s="762">
        <v>30.306000000000001</v>
      </c>
      <c r="CI13" s="763"/>
      <c r="CJ13" s="763"/>
      <c r="CK13" s="763"/>
      <c r="CL13" s="764"/>
      <c r="CM13" s="762">
        <f>136624/1000</f>
        <v>136.624</v>
      </c>
      <c r="CN13" s="763"/>
      <c r="CO13" s="763"/>
      <c r="CP13" s="763"/>
      <c r="CQ13" s="764"/>
      <c r="CR13" s="762">
        <v>5</v>
      </c>
      <c r="CS13" s="763"/>
      <c r="CT13" s="763"/>
      <c r="CU13" s="763"/>
      <c r="CV13" s="764"/>
      <c r="CW13" s="768" t="s">
        <v>477</v>
      </c>
      <c r="CX13" s="769"/>
      <c r="CY13" s="769"/>
      <c r="CZ13" s="769"/>
      <c r="DA13" s="770"/>
      <c r="DB13" s="762">
        <f>1500000/1000</f>
        <v>1500</v>
      </c>
      <c r="DC13" s="763"/>
      <c r="DD13" s="763"/>
      <c r="DE13" s="763"/>
      <c r="DF13" s="764"/>
      <c r="DG13" s="762">
        <f>7280000/1000</f>
        <v>7280</v>
      </c>
      <c r="DH13" s="763"/>
      <c r="DI13" s="763"/>
      <c r="DJ13" s="763"/>
      <c r="DK13" s="764"/>
      <c r="DL13" s="768" t="s">
        <v>477</v>
      </c>
      <c r="DM13" s="769"/>
      <c r="DN13" s="769"/>
      <c r="DO13" s="769"/>
      <c r="DP13" s="770"/>
      <c r="DQ13" s="762">
        <v>1980</v>
      </c>
      <c r="DR13" s="763"/>
      <c r="DS13" s="763"/>
      <c r="DT13" s="763"/>
      <c r="DU13" s="764"/>
      <c r="DV13" s="778"/>
      <c r="DW13" s="779"/>
      <c r="DX13" s="779"/>
      <c r="DY13" s="779"/>
      <c r="DZ13" s="780"/>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78"/>
      <c r="DW14" s="779"/>
      <c r="DX14" s="779"/>
      <c r="DY14" s="779"/>
      <c r="DZ14" s="780"/>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78"/>
      <c r="DW15" s="779"/>
      <c r="DX15" s="779"/>
      <c r="DY15" s="779"/>
      <c r="DZ15" s="780"/>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78"/>
      <c r="DW16" s="779"/>
      <c r="DX16" s="779"/>
      <c r="DY16" s="779"/>
      <c r="DZ16" s="780"/>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78"/>
      <c r="DW17" s="779"/>
      <c r="DX17" s="779"/>
      <c r="DY17" s="779"/>
      <c r="DZ17" s="780"/>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78"/>
      <c r="DW18" s="779"/>
      <c r="DX18" s="779"/>
      <c r="DY18" s="779"/>
      <c r="DZ18" s="780"/>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78"/>
      <c r="DW19" s="779"/>
      <c r="DX19" s="779"/>
      <c r="DY19" s="779"/>
      <c r="DZ19" s="780"/>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78"/>
      <c r="DW20" s="779"/>
      <c r="DX20" s="779"/>
      <c r="DY20" s="779"/>
      <c r="DZ20" s="780"/>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78"/>
      <c r="DW21" s="779"/>
      <c r="DX21" s="779"/>
      <c r="DY21" s="779"/>
      <c r="DZ21" s="780"/>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81"/>
      <c r="R22" s="782"/>
      <c r="S22" s="782"/>
      <c r="T22" s="782"/>
      <c r="U22" s="782"/>
      <c r="V22" s="782"/>
      <c r="W22" s="782"/>
      <c r="X22" s="782"/>
      <c r="Y22" s="782"/>
      <c r="Z22" s="782"/>
      <c r="AA22" s="782"/>
      <c r="AB22" s="782"/>
      <c r="AC22" s="782"/>
      <c r="AD22" s="782"/>
      <c r="AE22" s="783"/>
      <c r="AF22" s="749"/>
      <c r="AG22" s="750"/>
      <c r="AH22" s="750"/>
      <c r="AI22" s="750"/>
      <c r="AJ22" s="751"/>
      <c r="AK22" s="795"/>
      <c r="AL22" s="796"/>
      <c r="AM22" s="796"/>
      <c r="AN22" s="796"/>
      <c r="AO22" s="796"/>
      <c r="AP22" s="796"/>
      <c r="AQ22" s="796"/>
      <c r="AR22" s="796"/>
      <c r="AS22" s="796"/>
      <c r="AT22" s="796"/>
      <c r="AU22" s="797"/>
      <c r="AV22" s="797"/>
      <c r="AW22" s="797"/>
      <c r="AX22" s="797"/>
      <c r="AY22" s="798"/>
      <c r="AZ22" s="799" t="s">
        <v>366</v>
      </c>
      <c r="BA22" s="799"/>
      <c r="BB22" s="799"/>
      <c r="BC22" s="799"/>
      <c r="BD22" s="800"/>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78"/>
      <c r="DW22" s="779"/>
      <c r="DX22" s="779"/>
      <c r="DY22" s="779"/>
      <c r="DZ22" s="780"/>
      <c r="EA22" s="205"/>
    </row>
    <row r="23" spans="1:131" s="206" customFormat="1" ht="26.25" customHeight="1" thickBot="1">
      <c r="A23" s="215" t="s">
        <v>367</v>
      </c>
      <c r="B23" s="784" t="s">
        <v>368</v>
      </c>
      <c r="C23" s="785"/>
      <c r="D23" s="785"/>
      <c r="E23" s="785"/>
      <c r="F23" s="785"/>
      <c r="G23" s="785"/>
      <c r="H23" s="785"/>
      <c r="I23" s="785"/>
      <c r="J23" s="785"/>
      <c r="K23" s="785"/>
      <c r="L23" s="785"/>
      <c r="M23" s="785"/>
      <c r="N23" s="785"/>
      <c r="O23" s="785"/>
      <c r="P23" s="786"/>
      <c r="Q23" s="787">
        <v>126358</v>
      </c>
      <c r="R23" s="788"/>
      <c r="S23" s="788"/>
      <c r="T23" s="788"/>
      <c r="U23" s="788"/>
      <c r="V23" s="787">
        <v>124315</v>
      </c>
      <c r="W23" s="788"/>
      <c r="X23" s="788"/>
      <c r="Y23" s="788"/>
      <c r="Z23" s="788"/>
      <c r="AA23" s="787">
        <f>SUM(AA7:AE9)</f>
        <v>2043</v>
      </c>
      <c r="AB23" s="788"/>
      <c r="AC23" s="788"/>
      <c r="AD23" s="788"/>
      <c r="AE23" s="788"/>
      <c r="AF23" s="789">
        <v>1876</v>
      </c>
      <c r="AG23" s="788"/>
      <c r="AH23" s="788"/>
      <c r="AI23" s="788"/>
      <c r="AJ23" s="790"/>
      <c r="AK23" s="791"/>
      <c r="AL23" s="792"/>
      <c r="AM23" s="792"/>
      <c r="AN23" s="792"/>
      <c r="AO23" s="792"/>
      <c r="AP23" s="787">
        <f>SUM(AP7:AT9)</f>
        <v>96903</v>
      </c>
      <c r="AQ23" s="788"/>
      <c r="AR23" s="788"/>
      <c r="AS23" s="788"/>
      <c r="AT23" s="788"/>
      <c r="AU23" s="793"/>
      <c r="AV23" s="793"/>
      <c r="AW23" s="793"/>
      <c r="AX23" s="793"/>
      <c r="AY23" s="794"/>
      <c r="AZ23" s="768" t="s">
        <v>477</v>
      </c>
      <c r="BA23" s="769"/>
      <c r="BB23" s="769"/>
      <c r="BC23" s="769"/>
      <c r="BD23" s="77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78"/>
      <c r="DW23" s="779"/>
      <c r="DX23" s="779"/>
      <c r="DY23" s="779"/>
      <c r="DZ23" s="780"/>
      <c r="EA23" s="205"/>
    </row>
    <row r="24" spans="1:131" s="206" customFormat="1" ht="26.25" customHeight="1">
      <c r="A24" s="801" t="s">
        <v>369</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78"/>
      <c r="DW24" s="779"/>
      <c r="DX24" s="779"/>
      <c r="DY24" s="779"/>
      <c r="DZ24" s="780"/>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78"/>
      <c r="DW25" s="779"/>
      <c r="DX25" s="779"/>
      <c r="DY25" s="779"/>
      <c r="DZ25" s="780"/>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2" t="s">
        <v>374</v>
      </c>
      <c r="AG26" s="803"/>
      <c r="AH26" s="803"/>
      <c r="AI26" s="803"/>
      <c r="AJ26" s="804"/>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78"/>
      <c r="DW26" s="779"/>
      <c r="DX26" s="779"/>
      <c r="DY26" s="779"/>
      <c r="DZ26" s="780"/>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5"/>
      <c r="AG27" s="806"/>
      <c r="AH27" s="806"/>
      <c r="AI27" s="806"/>
      <c r="AJ27" s="807"/>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78"/>
      <c r="DW27" s="779"/>
      <c r="DX27" s="779"/>
      <c r="DY27" s="779"/>
      <c r="DZ27" s="780"/>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45256</v>
      </c>
      <c r="R28" s="811"/>
      <c r="S28" s="811"/>
      <c r="T28" s="811"/>
      <c r="U28" s="811"/>
      <c r="V28" s="811">
        <v>46877</v>
      </c>
      <c r="W28" s="811"/>
      <c r="X28" s="811"/>
      <c r="Y28" s="811"/>
      <c r="Z28" s="811"/>
      <c r="AA28" s="811">
        <v>-1621</v>
      </c>
      <c r="AB28" s="811"/>
      <c r="AC28" s="811"/>
      <c r="AD28" s="811"/>
      <c r="AE28" s="812"/>
      <c r="AF28" s="813">
        <v>-1628</v>
      </c>
      <c r="AG28" s="811"/>
      <c r="AH28" s="811"/>
      <c r="AI28" s="811"/>
      <c r="AJ28" s="814"/>
      <c r="AK28" s="815">
        <v>4931</v>
      </c>
      <c r="AL28" s="816"/>
      <c r="AM28" s="816"/>
      <c r="AN28" s="816"/>
      <c r="AO28" s="816"/>
      <c r="AP28" s="765" t="s">
        <v>477</v>
      </c>
      <c r="AQ28" s="766"/>
      <c r="AR28" s="766"/>
      <c r="AS28" s="766"/>
      <c r="AT28" s="767"/>
      <c r="AU28" s="765" t="s">
        <v>477</v>
      </c>
      <c r="AV28" s="766"/>
      <c r="AW28" s="766"/>
      <c r="AX28" s="766"/>
      <c r="AY28" s="767"/>
      <c r="AZ28" s="765" t="s">
        <v>477</v>
      </c>
      <c r="BA28" s="766"/>
      <c r="BB28" s="766"/>
      <c r="BC28" s="766"/>
      <c r="BD28" s="76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78"/>
      <c r="DW28" s="779"/>
      <c r="DX28" s="779"/>
      <c r="DY28" s="779"/>
      <c r="DZ28" s="780"/>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27311</v>
      </c>
      <c r="R29" s="747"/>
      <c r="S29" s="747"/>
      <c r="T29" s="747"/>
      <c r="U29" s="747"/>
      <c r="V29" s="747">
        <v>26451</v>
      </c>
      <c r="W29" s="747"/>
      <c r="X29" s="747"/>
      <c r="Y29" s="747"/>
      <c r="Z29" s="747"/>
      <c r="AA29" s="747">
        <v>860</v>
      </c>
      <c r="AB29" s="747"/>
      <c r="AC29" s="747"/>
      <c r="AD29" s="747"/>
      <c r="AE29" s="748"/>
      <c r="AF29" s="749">
        <v>860</v>
      </c>
      <c r="AG29" s="750"/>
      <c r="AH29" s="750"/>
      <c r="AI29" s="750"/>
      <c r="AJ29" s="751"/>
      <c r="AK29" s="819">
        <v>4600</v>
      </c>
      <c r="AL29" s="820"/>
      <c r="AM29" s="820"/>
      <c r="AN29" s="820"/>
      <c r="AO29" s="820"/>
      <c r="AP29" s="768" t="s">
        <v>477</v>
      </c>
      <c r="AQ29" s="769"/>
      <c r="AR29" s="769"/>
      <c r="AS29" s="769"/>
      <c r="AT29" s="770"/>
      <c r="AU29" s="768" t="s">
        <v>477</v>
      </c>
      <c r="AV29" s="769"/>
      <c r="AW29" s="769"/>
      <c r="AX29" s="769"/>
      <c r="AY29" s="770"/>
      <c r="AZ29" s="768" t="s">
        <v>477</v>
      </c>
      <c r="BA29" s="769"/>
      <c r="BB29" s="769"/>
      <c r="BC29" s="769"/>
      <c r="BD29" s="770"/>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78"/>
      <c r="DW29" s="779"/>
      <c r="DX29" s="779"/>
      <c r="DY29" s="779"/>
      <c r="DZ29" s="780"/>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4884</v>
      </c>
      <c r="R30" s="747"/>
      <c r="S30" s="747"/>
      <c r="T30" s="747"/>
      <c r="U30" s="747"/>
      <c r="V30" s="747">
        <v>4841</v>
      </c>
      <c r="W30" s="747"/>
      <c r="X30" s="747"/>
      <c r="Y30" s="747"/>
      <c r="Z30" s="747"/>
      <c r="AA30" s="747">
        <v>43</v>
      </c>
      <c r="AB30" s="747"/>
      <c r="AC30" s="747"/>
      <c r="AD30" s="747"/>
      <c r="AE30" s="748"/>
      <c r="AF30" s="749">
        <v>43</v>
      </c>
      <c r="AG30" s="750"/>
      <c r="AH30" s="750"/>
      <c r="AI30" s="750"/>
      <c r="AJ30" s="751"/>
      <c r="AK30" s="819">
        <v>787</v>
      </c>
      <c r="AL30" s="820"/>
      <c r="AM30" s="820"/>
      <c r="AN30" s="820"/>
      <c r="AO30" s="820"/>
      <c r="AP30" s="768" t="s">
        <v>477</v>
      </c>
      <c r="AQ30" s="769"/>
      <c r="AR30" s="769"/>
      <c r="AS30" s="769"/>
      <c r="AT30" s="770"/>
      <c r="AU30" s="768" t="s">
        <v>477</v>
      </c>
      <c r="AV30" s="769"/>
      <c r="AW30" s="769"/>
      <c r="AX30" s="769"/>
      <c r="AY30" s="770"/>
      <c r="AZ30" s="768" t="s">
        <v>477</v>
      </c>
      <c r="BA30" s="769"/>
      <c r="BB30" s="769"/>
      <c r="BC30" s="769"/>
      <c r="BD30" s="770"/>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78"/>
      <c r="DW30" s="779"/>
      <c r="DX30" s="779"/>
      <c r="DY30" s="779"/>
      <c r="DZ30" s="780"/>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96</v>
      </c>
      <c r="R31" s="747"/>
      <c r="S31" s="747"/>
      <c r="T31" s="747"/>
      <c r="U31" s="747"/>
      <c r="V31" s="747">
        <v>496</v>
      </c>
      <c r="W31" s="747"/>
      <c r="X31" s="747"/>
      <c r="Y31" s="747"/>
      <c r="Z31" s="747"/>
      <c r="AA31" s="747">
        <v>-400</v>
      </c>
      <c r="AB31" s="747"/>
      <c r="AC31" s="747"/>
      <c r="AD31" s="747"/>
      <c r="AE31" s="748"/>
      <c r="AF31" s="749">
        <v>-400</v>
      </c>
      <c r="AG31" s="750"/>
      <c r="AH31" s="750"/>
      <c r="AI31" s="750"/>
      <c r="AJ31" s="751"/>
      <c r="AK31" s="819" t="s">
        <v>554</v>
      </c>
      <c r="AL31" s="820"/>
      <c r="AM31" s="820"/>
      <c r="AN31" s="820"/>
      <c r="AO31" s="820"/>
      <c r="AP31" s="768" t="s">
        <v>477</v>
      </c>
      <c r="AQ31" s="769"/>
      <c r="AR31" s="769"/>
      <c r="AS31" s="769"/>
      <c r="AT31" s="770"/>
      <c r="AU31" s="768" t="s">
        <v>477</v>
      </c>
      <c r="AV31" s="769"/>
      <c r="AW31" s="769"/>
      <c r="AX31" s="769"/>
      <c r="AY31" s="770"/>
      <c r="AZ31" s="768" t="s">
        <v>477</v>
      </c>
      <c r="BA31" s="769"/>
      <c r="BB31" s="769"/>
      <c r="BC31" s="769"/>
      <c r="BD31" s="770"/>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78"/>
      <c r="DW31" s="779"/>
      <c r="DX31" s="779"/>
      <c r="DY31" s="779"/>
      <c r="DZ31" s="780"/>
      <c r="EA31" s="197"/>
    </row>
    <row r="32" spans="1:131" s="198" customFormat="1" ht="26.25" customHeight="1">
      <c r="A32" s="217">
        <v>5</v>
      </c>
      <c r="B32" s="743" t="s">
        <v>383</v>
      </c>
      <c r="C32" s="744"/>
      <c r="D32" s="744"/>
      <c r="E32" s="744"/>
      <c r="F32" s="744"/>
      <c r="G32" s="744"/>
      <c r="H32" s="744"/>
      <c r="I32" s="744"/>
      <c r="J32" s="744"/>
      <c r="K32" s="744"/>
      <c r="L32" s="744"/>
      <c r="M32" s="744"/>
      <c r="N32" s="744"/>
      <c r="O32" s="744"/>
      <c r="P32" s="745"/>
      <c r="Q32" s="746">
        <v>7118</v>
      </c>
      <c r="R32" s="747"/>
      <c r="S32" s="747"/>
      <c r="T32" s="747"/>
      <c r="U32" s="747"/>
      <c r="V32" s="747">
        <v>5668</v>
      </c>
      <c r="W32" s="747"/>
      <c r="X32" s="747"/>
      <c r="Y32" s="747"/>
      <c r="Z32" s="747"/>
      <c r="AA32" s="747">
        <v>1450</v>
      </c>
      <c r="AB32" s="747"/>
      <c r="AC32" s="747"/>
      <c r="AD32" s="747"/>
      <c r="AE32" s="748"/>
      <c r="AF32" s="749">
        <v>5996</v>
      </c>
      <c r="AG32" s="750"/>
      <c r="AH32" s="750"/>
      <c r="AI32" s="750"/>
      <c r="AJ32" s="751"/>
      <c r="AK32" s="819">
        <v>428</v>
      </c>
      <c r="AL32" s="820"/>
      <c r="AM32" s="820"/>
      <c r="AN32" s="820"/>
      <c r="AO32" s="820"/>
      <c r="AP32" s="820">
        <v>21452</v>
      </c>
      <c r="AQ32" s="820"/>
      <c r="AR32" s="820"/>
      <c r="AS32" s="820"/>
      <c r="AT32" s="820"/>
      <c r="AU32" s="820">
        <v>601</v>
      </c>
      <c r="AV32" s="820"/>
      <c r="AW32" s="820"/>
      <c r="AX32" s="820"/>
      <c r="AY32" s="820"/>
      <c r="AZ32" s="768" t="s">
        <v>477</v>
      </c>
      <c r="BA32" s="769"/>
      <c r="BB32" s="769"/>
      <c r="BC32" s="769"/>
      <c r="BD32" s="770"/>
      <c r="BE32" s="817" t="s">
        <v>384</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78"/>
      <c r="DW32" s="779"/>
      <c r="DX32" s="779"/>
      <c r="DY32" s="779"/>
      <c r="DZ32" s="780"/>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7065</v>
      </c>
      <c r="R33" s="747"/>
      <c r="S33" s="747"/>
      <c r="T33" s="747"/>
      <c r="U33" s="747"/>
      <c r="V33" s="747">
        <v>10103</v>
      </c>
      <c r="W33" s="747"/>
      <c r="X33" s="747"/>
      <c r="Y33" s="747"/>
      <c r="Z33" s="747"/>
      <c r="AA33" s="747">
        <v>-3038</v>
      </c>
      <c r="AB33" s="747"/>
      <c r="AC33" s="747"/>
      <c r="AD33" s="747"/>
      <c r="AE33" s="748"/>
      <c r="AF33" s="749">
        <v>1470</v>
      </c>
      <c r="AG33" s="750"/>
      <c r="AH33" s="750"/>
      <c r="AI33" s="750"/>
      <c r="AJ33" s="751"/>
      <c r="AK33" s="819">
        <v>1113</v>
      </c>
      <c r="AL33" s="820"/>
      <c r="AM33" s="820"/>
      <c r="AN33" s="820"/>
      <c r="AO33" s="820"/>
      <c r="AP33" s="820">
        <v>12536</v>
      </c>
      <c r="AQ33" s="820"/>
      <c r="AR33" s="820"/>
      <c r="AS33" s="820"/>
      <c r="AT33" s="820"/>
      <c r="AU33" s="820">
        <v>6957</v>
      </c>
      <c r="AV33" s="820"/>
      <c r="AW33" s="820"/>
      <c r="AX33" s="820"/>
      <c r="AY33" s="820"/>
      <c r="AZ33" s="768" t="s">
        <v>477</v>
      </c>
      <c r="BA33" s="769"/>
      <c r="BB33" s="769"/>
      <c r="BC33" s="769"/>
      <c r="BD33" s="770"/>
      <c r="BE33" s="817" t="s">
        <v>384</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78"/>
      <c r="DW33" s="779"/>
      <c r="DX33" s="779"/>
      <c r="DY33" s="779"/>
      <c r="DZ33" s="780"/>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12958</v>
      </c>
      <c r="R34" s="747"/>
      <c r="S34" s="747"/>
      <c r="T34" s="747"/>
      <c r="U34" s="747"/>
      <c r="V34" s="747">
        <v>10503</v>
      </c>
      <c r="W34" s="747"/>
      <c r="X34" s="747"/>
      <c r="Y34" s="747"/>
      <c r="Z34" s="747"/>
      <c r="AA34" s="747">
        <v>2455</v>
      </c>
      <c r="AB34" s="747"/>
      <c r="AC34" s="747"/>
      <c r="AD34" s="747"/>
      <c r="AE34" s="748"/>
      <c r="AF34" s="749">
        <v>1087</v>
      </c>
      <c r="AG34" s="750"/>
      <c r="AH34" s="750"/>
      <c r="AI34" s="750"/>
      <c r="AJ34" s="751"/>
      <c r="AK34" s="819">
        <v>5330</v>
      </c>
      <c r="AL34" s="820"/>
      <c r="AM34" s="820"/>
      <c r="AN34" s="820"/>
      <c r="AO34" s="820"/>
      <c r="AP34" s="820">
        <v>76444</v>
      </c>
      <c r="AQ34" s="820"/>
      <c r="AR34" s="820"/>
      <c r="AS34" s="820"/>
      <c r="AT34" s="820"/>
      <c r="AU34" s="820">
        <v>35011</v>
      </c>
      <c r="AV34" s="820"/>
      <c r="AW34" s="820"/>
      <c r="AX34" s="820"/>
      <c r="AY34" s="820"/>
      <c r="AZ34" s="768" t="s">
        <v>477</v>
      </c>
      <c r="BA34" s="769"/>
      <c r="BB34" s="769"/>
      <c r="BC34" s="769"/>
      <c r="BD34" s="770"/>
      <c r="BE34" s="817" t="s">
        <v>384</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78"/>
      <c r="DW34" s="779"/>
      <c r="DX34" s="779"/>
      <c r="DY34" s="779"/>
      <c r="DZ34" s="780"/>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78"/>
      <c r="DW35" s="779"/>
      <c r="DX35" s="779"/>
      <c r="DY35" s="779"/>
      <c r="DZ35" s="780"/>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78"/>
      <c r="DW36" s="779"/>
      <c r="DX36" s="779"/>
      <c r="DY36" s="779"/>
      <c r="DZ36" s="780"/>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78"/>
      <c r="DW37" s="779"/>
      <c r="DX37" s="779"/>
      <c r="DY37" s="779"/>
      <c r="DZ37" s="780"/>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78"/>
      <c r="DW38" s="779"/>
      <c r="DX38" s="779"/>
      <c r="DY38" s="779"/>
      <c r="DZ38" s="780"/>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78"/>
      <c r="DW39" s="779"/>
      <c r="DX39" s="779"/>
      <c r="DY39" s="779"/>
      <c r="DZ39" s="780"/>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78"/>
      <c r="DW40" s="779"/>
      <c r="DX40" s="779"/>
      <c r="DY40" s="779"/>
      <c r="DZ40" s="780"/>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78"/>
      <c r="DW41" s="779"/>
      <c r="DX41" s="779"/>
      <c r="DY41" s="779"/>
      <c r="DZ41" s="780"/>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78"/>
      <c r="DW42" s="779"/>
      <c r="DX42" s="779"/>
      <c r="DY42" s="779"/>
      <c r="DZ42" s="780"/>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78"/>
      <c r="DW43" s="779"/>
      <c r="DX43" s="779"/>
      <c r="DY43" s="779"/>
      <c r="DZ43" s="780"/>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78"/>
      <c r="DW44" s="779"/>
      <c r="DX44" s="779"/>
      <c r="DY44" s="779"/>
      <c r="DZ44" s="780"/>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78"/>
      <c r="DW45" s="779"/>
      <c r="DX45" s="779"/>
      <c r="DY45" s="779"/>
      <c r="DZ45" s="780"/>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78"/>
      <c r="DW46" s="779"/>
      <c r="DX46" s="779"/>
      <c r="DY46" s="779"/>
      <c r="DZ46" s="780"/>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78"/>
      <c r="DW47" s="779"/>
      <c r="DX47" s="779"/>
      <c r="DY47" s="779"/>
      <c r="DZ47" s="780"/>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78"/>
      <c r="DW48" s="779"/>
      <c r="DX48" s="779"/>
      <c r="DY48" s="779"/>
      <c r="DZ48" s="780"/>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78"/>
      <c r="DW49" s="779"/>
      <c r="DX49" s="779"/>
      <c r="DY49" s="779"/>
      <c r="DZ49" s="780"/>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78"/>
      <c r="DW50" s="779"/>
      <c r="DX50" s="779"/>
      <c r="DY50" s="779"/>
      <c r="DZ50" s="780"/>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78"/>
      <c r="DW51" s="779"/>
      <c r="DX51" s="779"/>
      <c r="DY51" s="779"/>
      <c r="DZ51" s="780"/>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78"/>
      <c r="DW52" s="779"/>
      <c r="DX52" s="779"/>
      <c r="DY52" s="779"/>
      <c r="DZ52" s="780"/>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78"/>
      <c r="DW53" s="779"/>
      <c r="DX53" s="779"/>
      <c r="DY53" s="779"/>
      <c r="DZ53" s="780"/>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78"/>
      <c r="DW54" s="779"/>
      <c r="DX54" s="779"/>
      <c r="DY54" s="779"/>
      <c r="DZ54" s="780"/>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78"/>
      <c r="DW55" s="779"/>
      <c r="DX55" s="779"/>
      <c r="DY55" s="779"/>
      <c r="DZ55" s="780"/>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78"/>
      <c r="DW56" s="779"/>
      <c r="DX56" s="779"/>
      <c r="DY56" s="779"/>
      <c r="DZ56" s="780"/>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78"/>
      <c r="DW57" s="779"/>
      <c r="DX57" s="779"/>
      <c r="DY57" s="779"/>
      <c r="DZ57" s="780"/>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78"/>
      <c r="DW58" s="779"/>
      <c r="DX58" s="779"/>
      <c r="DY58" s="779"/>
      <c r="DZ58" s="780"/>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78"/>
      <c r="DW59" s="779"/>
      <c r="DX59" s="779"/>
      <c r="DY59" s="779"/>
      <c r="DZ59" s="780"/>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78"/>
      <c r="DW60" s="779"/>
      <c r="DX60" s="779"/>
      <c r="DY60" s="779"/>
      <c r="DZ60" s="780"/>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78"/>
      <c r="DW61" s="779"/>
      <c r="DX61" s="779"/>
      <c r="DY61" s="779"/>
      <c r="DZ61" s="780"/>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387</v>
      </c>
      <c r="BK62" s="799"/>
      <c r="BL62" s="799"/>
      <c r="BM62" s="799"/>
      <c r="BN62" s="800"/>
      <c r="BO62" s="216"/>
      <c r="BP62" s="216"/>
      <c r="BQ62" s="213">
        <v>56</v>
      </c>
      <c r="BR62" s="214"/>
      <c r="BS62" s="756"/>
      <c r="BT62" s="757"/>
      <c r="BU62" s="757"/>
      <c r="BV62" s="757"/>
      <c r="BW62" s="757"/>
      <c r="BX62" s="757"/>
      <c r="BY62" s="757"/>
      <c r="BZ62" s="757"/>
      <c r="CA62" s="757"/>
      <c r="CB62" s="757"/>
      <c r="CC62" s="757"/>
      <c r="CD62" s="757"/>
      <c r="CE62" s="757"/>
      <c r="CF62" s="757"/>
      <c r="CG62" s="758"/>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78"/>
      <c r="DW62" s="779"/>
      <c r="DX62" s="779"/>
      <c r="DY62" s="779"/>
      <c r="DZ62" s="780"/>
      <c r="EA62" s="197"/>
    </row>
    <row r="63" spans="1:131" s="198" customFormat="1" ht="26.25" customHeight="1" thickBot="1">
      <c r="A63" s="215" t="s">
        <v>367</v>
      </c>
      <c r="B63" s="784" t="s">
        <v>388</v>
      </c>
      <c r="C63" s="785"/>
      <c r="D63" s="785"/>
      <c r="E63" s="785"/>
      <c r="F63" s="785"/>
      <c r="G63" s="785"/>
      <c r="H63" s="785"/>
      <c r="I63" s="785"/>
      <c r="J63" s="785"/>
      <c r="K63" s="785"/>
      <c r="L63" s="785"/>
      <c r="M63" s="785"/>
      <c r="N63" s="785"/>
      <c r="O63" s="785"/>
      <c r="P63" s="786"/>
      <c r="Q63" s="827"/>
      <c r="R63" s="828"/>
      <c r="S63" s="828"/>
      <c r="T63" s="828"/>
      <c r="U63" s="828"/>
      <c r="V63" s="828"/>
      <c r="W63" s="828"/>
      <c r="X63" s="828"/>
      <c r="Y63" s="828"/>
      <c r="Z63" s="828"/>
      <c r="AA63" s="828"/>
      <c r="AB63" s="828"/>
      <c r="AC63" s="828"/>
      <c r="AD63" s="828"/>
      <c r="AE63" s="829"/>
      <c r="AF63" s="830">
        <v>7428</v>
      </c>
      <c r="AG63" s="831"/>
      <c r="AH63" s="831"/>
      <c r="AI63" s="831"/>
      <c r="AJ63" s="832"/>
      <c r="AK63" s="833"/>
      <c r="AL63" s="828"/>
      <c r="AM63" s="828"/>
      <c r="AN63" s="828"/>
      <c r="AO63" s="828"/>
      <c r="AP63" s="787">
        <f>SUM(AP28:AT34)</f>
        <v>110432</v>
      </c>
      <c r="AQ63" s="788"/>
      <c r="AR63" s="788"/>
      <c r="AS63" s="788"/>
      <c r="AT63" s="788"/>
      <c r="AU63" s="787">
        <f>SUM(AU28:AY34)</f>
        <v>42569</v>
      </c>
      <c r="AV63" s="788"/>
      <c r="AW63" s="788"/>
      <c r="AX63" s="788"/>
      <c r="AY63" s="788"/>
      <c r="AZ63" s="835"/>
      <c r="BA63" s="835"/>
      <c r="BB63" s="835"/>
      <c r="BC63" s="835"/>
      <c r="BD63" s="835"/>
      <c r="BE63" s="836"/>
      <c r="BF63" s="836"/>
      <c r="BG63" s="836"/>
      <c r="BH63" s="836"/>
      <c r="BI63" s="837"/>
      <c r="BJ63" s="838" t="s">
        <v>110</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78"/>
      <c r="DW63" s="779"/>
      <c r="DX63" s="779"/>
      <c r="DY63" s="779"/>
      <c r="DZ63" s="78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78"/>
      <c r="DW64" s="779"/>
      <c r="DX64" s="779"/>
      <c r="DY64" s="779"/>
      <c r="DZ64" s="78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78"/>
      <c r="DW65" s="779"/>
      <c r="DX65" s="779"/>
      <c r="DY65" s="779"/>
      <c r="DZ65" s="780"/>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1" t="s">
        <v>374</v>
      </c>
      <c r="AG66" s="803"/>
      <c r="AH66" s="803"/>
      <c r="AI66" s="803"/>
      <c r="AJ66" s="842"/>
      <c r="AK66" s="705" t="s">
        <v>375</v>
      </c>
      <c r="AL66" s="729"/>
      <c r="AM66" s="729"/>
      <c r="AN66" s="729"/>
      <c r="AO66" s="730"/>
      <c r="AP66" s="705" t="s">
        <v>376</v>
      </c>
      <c r="AQ66" s="706"/>
      <c r="AR66" s="706"/>
      <c r="AS66" s="706"/>
      <c r="AT66" s="707"/>
      <c r="AU66" s="705" t="s">
        <v>391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6"/>
      <c r="AH67" s="806"/>
      <c r="AI67" s="806"/>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c r="A68" s="209">
        <v>1</v>
      </c>
      <c r="B68" s="858" t="s">
        <v>539</v>
      </c>
      <c r="C68" s="859"/>
      <c r="D68" s="859"/>
      <c r="E68" s="859"/>
      <c r="F68" s="859"/>
      <c r="G68" s="859"/>
      <c r="H68" s="859"/>
      <c r="I68" s="859"/>
      <c r="J68" s="859"/>
      <c r="K68" s="859"/>
      <c r="L68" s="859"/>
      <c r="M68" s="859"/>
      <c r="N68" s="859"/>
      <c r="O68" s="859"/>
      <c r="P68" s="860"/>
      <c r="Q68" s="861">
        <v>9334</v>
      </c>
      <c r="R68" s="855"/>
      <c r="S68" s="855"/>
      <c r="T68" s="855"/>
      <c r="U68" s="855"/>
      <c r="V68" s="855">
        <v>9237</v>
      </c>
      <c r="W68" s="855"/>
      <c r="X68" s="855"/>
      <c r="Y68" s="855"/>
      <c r="Z68" s="855"/>
      <c r="AA68" s="855">
        <v>97</v>
      </c>
      <c r="AB68" s="855"/>
      <c r="AC68" s="855"/>
      <c r="AD68" s="855"/>
      <c r="AE68" s="855"/>
      <c r="AF68" s="855">
        <v>97</v>
      </c>
      <c r="AG68" s="855"/>
      <c r="AH68" s="855"/>
      <c r="AI68" s="855"/>
      <c r="AJ68" s="855"/>
      <c r="AK68" s="765" t="s">
        <v>477</v>
      </c>
      <c r="AL68" s="766"/>
      <c r="AM68" s="766"/>
      <c r="AN68" s="766"/>
      <c r="AO68" s="767"/>
      <c r="AP68" s="855">
        <v>3787</v>
      </c>
      <c r="AQ68" s="855"/>
      <c r="AR68" s="855"/>
      <c r="AS68" s="855"/>
      <c r="AT68" s="855"/>
      <c r="AU68" s="765" t="s">
        <v>477</v>
      </c>
      <c r="AV68" s="766"/>
      <c r="AW68" s="766"/>
      <c r="AX68" s="766"/>
      <c r="AY68" s="767"/>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c r="A69" s="212">
        <v>2</v>
      </c>
      <c r="B69" s="862" t="s">
        <v>540</v>
      </c>
      <c r="C69" s="863"/>
      <c r="D69" s="863"/>
      <c r="E69" s="863"/>
      <c r="F69" s="863"/>
      <c r="G69" s="863"/>
      <c r="H69" s="863"/>
      <c r="I69" s="863"/>
      <c r="J69" s="863"/>
      <c r="K69" s="863"/>
      <c r="L69" s="863"/>
      <c r="M69" s="863"/>
      <c r="N69" s="863"/>
      <c r="O69" s="863"/>
      <c r="P69" s="864"/>
      <c r="Q69" s="865">
        <v>455</v>
      </c>
      <c r="R69" s="820"/>
      <c r="S69" s="820"/>
      <c r="T69" s="820"/>
      <c r="U69" s="820"/>
      <c r="V69" s="820">
        <v>440</v>
      </c>
      <c r="W69" s="820"/>
      <c r="X69" s="820"/>
      <c r="Y69" s="820"/>
      <c r="Z69" s="820"/>
      <c r="AA69" s="820">
        <v>15</v>
      </c>
      <c r="AB69" s="820"/>
      <c r="AC69" s="820"/>
      <c r="AD69" s="820"/>
      <c r="AE69" s="820"/>
      <c r="AF69" s="820">
        <v>15</v>
      </c>
      <c r="AG69" s="820"/>
      <c r="AH69" s="820"/>
      <c r="AI69" s="820"/>
      <c r="AJ69" s="820"/>
      <c r="AK69" s="768" t="s">
        <v>477</v>
      </c>
      <c r="AL69" s="769"/>
      <c r="AM69" s="769"/>
      <c r="AN69" s="769"/>
      <c r="AO69" s="770"/>
      <c r="AP69" s="820">
        <v>739</v>
      </c>
      <c r="AQ69" s="820"/>
      <c r="AR69" s="820"/>
      <c r="AS69" s="820"/>
      <c r="AT69" s="820"/>
      <c r="AU69" s="768" t="s">
        <v>477</v>
      </c>
      <c r="AV69" s="769"/>
      <c r="AW69" s="769"/>
      <c r="AX69" s="769"/>
      <c r="AY69" s="77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541</v>
      </c>
      <c r="C70" s="863"/>
      <c r="D70" s="863"/>
      <c r="E70" s="863"/>
      <c r="F70" s="863"/>
      <c r="G70" s="863"/>
      <c r="H70" s="863"/>
      <c r="I70" s="863"/>
      <c r="J70" s="863"/>
      <c r="K70" s="863"/>
      <c r="L70" s="863"/>
      <c r="M70" s="863"/>
      <c r="N70" s="863"/>
      <c r="O70" s="863"/>
      <c r="P70" s="864"/>
      <c r="Q70" s="865">
        <v>162</v>
      </c>
      <c r="R70" s="820"/>
      <c r="S70" s="820"/>
      <c r="T70" s="820"/>
      <c r="U70" s="820"/>
      <c r="V70" s="820">
        <v>159</v>
      </c>
      <c r="W70" s="820"/>
      <c r="X70" s="820"/>
      <c r="Y70" s="820"/>
      <c r="Z70" s="820"/>
      <c r="AA70" s="820">
        <v>3</v>
      </c>
      <c r="AB70" s="820"/>
      <c r="AC70" s="820"/>
      <c r="AD70" s="820"/>
      <c r="AE70" s="820"/>
      <c r="AF70" s="820">
        <v>3</v>
      </c>
      <c r="AG70" s="820"/>
      <c r="AH70" s="820"/>
      <c r="AI70" s="820"/>
      <c r="AJ70" s="820"/>
      <c r="AK70" s="768" t="s">
        <v>477</v>
      </c>
      <c r="AL70" s="769"/>
      <c r="AM70" s="769"/>
      <c r="AN70" s="769"/>
      <c r="AO70" s="770"/>
      <c r="AP70" s="768" t="s">
        <v>477</v>
      </c>
      <c r="AQ70" s="769"/>
      <c r="AR70" s="769"/>
      <c r="AS70" s="769"/>
      <c r="AT70" s="770"/>
      <c r="AU70" s="768" t="s">
        <v>477</v>
      </c>
      <c r="AV70" s="769"/>
      <c r="AW70" s="769"/>
      <c r="AX70" s="769"/>
      <c r="AY70" s="77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542</v>
      </c>
      <c r="C71" s="863"/>
      <c r="D71" s="863"/>
      <c r="E71" s="863"/>
      <c r="F71" s="863"/>
      <c r="G71" s="863"/>
      <c r="H71" s="863"/>
      <c r="I71" s="863"/>
      <c r="J71" s="863"/>
      <c r="K71" s="863"/>
      <c r="L71" s="863"/>
      <c r="M71" s="863"/>
      <c r="N71" s="863"/>
      <c r="O71" s="863"/>
      <c r="P71" s="864"/>
      <c r="Q71" s="865">
        <v>72171</v>
      </c>
      <c r="R71" s="820"/>
      <c r="S71" s="820"/>
      <c r="T71" s="820"/>
      <c r="U71" s="820"/>
      <c r="V71" s="820">
        <v>71769</v>
      </c>
      <c r="W71" s="820"/>
      <c r="X71" s="820"/>
      <c r="Y71" s="820"/>
      <c r="Z71" s="820"/>
      <c r="AA71" s="820">
        <v>402</v>
      </c>
      <c r="AB71" s="820"/>
      <c r="AC71" s="820"/>
      <c r="AD71" s="820"/>
      <c r="AE71" s="820"/>
      <c r="AF71" s="820">
        <v>402</v>
      </c>
      <c r="AG71" s="820"/>
      <c r="AH71" s="820"/>
      <c r="AI71" s="820"/>
      <c r="AJ71" s="820"/>
      <c r="AK71" s="820">
        <v>133</v>
      </c>
      <c r="AL71" s="820"/>
      <c r="AM71" s="820"/>
      <c r="AN71" s="820"/>
      <c r="AO71" s="820"/>
      <c r="AP71" s="768" t="s">
        <v>477</v>
      </c>
      <c r="AQ71" s="769"/>
      <c r="AR71" s="769"/>
      <c r="AS71" s="769"/>
      <c r="AT71" s="770"/>
      <c r="AU71" s="768" t="s">
        <v>477</v>
      </c>
      <c r="AV71" s="769"/>
      <c r="AW71" s="769"/>
      <c r="AX71" s="769"/>
      <c r="AY71" s="77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543</v>
      </c>
      <c r="C72" s="863"/>
      <c r="D72" s="863"/>
      <c r="E72" s="863"/>
      <c r="F72" s="863"/>
      <c r="G72" s="863"/>
      <c r="H72" s="863"/>
      <c r="I72" s="863"/>
      <c r="J72" s="863"/>
      <c r="K72" s="863"/>
      <c r="L72" s="863"/>
      <c r="M72" s="863"/>
      <c r="N72" s="863"/>
      <c r="O72" s="863"/>
      <c r="P72" s="864"/>
      <c r="Q72" s="865">
        <v>194</v>
      </c>
      <c r="R72" s="820"/>
      <c r="S72" s="820"/>
      <c r="T72" s="820"/>
      <c r="U72" s="820"/>
      <c r="V72" s="820">
        <v>166</v>
      </c>
      <c r="W72" s="820"/>
      <c r="X72" s="820"/>
      <c r="Y72" s="820"/>
      <c r="Z72" s="820"/>
      <c r="AA72" s="820">
        <v>28</v>
      </c>
      <c r="AB72" s="820"/>
      <c r="AC72" s="820"/>
      <c r="AD72" s="820"/>
      <c r="AE72" s="820"/>
      <c r="AF72" s="820">
        <v>28</v>
      </c>
      <c r="AG72" s="820"/>
      <c r="AH72" s="820"/>
      <c r="AI72" s="820"/>
      <c r="AJ72" s="820"/>
      <c r="AK72" s="820">
        <v>11</v>
      </c>
      <c r="AL72" s="820"/>
      <c r="AM72" s="820"/>
      <c r="AN72" s="820"/>
      <c r="AO72" s="820"/>
      <c r="AP72" s="768" t="s">
        <v>477</v>
      </c>
      <c r="AQ72" s="769"/>
      <c r="AR72" s="769"/>
      <c r="AS72" s="769"/>
      <c r="AT72" s="770"/>
      <c r="AU72" s="768" t="s">
        <v>477</v>
      </c>
      <c r="AV72" s="769"/>
      <c r="AW72" s="769"/>
      <c r="AX72" s="769"/>
      <c r="AY72" s="77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t="s">
        <v>544</v>
      </c>
      <c r="C73" s="863"/>
      <c r="D73" s="863"/>
      <c r="E73" s="863"/>
      <c r="F73" s="863"/>
      <c r="G73" s="863"/>
      <c r="H73" s="863"/>
      <c r="I73" s="863"/>
      <c r="J73" s="863"/>
      <c r="K73" s="863"/>
      <c r="L73" s="863"/>
      <c r="M73" s="863"/>
      <c r="N73" s="863"/>
      <c r="O73" s="863"/>
      <c r="P73" s="864"/>
      <c r="Q73" s="865">
        <v>998134</v>
      </c>
      <c r="R73" s="820"/>
      <c r="S73" s="820"/>
      <c r="T73" s="820"/>
      <c r="U73" s="820"/>
      <c r="V73" s="820">
        <v>966662</v>
      </c>
      <c r="W73" s="820"/>
      <c r="X73" s="820"/>
      <c r="Y73" s="820"/>
      <c r="Z73" s="820"/>
      <c r="AA73" s="820">
        <v>31472</v>
      </c>
      <c r="AB73" s="820"/>
      <c r="AC73" s="820"/>
      <c r="AD73" s="820"/>
      <c r="AE73" s="820"/>
      <c r="AF73" s="820">
        <v>31472</v>
      </c>
      <c r="AG73" s="820"/>
      <c r="AH73" s="820"/>
      <c r="AI73" s="820"/>
      <c r="AJ73" s="820"/>
      <c r="AK73" s="820">
        <v>5942</v>
      </c>
      <c r="AL73" s="820"/>
      <c r="AM73" s="820"/>
      <c r="AN73" s="820"/>
      <c r="AO73" s="820"/>
      <c r="AP73" s="768" t="s">
        <v>477</v>
      </c>
      <c r="AQ73" s="769"/>
      <c r="AR73" s="769"/>
      <c r="AS73" s="769"/>
      <c r="AT73" s="770"/>
      <c r="AU73" s="768" t="s">
        <v>477</v>
      </c>
      <c r="AV73" s="769"/>
      <c r="AW73" s="769"/>
      <c r="AX73" s="769"/>
      <c r="AY73" s="77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t="s">
        <v>545</v>
      </c>
      <c r="C74" s="863"/>
      <c r="D74" s="863"/>
      <c r="E74" s="863"/>
      <c r="F74" s="863"/>
      <c r="G74" s="863"/>
      <c r="H74" s="863"/>
      <c r="I74" s="863"/>
      <c r="J74" s="863"/>
      <c r="K74" s="863"/>
      <c r="L74" s="863"/>
      <c r="M74" s="863"/>
      <c r="N74" s="863"/>
      <c r="O74" s="863"/>
      <c r="P74" s="864"/>
      <c r="Q74" s="865">
        <v>43564</v>
      </c>
      <c r="R74" s="820"/>
      <c r="S74" s="820"/>
      <c r="T74" s="820"/>
      <c r="U74" s="820"/>
      <c r="V74" s="820">
        <v>37771</v>
      </c>
      <c r="W74" s="820"/>
      <c r="X74" s="820"/>
      <c r="Y74" s="820"/>
      <c r="Z74" s="820"/>
      <c r="AA74" s="820">
        <v>5792</v>
      </c>
      <c r="AB74" s="820"/>
      <c r="AC74" s="820"/>
      <c r="AD74" s="820"/>
      <c r="AE74" s="820"/>
      <c r="AF74" s="820">
        <v>29201</v>
      </c>
      <c r="AG74" s="820"/>
      <c r="AH74" s="820"/>
      <c r="AI74" s="820"/>
      <c r="AJ74" s="820"/>
      <c r="AK74" s="768" t="s">
        <v>477</v>
      </c>
      <c r="AL74" s="769"/>
      <c r="AM74" s="769"/>
      <c r="AN74" s="769"/>
      <c r="AO74" s="770"/>
      <c r="AP74" s="820">
        <v>144908</v>
      </c>
      <c r="AQ74" s="820"/>
      <c r="AR74" s="820"/>
      <c r="AS74" s="820"/>
      <c r="AT74" s="820"/>
      <c r="AU74" s="768" t="s">
        <v>477</v>
      </c>
      <c r="AV74" s="769"/>
      <c r="AW74" s="769"/>
      <c r="AX74" s="769"/>
      <c r="AY74" s="77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t="s">
        <v>546</v>
      </c>
      <c r="C75" s="863"/>
      <c r="D75" s="863"/>
      <c r="E75" s="863"/>
      <c r="F75" s="863"/>
      <c r="G75" s="863"/>
      <c r="H75" s="863"/>
      <c r="I75" s="863"/>
      <c r="J75" s="863"/>
      <c r="K75" s="863"/>
      <c r="L75" s="863"/>
      <c r="M75" s="863"/>
      <c r="N75" s="863"/>
      <c r="O75" s="863"/>
      <c r="P75" s="864"/>
      <c r="Q75" s="868">
        <v>9051</v>
      </c>
      <c r="R75" s="869"/>
      <c r="S75" s="869"/>
      <c r="T75" s="869"/>
      <c r="U75" s="819"/>
      <c r="V75" s="870">
        <v>6088</v>
      </c>
      <c r="W75" s="869"/>
      <c r="X75" s="869"/>
      <c r="Y75" s="869"/>
      <c r="Z75" s="819"/>
      <c r="AA75" s="870">
        <v>2963</v>
      </c>
      <c r="AB75" s="869"/>
      <c r="AC75" s="869"/>
      <c r="AD75" s="869"/>
      <c r="AE75" s="819"/>
      <c r="AF75" s="870">
        <v>14577</v>
      </c>
      <c r="AG75" s="869"/>
      <c r="AH75" s="869"/>
      <c r="AI75" s="869"/>
      <c r="AJ75" s="819"/>
      <c r="AK75" s="768" t="s">
        <v>477</v>
      </c>
      <c r="AL75" s="769"/>
      <c r="AM75" s="769"/>
      <c r="AN75" s="769"/>
      <c r="AO75" s="770"/>
      <c r="AP75" s="820">
        <v>19295</v>
      </c>
      <c r="AQ75" s="820"/>
      <c r="AR75" s="820"/>
      <c r="AS75" s="820"/>
      <c r="AT75" s="820"/>
      <c r="AU75" s="768" t="s">
        <v>477</v>
      </c>
      <c r="AV75" s="769"/>
      <c r="AW75" s="769"/>
      <c r="AX75" s="769"/>
      <c r="AY75" s="770"/>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367</v>
      </c>
      <c r="B88" s="784" t="s">
        <v>392</v>
      </c>
      <c r="C88" s="785"/>
      <c r="D88" s="785"/>
      <c r="E88" s="785"/>
      <c r="F88" s="785"/>
      <c r="G88" s="785"/>
      <c r="H88" s="785"/>
      <c r="I88" s="785"/>
      <c r="J88" s="785"/>
      <c r="K88" s="785"/>
      <c r="L88" s="785"/>
      <c r="M88" s="785"/>
      <c r="N88" s="785"/>
      <c r="O88" s="785"/>
      <c r="P88" s="786"/>
      <c r="Q88" s="827"/>
      <c r="R88" s="828"/>
      <c r="S88" s="828"/>
      <c r="T88" s="828"/>
      <c r="U88" s="828"/>
      <c r="V88" s="828"/>
      <c r="W88" s="828"/>
      <c r="X88" s="828"/>
      <c r="Y88" s="828"/>
      <c r="Z88" s="828"/>
      <c r="AA88" s="828"/>
      <c r="AB88" s="828"/>
      <c r="AC88" s="828"/>
      <c r="AD88" s="828"/>
      <c r="AE88" s="828"/>
      <c r="AF88" s="787">
        <f>SUM(AF68:AJ75)</f>
        <v>75795</v>
      </c>
      <c r="AG88" s="788"/>
      <c r="AH88" s="788"/>
      <c r="AI88" s="788"/>
      <c r="AJ88" s="788"/>
      <c r="AK88" s="828"/>
      <c r="AL88" s="828"/>
      <c r="AM88" s="828"/>
      <c r="AN88" s="828"/>
      <c r="AO88" s="828"/>
      <c r="AP88" s="787">
        <f>SUM(AP68:AT75)</f>
        <v>168729</v>
      </c>
      <c r="AQ88" s="788"/>
      <c r="AR88" s="788"/>
      <c r="AS88" s="788"/>
      <c r="AT88" s="788"/>
      <c r="AU88" s="831" t="s">
        <v>555</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4" t="s">
        <v>393</v>
      </c>
      <c r="BS102" s="785"/>
      <c r="BT102" s="785"/>
      <c r="BU102" s="785"/>
      <c r="BV102" s="785"/>
      <c r="BW102" s="785"/>
      <c r="BX102" s="785"/>
      <c r="BY102" s="785"/>
      <c r="BZ102" s="785"/>
      <c r="CA102" s="785"/>
      <c r="CB102" s="785"/>
      <c r="CC102" s="785"/>
      <c r="CD102" s="785"/>
      <c r="CE102" s="785"/>
      <c r="CF102" s="785"/>
      <c r="CG102" s="786"/>
      <c r="CH102" s="878"/>
      <c r="CI102" s="879"/>
      <c r="CJ102" s="879"/>
      <c r="CK102" s="879"/>
      <c r="CL102" s="880"/>
      <c r="CM102" s="878"/>
      <c r="CN102" s="879"/>
      <c r="CO102" s="879"/>
      <c r="CP102" s="879"/>
      <c r="CQ102" s="880"/>
      <c r="CR102" s="881">
        <f>SUM(CR7:CV13)</f>
        <v>503</v>
      </c>
      <c r="CS102" s="839"/>
      <c r="CT102" s="839"/>
      <c r="CU102" s="839"/>
      <c r="CV102" s="882"/>
      <c r="CW102" s="881">
        <f>SUM(CW7:DA13)</f>
        <v>140.566</v>
      </c>
      <c r="CX102" s="839"/>
      <c r="CY102" s="839"/>
      <c r="CZ102" s="839"/>
      <c r="DA102" s="882"/>
      <c r="DB102" s="881">
        <f>SUM(DB7:DF13)</f>
        <v>1500</v>
      </c>
      <c r="DC102" s="839"/>
      <c r="DD102" s="839"/>
      <c r="DE102" s="839"/>
      <c r="DF102" s="882"/>
      <c r="DG102" s="881">
        <f>SUM(DG7:DK13)</f>
        <v>7280</v>
      </c>
      <c r="DH102" s="839"/>
      <c r="DI102" s="839"/>
      <c r="DJ102" s="839"/>
      <c r="DK102" s="882"/>
      <c r="DL102" s="881" t="s">
        <v>555</v>
      </c>
      <c r="DM102" s="839"/>
      <c r="DN102" s="839"/>
      <c r="DO102" s="839"/>
      <c r="DP102" s="882"/>
      <c r="DQ102" s="881">
        <f>SUM(DQ7:DU13)</f>
        <v>1980</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284</v>
      </c>
      <c r="AG109" s="884"/>
      <c r="AH109" s="884"/>
      <c r="AI109" s="884"/>
      <c r="AJ109" s="885"/>
      <c r="AK109" s="883" t="s">
        <v>283</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284</v>
      </c>
      <c r="BW109" s="884"/>
      <c r="BX109" s="884"/>
      <c r="BY109" s="884"/>
      <c r="BZ109" s="885"/>
      <c r="CA109" s="883" t="s">
        <v>283</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284</v>
      </c>
      <c r="DM109" s="884"/>
      <c r="DN109" s="884"/>
      <c r="DO109" s="884"/>
      <c r="DP109" s="885"/>
      <c r="DQ109" s="883" t="s">
        <v>283</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10692138</v>
      </c>
      <c r="AB110" s="891"/>
      <c r="AC110" s="891"/>
      <c r="AD110" s="891"/>
      <c r="AE110" s="892"/>
      <c r="AF110" s="893">
        <v>10831810</v>
      </c>
      <c r="AG110" s="891"/>
      <c r="AH110" s="891"/>
      <c r="AI110" s="891"/>
      <c r="AJ110" s="892"/>
      <c r="AK110" s="893">
        <v>10511111</v>
      </c>
      <c r="AL110" s="891"/>
      <c r="AM110" s="891"/>
      <c r="AN110" s="891"/>
      <c r="AO110" s="892"/>
      <c r="AP110" s="894">
        <v>15.8</v>
      </c>
      <c r="AQ110" s="895"/>
      <c r="AR110" s="895"/>
      <c r="AS110" s="895"/>
      <c r="AT110" s="896"/>
      <c r="AU110" s="897" t="s">
        <v>59</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99172905</v>
      </c>
      <c r="BR110" s="928"/>
      <c r="BS110" s="928"/>
      <c r="BT110" s="928"/>
      <c r="BU110" s="928"/>
      <c r="BV110" s="928">
        <v>96848355</v>
      </c>
      <c r="BW110" s="928"/>
      <c r="BX110" s="928"/>
      <c r="BY110" s="928"/>
      <c r="BZ110" s="928"/>
      <c r="CA110" s="928">
        <v>96903574</v>
      </c>
      <c r="CB110" s="928"/>
      <c r="CC110" s="928"/>
      <c r="CD110" s="928"/>
      <c r="CE110" s="928"/>
      <c r="CF110" s="942">
        <v>146</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7386973</v>
      </c>
      <c r="BR111" s="921"/>
      <c r="BS111" s="921"/>
      <c r="BT111" s="921"/>
      <c r="BU111" s="921"/>
      <c r="BV111" s="921">
        <v>6294235</v>
      </c>
      <c r="BW111" s="921"/>
      <c r="BX111" s="921"/>
      <c r="BY111" s="921"/>
      <c r="BZ111" s="921"/>
      <c r="CA111" s="921">
        <v>5875001</v>
      </c>
      <c r="CB111" s="921"/>
      <c r="CC111" s="921"/>
      <c r="CD111" s="921"/>
      <c r="CE111" s="921"/>
      <c r="CF111" s="915">
        <v>8.9</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v>764098</v>
      </c>
      <c r="DH111" s="921"/>
      <c r="DI111" s="921"/>
      <c r="DJ111" s="921"/>
      <c r="DK111" s="921"/>
      <c r="DL111" s="921">
        <v>753421</v>
      </c>
      <c r="DM111" s="921"/>
      <c r="DN111" s="921"/>
      <c r="DO111" s="921"/>
      <c r="DP111" s="921"/>
      <c r="DQ111" s="921">
        <v>742744</v>
      </c>
      <c r="DR111" s="921"/>
      <c r="DS111" s="921"/>
      <c r="DT111" s="921"/>
      <c r="DU111" s="921"/>
      <c r="DV111" s="922">
        <v>1.1000000000000001</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110</v>
      </c>
      <c r="AB112" s="960"/>
      <c r="AC112" s="960"/>
      <c r="AD112" s="960"/>
      <c r="AE112" s="961"/>
      <c r="AF112" s="962" t="s">
        <v>110</v>
      </c>
      <c r="AG112" s="960"/>
      <c r="AH112" s="960"/>
      <c r="AI112" s="960"/>
      <c r="AJ112" s="961"/>
      <c r="AK112" s="962" t="s">
        <v>110</v>
      </c>
      <c r="AL112" s="960"/>
      <c r="AM112" s="960"/>
      <c r="AN112" s="960"/>
      <c r="AO112" s="961"/>
      <c r="AP112" s="963" t="s">
        <v>110</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45368764</v>
      </c>
      <c r="BR112" s="921"/>
      <c r="BS112" s="921"/>
      <c r="BT112" s="921"/>
      <c r="BU112" s="921"/>
      <c r="BV112" s="921">
        <v>44978109</v>
      </c>
      <c r="BW112" s="921"/>
      <c r="BX112" s="921"/>
      <c r="BY112" s="921"/>
      <c r="BZ112" s="921"/>
      <c r="CA112" s="921">
        <v>42569435</v>
      </c>
      <c r="CB112" s="921"/>
      <c r="CC112" s="921"/>
      <c r="CD112" s="921"/>
      <c r="CE112" s="921"/>
      <c r="CF112" s="915">
        <v>64.099999999999994</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110</v>
      </c>
      <c r="DH112" s="921"/>
      <c r="DI112" s="921"/>
      <c r="DJ112" s="921"/>
      <c r="DK112" s="921"/>
      <c r="DL112" s="921" t="s">
        <v>110</v>
      </c>
      <c r="DM112" s="921"/>
      <c r="DN112" s="921"/>
      <c r="DO112" s="921"/>
      <c r="DP112" s="921"/>
      <c r="DQ112" s="921" t="s">
        <v>110</v>
      </c>
      <c r="DR112" s="921"/>
      <c r="DS112" s="921"/>
      <c r="DT112" s="921"/>
      <c r="DU112" s="921"/>
      <c r="DV112" s="922" t="s">
        <v>110</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4230834</v>
      </c>
      <c r="AB113" s="935"/>
      <c r="AC113" s="935"/>
      <c r="AD113" s="935"/>
      <c r="AE113" s="936"/>
      <c r="AF113" s="937">
        <v>3861008</v>
      </c>
      <c r="AG113" s="935"/>
      <c r="AH113" s="935"/>
      <c r="AI113" s="935"/>
      <c r="AJ113" s="936"/>
      <c r="AK113" s="937">
        <v>3664917</v>
      </c>
      <c r="AL113" s="935"/>
      <c r="AM113" s="935"/>
      <c r="AN113" s="935"/>
      <c r="AO113" s="936"/>
      <c r="AP113" s="938">
        <v>5.5</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1359156</v>
      </c>
      <c r="BR113" s="921"/>
      <c r="BS113" s="921"/>
      <c r="BT113" s="921"/>
      <c r="BU113" s="921"/>
      <c r="BV113" s="921">
        <v>1406607</v>
      </c>
      <c r="BW113" s="921"/>
      <c r="BX113" s="921"/>
      <c r="BY113" s="921"/>
      <c r="BZ113" s="921"/>
      <c r="CA113" s="921">
        <v>2565239</v>
      </c>
      <c r="CB113" s="921"/>
      <c r="CC113" s="921"/>
      <c r="CD113" s="921"/>
      <c r="CE113" s="921"/>
      <c r="CF113" s="915">
        <v>3.9</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110</v>
      </c>
      <c r="DH113" s="960"/>
      <c r="DI113" s="960"/>
      <c r="DJ113" s="960"/>
      <c r="DK113" s="961"/>
      <c r="DL113" s="962" t="s">
        <v>110</v>
      </c>
      <c r="DM113" s="960"/>
      <c r="DN113" s="960"/>
      <c r="DO113" s="960"/>
      <c r="DP113" s="961"/>
      <c r="DQ113" s="962" t="s">
        <v>110</v>
      </c>
      <c r="DR113" s="960"/>
      <c r="DS113" s="960"/>
      <c r="DT113" s="960"/>
      <c r="DU113" s="961"/>
      <c r="DV113" s="963" t="s">
        <v>110</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218125</v>
      </c>
      <c r="AB114" s="960"/>
      <c r="AC114" s="960"/>
      <c r="AD114" s="960"/>
      <c r="AE114" s="961"/>
      <c r="AF114" s="962">
        <v>213874</v>
      </c>
      <c r="AG114" s="960"/>
      <c r="AH114" s="960"/>
      <c r="AI114" s="960"/>
      <c r="AJ114" s="961"/>
      <c r="AK114" s="962">
        <v>232881</v>
      </c>
      <c r="AL114" s="960"/>
      <c r="AM114" s="960"/>
      <c r="AN114" s="960"/>
      <c r="AO114" s="961"/>
      <c r="AP114" s="963">
        <v>0.4</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17696040</v>
      </c>
      <c r="BR114" s="921"/>
      <c r="BS114" s="921"/>
      <c r="BT114" s="921"/>
      <c r="BU114" s="921"/>
      <c r="BV114" s="921">
        <v>17527271</v>
      </c>
      <c r="BW114" s="921"/>
      <c r="BX114" s="921"/>
      <c r="BY114" s="921"/>
      <c r="BZ114" s="921"/>
      <c r="CA114" s="921">
        <v>16846799</v>
      </c>
      <c r="CB114" s="921"/>
      <c r="CC114" s="921"/>
      <c r="CD114" s="921"/>
      <c r="CE114" s="921"/>
      <c r="CF114" s="915">
        <v>25.4</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251611</v>
      </c>
      <c r="AB115" s="935"/>
      <c r="AC115" s="935"/>
      <c r="AD115" s="935"/>
      <c r="AE115" s="936"/>
      <c r="AF115" s="937">
        <v>219083</v>
      </c>
      <c r="AG115" s="935"/>
      <c r="AH115" s="935"/>
      <c r="AI115" s="935"/>
      <c r="AJ115" s="936"/>
      <c r="AK115" s="937">
        <v>10679</v>
      </c>
      <c r="AL115" s="935"/>
      <c r="AM115" s="935"/>
      <c r="AN115" s="935"/>
      <c r="AO115" s="936"/>
      <c r="AP115" s="938">
        <v>0</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v>2549453</v>
      </c>
      <c r="BR115" s="921"/>
      <c r="BS115" s="921"/>
      <c r="BT115" s="921"/>
      <c r="BU115" s="921"/>
      <c r="BV115" s="921">
        <v>2485515</v>
      </c>
      <c r="BW115" s="921"/>
      <c r="BX115" s="921"/>
      <c r="BY115" s="921"/>
      <c r="BZ115" s="921"/>
      <c r="CA115" s="921">
        <v>1979033</v>
      </c>
      <c r="CB115" s="921"/>
      <c r="CC115" s="921"/>
      <c r="CD115" s="921"/>
      <c r="CE115" s="921"/>
      <c r="CF115" s="915">
        <v>3</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v>6622875</v>
      </c>
      <c r="DH115" s="960"/>
      <c r="DI115" s="960"/>
      <c r="DJ115" s="960"/>
      <c r="DK115" s="961"/>
      <c r="DL115" s="962">
        <v>5540814</v>
      </c>
      <c r="DM115" s="960"/>
      <c r="DN115" s="960"/>
      <c r="DO115" s="960"/>
      <c r="DP115" s="961"/>
      <c r="DQ115" s="962">
        <v>5132257</v>
      </c>
      <c r="DR115" s="960"/>
      <c r="DS115" s="960"/>
      <c r="DT115" s="960"/>
      <c r="DU115" s="961"/>
      <c r="DV115" s="963">
        <v>7.7</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445</v>
      </c>
      <c r="AB116" s="960"/>
      <c r="AC116" s="960"/>
      <c r="AD116" s="960"/>
      <c r="AE116" s="961"/>
      <c r="AF116" s="962" t="s">
        <v>110</v>
      </c>
      <c r="AG116" s="960"/>
      <c r="AH116" s="960"/>
      <c r="AI116" s="960"/>
      <c r="AJ116" s="961"/>
      <c r="AK116" s="962">
        <v>44</v>
      </c>
      <c r="AL116" s="960"/>
      <c r="AM116" s="960"/>
      <c r="AN116" s="960"/>
      <c r="AO116" s="961"/>
      <c r="AP116" s="963">
        <v>0</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110</v>
      </c>
      <c r="DH116" s="960"/>
      <c r="DI116" s="960"/>
      <c r="DJ116" s="960"/>
      <c r="DK116" s="961"/>
      <c r="DL116" s="962" t="s">
        <v>110</v>
      </c>
      <c r="DM116" s="960"/>
      <c r="DN116" s="960"/>
      <c r="DO116" s="960"/>
      <c r="DP116" s="961"/>
      <c r="DQ116" s="962" t="s">
        <v>110</v>
      </c>
      <c r="DR116" s="960"/>
      <c r="DS116" s="960"/>
      <c r="DT116" s="960"/>
      <c r="DU116" s="961"/>
      <c r="DV116" s="963" t="s">
        <v>110</v>
      </c>
      <c r="DW116" s="964"/>
      <c r="DX116" s="964"/>
      <c r="DY116" s="964"/>
      <c r="DZ116" s="965"/>
    </row>
    <row r="117" spans="1:130" s="197" customFormat="1" ht="26.25" customHeight="1">
      <c r="A117" s="905" t="s">
        <v>167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15393153</v>
      </c>
      <c r="AB117" s="967"/>
      <c r="AC117" s="967"/>
      <c r="AD117" s="967"/>
      <c r="AE117" s="968"/>
      <c r="AF117" s="966">
        <v>15125775</v>
      </c>
      <c r="AG117" s="967"/>
      <c r="AH117" s="967"/>
      <c r="AI117" s="967"/>
      <c r="AJ117" s="968"/>
      <c r="AK117" s="966">
        <v>14419632</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110</v>
      </c>
      <c r="BR117" s="987"/>
      <c r="BS117" s="987"/>
      <c r="BT117" s="987"/>
      <c r="BU117" s="987"/>
      <c r="BV117" s="987" t="s">
        <v>110</v>
      </c>
      <c r="BW117" s="987"/>
      <c r="BX117" s="987"/>
      <c r="BY117" s="987"/>
      <c r="BZ117" s="987"/>
      <c r="CA117" s="987" t="s">
        <v>110</v>
      </c>
      <c r="CB117" s="987"/>
      <c r="CC117" s="987"/>
      <c r="CD117" s="987"/>
      <c r="CE117" s="987"/>
      <c r="CF117" s="915" t="s">
        <v>110</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110</v>
      </c>
      <c r="DH117" s="960"/>
      <c r="DI117" s="960"/>
      <c r="DJ117" s="960"/>
      <c r="DK117" s="961"/>
      <c r="DL117" s="962" t="s">
        <v>110</v>
      </c>
      <c r="DM117" s="960"/>
      <c r="DN117" s="960"/>
      <c r="DO117" s="960"/>
      <c r="DP117" s="961"/>
      <c r="DQ117" s="962" t="s">
        <v>110</v>
      </c>
      <c r="DR117" s="960"/>
      <c r="DS117" s="960"/>
      <c r="DT117" s="960"/>
      <c r="DU117" s="961"/>
      <c r="DV117" s="963" t="s">
        <v>110</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284</v>
      </c>
      <c r="AG118" s="884"/>
      <c r="AH118" s="884"/>
      <c r="AI118" s="884"/>
      <c r="AJ118" s="885"/>
      <c r="AK118" s="883" t="s">
        <v>283</v>
      </c>
      <c r="AL118" s="884"/>
      <c r="AM118" s="884"/>
      <c r="AN118" s="884"/>
      <c r="AO118" s="885"/>
      <c r="AP118" s="991" t="s">
        <v>402</v>
      </c>
      <c r="AQ118" s="992"/>
      <c r="AR118" s="992"/>
      <c r="AS118" s="992"/>
      <c r="AT118" s="993"/>
      <c r="AU118" s="903"/>
      <c r="AV118" s="904"/>
      <c r="AW118" s="904"/>
      <c r="AX118" s="904"/>
      <c r="AY118" s="904"/>
      <c r="AZ118" s="228" t="s">
        <v>167</v>
      </c>
      <c r="BA118" s="228"/>
      <c r="BB118" s="228"/>
      <c r="BC118" s="228"/>
      <c r="BD118" s="228"/>
      <c r="BE118" s="228"/>
      <c r="BF118" s="228"/>
      <c r="BG118" s="228"/>
      <c r="BH118" s="228"/>
      <c r="BI118" s="228"/>
      <c r="BJ118" s="228"/>
      <c r="BK118" s="228"/>
      <c r="BL118" s="228"/>
      <c r="BM118" s="228"/>
      <c r="BN118" s="228"/>
      <c r="BO118" s="994" t="s">
        <v>430</v>
      </c>
      <c r="BP118" s="995"/>
      <c r="BQ118" s="986">
        <v>173533291</v>
      </c>
      <c r="BR118" s="987"/>
      <c r="BS118" s="987"/>
      <c r="BT118" s="987"/>
      <c r="BU118" s="987"/>
      <c r="BV118" s="987">
        <v>169540092</v>
      </c>
      <c r="BW118" s="987"/>
      <c r="BX118" s="987"/>
      <c r="BY118" s="987"/>
      <c r="BZ118" s="987"/>
      <c r="CA118" s="987">
        <v>166739081</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v>233582</v>
      </c>
      <c r="AB119" s="891"/>
      <c r="AC119" s="891"/>
      <c r="AD119" s="891"/>
      <c r="AE119" s="892"/>
      <c r="AF119" s="893">
        <v>208404</v>
      </c>
      <c r="AG119" s="891"/>
      <c r="AH119" s="891"/>
      <c r="AI119" s="891"/>
      <c r="AJ119" s="892"/>
      <c r="AK119" s="893" t="s">
        <v>110</v>
      </c>
      <c r="AL119" s="891"/>
      <c r="AM119" s="891"/>
      <c r="AN119" s="891"/>
      <c r="AO119" s="892"/>
      <c r="AP119" s="894" t="s">
        <v>110</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22604682</v>
      </c>
      <c r="BR119" s="928"/>
      <c r="BS119" s="928"/>
      <c r="BT119" s="928"/>
      <c r="BU119" s="928"/>
      <c r="BV119" s="928">
        <v>24569347</v>
      </c>
      <c r="BW119" s="928"/>
      <c r="BX119" s="928"/>
      <c r="BY119" s="928"/>
      <c r="BZ119" s="928"/>
      <c r="CA119" s="928">
        <v>26067796</v>
      </c>
      <c r="CB119" s="928"/>
      <c r="CC119" s="928"/>
      <c r="CD119" s="928"/>
      <c r="CE119" s="928"/>
      <c r="CF119" s="942">
        <v>39.299999999999997</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110</v>
      </c>
      <c r="DH119" s="999"/>
      <c r="DI119" s="999"/>
      <c r="DJ119" s="999"/>
      <c r="DK119" s="1000"/>
      <c r="DL119" s="1001" t="s">
        <v>110</v>
      </c>
      <c r="DM119" s="999"/>
      <c r="DN119" s="999"/>
      <c r="DO119" s="999"/>
      <c r="DP119" s="1000"/>
      <c r="DQ119" s="1001" t="s">
        <v>110</v>
      </c>
      <c r="DR119" s="999"/>
      <c r="DS119" s="999"/>
      <c r="DT119" s="999"/>
      <c r="DU119" s="1000"/>
      <c r="DV119" s="1002" t="s">
        <v>110</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v>18029</v>
      </c>
      <c r="AB120" s="960"/>
      <c r="AC120" s="960"/>
      <c r="AD120" s="960"/>
      <c r="AE120" s="961"/>
      <c r="AF120" s="962">
        <v>10679</v>
      </c>
      <c r="AG120" s="960"/>
      <c r="AH120" s="960"/>
      <c r="AI120" s="960"/>
      <c r="AJ120" s="961"/>
      <c r="AK120" s="962">
        <v>10679</v>
      </c>
      <c r="AL120" s="960"/>
      <c r="AM120" s="960"/>
      <c r="AN120" s="960"/>
      <c r="AO120" s="961"/>
      <c r="AP120" s="963">
        <v>0</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38461222</v>
      </c>
      <c r="BR120" s="921"/>
      <c r="BS120" s="921"/>
      <c r="BT120" s="921"/>
      <c r="BU120" s="921"/>
      <c r="BV120" s="921">
        <v>35639409</v>
      </c>
      <c r="BW120" s="921"/>
      <c r="BX120" s="921"/>
      <c r="BY120" s="921"/>
      <c r="BZ120" s="921"/>
      <c r="CA120" s="921">
        <v>34309948</v>
      </c>
      <c r="CB120" s="921"/>
      <c r="CC120" s="921"/>
      <c r="CD120" s="921"/>
      <c r="CE120" s="921"/>
      <c r="CF120" s="915">
        <v>51.7</v>
      </c>
      <c r="CG120" s="916"/>
      <c r="CH120" s="916"/>
      <c r="CI120" s="916"/>
      <c r="CJ120" s="916"/>
      <c r="CK120" s="1014" t="s">
        <v>436</v>
      </c>
      <c r="CL120" s="1015"/>
      <c r="CM120" s="1015"/>
      <c r="CN120" s="1015"/>
      <c r="CO120" s="1016"/>
      <c r="CP120" s="1022" t="s">
        <v>386</v>
      </c>
      <c r="CQ120" s="1023"/>
      <c r="CR120" s="1023"/>
      <c r="CS120" s="1023"/>
      <c r="CT120" s="1023"/>
      <c r="CU120" s="1023"/>
      <c r="CV120" s="1023"/>
      <c r="CW120" s="1023"/>
      <c r="CX120" s="1023"/>
      <c r="CY120" s="1023"/>
      <c r="CZ120" s="1023"/>
      <c r="DA120" s="1023"/>
      <c r="DB120" s="1023"/>
      <c r="DC120" s="1023"/>
      <c r="DD120" s="1023"/>
      <c r="DE120" s="1023"/>
      <c r="DF120" s="1024"/>
      <c r="DG120" s="927">
        <v>43192513</v>
      </c>
      <c r="DH120" s="928"/>
      <c r="DI120" s="928"/>
      <c r="DJ120" s="928"/>
      <c r="DK120" s="928"/>
      <c r="DL120" s="928">
        <v>40579919</v>
      </c>
      <c r="DM120" s="928"/>
      <c r="DN120" s="928"/>
      <c r="DO120" s="928"/>
      <c r="DP120" s="928"/>
      <c r="DQ120" s="928">
        <v>35011445</v>
      </c>
      <c r="DR120" s="928"/>
      <c r="DS120" s="928"/>
      <c r="DT120" s="928"/>
      <c r="DU120" s="928"/>
      <c r="DV120" s="929">
        <v>52.8</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110</v>
      </c>
      <c r="AB121" s="960"/>
      <c r="AC121" s="960"/>
      <c r="AD121" s="960"/>
      <c r="AE121" s="961"/>
      <c r="AF121" s="962" t="s">
        <v>110</v>
      </c>
      <c r="AG121" s="960"/>
      <c r="AH121" s="960"/>
      <c r="AI121" s="960"/>
      <c r="AJ121" s="961"/>
      <c r="AK121" s="962" t="s">
        <v>110</v>
      </c>
      <c r="AL121" s="960"/>
      <c r="AM121" s="960"/>
      <c r="AN121" s="960"/>
      <c r="AO121" s="961"/>
      <c r="AP121" s="963" t="s">
        <v>110</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112676220</v>
      </c>
      <c r="BR121" s="987"/>
      <c r="BS121" s="987"/>
      <c r="BT121" s="987"/>
      <c r="BU121" s="987"/>
      <c r="BV121" s="987">
        <v>114305258</v>
      </c>
      <c r="BW121" s="987"/>
      <c r="BX121" s="987"/>
      <c r="BY121" s="987"/>
      <c r="BZ121" s="987"/>
      <c r="CA121" s="987">
        <v>117043497</v>
      </c>
      <c r="CB121" s="987"/>
      <c r="CC121" s="987"/>
      <c r="CD121" s="987"/>
      <c r="CE121" s="987"/>
      <c r="CF121" s="1025">
        <v>176.4</v>
      </c>
      <c r="CG121" s="1026"/>
      <c r="CH121" s="1026"/>
      <c r="CI121" s="1026"/>
      <c r="CJ121" s="1026"/>
      <c r="CK121" s="1017"/>
      <c r="CL121" s="1018"/>
      <c r="CM121" s="1018"/>
      <c r="CN121" s="1018"/>
      <c r="CO121" s="1019"/>
      <c r="CP121" s="1008" t="s">
        <v>385</v>
      </c>
      <c r="CQ121" s="1009"/>
      <c r="CR121" s="1009"/>
      <c r="CS121" s="1009"/>
      <c r="CT121" s="1009"/>
      <c r="CU121" s="1009"/>
      <c r="CV121" s="1009"/>
      <c r="CW121" s="1009"/>
      <c r="CX121" s="1009"/>
      <c r="CY121" s="1009"/>
      <c r="CZ121" s="1009"/>
      <c r="DA121" s="1009"/>
      <c r="DB121" s="1009"/>
      <c r="DC121" s="1009"/>
      <c r="DD121" s="1009"/>
      <c r="DE121" s="1009"/>
      <c r="DF121" s="1010"/>
      <c r="DG121" s="920">
        <v>1614777</v>
      </c>
      <c r="DH121" s="921"/>
      <c r="DI121" s="921"/>
      <c r="DJ121" s="921"/>
      <c r="DK121" s="921"/>
      <c r="DL121" s="921">
        <v>3815049</v>
      </c>
      <c r="DM121" s="921"/>
      <c r="DN121" s="921"/>
      <c r="DO121" s="921"/>
      <c r="DP121" s="921"/>
      <c r="DQ121" s="921">
        <v>6957229</v>
      </c>
      <c r="DR121" s="921"/>
      <c r="DS121" s="921"/>
      <c r="DT121" s="921"/>
      <c r="DU121" s="921"/>
      <c r="DV121" s="922">
        <v>10.5</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167</v>
      </c>
      <c r="BA122" s="228"/>
      <c r="BB122" s="228"/>
      <c r="BC122" s="228"/>
      <c r="BD122" s="228"/>
      <c r="BE122" s="228"/>
      <c r="BF122" s="228"/>
      <c r="BG122" s="228"/>
      <c r="BH122" s="228"/>
      <c r="BI122" s="228"/>
      <c r="BJ122" s="228"/>
      <c r="BK122" s="228"/>
      <c r="BL122" s="228"/>
      <c r="BM122" s="228"/>
      <c r="BN122" s="228"/>
      <c r="BO122" s="994" t="s">
        <v>439</v>
      </c>
      <c r="BP122" s="995"/>
      <c r="BQ122" s="1035">
        <v>173742124</v>
      </c>
      <c r="BR122" s="1036"/>
      <c r="BS122" s="1036"/>
      <c r="BT122" s="1036"/>
      <c r="BU122" s="1036"/>
      <c r="BV122" s="1036">
        <v>174514014</v>
      </c>
      <c r="BW122" s="1036"/>
      <c r="BX122" s="1036"/>
      <c r="BY122" s="1036"/>
      <c r="BZ122" s="1036"/>
      <c r="CA122" s="1036">
        <v>177421241</v>
      </c>
      <c r="CB122" s="1036"/>
      <c r="CC122" s="1036"/>
      <c r="CD122" s="1036"/>
      <c r="CE122" s="1036"/>
      <c r="CF122" s="988"/>
      <c r="CG122" s="989"/>
      <c r="CH122" s="989"/>
      <c r="CI122" s="989"/>
      <c r="CJ122" s="990"/>
      <c r="CK122" s="1017"/>
      <c r="CL122" s="1018"/>
      <c r="CM122" s="1018"/>
      <c r="CN122" s="1018"/>
      <c r="CO122" s="1019"/>
      <c r="CP122" s="1008" t="s">
        <v>383</v>
      </c>
      <c r="CQ122" s="1009"/>
      <c r="CR122" s="1009"/>
      <c r="CS122" s="1009"/>
      <c r="CT122" s="1009"/>
      <c r="CU122" s="1009"/>
      <c r="CV122" s="1009"/>
      <c r="CW122" s="1009"/>
      <c r="CX122" s="1009"/>
      <c r="CY122" s="1009"/>
      <c r="CZ122" s="1009"/>
      <c r="DA122" s="1009"/>
      <c r="DB122" s="1009"/>
      <c r="DC122" s="1009"/>
      <c r="DD122" s="1009"/>
      <c r="DE122" s="1009"/>
      <c r="DF122" s="1010"/>
      <c r="DG122" s="920">
        <v>546348</v>
      </c>
      <c r="DH122" s="921"/>
      <c r="DI122" s="921"/>
      <c r="DJ122" s="921"/>
      <c r="DK122" s="921"/>
      <c r="DL122" s="921">
        <v>583141</v>
      </c>
      <c r="DM122" s="921"/>
      <c r="DN122" s="921"/>
      <c r="DO122" s="921"/>
      <c r="DP122" s="921"/>
      <c r="DQ122" s="921">
        <v>600669</v>
      </c>
      <c r="DR122" s="921"/>
      <c r="DS122" s="921"/>
      <c r="DT122" s="921"/>
      <c r="DU122" s="921"/>
      <c r="DV122" s="922">
        <v>0.9</v>
      </c>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110</v>
      </c>
      <c r="AB123" s="960"/>
      <c r="AC123" s="960"/>
      <c r="AD123" s="960"/>
      <c r="AE123" s="961"/>
      <c r="AF123" s="962" t="s">
        <v>110</v>
      </c>
      <c r="AG123" s="960"/>
      <c r="AH123" s="960"/>
      <c r="AI123" s="960"/>
      <c r="AJ123" s="961"/>
      <c r="AK123" s="962" t="s">
        <v>110</v>
      </c>
      <c r="AL123" s="960"/>
      <c r="AM123" s="960"/>
      <c r="AN123" s="960"/>
      <c r="AO123" s="961"/>
      <c r="AP123" s="963" t="s">
        <v>110</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110</v>
      </c>
      <c r="BR123" s="1028"/>
      <c r="BS123" s="1028"/>
      <c r="BT123" s="1028"/>
      <c r="BU123" s="1028"/>
      <c r="BV123" s="1028" t="s">
        <v>110</v>
      </c>
      <c r="BW123" s="1028"/>
      <c r="BX123" s="1028"/>
      <c r="BY123" s="1028"/>
      <c r="BZ123" s="1028"/>
      <c r="CA123" s="1028" t="s">
        <v>110</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110</v>
      </c>
      <c r="DH124" s="999"/>
      <c r="DI124" s="999"/>
      <c r="DJ124" s="999"/>
      <c r="DK124" s="1000"/>
      <c r="DL124" s="1001" t="s">
        <v>110</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110</v>
      </c>
      <c r="AB126" s="960"/>
      <c r="AC126" s="960"/>
      <c r="AD126" s="960"/>
      <c r="AE126" s="961"/>
      <c r="AF126" s="962" t="s">
        <v>110</v>
      </c>
      <c r="AG126" s="960"/>
      <c r="AH126" s="960"/>
      <c r="AI126" s="960"/>
      <c r="AJ126" s="961"/>
      <c r="AK126" s="962" t="s">
        <v>110</v>
      </c>
      <c r="AL126" s="960"/>
      <c r="AM126" s="960"/>
      <c r="AN126" s="960"/>
      <c r="AO126" s="961"/>
      <c r="AP126" s="963" t="s">
        <v>110</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v>2549453</v>
      </c>
      <c r="DH126" s="921"/>
      <c r="DI126" s="921"/>
      <c r="DJ126" s="921"/>
      <c r="DK126" s="921"/>
      <c r="DL126" s="921">
        <v>2485515</v>
      </c>
      <c r="DM126" s="921"/>
      <c r="DN126" s="921"/>
      <c r="DO126" s="921"/>
      <c r="DP126" s="921"/>
      <c r="DQ126" s="921">
        <v>1979033</v>
      </c>
      <c r="DR126" s="921"/>
      <c r="DS126" s="921"/>
      <c r="DT126" s="921"/>
      <c r="DU126" s="921"/>
      <c r="DV126" s="922">
        <v>3</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110</v>
      </c>
      <c r="AB127" s="960"/>
      <c r="AC127" s="960"/>
      <c r="AD127" s="960"/>
      <c r="AE127" s="961"/>
      <c r="AF127" s="962" t="s">
        <v>110</v>
      </c>
      <c r="AG127" s="960"/>
      <c r="AH127" s="960"/>
      <c r="AI127" s="960"/>
      <c r="AJ127" s="961"/>
      <c r="AK127" s="962" t="s">
        <v>110</v>
      </c>
      <c r="AL127" s="960"/>
      <c r="AM127" s="960"/>
      <c r="AN127" s="960"/>
      <c r="AO127" s="961"/>
      <c r="AP127" s="963" t="s">
        <v>110</v>
      </c>
      <c r="AQ127" s="964"/>
      <c r="AR127" s="964"/>
      <c r="AS127" s="964"/>
      <c r="AT127" s="965"/>
      <c r="AU127" s="233"/>
      <c r="AV127" s="233"/>
      <c r="AW127" s="233"/>
      <c r="AX127" s="887" t="s">
        <v>450</v>
      </c>
      <c r="AY127" s="888"/>
      <c r="AZ127" s="888"/>
      <c r="BA127" s="888"/>
      <c r="BB127" s="888"/>
      <c r="BC127" s="888"/>
      <c r="BD127" s="888"/>
      <c r="BE127" s="889"/>
      <c r="BF127" s="1042" t="s">
        <v>110</v>
      </c>
      <c r="BG127" s="1043"/>
      <c r="BH127" s="1043"/>
      <c r="BI127" s="1043"/>
      <c r="BJ127" s="1043"/>
      <c r="BK127" s="1043"/>
      <c r="BL127" s="1052"/>
      <c r="BM127" s="1042">
        <v>11.25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t="s">
        <v>110</v>
      </c>
      <c r="DH127" s="1049"/>
      <c r="DI127" s="1049"/>
      <c r="DJ127" s="1049"/>
      <c r="DK127" s="1049"/>
      <c r="DL127" s="1049" t="s">
        <v>452</v>
      </c>
      <c r="DM127" s="1049"/>
      <c r="DN127" s="1049"/>
      <c r="DO127" s="1049"/>
      <c r="DP127" s="1049"/>
      <c r="DQ127" s="1049" t="s">
        <v>452</v>
      </c>
      <c r="DR127" s="1049"/>
      <c r="DS127" s="1049"/>
      <c r="DT127" s="1049"/>
      <c r="DU127" s="1049"/>
      <c r="DV127" s="1050" t="s">
        <v>452</v>
      </c>
      <c r="DW127" s="1050"/>
      <c r="DX127" s="1050"/>
      <c r="DY127" s="1050"/>
      <c r="DZ127" s="1051"/>
    </row>
    <row r="128" spans="1:130" s="197" customFormat="1" ht="26.25" customHeight="1">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90">
        <v>4280312</v>
      </c>
      <c r="AB128" s="1091"/>
      <c r="AC128" s="1091"/>
      <c r="AD128" s="1091"/>
      <c r="AE128" s="1092"/>
      <c r="AF128" s="1093">
        <v>4138811</v>
      </c>
      <c r="AG128" s="1091"/>
      <c r="AH128" s="1091"/>
      <c r="AI128" s="1091"/>
      <c r="AJ128" s="1092"/>
      <c r="AK128" s="1093">
        <v>4004381</v>
      </c>
      <c r="AL128" s="1091"/>
      <c r="AM128" s="1091"/>
      <c r="AN128" s="1091"/>
      <c r="AO128" s="1092"/>
      <c r="AP128" s="1094"/>
      <c r="AQ128" s="1095"/>
      <c r="AR128" s="1095"/>
      <c r="AS128" s="1095"/>
      <c r="AT128" s="1096"/>
      <c r="AU128" s="235"/>
      <c r="AV128" s="235"/>
      <c r="AW128" s="235"/>
      <c r="AX128" s="1055" t="s">
        <v>455</v>
      </c>
      <c r="AY128" s="951"/>
      <c r="AZ128" s="951"/>
      <c r="BA128" s="951"/>
      <c r="BB128" s="951"/>
      <c r="BC128" s="951"/>
      <c r="BD128" s="951"/>
      <c r="BE128" s="952"/>
      <c r="BF128" s="1067" t="s">
        <v>110</v>
      </c>
      <c r="BG128" s="1068"/>
      <c r="BH128" s="1068"/>
      <c r="BI128" s="1068"/>
      <c r="BJ128" s="1068"/>
      <c r="BK128" s="1068"/>
      <c r="BL128" s="1069"/>
      <c r="BM128" s="1067">
        <v>16.25</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89</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456</v>
      </c>
      <c r="X129" s="1062"/>
      <c r="Y129" s="1062"/>
      <c r="Z129" s="1063"/>
      <c r="AA129" s="959">
        <v>73086170</v>
      </c>
      <c r="AB129" s="960"/>
      <c r="AC129" s="960"/>
      <c r="AD129" s="960"/>
      <c r="AE129" s="961"/>
      <c r="AF129" s="962">
        <v>74061653</v>
      </c>
      <c r="AG129" s="960"/>
      <c r="AH129" s="960"/>
      <c r="AI129" s="960"/>
      <c r="AJ129" s="961"/>
      <c r="AK129" s="962">
        <v>76893049</v>
      </c>
      <c r="AL129" s="960"/>
      <c r="AM129" s="960"/>
      <c r="AN129" s="960"/>
      <c r="AO129" s="961"/>
      <c r="AP129" s="1064"/>
      <c r="AQ129" s="1065"/>
      <c r="AR129" s="1065"/>
      <c r="AS129" s="1065"/>
      <c r="AT129" s="1066"/>
      <c r="AU129" s="235"/>
      <c r="AV129" s="235"/>
      <c r="AW129" s="235"/>
      <c r="AX129" s="1055" t="s">
        <v>457</v>
      </c>
      <c r="AY129" s="951"/>
      <c r="AZ129" s="951"/>
      <c r="BA129" s="951"/>
      <c r="BB129" s="951"/>
      <c r="BC129" s="951"/>
      <c r="BD129" s="951"/>
      <c r="BE129" s="952"/>
      <c r="BF129" s="1056">
        <v>0.8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459</v>
      </c>
      <c r="X130" s="1062"/>
      <c r="Y130" s="1062"/>
      <c r="Z130" s="1063"/>
      <c r="AA130" s="959">
        <v>10163568</v>
      </c>
      <c r="AB130" s="960"/>
      <c r="AC130" s="960"/>
      <c r="AD130" s="960"/>
      <c r="AE130" s="961"/>
      <c r="AF130" s="962">
        <v>10235908</v>
      </c>
      <c r="AG130" s="960"/>
      <c r="AH130" s="960"/>
      <c r="AI130" s="960"/>
      <c r="AJ130" s="961"/>
      <c r="AK130" s="962">
        <v>10531840</v>
      </c>
      <c r="AL130" s="960"/>
      <c r="AM130" s="960"/>
      <c r="AN130" s="960"/>
      <c r="AO130" s="961"/>
      <c r="AP130" s="1064"/>
      <c r="AQ130" s="1065"/>
      <c r="AR130" s="1065"/>
      <c r="AS130" s="1065"/>
      <c r="AT130" s="1066"/>
      <c r="AU130" s="235"/>
      <c r="AV130" s="235"/>
      <c r="AW130" s="235"/>
      <c r="AX130" s="1114" t="s">
        <v>460</v>
      </c>
      <c r="AY130" s="1046"/>
      <c r="AZ130" s="1046"/>
      <c r="BA130" s="1046"/>
      <c r="BB130" s="1046"/>
      <c r="BC130" s="1046"/>
      <c r="BD130" s="1046"/>
      <c r="BE130" s="1047"/>
      <c r="BF130" s="1076" t="s">
        <v>110</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461</v>
      </c>
      <c r="X131" s="1085"/>
      <c r="Y131" s="1085"/>
      <c r="Z131" s="1086"/>
      <c r="AA131" s="998">
        <v>62922602</v>
      </c>
      <c r="AB131" s="999"/>
      <c r="AC131" s="999"/>
      <c r="AD131" s="999"/>
      <c r="AE131" s="1000"/>
      <c r="AF131" s="1001">
        <v>63825745</v>
      </c>
      <c r="AG131" s="999"/>
      <c r="AH131" s="999"/>
      <c r="AI131" s="999"/>
      <c r="AJ131" s="1000"/>
      <c r="AK131" s="1001">
        <v>66361209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463</v>
      </c>
      <c r="W132" s="1102"/>
      <c r="X132" s="1102"/>
      <c r="Y132" s="1102"/>
      <c r="Z132" s="1103"/>
      <c r="AA132" s="1104">
        <v>1.508635959</v>
      </c>
      <c r="AB132" s="1105"/>
      <c r="AC132" s="1105"/>
      <c r="AD132" s="1105"/>
      <c r="AE132" s="1106"/>
      <c r="AF132" s="1107">
        <v>1.17672892</v>
      </c>
      <c r="AG132" s="1105"/>
      <c r="AH132" s="1105"/>
      <c r="AI132" s="1105"/>
      <c r="AJ132" s="1106"/>
      <c r="AK132" s="1107">
        <v>-0.17568848100000001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464</v>
      </c>
      <c r="W133" s="1109"/>
      <c r="X133" s="1109"/>
      <c r="Y133" s="1109"/>
      <c r="Z133" s="1110"/>
      <c r="AA133" s="1111">
        <v>1.3</v>
      </c>
      <c r="AB133" s="1112"/>
      <c r="AC133" s="1112"/>
      <c r="AD133" s="1112"/>
      <c r="AE133" s="1113"/>
      <c r="AF133" s="1111">
        <v>1.5</v>
      </c>
      <c r="AG133" s="1112"/>
      <c r="AH133" s="1112"/>
      <c r="AI133" s="1112"/>
      <c r="AJ133" s="1113"/>
      <c r="AK133" s="1111">
        <v>0.8</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8" t="s">
        <v>467</v>
      </c>
      <c r="L7" s="254"/>
      <c r="M7" s="255" t="s">
        <v>468</v>
      </c>
      <c r="N7" s="256"/>
    </row>
    <row r="8" spans="1:16">
      <c r="A8" s="248"/>
      <c r="B8" s="244"/>
      <c r="C8" s="244"/>
      <c r="D8" s="244"/>
      <c r="E8" s="244"/>
      <c r="F8" s="244"/>
      <c r="G8" s="257"/>
      <c r="H8" s="258"/>
      <c r="I8" s="258"/>
      <c r="J8" s="259"/>
      <c r="K8" s="1119"/>
      <c r="L8" s="260" t="s">
        <v>469</v>
      </c>
      <c r="M8" s="261" t="s">
        <v>470</v>
      </c>
      <c r="N8" s="262" t="s">
        <v>471</v>
      </c>
    </row>
    <row r="9" spans="1:16">
      <c r="A9" s="248"/>
      <c r="B9" s="244"/>
      <c r="C9" s="244"/>
      <c r="D9" s="244"/>
      <c r="E9" s="244"/>
      <c r="F9" s="244"/>
      <c r="G9" s="1120" t="s">
        <v>472</v>
      </c>
      <c r="H9" s="1121"/>
      <c r="I9" s="1121"/>
      <c r="J9" s="1122"/>
      <c r="K9" s="263">
        <v>20192681</v>
      </c>
      <c r="L9" s="264">
        <v>49549</v>
      </c>
      <c r="M9" s="265">
        <v>57686</v>
      </c>
      <c r="N9" s="266">
        <v>-14.1</v>
      </c>
    </row>
    <row r="10" spans="1:16">
      <c r="A10" s="248"/>
      <c r="B10" s="244"/>
      <c r="C10" s="244"/>
      <c r="D10" s="244"/>
      <c r="E10" s="244"/>
      <c r="F10" s="244"/>
      <c r="G10" s="1120" t="s">
        <v>473</v>
      </c>
      <c r="H10" s="1121"/>
      <c r="I10" s="1121"/>
      <c r="J10" s="1122"/>
      <c r="K10" s="267">
        <v>721214</v>
      </c>
      <c r="L10" s="268">
        <v>1770</v>
      </c>
      <c r="M10" s="269">
        <v>2413</v>
      </c>
      <c r="N10" s="270">
        <v>-26.6</v>
      </c>
    </row>
    <row r="11" spans="1:16" ht="13.5" customHeight="1">
      <c r="A11" s="248"/>
      <c r="B11" s="244"/>
      <c r="C11" s="244"/>
      <c r="D11" s="244"/>
      <c r="E11" s="244"/>
      <c r="F11" s="244"/>
      <c r="G11" s="1120" t="s">
        <v>474</v>
      </c>
      <c r="H11" s="1121"/>
      <c r="I11" s="1121"/>
      <c r="J11" s="1122"/>
      <c r="K11" s="267">
        <v>3397834</v>
      </c>
      <c r="L11" s="268">
        <v>8338</v>
      </c>
      <c r="M11" s="269">
        <v>1538</v>
      </c>
      <c r="N11" s="270">
        <v>442.1</v>
      </c>
    </row>
    <row r="12" spans="1:16" ht="13.5" customHeight="1">
      <c r="A12" s="248"/>
      <c r="B12" s="244"/>
      <c r="C12" s="244"/>
      <c r="D12" s="244"/>
      <c r="E12" s="244"/>
      <c r="F12" s="244"/>
      <c r="G12" s="1120" t="s">
        <v>475</v>
      </c>
      <c r="H12" s="1121"/>
      <c r="I12" s="1121"/>
      <c r="J12" s="1122"/>
      <c r="K12" s="267">
        <v>229912</v>
      </c>
      <c r="L12" s="268">
        <v>564</v>
      </c>
      <c r="M12" s="269">
        <v>680</v>
      </c>
      <c r="N12" s="270">
        <v>-17.100000000000001</v>
      </c>
    </row>
    <row r="13" spans="1:16" ht="13.5" customHeight="1">
      <c r="A13" s="248"/>
      <c r="B13" s="244"/>
      <c r="C13" s="244"/>
      <c r="D13" s="244"/>
      <c r="E13" s="244"/>
      <c r="F13" s="244"/>
      <c r="G13" s="1120" t="s">
        <v>476</v>
      </c>
      <c r="H13" s="1121"/>
      <c r="I13" s="1121"/>
      <c r="J13" s="1122"/>
      <c r="K13" s="267" t="s">
        <v>477</v>
      </c>
      <c r="L13" s="268" t="s">
        <v>477</v>
      </c>
      <c r="M13" s="269">
        <v>20</v>
      </c>
      <c r="N13" s="270" t="s">
        <v>477</v>
      </c>
    </row>
    <row r="14" spans="1:16" ht="13.5" customHeight="1">
      <c r="A14" s="248"/>
      <c r="B14" s="244"/>
      <c r="C14" s="244"/>
      <c r="D14" s="244"/>
      <c r="E14" s="244"/>
      <c r="F14" s="244"/>
      <c r="G14" s="1120" t="s">
        <v>478</v>
      </c>
      <c r="H14" s="1121"/>
      <c r="I14" s="1121"/>
      <c r="J14" s="1122"/>
      <c r="K14" s="267">
        <v>751401</v>
      </c>
      <c r="L14" s="268">
        <v>1844</v>
      </c>
      <c r="M14" s="269">
        <v>1736</v>
      </c>
      <c r="N14" s="270">
        <v>6.2</v>
      </c>
    </row>
    <row r="15" spans="1:16" ht="13.5" customHeight="1">
      <c r="A15" s="248"/>
      <c r="B15" s="244"/>
      <c r="C15" s="244"/>
      <c r="D15" s="244"/>
      <c r="E15" s="244"/>
      <c r="F15" s="244"/>
      <c r="G15" s="1120" t="s">
        <v>479</v>
      </c>
      <c r="H15" s="1121"/>
      <c r="I15" s="1121"/>
      <c r="J15" s="1122"/>
      <c r="K15" s="267">
        <v>221056</v>
      </c>
      <c r="L15" s="268">
        <v>542</v>
      </c>
      <c r="M15" s="269">
        <v>1344</v>
      </c>
      <c r="N15" s="270">
        <v>-59.7</v>
      </c>
    </row>
    <row r="16" spans="1:16">
      <c r="A16" s="248"/>
      <c r="B16" s="244"/>
      <c r="C16" s="244"/>
      <c r="D16" s="244"/>
      <c r="E16" s="244"/>
      <c r="F16" s="244"/>
      <c r="G16" s="1123" t="s">
        <v>480</v>
      </c>
      <c r="H16" s="1124"/>
      <c r="I16" s="1124"/>
      <c r="J16" s="1125"/>
      <c r="K16" s="268">
        <v>-921132</v>
      </c>
      <c r="L16" s="268">
        <v>-2260</v>
      </c>
      <c r="M16" s="269">
        <v>-5023</v>
      </c>
      <c r="N16" s="270">
        <v>-55</v>
      </c>
    </row>
    <row r="17" spans="1:16">
      <c r="A17" s="248"/>
      <c r="B17" s="244"/>
      <c r="C17" s="244"/>
      <c r="D17" s="244"/>
      <c r="E17" s="244"/>
      <c r="F17" s="244"/>
      <c r="G17" s="1123" t="s">
        <v>167</v>
      </c>
      <c r="H17" s="1124"/>
      <c r="I17" s="1124"/>
      <c r="J17" s="1125"/>
      <c r="K17" s="268">
        <v>24592966</v>
      </c>
      <c r="L17" s="268">
        <v>60347</v>
      </c>
      <c r="M17" s="269">
        <v>60395</v>
      </c>
      <c r="N17" s="270">
        <v>-0.1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5" t="s">
        <v>485</v>
      </c>
      <c r="H21" s="1116"/>
      <c r="I21" s="1116"/>
      <c r="J21" s="1117"/>
      <c r="K21" s="280">
        <v>5.28</v>
      </c>
      <c r="L21" s="281">
        <v>6.16</v>
      </c>
      <c r="M21" s="282">
        <v>-0.88</v>
      </c>
      <c r="N21" s="249"/>
      <c r="O21" s="283"/>
      <c r="P21" s="279"/>
    </row>
    <row r="22" spans="1:16" s="284" customFormat="1">
      <c r="A22" s="279"/>
      <c r="B22" s="249"/>
      <c r="C22" s="249"/>
      <c r="D22" s="249"/>
      <c r="E22" s="249"/>
      <c r="F22" s="249"/>
      <c r="G22" s="1115" t="s">
        <v>486</v>
      </c>
      <c r="H22" s="1116"/>
      <c r="I22" s="1116"/>
      <c r="J22" s="1117"/>
      <c r="K22" s="285">
        <v>99.9</v>
      </c>
      <c r="L22" s="286">
        <v>100</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8" t="s">
        <v>467</v>
      </c>
      <c r="L30" s="254"/>
      <c r="M30" s="255" t="s">
        <v>468</v>
      </c>
      <c r="N30" s="256"/>
    </row>
    <row r="31" spans="1:16">
      <c r="A31" s="248"/>
      <c r="B31" s="244"/>
      <c r="C31" s="244"/>
      <c r="D31" s="244"/>
      <c r="E31" s="244"/>
      <c r="F31" s="244"/>
      <c r="G31" s="257"/>
      <c r="H31" s="258"/>
      <c r="I31" s="258"/>
      <c r="J31" s="259"/>
      <c r="K31" s="1119"/>
      <c r="L31" s="260" t="s">
        <v>469</v>
      </c>
      <c r="M31" s="261" t="s">
        <v>470</v>
      </c>
      <c r="N31" s="262" t="s">
        <v>471</v>
      </c>
    </row>
    <row r="32" spans="1:16" ht="27" customHeight="1">
      <c r="A32" s="248"/>
      <c r="B32" s="244"/>
      <c r="C32" s="244"/>
      <c r="D32" s="244"/>
      <c r="E32" s="244"/>
      <c r="F32" s="244"/>
      <c r="G32" s="1131" t="s">
        <v>489</v>
      </c>
      <c r="H32" s="1132"/>
      <c r="I32" s="1132"/>
      <c r="J32" s="1133"/>
      <c r="K32" s="294">
        <v>10511111</v>
      </c>
      <c r="L32" s="294">
        <v>25792</v>
      </c>
      <c r="M32" s="295">
        <v>40264</v>
      </c>
      <c r="N32" s="296">
        <v>-35.9</v>
      </c>
    </row>
    <row r="33" spans="1:16" ht="13.5" customHeight="1">
      <c r="A33" s="248"/>
      <c r="B33" s="244"/>
      <c r="C33" s="244"/>
      <c r="D33" s="244"/>
      <c r="E33" s="244"/>
      <c r="F33" s="244"/>
      <c r="G33" s="1131" t="s">
        <v>490</v>
      </c>
      <c r="H33" s="1132"/>
      <c r="I33" s="1132"/>
      <c r="J33" s="1133"/>
      <c r="K33" s="294" t="s">
        <v>477</v>
      </c>
      <c r="L33" s="294" t="s">
        <v>477</v>
      </c>
      <c r="M33" s="295">
        <v>2</v>
      </c>
      <c r="N33" s="296" t="s">
        <v>477</v>
      </c>
    </row>
    <row r="34" spans="1:16" ht="27" customHeight="1">
      <c r="A34" s="248"/>
      <c r="B34" s="244"/>
      <c r="C34" s="244"/>
      <c r="D34" s="244"/>
      <c r="E34" s="244"/>
      <c r="F34" s="244"/>
      <c r="G34" s="1131" t="s">
        <v>491</v>
      </c>
      <c r="H34" s="1132"/>
      <c r="I34" s="1132"/>
      <c r="J34" s="1133"/>
      <c r="K34" s="294" t="s">
        <v>477</v>
      </c>
      <c r="L34" s="294" t="s">
        <v>477</v>
      </c>
      <c r="M34" s="295">
        <v>111</v>
      </c>
      <c r="N34" s="296" t="s">
        <v>477</v>
      </c>
    </row>
    <row r="35" spans="1:16" ht="27" customHeight="1">
      <c r="A35" s="248"/>
      <c r="B35" s="244"/>
      <c r="C35" s="244"/>
      <c r="D35" s="244"/>
      <c r="E35" s="244"/>
      <c r="F35" s="244"/>
      <c r="G35" s="1131" t="s">
        <v>492</v>
      </c>
      <c r="H35" s="1132"/>
      <c r="I35" s="1132"/>
      <c r="J35" s="1133"/>
      <c r="K35" s="294">
        <v>3664917</v>
      </c>
      <c r="L35" s="294">
        <v>8993</v>
      </c>
      <c r="M35" s="295">
        <v>9819</v>
      </c>
      <c r="N35" s="296">
        <v>-8.4</v>
      </c>
    </row>
    <row r="36" spans="1:16" ht="27" customHeight="1">
      <c r="A36" s="248"/>
      <c r="B36" s="244"/>
      <c r="C36" s="244"/>
      <c r="D36" s="244"/>
      <c r="E36" s="244"/>
      <c r="F36" s="244"/>
      <c r="G36" s="1131" t="s">
        <v>493</v>
      </c>
      <c r="H36" s="1132"/>
      <c r="I36" s="1132"/>
      <c r="J36" s="1133"/>
      <c r="K36" s="294">
        <v>232881</v>
      </c>
      <c r="L36" s="294">
        <v>571</v>
      </c>
      <c r="M36" s="295">
        <v>427</v>
      </c>
      <c r="N36" s="296">
        <v>33.700000000000003</v>
      </c>
    </row>
    <row r="37" spans="1:16" ht="13.5" customHeight="1">
      <c r="A37" s="248"/>
      <c r="B37" s="244"/>
      <c r="C37" s="244"/>
      <c r="D37" s="244"/>
      <c r="E37" s="244"/>
      <c r="F37" s="244"/>
      <c r="G37" s="1131" t="s">
        <v>494</v>
      </c>
      <c r="H37" s="1132"/>
      <c r="I37" s="1132"/>
      <c r="J37" s="1133"/>
      <c r="K37" s="294">
        <v>10679</v>
      </c>
      <c r="L37" s="294">
        <v>26</v>
      </c>
      <c r="M37" s="295">
        <v>787</v>
      </c>
      <c r="N37" s="296">
        <v>-96.7</v>
      </c>
    </row>
    <row r="38" spans="1:16" ht="27" customHeight="1">
      <c r="A38" s="248"/>
      <c r="B38" s="244"/>
      <c r="C38" s="244"/>
      <c r="D38" s="244"/>
      <c r="E38" s="244"/>
      <c r="F38" s="244"/>
      <c r="G38" s="1134" t="s">
        <v>495</v>
      </c>
      <c r="H38" s="1135"/>
      <c r="I38" s="1135"/>
      <c r="J38" s="1136"/>
      <c r="K38" s="297">
        <v>44</v>
      </c>
      <c r="L38" s="297">
        <v>0</v>
      </c>
      <c r="M38" s="298">
        <v>3</v>
      </c>
      <c r="N38" s="299">
        <v>-100</v>
      </c>
      <c r="O38" s="293"/>
    </row>
    <row r="39" spans="1:16">
      <c r="A39" s="248"/>
      <c r="B39" s="244"/>
      <c r="C39" s="244"/>
      <c r="D39" s="244"/>
      <c r="E39" s="244"/>
      <c r="F39" s="244"/>
      <c r="G39" s="1134" t="s">
        <v>496</v>
      </c>
      <c r="H39" s="1135"/>
      <c r="I39" s="1135"/>
      <c r="J39" s="1136"/>
      <c r="K39" s="300">
        <v>-4004381</v>
      </c>
      <c r="L39" s="300">
        <v>-9826</v>
      </c>
      <c r="M39" s="301">
        <v>-8225</v>
      </c>
      <c r="N39" s="302">
        <v>19.5</v>
      </c>
      <c r="O39" s="293"/>
    </row>
    <row r="40" spans="1:16" ht="27" customHeight="1">
      <c r="A40" s="248"/>
      <c r="B40" s="244"/>
      <c r="C40" s="244"/>
      <c r="D40" s="244"/>
      <c r="E40" s="244"/>
      <c r="F40" s="244"/>
      <c r="G40" s="1131" t="s">
        <v>497</v>
      </c>
      <c r="H40" s="1132"/>
      <c r="I40" s="1132"/>
      <c r="J40" s="1133"/>
      <c r="K40" s="300">
        <v>-10531840</v>
      </c>
      <c r="L40" s="300">
        <v>-25843</v>
      </c>
      <c r="M40" s="301">
        <v>-31118</v>
      </c>
      <c r="N40" s="302">
        <v>-17</v>
      </c>
      <c r="O40" s="293"/>
    </row>
    <row r="41" spans="1:16">
      <c r="A41" s="248"/>
      <c r="B41" s="244"/>
      <c r="C41" s="244"/>
      <c r="D41" s="244"/>
      <c r="E41" s="244"/>
      <c r="F41" s="244"/>
      <c r="G41" s="1137" t="s">
        <v>278</v>
      </c>
      <c r="H41" s="1138"/>
      <c r="I41" s="1138"/>
      <c r="J41" s="1139"/>
      <c r="K41" s="294">
        <v>-116589</v>
      </c>
      <c r="L41" s="300">
        <v>-286</v>
      </c>
      <c r="M41" s="301">
        <v>12068</v>
      </c>
      <c r="N41" s="302">
        <v>-102.4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467</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7430924</v>
      </c>
      <c r="J51" s="320">
        <v>18265</v>
      </c>
      <c r="K51" s="321">
        <v>27.4</v>
      </c>
      <c r="L51" s="322">
        <v>41739</v>
      </c>
      <c r="M51" s="323">
        <v>-1.2</v>
      </c>
      <c r="N51" s="324">
        <v>28.6</v>
      </c>
    </row>
    <row r="52" spans="1:14">
      <c r="A52" s="248"/>
      <c r="B52" s="244"/>
      <c r="C52" s="244"/>
      <c r="D52" s="244"/>
      <c r="E52" s="244"/>
      <c r="F52" s="244"/>
      <c r="G52" s="325"/>
      <c r="H52" s="326" t="s">
        <v>508</v>
      </c>
      <c r="I52" s="327">
        <v>4442653</v>
      </c>
      <c r="J52" s="328">
        <v>10920</v>
      </c>
      <c r="K52" s="329">
        <v>91</v>
      </c>
      <c r="L52" s="330">
        <v>24625</v>
      </c>
      <c r="M52" s="331">
        <v>-3.4</v>
      </c>
      <c r="N52" s="332">
        <v>94.4</v>
      </c>
    </row>
    <row r="53" spans="1:14">
      <c r="A53" s="248"/>
      <c r="B53" s="244"/>
      <c r="C53" s="244"/>
      <c r="D53" s="244"/>
      <c r="E53" s="244"/>
      <c r="F53" s="244"/>
      <c r="G53" s="310" t="s">
        <v>509</v>
      </c>
      <c r="H53" s="311"/>
      <c r="I53" s="319">
        <v>5213509</v>
      </c>
      <c r="J53" s="320">
        <v>12837</v>
      </c>
      <c r="K53" s="321">
        <v>-29.7</v>
      </c>
      <c r="L53" s="322">
        <v>36765</v>
      </c>
      <c r="M53" s="323">
        <v>-11.9</v>
      </c>
      <c r="N53" s="324">
        <v>-17.8</v>
      </c>
    </row>
    <row r="54" spans="1:14">
      <c r="A54" s="248"/>
      <c r="B54" s="244"/>
      <c r="C54" s="244"/>
      <c r="D54" s="244"/>
      <c r="E54" s="244"/>
      <c r="F54" s="244"/>
      <c r="G54" s="325"/>
      <c r="H54" s="326" t="s">
        <v>508</v>
      </c>
      <c r="I54" s="327">
        <v>2765910</v>
      </c>
      <c r="J54" s="328">
        <v>6811</v>
      </c>
      <c r="K54" s="329">
        <v>-37.6</v>
      </c>
      <c r="L54" s="330">
        <v>20975</v>
      </c>
      <c r="M54" s="331">
        <v>-14.8</v>
      </c>
      <c r="N54" s="332">
        <v>-22.8</v>
      </c>
    </row>
    <row r="55" spans="1:14">
      <c r="A55" s="248"/>
      <c r="B55" s="244"/>
      <c r="C55" s="244"/>
      <c r="D55" s="244"/>
      <c r="E55" s="244"/>
      <c r="F55" s="244"/>
      <c r="G55" s="310" t="s">
        <v>510</v>
      </c>
      <c r="H55" s="311"/>
      <c r="I55" s="319">
        <v>8908415</v>
      </c>
      <c r="J55" s="320">
        <v>21783</v>
      </c>
      <c r="K55" s="321">
        <v>69.7</v>
      </c>
      <c r="L55" s="322">
        <v>39052</v>
      </c>
      <c r="M55" s="323">
        <v>6.2</v>
      </c>
      <c r="N55" s="324">
        <v>63.5</v>
      </c>
    </row>
    <row r="56" spans="1:14">
      <c r="A56" s="248"/>
      <c r="B56" s="244"/>
      <c r="C56" s="244"/>
      <c r="D56" s="244"/>
      <c r="E56" s="244"/>
      <c r="F56" s="244"/>
      <c r="G56" s="325"/>
      <c r="H56" s="326" t="s">
        <v>508</v>
      </c>
      <c r="I56" s="327">
        <v>4428332</v>
      </c>
      <c r="J56" s="328">
        <v>10828</v>
      </c>
      <c r="K56" s="329">
        <v>59</v>
      </c>
      <c r="L56" s="330">
        <v>21186</v>
      </c>
      <c r="M56" s="331">
        <v>1</v>
      </c>
      <c r="N56" s="332">
        <v>58</v>
      </c>
    </row>
    <row r="57" spans="1:14">
      <c r="A57" s="248"/>
      <c r="B57" s="244"/>
      <c r="C57" s="244"/>
      <c r="D57" s="244"/>
      <c r="E57" s="244"/>
      <c r="F57" s="244"/>
      <c r="G57" s="310" t="s">
        <v>511</v>
      </c>
      <c r="H57" s="311"/>
      <c r="I57" s="319">
        <v>5110737</v>
      </c>
      <c r="J57" s="320">
        <v>12508</v>
      </c>
      <c r="K57" s="321">
        <v>-42.6</v>
      </c>
      <c r="L57" s="322">
        <v>41235</v>
      </c>
      <c r="M57" s="323">
        <v>5.6</v>
      </c>
      <c r="N57" s="324">
        <v>-48.2</v>
      </c>
    </row>
    <row r="58" spans="1:14">
      <c r="A58" s="248"/>
      <c r="B58" s="244"/>
      <c r="C58" s="244"/>
      <c r="D58" s="244"/>
      <c r="E58" s="244"/>
      <c r="F58" s="244"/>
      <c r="G58" s="325"/>
      <c r="H58" s="326" t="s">
        <v>508</v>
      </c>
      <c r="I58" s="327">
        <v>3939819</v>
      </c>
      <c r="J58" s="328">
        <v>9642</v>
      </c>
      <c r="K58" s="329">
        <v>-11</v>
      </c>
      <c r="L58" s="330">
        <v>22086</v>
      </c>
      <c r="M58" s="331">
        <v>4.2</v>
      </c>
      <c r="N58" s="332">
        <v>-15.2</v>
      </c>
    </row>
    <row r="59" spans="1:14">
      <c r="A59" s="248"/>
      <c r="B59" s="244"/>
      <c r="C59" s="244"/>
      <c r="D59" s="244"/>
      <c r="E59" s="244"/>
      <c r="F59" s="244"/>
      <c r="G59" s="310" t="s">
        <v>512</v>
      </c>
      <c r="H59" s="311"/>
      <c r="I59" s="319">
        <v>7656595</v>
      </c>
      <c r="J59" s="320">
        <v>18788</v>
      </c>
      <c r="K59" s="321">
        <v>50.2</v>
      </c>
      <c r="L59" s="322">
        <v>51613</v>
      </c>
      <c r="M59" s="323">
        <v>25.2</v>
      </c>
      <c r="N59" s="324">
        <v>25</v>
      </c>
    </row>
    <row r="60" spans="1:14">
      <c r="A60" s="248"/>
      <c r="B60" s="244"/>
      <c r="C60" s="244"/>
      <c r="D60" s="244"/>
      <c r="E60" s="244"/>
      <c r="F60" s="244"/>
      <c r="G60" s="325"/>
      <c r="H60" s="326" t="s">
        <v>508</v>
      </c>
      <c r="I60" s="333">
        <v>5214432</v>
      </c>
      <c r="J60" s="328">
        <v>12795</v>
      </c>
      <c r="K60" s="329">
        <v>32.700000000000003</v>
      </c>
      <c r="L60" s="330">
        <v>25872</v>
      </c>
      <c r="M60" s="331">
        <v>17.100000000000001</v>
      </c>
      <c r="N60" s="332">
        <v>15.6</v>
      </c>
    </row>
    <row r="61" spans="1:14">
      <c r="A61" s="248"/>
      <c r="B61" s="244"/>
      <c r="C61" s="244"/>
      <c r="D61" s="244"/>
      <c r="E61" s="244"/>
      <c r="F61" s="244"/>
      <c r="G61" s="310" t="s">
        <v>513</v>
      </c>
      <c r="H61" s="334"/>
      <c r="I61" s="335">
        <v>6864036</v>
      </c>
      <c r="J61" s="336">
        <v>16836</v>
      </c>
      <c r="K61" s="337">
        <v>15</v>
      </c>
      <c r="L61" s="338">
        <v>42081</v>
      </c>
      <c r="M61" s="339">
        <v>4.8</v>
      </c>
      <c r="N61" s="324">
        <v>10.199999999999999</v>
      </c>
    </row>
    <row r="62" spans="1:14">
      <c r="A62" s="248"/>
      <c r="B62" s="244"/>
      <c r="C62" s="244"/>
      <c r="D62" s="244"/>
      <c r="E62" s="244"/>
      <c r="F62" s="244"/>
      <c r="G62" s="325"/>
      <c r="H62" s="326" t="s">
        <v>508</v>
      </c>
      <c r="I62" s="327">
        <v>4158229</v>
      </c>
      <c r="J62" s="328">
        <v>10199</v>
      </c>
      <c r="K62" s="329">
        <v>26.8</v>
      </c>
      <c r="L62" s="330">
        <v>22949</v>
      </c>
      <c r="M62" s="331">
        <v>0.8</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6.37</v>
      </c>
      <c r="G47" s="12">
        <v>7.88</v>
      </c>
      <c r="H47" s="12">
        <v>9.59</v>
      </c>
      <c r="I47" s="12">
        <v>10.85</v>
      </c>
      <c r="J47" s="13">
        <v>11.8</v>
      </c>
    </row>
    <row r="48" spans="2:10" ht="57.75" customHeight="1">
      <c r="B48" s="14"/>
      <c r="C48" s="1142" t="s">
        <v>4</v>
      </c>
      <c r="D48" s="1142"/>
      <c r="E48" s="1143"/>
      <c r="F48" s="15">
        <v>1.72</v>
      </c>
      <c r="G48" s="16">
        <v>1.97</v>
      </c>
      <c r="H48" s="16">
        <v>1.96</v>
      </c>
      <c r="I48" s="16">
        <v>2.2400000000000002</v>
      </c>
      <c r="J48" s="17">
        <v>2.44</v>
      </c>
    </row>
    <row r="49" spans="2:10" ht="57.75" customHeight="1" thickBot="1">
      <c r="B49" s="18"/>
      <c r="C49" s="1144" t="s">
        <v>5</v>
      </c>
      <c r="D49" s="1144"/>
      <c r="E49" s="1145"/>
      <c r="F49" s="19">
        <v>3.03</v>
      </c>
      <c r="G49" s="20">
        <v>2.5299999999999998</v>
      </c>
      <c r="H49" s="20">
        <v>2.37</v>
      </c>
      <c r="I49" s="20">
        <v>4.92</v>
      </c>
      <c r="J49" s="21">
        <v>3.13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520</v>
      </c>
      <c r="D34" s="1152"/>
      <c r="E34" s="1153"/>
      <c r="F34" s="32" t="s">
        <v>521</v>
      </c>
      <c r="G34" s="33" t="s">
        <v>522</v>
      </c>
      <c r="H34" s="33" t="s">
        <v>523</v>
      </c>
      <c r="I34" s="33" t="s">
        <v>524</v>
      </c>
      <c r="J34" s="34" t="s">
        <v>525</v>
      </c>
      <c r="K34" s="22"/>
      <c r="L34" s="22"/>
      <c r="M34" s="22"/>
      <c r="N34" s="22"/>
      <c r="O34" s="22"/>
      <c r="P34" s="22"/>
    </row>
    <row r="35" spans="1:16" ht="39" customHeight="1">
      <c r="A35" s="22"/>
      <c r="B35" s="35"/>
      <c r="C35" s="1146" t="s">
        <v>526</v>
      </c>
      <c r="D35" s="1147"/>
      <c r="E35" s="1148"/>
      <c r="F35" s="36" t="s">
        <v>527</v>
      </c>
      <c r="G35" s="37" t="s">
        <v>528</v>
      </c>
      <c r="H35" s="37" t="s">
        <v>529</v>
      </c>
      <c r="I35" s="37" t="s">
        <v>530</v>
      </c>
      <c r="J35" s="38" t="s">
        <v>528</v>
      </c>
      <c r="K35" s="22"/>
      <c r="L35" s="22"/>
      <c r="M35" s="22"/>
      <c r="N35" s="22"/>
      <c r="O35" s="22"/>
      <c r="P35" s="22"/>
    </row>
    <row r="36" spans="1:16" ht="39" customHeight="1">
      <c r="A36" s="22"/>
      <c r="B36" s="35"/>
      <c r="C36" s="1146" t="s">
        <v>531</v>
      </c>
      <c r="D36" s="1147"/>
      <c r="E36" s="1148"/>
      <c r="F36" s="36">
        <v>7.81</v>
      </c>
      <c r="G36" s="37">
        <v>8.06</v>
      </c>
      <c r="H36" s="37">
        <v>6.64</v>
      </c>
      <c r="I36" s="37">
        <v>7.76</v>
      </c>
      <c r="J36" s="38">
        <v>7.79</v>
      </c>
      <c r="K36" s="22"/>
      <c r="L36" s="22"/>
      <c r="M36" s="22"/>
      <c r="N36" s="22"/>
      <c r="O36" s="22"/>
      <c r="P36" s="22"/>
    </row>
    <row r="37" spans="1:16" ht="39" customHeight="1">
      <c r="A37" s="22"/>
      <c r="B37" s="35"/>
      <c r="C37" s="1146" t="s">
        <v>532</v>
      </c>
      <c r="D37" s="1147"/>
      <c r="E37" s="1148"/>
      <c r="F37" s="36">
        <v>1.71</v>
      </c>
      <c r="G37" s="37">
        <v>1.96</v>
      </c>
      <c r="H37" s="37">
        <v>1.96</v>
      </c>
      <c r="I37" s="37">
        <v>2.23</v>
      </c>
      <c r="J37" s="38">
        <v>2.39</v>
      </c>
      <c r="K37" s="22"/>
      <c r="L37" s="22"/>
      <c r="M37" s="22"/>
      <c r="N37" s="22"/>
      <c r="O37" s="22"/>
      <c r="P37" s="22"/>
    </row>
    <row r="38" spans="1:16" ht="39" customHeight="1">
      <c r="A38" s="22"/>
      <c r="B38" s="35"/>
      <c r="C38" s="1146" t="s">
        <v>533</v>
      </c>
      <c r="D38" s="1147"/>
      <c r="E38" s="1148"/>
      <c r="F38" s="36">
        <v>3.16</v>
      </c>
      <c r="G38" s="37">
        <v>3.35</v>
      </c>
      <c r="H38" s="37">
        <v>2.95</v>
      </c>
      <c r="I38" s="37">
        <v>2.86</v>
      </c>
      <c r="J38" s="38">
        <v>1.91</v>
      </c>
      <c r="K38" s="22"/>
      <c r="L38" s="22"/>
      <c r="M38" s="22"/>
      <c r="N38" s="22"/>
      <c r="O38" s="22"/>
      <c r="P38" s="22"/>
    </row>
    <row r="39" spans="1:16" ht="39" customHeight="1">
      <c r="A39" s="22"/>
      <c r="B39" s="35"/>
      <c r="C39" s="1146" t="s">
        <v>534</v>
      </c>
      <c r="D39" s="1147"/>
      <c r="E39" s="1148"/>
      <c r="F39" s="36" t="s">
        <v>477</v>
      </c>
      <c r="G39" s="37">
        <v>0.18</v>
      </c>
      <c r="H39" s="37">
        <v>1.66</v>
      </c>
      <c r="I39" s="37">
        <v>1.39</v>
      </c>
      <c r="J39" s="38">
        <v>1.41</v>
      </c>
      <c r="K39" s="22"/>
      <c r="L39" s="22"/>
      <c r="M39" s="22"/>
      <c r="N39" s="22"/>
      <c r="O39" s="22"/>
      <c r="P39" s="22"/>
    </row>
    <row r="40" spans="1:16" ht="39" customHeight="1">
      <c r="A40" s="22"/>
      <c r="B40" s="35"/>
      <c r="C40" s="1146" t="s">
        <v>535</v>
      </c>
      <c r="D40" s="1147"/>
      <c r="E40" s="1148"/>
      <c r="F40" s="36">
        <v>0.65</v>
      </c>
      <c r="G40" s="37">
        <v>0.24</v>
      </c>
      <c r="H40" s="37">
        <v>0.65</v>
      </c>
      <c r="I40" s="37">
        <v>0.66</v>
      </c>
      <c r="J40" s="38">
        <v>1.1100000000000001</v>
      </c>
      <c r="K40" s="22"/>
      <c r="L40" s="22"/>
      <c r="M40" s="22"/>
      <c r="N40" s="22"/>
      <c r="O40" s="22"/>
      <c r="P40" s="22"/>
    </row>
    <row r="41" spans="1:16" ht="39" customHeight="1">
      <c r="A41" s="22"/>
      <c r="B41" s="35"/>
      <c r="C41" s="1146" t="s">
        <v>536</v>
      </c>
      <c r="D41" s="1147"/>
      <c r="E41" s="1148"/>
      <c r="F41" s="36">
        <v>0.05</v>
      </c>
      <c r="G41" s="37">
        <v>0.21</v>
      </c>
      <c r="H41" s="37">
        <v>0.28000000000000003</v>
      </c>
      <c r="I41" s="37">
        <v>0.05</v>
      </c>
      <c r="J41" s="38">
        <v>0.05</v>
      </c>
      <c r="K41" s="22"/>
      <c r="L41" s="22"/>
      <c r="M41" s="22"/>
      <c r="N41" s="22"/>
      <c r="O41" s="22"/>
      <c r="P41" s="22"/>
    </row>
    <row r="42" spans="1:16" ht="39" customHeight="1">
      <c r="A42" s="22"/>
      <c r="B42" s="39"/>
      <c r="C42" s="1146" t="s">
        <v>537</v>
      </c>
      <c r="D42" s="1147"/>
      <c r="E42" s="1148"/>
      <c r="F42" s="36" t="s">
        <v>477</v>
      </c>
      <c r="G42" s="37" t="s">
        <v>477</v>
      </c>
      <c r="H42" s="37" t="s">
        <v>477</v>
      </c>
      <c r="I42" s="37" t="s">
        <v>477</v>
      </c>
      <c r="J42" s="38" t="s">
        <v>477</v>
      </c>
      <c r="K42" s="22"/>
      <c r="L42" s="22"/>
      <c r="M42" s="22"/>
      <c r="N42" s="22"/>
      <c r="O42" s="22"/>
      <c r="P42" s="22"/>
    </row>
    <row r="43" spans="1:16" ht="39" customHeight="1" thickBot="1">
      <c r="A43" s="22"/>
      <c r="B43" s="40"/>
      <c r="C43" s="1149" t="s">
        <v>538</v>
      </c>
      <c r="D43" s="1150"/>
      <c r="E43" s="1151"/>
      <c r="F43" s="41">
        <v>0</v>
      </c>
      <c r="G43" s="42">
        <v>0</v>
      </c>
      <c r="H43" s="42">
        <v>0</v>
      </c>
      <c r="I43" s="42">
        <v>0</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10</v>
      </c>
      <c r="C45" s="1163"/>
      <c r="D45" s="58"/>
      <c r="E45" s="1168" t="s">
        <v>11</v>
      </c>
      <c r="F45" s="1168"/>
      <c r="G45" s="1168"/>
      <c r="H45" s="1168"/>
      <c r="I45" s="1168"/>
      <c r="J45" s="1169"/>
      <c r="K45" s="59">
        <v>10113</v>
      </c>
      <c r="L45" s="60">
        <v>10255</v>
      </c>
      <c r="M45" s="60">
        <v>10692</v>
      </c>
      <c r="N45" s="60">
        <v>10832</v>
      </c>
      <c r="O45" s="61">
        <v>10511</v>
      </c>
      <c r="P45" s="48"/>
      <c r="Q45" s="48"/>
      <c r="R45" s="48"/>
      <c r="S45" s="48"/>
      <c r="T45" s="48"/>
      <c r="U45" s="48"/>
    </row>
    <row r="46" spans="1:21" ht="30.75" customHeight="1">
      <c r="A46" s="48"/>
      <c r="B46" s="1164"/>
      <c r="C46" s="1165"/>
      <c r="D46" s="62"/>
      <c r="E46" s="1156" t="s">
        <v>12</v>
      </c>
      <c r="F46" s="1156"/>
      <c r="G46" s="1156"/>
      <c r="H46" s="1156"/>
      <c r="I46" s="1156"/>
      <c r="J46" s="1157"/>
      <c r="K46" s="63" t="s">
        <v>477</v>
      </c>
      <c r="L46" s="64" t="s">
        <v>477</v>
      </c>
      <c r="M46" s="64" t="s">
        <v>477</v>
      </c>
      <c r="N46" s="64" t="s">
        <v>477</v>
      </c>
      <c r="O46" s="65" t="s">
        <v>477</v>
      </c>
      <c r="P46" s="48"/>
      <c r="Q46" s="48"/>
      <c r="R46" s="48"/>
      <c r="S46" s="48"/>
      <c r="T46" s="48"/>
      <c r="U46" s="48"/>
    </row>
    <row r="47" spans="1:21" ht="30.75" customHeight="1">
      <c r="A47" s="48"/>
      <c r="B47" s="1164"/>
      <c r="C47" s="1165"/>
      <c r="D47" s="62"/>
      <c r="E47" s="1156" t="s">
        <v>13</v>
      </c>
      <c r="F47" s="1156"/>
      <c r="G47" s="1156"/>
      <c r="H47" s="1156"/>
      <c r="I47" s="1156"/>
      <c r="J47" s="1157"/>
      <c r="K47" s="63" t="s">
        <v>477</v>
      </c>
      <c r="L47" s="64" t="s">
        <v>477</v>
      </c>
      <c r="M47" s="64" t="s">
        <v>477</v>
      </c>
      <c r="N47" s="64" t="s">
        <v>477</v>
      </c>
      <c r="O47" s="65" t="s">
        <v>477</v>
      </c>
      <c r="P47" s="48"/>
      <c r="Q47" s="48"/>
      <c r="R47" s="48"/>
      <c r="S47" s="48"/>
      <c r="T47" s="48"/>
      <c r="U47" s="48"/>
    </row>
    <row r="48" spans="1:21" ht="30.75" customHeight="1">
      <c r="A48" s="48"/>
      <c r="B48" s="1164"/>
      <c r="C48" s="1165"/>
      <c r="D48" s="62"/>
      <c r="E48" s="1156" t="s">
        <v>14</v>
      </c>
      <c r="F48" s="1156"/>
      <c r="G48" s="1156"/>
      <c r="H48" s="1156"/>
      <c r="I48" s="1156"/>
      <c r="J48" s="1157"/>
      <c r="K48" s="63">
        <v>4006</v>
      </c>
      <c r="L48" s="64">
        <v>4186</v>
      </c>
      <c r="M48" s="64">
        <v>4231</v>
      </c>
      <c r="N48" s="64">
        <v>3861</v>
      </c>
      <c r="O48" s="65">
        <v>3665</v>
      </c>
      <c r="P48" s="48"/>
      <c r="Q48" s="48"/>
      <c r="R48" s="48"/>
      <c r="S48" s="48"/>
      <c r="T48" s="48"/>
      <c r="U48" s="48"/>
    </row>
    <row r="49" spans="1:21" ht="30.75" customHeight="1">
      <c r="A49" s="48"/>
      <c r="B49" s="1164"/>
      <c r="C49" s="1165"/>
      <c r="D49" s="62"/>
      <c r="E49" s="1156" t="s">
        <v>15</v>
      </c>
      <c r="F49" s="1156"/>
      <c r="G49" s="1156"/>
      <c r="H49" s="1156"/>
      <c r="I49" s="1156"/>
      <c r="J49" s="1157"/>
      <c r="K49" s="63">
        <v>224</v>
      </c>
      <c r="L49" s="64">
        <v>260</v>
      </c>
      <c r="M49" s="64">
        <v>218</v>
      </c>
      <c r="N49" s="64">
        <v>214</v>
      </c>
      <c r="O49" s="65">
        <v>233</v>
      </c>
      <c r="P49" s="48"/>
      <c r="Q49" s="48"/>
      <c r="R49" s="48"/>
      <c r="S49" s="48"/>
      <c r="T49" s="48"/>
      <c r="U49" s="48"/>
    </row>
    <row r="50" spans="1:21" ht="30.75" customHeight="1">
      <c r="A50" s="48"/>
      <c r="B50" s="1164"/>
      <c r="C50" s="1165"/>
      <c r="D50" s="62"/>
      <c r="E50" s="1156" t="s">
        <v>16</v>
      </c>
      <c r="F50" s="1156"/>
      <c r="G50" s="1156"/>
      <c r="H50" s="1156"/>
      <c r="I50" s="1156"/>
      <c r="J50" s="1157"/>
      <c r="K50" s="63">
        <v>231</v>
      </c>
      <c r="L50" s="64">
        <v>237</v>
      </c>
      <c r="M50" s="64">
        <v>252</v>
      </c>
      <c r="N50" s="64">
        <v>219</v>
      </c>
      <c r="O50" s="65">
        <v>11</v>
      </c>
      <c r="P50" s="48"/>
      <c r="Q50" s="48"/>
      <c r="R50" s="48"/>
      <c r="S50" s="48"/>
      <c r="T50" s="48"/>
      <c r="U50" s="48"/>
    </row>
    <row r="51" spans="1:21" ht="30.75" customHeight="1">
      <c r="A51" s="48"/>
      <c r="B51" s="1166"/>
      <c r="C51" s="1167"/>
      <c r="D51" s="66"/>
      <c r="E51" s="1156" t="s">
        <v>17</v>
      </c>
      <c r="F51" s="1156"/>
      <c r="G51" s="1156"/>
      <c r="H51" s="1156"/>
      <c r="I51" s="1156"/>
      <c r="J51" s="1157"/>
      <c r="K51" s="63">
        <v>3</v>
      </c>
      <c r="L51" s="64">
        <v>3</v>
      </c>
      <c r="M51" s="64">
        <v>0</v>
      </c>
      <c r="N51" s="64" t="s">
        <v>477</v>
      </c>
      <c r="O51" s="65">
        <v>0</v>
      </c>
      <c r="P51" s="48"/>
      <c r="Q51" s="48"/>
      <c r="R51" s="48"/>
      <c r="S51" s="48"/>
      <c r="T51" s="48"/>
      <c r="U51" s="48"/>
    </row>
    <row r="52" spans="1:21" ht="30.75" customHeight="1">
      <c r="A52" s="48"/>
      <c r="B52" s="1154" t="s">
        <v>18</v>
      </c>
      <c r="C52" s="1155"/>
      <c r="D52" s="66"/>
      <c r="E52" s="1156" t="s">
        <v>19</v>
      </c>
      <c r="F52" s="1156"/>
      <c r="G52" s="1156"/>
      <c r="H52" s="1156"/>
      <c r="I52" s="1156"/>
      <c r="J52" s="1157"/>
      <c r="K52" s="63">
        <v>14240</v>
      </c>
      <c r="L52" s="64">
        <v>13716</v>
      </c>
      <c r="M52" s="64">
        <v>14444</v>
      </c>
      <c r="N52" s="64">
        <v>14375</v>
      </c>
      <c r="O52" s="65">
        <v>14536</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337</v>
      </c>
      <c r="L53" s="69">
        <v>1225</v>
      </c>
      <c r="M53" s="69">
        <v>949</v>
      </c>
      <c r="N53" s="69">
        <v>751</v>
      </c>
      <c r="O53" s="70">
        <v>-116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2016-05-02T00:38:31Z</cp:lastPrinted>
  <dcterms:created xsi:type="dcterms:W3CDTF">2016-02-15T01:44:24Z</dcterms:created>
  <dcterms:modified xsi:type="dcterms:W3CDTF">2016-05-09T07:58:58Z</dcterms:modified>
  <cp:category/>
</cp:coreProperties>
</file>