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95" windowHeight="7785" tabRatio="632" activeTab="0"/>
  </bookViews>
  <sheets>
    <sheet name="sheet1" sheetId="1" r:id="rId1"/>
  </sheets>
  <definedNames>
    <definedName name="_xlnm.Print_Area" localSheetId="0">'sheet1'!$A$1:$Y$54</definedName>
    <definedName name="Z_2C48930A_F51C_4613_BF9B_334A1AE18718_.wvu.PrintArea" localSheetId="0" hidden="1">'sheet1'!$A$1:$F$55</definedName>
    <definedName name="Z_2C48930A_F51C_4613_BF9B_334A1AE18718_.wvu.Rows" localSheetId="0" hidden="1">'sheet1'!#REF!,'sheet1'!$27:$27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K1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附属高校は除き、法人共通は含んでいる</t>
        </r>
      </text>
    </comment>
  </commentList>
</comments>
</file>

<file path=xl/sharedStrings.xml><?xml version="1.0" encoding="utf-8"?>
<sst xmlns="http://schemas.openxmlformats.org/spreadsheetml/2006/main" count="99" uniqueCount="99">
  <si>
    <t>大阪大学</t>
  </si>
  <si>
    <t>業務費</t>
  </si>
  <si>
    <t>（貸借対照表より）</t>
  </si>
  <si>
    <t>C</t>
  </si>
  <si>
    <t>流動資産</t>
  </si>
  <si>
    <t>D</t>
  </si>
  <si>
    <t>流動負債</t>
  </si>
  <si>
    <t>E</t>
  </si>
  <si>
    <t>未払金</t>
  </si>
  <si>
    <t>F</t>
  </si>
  <si>
    <t>経常費用</t>
  </si>
  <si>
    <t>G</t>
  </si>
  <si>
    <t>H</t>
  </si>
  <si>
    <t>教育経費</t>
  </si>
  <si>
    <t>I</t>
  </si>
  <si>
    <t>研究経費</t>
  </si>
  <si>
    <t>教育研究支援経費</t>
  </si>
  <si>
    <t>受託研究費</t>
  </si>
  <si>
    <t>受託事業費</t>
  </si>
  <si>
    <t>人件費</t>
  </si>
  <si>
    <t>一般管理費</t>
  </si>
  <si>
    <t>経常収益</t>
  </si>
  <si>
    <t>運営費交付金収益</t>
  </si>
  <si>
    <t>学生納付金収益</t>
  </si>
  <si>
    <t>外部資金収益</t>
  </si>
  <si>
    <t>受託研究等収益</t>
  </si>
  <si>
    <t>受託事業等収益</t>
  </si>
  <si>
    <t>寄附金収益</t>
  </si>
  <si>
    <t>補助金等収益</t>
  </si>
  <si>
    <t>（業務実施コスト計算書より）</t>
  </si>
  <si>
    <t>業務（行政サービス）実施コスト</t>
  </si>
  <si>
    <t>財務分析指標（国立大学の分析指標に準拠）</t>
  </si>
  <si>
    <t>C/D</t>
  </si>
  <si>
    <t>流動比率</t>
  </si>
  <si>
    <t>E/G</t>
  </si>
  <si>
    <t>未払金比率</t>
  </si>
  <si>
    <t>人件費比率</t>
  </si>
  <si>
    <t>一般管理費比率</t>
  </si>
  <si>
    <t>外部資金比率</t>
  </si>
  <si>
    <t>I/G</t>
  </si>
  <si>
    <t>業務費対研究経費比率</t>
  </si>
  <si>
    <t>H/G</t>
  </si>
  <si>
    <t>業務費対教育経費比率</t>
  </si>
  <si>
    <t>H/A</t>
  </si>
  <si>
    <t>学生当教育経費</t>
  </si>
  <si>
    <t>I/B</t>
  </si>
  <si>
    <t>教員当研究経費</t>
  </si>
  <si>
    <t>経常利益率</t>
  </si>
  <si>
    <t>学生当業務コスト</t>
  </si>
  <si>
    <t>運営費交付金比率</t>
  </si>
  <si>
    <t>学生納付金比率</t>
  </si>
  <si>
    <t>学生数（大学院を含む）</t>
  </si>
  <si>
    <t>教員数</t>
  </si>
  <si>
    <t>Q/B</t>
  </si>
  <si>
    <t>P/N</t>
  </si>
  <si>
    <t>O/N</t>
  </si>
  <si>
    <t>大阪府評価委員会　独自指標</t>
  </si>
  <si>
    <t>S/A</t>
  </si>
  <si>
    <t>R/N</t>
  </si>
  <si>
    <t>(I+J+K)/B</t>
  </si>
  <si>
    <t>Q/N</t>
  </si>
  <si>
    <t>M/G</t>
  </si>
  <si>
    <t>L/G</t>
  </si>
  <si>
    <t>S</t>
  </si>
  <si>
    <t>R</t>
  </si>
  <si>
    <t>検定料収益</t>
  </si>
  <si>
    <t>入学金収益</t>
  </si>
  <si>
    <t>授業料収益</t>
  </si>
  <si>
    <t>P</t>
  </si>
  <si>
    <t>O</t>
  </si>
  <si>
    <t>N</t>
  </si>
  <si>
    <t>M</t>
  </si>
  <si>
    <t>L</t>
  </si>
  <si>
    <t>K</t>
  </si>
  <si>
    <t>J</t>
  </si>
  <si>
    <t>B</t>
  </si>
  <si>
    <t>A</t>
  </si>
  <si>
    <t>大阪府立
大学</t>
  </si>
  <si>
    <t>大阪市立
大学</t>
  </si>
  <si>
    <t>首都大学
東京</t>
  </si>
  <si>
    <t>東京農工
大学</t>
  </si>
  <si>
    <t>東京工業
大学</t>
  </si>
  <si>
    <t>事務職員数</t>
  </si>
  <si>
    <t>財務費用他</t>
  </si>
  <si>
    <t>資産見返負債戻入</t>
  </si>
  <si>
    <t>その他の収益</t>
  </si>
  <si>
    <t>経常利益</t>
  </si>
  <si>
    <t>（単位：人、百万円）</t>
  </si>
  <si>
    <t>（事業報告書等より）</t>
  </si>
  <si>
    <t>（損益計算書より）※法人本部・大学にかかるもの（セグメント情報より、附属病院・高校、高専は除いている）</t>
  </si>
  <si>
    <t>Q</t>
  </si>
  <si>
    <t>国立大学
Bｸﾞﾙｰﾌﾟ
13大学平均</t>
  </si>
  <si>
    <r>
      <rPr>
        <sz val="7"/>
        <color indexed="8"/>
        <rFont val="ＭＳ Ｐゴシック"/>
        <family val="3"/>
      </rPr>
      <t>教員当広義研究経費</t>
    </r>
    <r>
      <rPr>
        <sz val="6"/>
        <color indexed="8"/>
        <rFont val="ＭＳ Ｐゴシック"/>
        <family val="3"/>
      </rPr>
      <t>（科研費を含まず）</t>
    </r>
  </si>
  <si>
    <t>神戸大学</t>
  </si>
  <si>
    <t>（単位：％、千円）</t>
  </si>
  <si>
    <t>　　　　平成23年度　大学決算比較</t>
  </si>
  <si>
    <t>※国大Ｂグループの財務分析指標は、文部科学省ＨＰから引用（※除く）</t>
  </si>
  <si>
    <t>教員当外部資金獲得額</t>
  </si>
  <si>
    <t>（科研費を含まず）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</si>
</sst>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▲ &quot;#,##0"/>
    <numFmt numFmtId="178" formatCode="0.0%;\ &quot;▲ &quot;0.0%"/>
  </numFmts>
  <fonts count="6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b/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明朝"/>
      <family val="1"/>
    </font>
    <font>
      <sz val="10"/>
      <color indexed="9"/>
      <name val="ＭＳ Ｐゴシック"/>
      <family val="3"/>
    </font>
    <font>
      <sz val="10"/>
      <color indexed="9"/>
      <name val="Calibri"/>
      <family val="2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9"/>
      <color theme="1"/>
      <name val="Calibri"/>
      <family val="3"/>
    </font>
    <font>
      <b/>
      <sz val="10"/>
      <color theme="1"/>
      <name val="Calibri"/>
      <family val="3"/>
    </font>
    <font>
      <b/>
      <sz val="8"/>
      <color theme="1"/>
      <name val="Calibri"/>
      <family val="3"/>
    </font>
    <font>
      <b/>
      <sz val="16"/>
      <color theme="1"/>
      <name val="HG丸ｺﾞｼｯｸM-PRO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hair"/>
      <top/>
      <bottom style="medium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hair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/>
    </border>
    <border>
      <left style="hair"/>
      <right/>
      <top style="hair"/>
      <bottom style="thin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/>
      <bottom style="medium"/>
    </border>
    <border>
      <left style="thin"/>
      <right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medium"/>
    </border>
    <border>
      <left style="hair"/>
      <right/>
      <top style="hair"/>
      <bottom/>
    </border>
    <border>
      <left/>
      <right/>
      <top/>
      <bottom style="medium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/>
      <right/>
      <top style="hair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56" fillId="33" borderId="0" xfId="66" applyFont="1" applyFill="1">
      <alignment vertical="center"/>
      <protection/>
    </xf>
    <xf numFmtId="177" fontId="56" fillId="33" borderId="10" xfId="53" applyNumberFormat="1" applyFont="1" applyFill="1" applyBorder="1" applyAlignment="1">
      <alignment vertical="center"/>
    </xf>
    <xf numFmtId="0" fontId="57" fillId="33" borderId="0" xfId="66" applyFont="1" applyFill="1">
      <alignment vertical="center"/>
      <protection/>
    </xf>
    <xf numFmtId="177" fontId="56" fillId="33" borderId="11" xfId="53" applyNumberFormat="1" applyFont="1" applyFill="1" applyBorder="1" applyAlignment="1">
      <alignment vertical="center"/>
    </xf>
    <xf numFmtId="0" fontId="57" fillId="33" borderId="12" xfId="66" applyFont="1" applyFill="1" applyBorder="1" applyAlignment="1">
      <alignment vertical="center"/>
      <protection/>
    </xf>
    <xf numFmtId="177" fontId="57" fillId="33" borderId="11" xfId="53" applyNumberFormat="1" applyFont="1" applyFill="1" applyBorder="1" applyAlignment="1">
      <alignment vertical="center"/>
    </xf>
    <xf numFmtId="0" fontId="57" fillId="33" borderId="0" xfId="66" applyFont="1" applyFill="1" applyAlignment="1">
      <alignment horizontal="center" vertical="center"/>
      <protection/>
    </xf>
    <xf numFmtId="0" fontId="57" fillId="33" borderId="13" xfId="66" applyFont="1" applyFill="1" applyBorder="1">
      <alignment vertical="center"/>
      <protection/>
    </xf>
    <xf numFmtId="0" fontId="57" fillId="33" borderId="14" xfId="66" applyFont="1" applyFill="1" applyBorder="1">
      <alignment vertical="center"/>
      <protection/>
    </xf>
    <xf numFmtId="0" fontId="57" fillId="33" borderId="15" xfId="66" applyFont="1" applyFill="1" applyBorder="1">
      <alignment vertical="center"/>
      <protection/>
    </xf>
    <xf numFmtId="0" fontId="57" fillId="33" borderId="16" xfId="66" applyFont="1" applyFill="1" applyBorder="1">
      <alignment vertical="center"/>
      <protection/>
    </xf>
    <xf numFmtId="0" fontId="57" fillId="33" borderId="0" xfId="66" applyFont="1" applyFill="1" applyBorder="1">
      <alignment vertical="center"/>
      <protection/>
    </xf>
    <xf numFmtId="0" fontId="58" fillId="33" borderId="0" xfId="66" applyFont="1" applyFill="1" applyBorder="1" applyAlignment="1">
      <alignment horizontal="right"/>
      <protection/>
    </xf>
    <xf numFmtId="0" fontId="59" fillId="33" borderId="0" xfId="66" applyFont="1" applyFill="1" applyAlignment="1">
      <alignment/>
      <protection/>
    </xf>
    <xf numFmtId="0" fontId="56" fillId="33" borderId="0" xfId="66" applyFont="1" applyFill="1">
      <alignment vertical="center"/>
      <protection/>
    </xf>
    <xf numFmtId="0" fontId="56" fillId="33" borderId="10" xfId="66" applyFont="1" applyFill="1" applyBorder="1">
      <alignment vertical="center"/>
      <protection/>
    </xf>
    <xf numFmtId="0" fontId="56" fillId="33" borderId="13" xfId="66" applyFont="1" applyFill="1" applyBorder="1">
      <alignment vertical="center"/>
      <protection/>
    </xf>
    <xf numFmtId="0" fontId="56" fillId="33" borderId="17" xfId="66" applyFont="1" applyFill="1" applyBorder="1">
      <alignment vertical="center"/>
      <protection/>
    </xf>
    <xf numFmtId="177" fontId="57" fillId="33" borderId="11" xfId="53" applyNumberFormat="1" applyFont="1" applyFill="1" applyBorder="1" applyAlignment="1">
      <alignment vertical="center"/>
    </xf>
    <xf numFmtId="177" fontId="56" fillId="33" borderId="18" xfId="53" applyNumberFormat="1" applyFont="1" applyFill="1" applyBorder="1" applyAlignment="1">
      <alignment vertical="center"/>
    </xf>
    <xf numFmtId="178" fontId="57" fillId="33" borderId="10" xfId="43" applyNumberFormat="1" applyFont="1" applyFill="1" applyBorder="1" applyAlignment="1">
      <alignment vertical="center"/>
    </xf>
    <xf numFmtId="178" fontId="57" fillId="33" borderId="11" xfId="43" applyNumberFormat="1" applyFont="1" applyFill="1" applyBorder="1" applyAlignment="1">
      <alignment vertical="center"/>
    </xf>
    <xf numFmtId="38" fontId="57" fillId="33" borderId="0" xfId="53" applyFont="1" applyFill="1" applyBorder="1" applyAlignment="1">
      <alignment vertical="center"/>
    </xf>
    <xf numFmtId="38" fontId="57" fillId="0" borderId="11" xfId="53" applyFont="1" applyFill="1" applyBorder="1" applyAlignment="1">
      <alignment vertical="center"/>
    </xf>
    <xf numFmtId="38" fontId="57" fillId="33" borderId="18" xfId="53" applyFont="1" applyFill="1" applyBorder="1" applyAlignment="1">
      <alignment vertical="center"/>
    </xf>
    <xf numFmtId="0" fontId="59" fillId="33" borderId="0" xfId="66" applyFont="1" applyFill="1" applyBorder="1" applyAlignment="1">
      <alignment/>
      <protection/>
    </xf>
    <xf numFmtId="0" fontId="57" fillId="33" borderId="0" xfId="66" applyFont="1" applyFill="1" applyBorder="1" applyAlignment="1">
      <alignment/>
      <protection/>
    </xf>
    <xf numFmtId="0" fontId="58" fillId="33" borderId="0" xfId="66" applyFont="1" applyFill="1" applyAlignment="1">
      <alignment horizontal="right" vertical="center"/>
      <protection/>
    </xf>
    <xf numFmtId="0" fontId="58" fillId="33" borderId="0" xfId="66" applyFont="1" applyFill="1">
      <alignment vertical="center"/>
      <protection/>
    </xf>
    <xf numFmtId="0" fontId="56" fillId="33" borderId="0" xfId="66" applyFont="1" applyFill="1" applyAlignment="1">
      <alignment horizontal="center" vertical="center"/>
      <protection/>
    </xf>
    <xf numFmtId="0" fontId="56" fillId="33" borderId="0" xfId="66" applyFont="1" applyFill="1" applyAlignment="1">
      <alignment horizontal="center" vertical="center"/>
      <protection/>
    </xf>
    <xf numFmtId="0" fontId="56" fillId="33" borderId="19" xfId="66" applyFont="1" applyFill="1" applyBorder="1" applyAlignment="1">
      <alignment vertical="center"/>
      <protection/>
    </xf>
    <xf numFmtId="0" fontId="56" fillId="33" borderId="20" xfId="66" applyFont="1" applyFill="1" applyBorder="1">
      <alignment vertical="center"/>
      <protection/>
    </xf>
    <xf numFmtId="177" fontId="56" fillId="33" borderId="21" xfId="53" applyNumberFormat="1" applyFont="1" applyFill="1" applyBorder="1" applyAlignment="1">
      <alignment vertical="center"/>
    </xf>
    <xf numFmtId="0" fontId="56" fillId="33" borderId="0" xfId="66" applyFont="1" applyFill="1" applyBorder="1" applyAlignment="1">
      <alignment horizontal="right"/>
      <protection/>
    </xf>
    <xf numFmtId="0" fontId="57" fillId="33" borderId="0" xfId="66" applyFont="1" applyFill="1" applyAlignment="1">
      <alignment horizontal="left" vertical="center"/>
      <protection/>
    </xf>
    <xf numFmtId="0" fontId="57" fillId="33" borderId="22" xfId="66" applyFont="1" applyFill="1" applyBorder="1" applyAlignment="1">
      <alignment horizontal="left" vertical="center"/>
      <protection/>
    </xf>
    <xf numFmtId="0" fontId="57" fillId="33" borderId="0" xfId="66" applyFont="1" applyFill="1" applyBorder="1" applyAlignment="1">
      <alignment horizontal="left" vertical="center"/>
      <protection/>
    </xf>
    <xf numFmtId="0" fontId="57" fillId="33" borderId="0" xfId="66" applyFont="1" applyFill="1" applyAlignment="1">
      <alignment horizontal="left" vertical="center"/>
      <protection/>
    </xf>
    <xf numFmtId="0" fontId="56" fillId="33" borderId="17" xfId="66" applyFont="1" applyFill="1" applyBorder="1" applyAlignment="1">
      <alignment vertical="center"/>
      <protection/>
    </xf>
    <xf numFmtId="0" fontId="57" fillId="33" borderId="0" xfId="66" applyFont="1" applyFill="1" applyBorder="1" applyAlignment="1">
      <alignment vertical="center"/>
      <protection/>
    </xf>
    <xf numFmtId="0" fontId="56" fillId="33" borderId="23" xfId="66" applyFont="1" applyFill="1" applyBorder="1" applyAlignment="1">
      <alignment horizontal="center" vertical="center" wrapText="1"/>
      <protection/>
    </xf>
    <xf numFmtId="0" fontId="56" fillId="33" borderId="24" xfId="66" applyFont="1" applyFill="1" applyBorder="1" applyAlignment="1">
      <alignment vertical="center"/>
      <protection/>
    </xf>
    <xf numFmtId="0" fontId="56" fillId="33" borderId="25" xfId="66" applyFont="1" applyFill="1" applyBorder="1" applyAlignment="1">
      <alignment vertical="center"/>
      <protection/>
    </xf>
    <xf numFmtId="177" fontId="56" fillId="33" borderId="23" xfId="53" applyNumberFormat="1" applyFont="1" applyFill="1" applyBorder="1" applyAlignment="1">
      <alignment vertical="center"/>
    </xf>
    <xf numFmtId="0" fontId="56" fillId="33" borderId="26" xfId="66" applyFont="1" applyFill="1" applyBorder="1" applyAlignment="1">
      <alignment vertical="center"/>
      <protection/>
    </xf>
    <xf numFmtId="177" fontId="56" fillId="33" borderId="27" xfId="53" applyNumberFormat="1" applyFont="1" applyFill="1" applyBorder="1" applyAlignment="1">
      <alignment vertical="center"/>
    </xf>
    <xf numFmtId="0" fontId="56" fillId="33" borderId="28" xfId="66" applyFont="1" applyFill="1" applyBorder="1">
      <alignment vertical="center"/>
      <protection/>
    </xf>
    <xf numFmtId="0" fontId="56" fillId="33" borderId="23" xfId="66" applyFont="1" applyFill="1" applyBorder="1">
      <alignment vertical="center"/>
      <protection/>
    </xf>
    <xf numFmtId="0" fontId="56" fillId="33" borderId="29" xfId="66" applyFont="1" applyFill="1" applyBorder="1">
      <alignment vertical="center"/>
      <protection/>
    </xf>
    <xf numFmtId="0" fontId="56" fillId="33" borderId="30" xfId="66" applyFont="1" applyFill="1" applyBorder="1">
      <alignment vertical="center"/>
      <protection/>
    </xf>
    <xf numFmtId="0" fontId="56" fillId="33" borderId="31" xfId="66" applyFont="1" applyFill="1" applyBorder="1">
      <alignment vertical="center"/>
      <protection/>
    </xf>
    <xf numFmtId="0" fontId="56" fillId="33" borderId="32" xfId="66" applyFont="1" applyFill="1" applyBorder="1">
      <alignment vertical="center"/>
      <protection/>
    </xf>
    <xf numFmtId="177" fontId="56" fillId="33" borderId="31" xfId="53" applyNumberFormat="1" applyFont="1" applyFill="1" applyBorder="1" applyAlignment="1">
      <alignment vertical="center"/>
    </xf>
    <xf numFmtId="0" fontId="56" fillId="33" borderId="33" xfId="66" applyFont="1" applyFill="1" applyBorder="1" applyAlignment="1">
      <alignment vertical="center"/>
      <protection/>
    </xf>
    <xf numFmtId="0" fontId="56" fillId="33" borderId="34" xfId="66" applyFont="1" applyFill="1" applyBorder="1">
      <alignment vertical="center"/>
      <protection/>
    </xf>
    <xf numFmtId="0" fontId="56" fillId="33" borderId="35" xfId="66" applyFont="1" applyFill="1" applyBorder="1">
      <alignment vertical="center"/>
      <protection/>
    </xf>
    <xf numFmtId="0" fontId="56" fillId="33" borderId="36" xfId="66" applyFont="1" applyFill="1" applyBorder="1">
      <alignment vertical="center"/>
      <protection/>
    </xf>
    <xf numFmtId="0" fontId="56" fillId="33" borderId="37" xfId="66" applyFont="1" applyFill="1" applyBorder="1">
      <alignment vertical="center"/>
      <protection/>
    </xf>
    <xf numFmtId="177" fontId="56" fillId="33" borderId="36" xfId="66" applyNumberFormat="1" applyFont="1" applyFill="1" applyBorder="1">
      <alignment vertical="center"/>
      <protection/>
    </xf>
    <xf numFmtId="0" fontId="56" fillId="33" borderId="38" xfId="66" applyFont="1" applyFill="1" applyBorder="1">
      <alignment vertical="center"/>
      <protection/>
    </xf>
    <xf numFmtId="0" fontId="56" fillId="33" borderId="39" xfId="66" applyFont="1" applyFill="1" applyBorder="1">
      <alignment vertical="center"/>
      <protection/>
    </xf>
    <xf numFmtId="0" fontId="56" fillId="33" borderId="40" xfId="66" applyFont="1" applyFill="1" applyBorder="1">
      <alignment vertical="center"/>
      <protection/>
    </xf>
    <xf numFmtId="177" fontId="56" fillId="33" borderId="39" xfId="53" applyNumberFormat="1" applyFont="1" applyFill="1" applyBorder="1" applyAlignment="1">
      <alignment vertical="center"/>
    </xf>
    <xf numFmtId="0" fontId="57" fillId="33" borderId="41" xfId="66" applyFont="1" applyFill="1" applyBorder="1">
      <alignment vertical="center"/>
      <protection/>
    </xf>
    <xf numFmtId="178" fontId="57" fillId="33" borderId="31" xfId="43" applyNumberFormat="1" applyFont="1" applyFill="1" applyBorder="1" applyAlignment="1">
      <alignment vertical="center"/>
    </xf>
    <xf numFmtId="0" fontId="57" fillId="33" borderId="42" xfId="66" applyFont="1" applyFill="1" applyBorder="1">
      <alignment vertical="center"/>
      <protection/>
    </xf>
    <xf numFmtId="0" fontId="57" fillId="33" borderId="0" xfId="66" applyFont="1" applyFill="1" applyBorder="1" applyAlignment="1">
      <alignment vertical="center" wrapText="1"/>
      <protection/>
    </xf>
    <xf numFmtId="0" fontId="57" fillId="33" borderId="0" xfId="66" applyFont="1" applyFill="1" applyBorder="1" applyAlignment="1">
      <alignment horizontal="center" vertical="center"/>
      <protection/>
    </xf>
    <xf numFmtId="176" fontId="56" fillId="33" borderId="0" xfId="66" applyNumberFormat="1" applyFont="1" applyFill="1" applyBorder="1">
      <alignment vertical="center"/>
      <protection/>
    </xf>
    <xf numFmtId="49" fontId="56" fillId="33" borderId="0" xfId="66" applyNumberFormat="1" applyFont="1" applyFill="1" applyBorder="1" applyAlignment="1">
      <alignment horizontal="center" vertical="center"/>
      <protection/>
    </xf>
    <xf numFmtId="0" fontId="58" fillId="33" borderId="0" xfId="66" applyFont="1" applyFill="1" applyBorder="1" applyAlignment="1">
      <alignment horizontal="center" vertical="center"/>
      <protection/>
    </xf>
    <xf numFmtId="0" fontId="56" fillId="33" borderId="0" xfId="66" applyFont="1" applyFill="1" applyBorder="1" applyAlignment="1">
      <alignment vertical="center" wrapText="1"/>
      <protection/>
    </xf>
    <xf numFmtId="0" fontId="56" fillId="33" borderId="0" xfId="66" applyFont="1" applyFill="1" applyBorder="1" applyAlignment="1">
      <alignment vertical="center"/>
      <protection/>
    </xf>
    <xf numFmtId="177" fontId="60" fillId="33" borderId="23" xfId="53" applyNumberFormat="1" applyFont="1" applyFill="1" applyBorder="1" applyAlignment="1">
      <alignment vertical="center"/>
    </xf>
    <xf numFmtId="177" fontId="60" fillId="33" borderId="11" xfId="53" applyNumberFormat="1" applyFont="1" applyFill="1" applyBorder="1" applyAlignment="1">
      <alignment vertical="center"/>
    </xf>
    <xf numFmtId="177" fontId="60" fillId="33" borderId="27" xfId="53" applyNumberFormat="1" applyFont="1" applyFill="1" applyBorder="1" applyAlignment="1">
      <alignment vertical="center"/>
    </xf>
    <xf numFmtId="0" fontId="60" fillId="33" borderId="28" xfId="66" applyFont="1" applyFill="1" applyBorder="1" applyAlignment="1">
      <alignment horizontal="center" vertical="center" wrapText="1"/>
      <protection/>
    </xf>
    <xf numFmtId="177" fontId="60" fillId="33" borderId="31" xfId="53" applyNumberFormat="1" applyFont="1" applyFill="1" applyBorder="1" applyAlignment="1">
      <alignment vertical="center"/>
    </xf>
    <xf numFmtId="177" fontId="59" fillId="33" borderId="11" xfId="53" applyNumberFormat="1" applyFont="1" applyFill="1" applyBorder="1" applyAlignment="1">
      <alignment vertical="center"/>
    </xf>
    <xf numFmtId="177" fontId="59" fillId="33" borderId="11" xfId="53" applyNumberFormat="1" applyFont="1" applyFill="1" applyBorder="1" applyAlignment="1">
      <alignment vertical="center"/>
    </xf>
    <xf numFmtId="177" fontId="60" fillId="33" borderId="21" xfId="53" applyNumberFormat="1" applyFont="1" applyFill="1" applyBorder="1" applyAlignment="1">
      <alignment vertical="center"/>
    </xf>
    <xf numFmtId="177" fontId="60" fillId="33" borderId="18" xfId="53" applyNumberFormat="1" applyFont="1" applyFill="1" applyBorder="1" applyAlignment="1">
      <alignment vertical="center"/>
    </xf>
    <xf numFmtId="177" fontId="60" fillId="33" borderId="10" xfId="53" applyNumberFormat="1" applyFont="1" applyFill="1" applyBorder="1" applyAlignment="1">
      <alignment vertical="center"/>
    </xf>
    <xf numFmtId="177" fontId="60" fillId="33" borderId="36" xfId="66" applyNumberFormat="1" applyFont="1" applyFill="1" applyBorder="1">
      <alignment vertical="center"/>
      <protection/>
    </xf>
    <xf numFmtId="177" fontId="60" fillId="33" borderId="39" xfId="53" applyNumberFormat="1" applyFont="1" applyFill="1" applyBorder="1" applyAlignment="1">
      <alignment vertical="center"/>
    </xf>
    <xf numFmtId="178" fontId="59" fillId="33" borderId="31" xfId="43" applyNumberFormat="1" applyFont="1" applyFill="1" applyBorder="1" applyAlignment="1">
      <alignment vertical="center"/>
    </xf>
    <xf numFmtId="178" fontId="59" fillId="33" borderId="11" xfId="43" applyNumberFormat="1" applyFont="1" applyFill="1" applyBorder="1" applyAlignment="1">
      <alignment vertical="center"/>
    </xf>
    <xf numFmtId="38" fontId="59" fillId="0" borderId="11" xfId="53" applyFont="1" applyFill="1" applyBorder="1" applyAlignment="1">
      <alignment vertical="center"/>
    </xf>
    <xf numFmtId="177" fontId="56" fillId="33" borderId="43" xfId="53" applyNumberFormat="1" applyFont="1" applyFill="1" applyBorder="1" applyAlignment="1">
      <alignment vertical="center"/>
    </xf>
    <xf numFmtId="0" fontId="56" fillId="34" borderId="42" xfId="66" applyFont="1" applyFill="1" applyBorder="1" applyAlignment="1">
      <alignment vertical="center"/>
      <protection/>
    </xf>
    <xf numFmtId="177" fontId="60" fillId="34" borderId="11" xfId="53" applyNumberFormat="1" applyFont="1" applyFill="1" applyBorder="1" applyAlignment="1">
      <alignment vertical="center"/>
    </xf>
    <xf numFmtId="177" fontId="56" fillId="34" borderId="11" xfId="53" applyNumberFormat="1" applyFont="1" applyFill="1" applyBorder="1" applyAlignment="1">
      <alignment vertical="center"/>
    </xf>
    <xf numFmtId="0" fontId="56" fillId="34" borderId="44" xfId="66" applyFont="1" applyFill="1" applyBorder="1">
      <alignment vertical="center"/>
      <protection/>
    </xf>
    <xf numFmtId="0" fontId="56" fillId="34" borderId="11" xfId="66" applyFont="1" applyFill="1" applyBorder="1">
      <alignment vertical="center"/>
      <protection/>
    </xf>
    <xf numFmtId="0" fontId="56" fillId="34" borderId="14" xfId="66" applyFont="1" applyFill="1" applyBorder="1">
      <alignment vertical="center"/>
      <protection/>
    </xf>
    <xf numFmtId="0" fontId="56" fillId="34" borderId="17" xfId="66" applyFont="1" applyFill="1" applyBorder="1">
      <alignment vertical="center"/>
      <protection/>
    </xf>
    <xf numFmtId="0" fontId="57" fillId="34" borderId="15" xfId="66" applyFont="1" applyFill="1" applyBorder="1">
      <alignment vertical="center"/>
      <protection/>
    </xf>
    <xf numFmtId="177" fontId="59" fillId="34" borderId="11" xfId="53" applyNumberFormat="1" applyFont="1" applyFill="1" applyBorder="1" applyAlignment="1">
      <alignment vertical="center"/>
    </xf>
    <xf numFmtId="177" fontId="57" fillId="34" borderId="11" xfId="53" applyNumberFormat="1" applyFont="1" applyFill="1" applyBorder="1" applyAlignment="1">
      <alignment vertical="center"/>
    </xf>
    <xf numFmtId="177" fontId="59" fillId="34" borderId="11" xfId="53" applyNumberFormat="1" applyFont="1" applyFill="1" applyBorder="1" applyAlignment="1">
      <alignment vertical="center"/>
    </xf>
    <xf numFmtId="177" fontId="57" fillId="34" borderId="11" xfId="53" applyNumberFormat="1" applyFont="1" applyFill="1" applyBorder="1" applyAlignment="1">
      <alignment vertical="center"/>
    </xf>
    <xf numFmtId="0" fontId="56" fillId="34" borderId="45" xfId="66" applyFont="1" applyFill="1" applyBorder="1">
      <alignment vertical="center"/>
      <protection/>
    </xf>
    <xf numFmtId="0" fontId="56" fillId="34" borderId="19" xfId="66" applyFont="1" applyFill="1" applyBorder="1">
      <alignment vertical="center"/>
      <protection/>
    </xf>
    <xf numFmtId="177" fontId="60" fillId="34" borderId="18" xfId="53" applyNumberFormat="1" applyFont="1" applyFill="1" applyBorder="1" applyAlignment="1">
      <alignment vertical="center"/>
    </xf>
    <xf numFmtId="177" fontId="56" fillId="34" borderId="18" xfId="53" applyNumberFormat="1" applyFont="1" applyFill="1" applyBorder="1" applyAlignment="1">
      <alignment vertical="center"/>
    </xf>
    <xf numFmtId="0" fontId="57" fillId="34" borderId="12" xfId="66" applyFont="1" applyFill="1" applyBorder="1" applyAlignment="1">
      <alignment vertical="center"/>
      <protection/>
    </xf>
    <xf numFmtId="177" fontId="56" fillId="34" borderId="46" xfId="53" applyNumberFormat="1" applyFont="1" applyFill="1" applyBorder="1" applyAlignment="1">
      <alignment vertical="center"/>
    </xf>
    <xf numFmtId="0" fontId="57" fillId="34" borderId="42" xfId="66" applyFont="1" applyFill="1" applyBorder="1">
      <alignment vertical="center"/>
      <protection/>
    </xf>
    <xf numFmtId="178" fontId="59" fillId="34" borderId="11" xfId="43" applyNumberFormat="1" applyFont="1" applyFill="1" applyBorder="1" applyAlignment="1">
      <alignment vertical="center"/>
    </xf>
    <xf numFmtId="178" fontId="57" fillId="34" borderId="11" xfId="43" applyNumberFormat="1" applyFont="1" applyFill="1" applyBorder="1" applyAlignment="1">
      <alignment vertical="center"/>
    </xf>
    <xf numFmtId="38" fontId="59" fillId="34" borderId="11" xfId="53" applyFont="1" applyFill="1" applyBorder="1" applyAlignment="1">
      <alignment vertical="center"/>
    </xf>
    <xf numFmtId="38" fontId="57" fillId="34" borderId="11" xfId="53" applyFont="1" applyFill="1" applyBorder="1" applyAlignment="1">
      <alignment vertical="center"/>
    </xf>
    <xf numFmtId="0" fontId="57" fillId="34" borderId="47" xfId="66" applyFont="1" applyFill="1" applyBorder="1">
      <alignment vertical="center"/>
      <protection/>
    </xf>
    <xf numFmtId="38" fontId="59" fillId="34" borderId="48" xfId="53" applyFont="1" applyFill="1" applyBorder="1" applyAlignment="1">
      <alignment vertical="center"/>
    </xf>
    <xf numFmtId="38" fontId="57" fillId="34" borderId="48" xfId="53" applyFont="1" applyFill="1" applyBorder="1" applyAlignment="1">
      <alignment vertical="center"/>
    </xf>
    <xf numFmtId="0" fontId="56" fillId="33" borderId="29" xfId="66" applyFont="1" applyFill="1" applyBorder="1" applyAlignment="1">
      <alignment horizontal="center" vertical="center" wrapText="1"/>
      <protection/>
    </xf>
    <xf numFmtId="177" fontId="56" fillId="33" borderId="29" xfId="53" applyNumberFormat="1" applyFont="1" applyFill="1" applyBorder="1" applyAlignment="1">
      <alignment vertical="center"/>
    </xf>
    <xf numFmtId="177" fontId="56" fillId="34" borderId="14" xfId="53" applyNumberFormat="1" applyFont="1" applyFill="1" applyBorder="1" applyAlignment="1">
      <alignment vertical="center"/>
    </xf>
    <xf numFmtId="177" fontId="56" fillId="33" borderId="49" xfId="53" applyNumberFormat="1" applyFont="1" applyFill="1" applyBorder="1" applyAlignment="1">
      <alignment vertical="center"/>
    </xf>
    <xf numFmtId="177" fontId="56" fillId="33" borderId="32" xfId="53" applyNumberFormat="1" applyFont="1" applyFill="1" applyBorder="1" applyAlignment="1">
      <alignment vertical="center"/>
    </xf>
    <xf numFmtId="177" fontId="57" fillId="33" borderId="14" xfId="53" applyNumberFormat="1" applyFont="1" applyFill="1" applyBorder="1" applyAlignment="1">
      <alignment vertical="center"/>
    </xf>
    <xf numFmtId="177" fontId="57" fillId="34" borderId="14" xfId="53" applyNumberFormat="1" applyFont="1" applyFill="1" applyBorder="1" applyAlignment="1">
      <alignment vertical="center"/>
    </xf>
    <xf numFmtId="177" fontId="57" fillId="33" borderId="14" xfId="53" applyNumberFormat="1" applyFont="1" applyFill="1" applyBorder="1" applyAlignment="1">
      <alignment vertical="center"/>
    </xf>
    <xf numFmtId="177" fontId="57" fillId="34" borderId="14" xfId="53" applyNumberFormat="1" applyFont="1" applyFill="1" applyBorder="1" applyAlignment="1">
      <alignment vertical="center"/>
    </xf>
    <xf numFmtId="177" fontId="56" fillId="33" borderId="20" xfId="53" applyNumberFormat="1" applyFont="1" applyFill="1" applyBorder="1" applyAlignment="1">
      <alignment vertical="center"/>
    </xf>
    <xf numFmtId="177" fontId="56" fillId="34" borderId="16" xfId="53" applyNumberFormat="1" applyFont="1" applyFill="1" applyBorder="1" applyAlignment="1">
      <alignment vertical="center"/>
    </xf>
    <xf numFmtId="177" fontId="56" fillId="33" borderId="13" xfId="53" applyNumberFormat="1" applyFont="1" applyFill="1" applyBorder="1" applyAlignment="1">
      <alignment vertical="center"/>
    </xf>
    <xf numFmtId="177" fontId="56" fillId="33" borderId="14" xfId="53" applyNumberFormat="1" applyFont="1" applyFill="1" applyBorder="1" applyAlignment="1">
      <alignment vertical="center"/>
    </xf>
    <xf numFmtId="177" fontId="56" fillId="33" borderId="37" xfId="66" applyNumberFormat="1" applyFont="1" applyFill="1" applyBorder="1">
      <alignment vertical="center"/>
      <protection/>
    </xf>
    <xf numFmtId="177" fontId="56" fillId="33" borderId="40" xfId="53" applyNumberFormat="1" applyFont="1" applyFill="1" applyBorder="1" applyAlignment="1">
      <alignment vertical="center"/>
    </xf>
    <xf numFmtId="178" fontId="57" fillId="33" borderId="32" xfId="43" applyNumberFormat="1" applyFont="1" applyFill="1" applyBorder="1" applyAlignment="1">
      <alignment vertical="center"/>
    </xf>
    <xf numFmtId="178" fontId="57" fillId="34" borderId="14" xfId="43" applyNumberFormat="1" applyFont="1" applyFill="1" applyBorder="1" applyAlignment="1">
      <alignment vertical="center"/>
    </xf>
    <xf numFmtId="178" fontId="57" fillId="33" borderId="14" xfId="43" applyNumberFormat="1" applyFont="1" applyFill="1" applyBorder="1" applyAlignment="1">
      <alignment vertical="center"/>
    </xf>
    <xf numFmtId="38" fontId="57" fillId="34" borderId="14" xfId="53" applyFont="1" applyFill="1" applyBorder="1" applyAlignment="1">
      <alignment vertical="center"/>
    </xf>
    <xf numFmtId="38" fontId="57" fillId="0" borderId="14" xfId="53" applyFont="1" applyFill="1" applyBorder="1" applyAlignment="1">
      <alignment vertical="center"/>
    </xf>
    <xf numFmtId="38" fontId="57" fillId="34" borderId="50" xfId="53" applyFont="1" applyFill="1" applyBorder="1" applyAlignment="1">
      <alignment vertical="center"/>
    </xf>
    <xf numFmtId="177" fontId="56" fillId="33" borderId="51" xfId="53" applyNumberFormat="1" applyFont="1" applyFill="1" applyBorder="1" applyAlignment="1">
      <alignment vertical="center"/>
    </xf>
    <xf numFmtId="177" fontId="56" fillId="34" borderId="52" xfId="53" applyNumberFormat="1" applyFont="1" applyFill="1" applyBorder="1" applyAlignment="1">
      <alignment vertical="center"/>
    </xf>
    <xf numFmtId="177" fontId="56" fillId="33" borderId="53" xfId="53" applyNumberFormat="1" applyFont="1" applyFill="1" applyBorder="1" applyAlignment="1">
      <alignment vertical="center"/>
    </xf>
    <xf numFmtId="177" fontId="56" fillId="33" borderId="54" xfId="53" applyNumberFormat="1" applyFont="1" applyFill="1" applyBorder="1" applyAlignment="1">
      <alignment vertical="center"/>
    </xf>
    <xf numFmtId="177" fontId="57" fillId="33" borderId="52" xfId="53" applyNumberFormat="1" applyFont="1" applyFill="1" applyBorder="1" applyAlignment="1">
      <alignment vertical="center"/>
    </xf>
    <xf numFmtId="177" fontId="57" fillId="34" borderId="52" xfId="53" applyNumberFormat="1" applyFont="1" applyFill="1" applyBorder="1" applyAlignment="1">
      <alignment vertical="center"/>
    </xf>
    <xf numFmtId="177" fontId="57" fillId="33" borderId="52" xfId="53" applyNumberFormat="1" applyFont="1" applyFill="1" applyBorder="1" applyAlignment="1">
      <alignment vertical="center"/>
    </xf>
    <xf numFmtId="177" fontId="57" fillId="34" borderId="52" xfId="53" applyNumberFormat="1" applyFont="1" applyFill="1" applyBorder="1" applyAlignment="1">
      <alignment vertical="center"/>
    </xf>
    <xf numFmtId="177" fontId="56" fillId="33" borderId="46" xfId="53" applyNumberFormat="1" applyFont="1" applyFill="1" applyBorder="1" applyAlignment="1">
      <alignment vertical="center"/>
    </xf>
    <xf numFmtId="177" fontId="56" fillId="34" borderId="43" xfId="53" applyNumberFormat="1" applyFont="1" applyFill="1" applyBorder="1" applyAlignment="1">
      <alignment vertical="center"/>
    </xf>
    <xf numFmtId="177" fontId="56" fillId="33" borderId="55" xfId="53" applyNumberFormat="1" applyFont="1" applyFill="1" applyBorder="1" applyAlignment="1">
      <alignment vertical="center"/>
    </xf>
    <xf numFmtId="177" fontId="56" fillId="33" borderId="52" xfId="53" applyNumberFormat="1" applyFont="1" applyFill="1" applyBorder="1" applyAlignment="1">
      <alignment vertical="center"/>
    </xf>
    <xf numFmtId="177" fontId="56" fillId="33" borderId="56" xfId="66" applyNumberFormat="1" applyFont="1" applyFill="1" applyBorder="1">
      <alignment vertical="center"/>
      <protection/>
    </xf>
    <xf numFmtId="177" fontId="56" fillId="33" borderId="57" xfId="53" applyNumberFormat="1" applyFont="1" applyFill="1" applyBorder="1" applyAlignment="1">
      <alignment vertical="center"/>
    </xf>
    <xf numFmtId="178" fontId="57" fillId="33" borderId="54" xfId="43" applyNumberFormat="1" applyFont="1" applyFill="1" applyBorder="1" applyAlignment="1">
      <alignment vertical="center"/>
    </xf>
    <xf numFmtId="178" fontId="57" fillId="34" borderId="52" xfId="43" applyNumberFormat="1" applyFont="1" applyFill="1" applyBorder="1" applyAlignment="1">
      <alignment vertical="center"/>
    </xf>
    <xf numFmtId="178" fontId="57" fillId="33" borderId="52" xfId="43" applyNumberFormat="1" applyFont="1" applyFill="1" applyBorder="1" applyAlignment="1">
      <alignment vertical="center"/>
    </xf>
    <xf numFmtId="38" fontId="57" fillId="34" borderId="52" xfId="53" applyFont="1" applyFill="1" applyBorder="1" applyAlignment="1">
      <alignment vertical="center"/>
    </xf>
    <xf numFmtId="38" fontId="57" fillId="0" borderId="52" xfId="53" applyFont="1" applyFill="1" applyBorder="1" applyAlignment="1">
      <alignment vertical="center"/>
    </xf>
    <xf numFmtId="38" fontId="57" fillId="34" borderId="58" xfId="53" applyFont="1" applyFill="1" applyBorder="1" applyAlignment="1">
      <alignment vertical="center"/>
    </xf>
    <xf numFmtId="0" fontId="57" fillId="33" borderId="51" xfId="66" applyFont="1" applyFill="1" applyBorder="1" applyAlignment="1">
      <alignment horizontal="center" vertical="center" wrapText="1"/>
      <protection/>
    </xf>
    <xf numFmtId="0" fontId="58" fillId="34" borderId="42" xfId="66" applyFont="1" applyFill="1" applyBorder="1" applyAlignment="1">
      <alignment vertical="center" wrapText="1"/>
      <protection/>
    </xf>
    <xf numFmtId="177" fontId="56" fillId="33" borderId="40" xfId="53" applyNumberFormat="1" applyFont="1" applyFill="1" applyBorder="1" applyAlignment="1">
      <alignment horizontal="right" vertical="center"/>
    </xf>
    <xf numFmtId="0" fontId="57" fillId="33" borderId="0" xfId="66" applyFont="1" applyFill="1" applyAlignment="1">
      <alignment horizontal="right"/>
      <protection/>
    </xf>
    <xf numFmtId="0" fontId="56" fillId="33" borderId="59" xfId="66" applyFont="1" applyFill="1" applyBorder="1" applyAlignment="1">
      <alignment vertical="center"/>
      <protection/>
    </xf>
    <xf numFmtId="0" fontId="56" fillId="33" borderId="60" xfId="66" applyFont="1" applyFill="1" applyBorder="1" applyAlignment="1">
      <alignment vertical="center"/>
      <protection/>
    </xf>
    <xf numFmtId="0" fontId="56" fillId="33" borderId="61" xfId="66" applyFont="1" applyFill="1" applyBorder="1" applyAlignment="1">
      <alignment vertical="center"/>
      <protection/>
    </xf>
    <xf numFmtId="0" fontId="56" fillId="34" borderId="15" xfId="66" applyFont="1" applyFill="1" applyBorder="1" applyAlignment="1">
      <alignment vertical="center"/>
      <protection/>
    </xf>
    <xf numFmtId="0" fontId="57" fillId="33" borderId="62" xfId="66" applyFont="1" applyFill="1" applyBorder="1" applyAlignment="1">
      <alignment vertical="center"/>
      <protection/>
    </xf>
    <xf numFmtId="0" fontId="57" fillId="33" borderId="63" xfId="66" applyFont="1" applyFill="1" applyBorder="1" applyAlignment="1">
      <alignment vertical="center"/>
      <protection/>
    </xf>
    <xf numFmtId="0" fontId="61" fillId="33" borderId="0" xfId="66" applyFont="1" applyFill="1" applyAlignment="1">
      <alignment horizontal="right" vertical="center"/>
      <protection/>
    </xf>
    <xf numFmtId="177" fontId="56" fillId="33" borderId="21" xfId="53" applyNumberFormat="1" applyFont="1" applyFill="1" applyBorder="1" applyAlignment="1">
      <alignment horizontal="right" vertical="center"/>
    </xf>
    <xf numFmtId="177" fontId="56" fillId="33" borderId="64" xfId="53" applyNumberFormat="1" applyFont="1" applyFill="1" applyBorder="1" applyAlignment="1">
      <alignment horizontal="right" vertical="center"/>
    </xf>
    <xf numFmtId="0" fontId="57" fillId="33" borderId="0" xfId="66" applyFont="1" applyFill="1" applyBorder="1" applyAlignment="1">
      <alignment vertical="center" shrinkToFit="1"/>
      <protection/>
    </xf>
    <xf numFmtId="0" fontId="39" fillId="0" borderId="0" xfId="66" applyAlignment="1">
      <alignment vertical="center" shrinkToFit="1"/>
      <protection/>
    </xf>
    <xf numFmtId="0" fontId="39" fillId="0" borderId="0" xfId="66" applyBorder="1" applyAlignment="1">
      <alignment vertical="center" shrinkToFit="1"/>
      <protection/>
    </xf>
    <xf numFmtId="0" fontId="62" fillId="33" borderId="0" xfId="66" applyFont="1" applyFill="1" applyAlignment="1">
      <alignment horizontal="center" vertical="center"/>
      <protection/>
    </xf>
    <xf numFmtId="0" fontId="56" fillId="33" borderId="60" xfId="66" applyFont="1" applyFill="1" applyBorder="1" applyAlignment="1">
      <alignment vertical="center"/>
      <protection/>
    </xf>
    <xf numFmtId="0" fontId="56" fillId="33" borderId="61" xfId="66" applyFont="1" applyFill="1" applyBorder="1" applyAlignment="1">
      <alignment vertical="center"/>
      <protection/>
    </xf>
    <xf numFmtId="0" fontId="56" fillId="33" borderId="62" xfId="66" applyFont="1" applyFill="1" applyBorder="1" applyAlignment="1">
      <alignment vertical="center"/>
      <protection/>
    </xf>
    <xf numFmtId="0" fontId="56" fillId="33" borderId="63" xfId="66" applyFont="1" applyFill="1" applyBorder="1" applyAlignment="1">
      <alignment vertical="center"/>
      <protection/>
    </xf>
    <xf numFmtId="0" fontId="56" fillId="34" borderId="12" xfId="66" applyFont="1" applyFill="1" applyBorder="1" applyAlignment="1">
      <alignment vertical="center"/>
      <protection/>
    </xf>
    <xf numFmtId="0" fontId="56" fillId="34" borderId="15" xfId="66" applyFont="1" applyFill="1" applyBorder="1" applyAlignment="1">
      <alignment vertical="center"/>
      <protection/>
    </xf>
    <xf numFmtId="0" fontId="56" fillId="33" borderId="59" xfId="66" applyFont="1" applyFill="1" applyBorder="1" applyAlignment="1">
      <alignment vertical="center"/>
      <protection/>
    </xf>
    <xf numFmtId="0" fontId="56" fillId="33" borderId="65" xfId="66" applyFont="1" applyFill="1" applyBorder="1" applyAlignment="1">
      <alignment vertical="center"/>
      <protection/>
    </xf>
    <xf numFmtId="0" fontId="57" fillId="33" borderId="62" xfId="66" applyFont="1" applyFill="1" applyBorder="1" applyAlignment="1">
      <alignment vertical="center"/>
      <protection/>
    </xf>
    <xf numFmtId="0" fontId="57" fillId="33" borderId="63" xfId="66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3" xfId="68"/>
    <cellStyle name="標準 3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27</xdr:row>
      <xdr:rowOff>133350</xdr:rowOff>
    </xdr:from>
    <xdr:to>
      <xdr:col>21</xdr:col>
      <xdr:colOff>247650</xdr:colOff>
      <xdr:row>50</xdr:row>
      <xdr:rowOff>9525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6496050"/>
          <a:ext cx="5667375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561975</xdr:colOff>
      <xdr:row>0</xdr:row>
      <xdr:rowOff>190500</xdr:rowOff>
    </xdr:from>
    <xdr:to>
      <xdr:col>24</xdr:col>
      <xdr:colOff>1133475</xdr:colOff>
      <xdr:row>6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8201025" y="190500"/>
          <a:ext cx="8524875" cy="1609725"/>
        </a:xfrm>
        <a:prstGeom prst="rect">
          <a:avLst/>
        </a:prstGeom>
        <a:gradFill rotWithShape="1">
          <a:gsLst>
            <a:gs pos="0">
              <a:srgbClr val="FDEADA"/>
            </a:gs>
            <a:gs pos="14999">
              <a:srgbClr val="FDEADA"/>
            </a:gs>
            <a:gs pos="28000">
              <a:srgbClr val="FDEADA"/>
            </a:gs>
            <a:gs pos="75999">
              <a:srgbClr val="FFFFFF"/>
            </a:gs>
          </a:gsLst>
          <a:lin ang="5400000" scaled="1"/>
        </a:gradFill>
        <a:ln w="285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　平成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年度決算　主な財務指標の比較とその傾向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国立大学Ｂグループ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との比較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国立大学の分析指標に準拠　</a:t>
          </a:r>
          <a:r>
            <a:rPr lang="en-US" cap="none" sz="1100" b="0" i="0" u="none" baseline="0">
              <a:solidFill>
                <a:srgbClr val="000000"/>
              </a:solidFill>
            </a:rPr>
            <a:t>―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国においては、国立大学法人の財政状況や運営状況を総合的に把握・分析するため、「財務分析指標」を定め参考情報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として活用しているところです。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（この分析は、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損益で利益が出るか否かに着目した分析ではありません。）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国立大学Ｂグループ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大学）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医学系学部を有さず、学生収容定員に占める理工系学生数が文科系学生の概ね２倍を上回る大学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（室蘭工業、帯広畜産、北見工業、東京農工、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東京工業、東京海洋、電気通信、長岡技術科学、名古屋工業、豊橋技術科学、京都工芸繊維、九州工業、鹿屋体育）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absolute">
    <xdr:from>
      <xdr:col>12</xdr:col>
      <xdr:colOff>647700</xdr:colOff>
      <xdr:row>50</xdr:row>
      <xdr:rowOff>114300</xdr:rowOff>
    </xdr:from>
    <xdr:to>
      <xdr:col>19</xdr:col>
      <xdr:colOff>561975</xdr:colOff>
      <xdr:row>52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8286750" y="11515725"/>
          <a:ext cx="4438650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は、国立大学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ｸﾞﾙｰﾌﾟの平均評価を示しています。</a:t>
          </a:r>
        </a:p>
      </xdr:txBody>
    </xdr:sp>
    <xdr:clientData/>
  </xdr:twoCellAnchor>
  <xdr:twoCellAnchor editAs="absolute">
    <xdr:from>
      <xdr:col>21</xdr:col>
      <xdr:colOff>600075</xdr:colOff>
      <xdr:row>7</xdr:row>
      <xdr:rowOff>190500</xdr:rowOff>
    </xdr:from>
    <xdr:to>
      <xdr:col>24</xdr:col>
      <xdr:colOff>1209675</xdr:colOff>
      <xdr:row>35</xdr:row>
      <xdr:rowOff>28575</xdr:rowOff>
    </xdr:to>
    <xdr:grpSp>
      <xdr:nvGrpSpPr>
        <xdr:cNvPr id="4" name="グループ化 5"/>
        <xdr:cNvGrpSpPr>
          <a:grpSpLocks/>
        </xdr:cNvGrpSpPr>
      </xdr:nvGrpSpPr>
      <xdr:grpSpPr>
        <a:xfrm>
          <a:off x="14135100" y="2171700"/>
          <a:ext cx="2667000" cy="5972175"/>
          <a:chOff x="13925550" y="6219824"/>
          <a:chExt cx="2666999" cy="5591176"/>
        </a:xfrm>
        <a:solidFill>
          <a:srgbClr val="FFFFFF"/>
        </a:solidFill>
      </xdr:grpSpPr>
      <xdr:sp>
        <xdr:nvSpPr>
          <xdr:cNvPr id="5" name="角丸四角形 6"/>
          <xdr:cNvSpPr>
            <a:spLocks/>
          </xdr:cNvSpPr>
        </xdr:nvSpPr>
        <xdr:spPr>
          <a:xfrm>
            <a:off x="13925550" y="6219824"/>
            <a:ext cx="2666999" cy="5591176"/>
          </a:xfrm>
          <a:prstGeom prst="roundRect">
            <a:avLst/>
          </a:prstGeom>
          <a:solidFill>
            <a:srgbClr val="DBEEF4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2"/>
          <xdr:cNvSpPr txBox="1">
            <a:spLocks noChangeArrowheads="1"/>
          </xdr:cNvSpPr>
        </xdr:nvSpPr>
        <xdr:spPr>
          <a:xfrm>
            <a:off x="14075569" y="6572068"/>
            <a:ext cx="2345626" cy="50628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大阪府立大学の財務状況（</a:t>
            </a:r>
            <a:r>
              <a:rPr lang="en-US" cap="none" sz="10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H23</a:t>
            </a:r>
            <a:r>
              <a:rPr lang="en-US" cap="none" sz="10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）</a:t>
            </a:r>
            <a:r>
              <a:rPr lang="en-US" cap="none" sz="10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国立大学Ｂグループと比較すると、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・教育研究活動を示す「業務費対教育経費比率」は同等ですが、「業務費対研究経費比率」、「外部資金比率」が下回っており、外部資金の獲得による研究活動が少し弱いことが伺えます。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・一方、「一般管理費比率」や「流動比率」が上回っており、財務状況としては健全であることが伺えます。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本学では、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・外部資金獲得額の増額のため、従来のコーディネーター等の活動に加え、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24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年度に「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URA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センター」を設置し、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研究者の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支援体制を強化しました。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・また、人件費について中期計画の目標を達成するため、効率的な運営に努めているところです。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
※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ＵＲＡ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リサーチ・アドミニストレーター</a:t>
            </a:r>
            <a:r>
              <a:rPr lang="en-US" cap="none" sz="9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）</a:t>
            </a:r>
          </a:p>
        </xdr:txBody>
      </xdr:sp>
    </xdr:grpSp>
    <xdr:clientData/>
  </xdr:twoCellAnchor>
  <xdr:twoCellAnchor editAs="absolute">
    <xdr:from>
      <xdr:col>19</xdr:col>
      <xdr:colOff>361950</xdr:colOff>
      <xdr:row>47</xdr:row>
      <xdr:rowOff>9525</xdr:rowOff>
    </xdr:from>
    <xdr:to>
      <xdr:col>21</xdr:col>
      <xdr:colOff>152400</xdr:colOff>
      <xdr:row>49</xdr:row>
      <xdr:rowOff>104775</xdr:rowOff>
    </xdr:to>
    <xdr:sp>
      <xdr:nvSpPr>
        <xdr:cNvPr id="7" name="角丸四角形 9"/>
        <xdr:cNvSpPr>
          <a:spLocks/>
        </xdr:cNvSpPr>
      </xdr:nvSpPr>
      <xdr:spPr>
        <a:xfrm>
          <a:off x="12525375" y="10753725"/>
          <a:ext cx="1162050" cy="533400"/>
        </a:xfrm>
        <a:prstGeom prst="roundRect">
          <a:avLst/>
        </a:prstGeom>
        <a:solidFill>
          <a:srgbClr val="10253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白抜き数字が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府立大学</a:t>
          </a:r>
        </a:p>
      </xdr:txBody>
    </xdr:sp>
    <xdr:clientData/>
  </xdr:twoCellAnchor>
  <xdr:twoCellAnchor>
    <xdr:from>
      <xdr:col>11</xdr:col>
      <xdr:colOff>66675</xdr:colOff>
      <xdr:row>46</xdr:row>
      <xdr:rowOff>0</xdr:rowOff>
    </xdr:from>
    <xdr:to>
      <xdr:col>11</xdr:col>
      <xdr:colOff>533400</xdr:colOff>
      <xdr:row>47</xdr:row>
      <xdr:rowOff>19050</xdr:rowOff>
    </xdr:to>
    <xdr:sp>
      <xdr:nvSpPr>
        <xdr:cNvPr id="8" name="正方形/長方形 11"/>
        <xdr:cNvSpPr>
          <a:spLocks/>
        </xdr:cNvSpPr>
      </xdr:nvSpPr>
      <xdr:spPr>
        <a:xfrm>
          <a:off x="6896100" y="10525125"/>
          <a:ext cx="466725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(※)</a:t>
          </a:r>
        </a:p>
      </xdr:txBody>
    </xdr:sp>
    <xdr:clientData/>
  </xdr:twoCellAnchor>
  <xdr:twoCellAnchor editAs="absolute">
    <xdr:from>
      <xdr:col>12</xdr:col>
      <xdr:colOff>533400</xdr:colOff>
      <xdr:row>7</xdr:row>
      <xdr:rowOff>28575</xdr:rowOff>
    </xdr:from>
    <xdr:to>
      <xdr:col>21</xdr:col>
      <xdr:colOff>342900</xdr:colOff>
      <xdr:row>26</xdr:row>
      <xdr:rowOff>76200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2009775"/>
          <a:ext cx="570547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51</xdr:row>
      <xdr:rowOff>66675</xdr:rowOff>
    </xdr:from>
    <xdr:to>
      <xdr:col>13</xdr:col>
      <xdr:colOff>647700</xdr:colOff>
      <xdr:row>51</xdr:row>
      <xdr:rowOff>66675</xdr:rowOff>
    </xdr:to>
    <xdr:sp>
      <xdr:nvSpPr>
        <xdr:cNvPr id="10" name="直線コネクタ 15"/>
        <xdr:cNvSpPr>
          <a:spLocks/>
        </xdr:cNvSpPr>
      </xdr:nvSpPr>
      <xdr:spPr>
        <a:xfrm>
          <a:off x="8734425" y="11687175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21</xdr:col>
      <xdr:colOff>428625</xdr:colOff>
      <xdr:row>37</xdr:row>
      <xdr:rowOff>133350</xdr:rowOff>
    </xdr:from>
    <xdr:to>
      <xdr:col>24</xdr:col>
      <xdr:colOff>1266825</xdr:colOff>
      <xdr:row>49</xdr:row>
      <xdr:rowOff>104775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63650" y="8686800"/>
          <a:ext cx="28956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5"/>
  <sheetViews>
    <sheetView tabSelected="1" view="pageBreakPreview" zoomScale="80" zoomScaleSheetLayoutView="80" zoomScalePageLayoutView="0" workbookViewId="0" topLeftCell="H1">
      <selection activeCell="L48" sqref="L48"/>
    </sheetView>
  </sheetViews>
  <sheetFormatPr defaultColWidth="9.00390625" defaultRowHeight="13.5" customHeight="1"/>
  <cols>
    <col min="1" max="1" width="2.375" style="39" customWidth="1"/>
    <col min="2" max="3" width="2.375" style="1" customWidth="1"/>
    <col min="4" max="4" width="21.625" style="1" customWidth="1"/>
    <col min="5" max="5" width="10.625" style="1" customWidth="1"/>
    <col min="6" max="11" width="8.375" style="1" customWidth="1"/>
    <col min="12" max="12" width="10.625" style="1" customWidth="1"/>
    <col min="13" max="13" width="11.75390625" style="1" customWidth="1"/>
    <col min="14" max="14" width="10.625" style="31" bestFit="1" customWidth="1"/>
    <col min="15" max="15" width="7.00390625" style="1" customWidth="1"/>
    <col min="16" max="17" width="6.75390625" style="1" customWidth="1"/>
    <col min="18" max="18" width="7.50390625" style="1" customWidth="1"/>
    <col min="19" max="24" width="9.00390625" style="1" customWidth="1"/>
    <col min="25" max="25" width="18.875" style="1" customWidth="1"/>
    <col min="26" max="26" width="14.125" style="1" customWidth="1"/>
    <col min="27" max="16384" width="9.00390625" style="1" customWidth="1"/>
  </cols>
  <sheetData>
    <row r="1" spans="1:14" s="3" customFormat="1" ht="30" customHeight="1" thickBot="1">
      <c r="A1" s="174" t="s">
        <v>95</v>
      </c>
      <c r="B1" s="174"/>
      <c r="C1" s="174"/>
      <c r="D1" s="174"/>
      <c r="E1" s="174"/>
      <c r="F1" s="174"/>
      <c r="G1" s="174"/>
      <c r="H1" s="174"/>
      <c r="I1" s="174"/>
      <c r="J1" s="174"/>
      <c r="K1" s="13"/>
      <c r="L1" s="35" t="s">
        <v>87</v>
      </c>
      <c r="N1" s="7"/>
    </row>
    <row r="2" spans="1:12" s="3" customFormat="1" ht="39.75" customHeight="1" thickBot="1">
      <c r="A2" s="36"/>
      <c r="B2" s="14" t="s">
        <v>88</v>
      </c>
      <c r="E2" s="78" t="s">
        <v>77</v>
      </c>
      <c r="F2" s="42" t="s">
        <v>78</v>
      </c>
      <c r="G2" s="42" t="s">
        <v>79</v>
      </c>
      <c r="H2" s="117" t="s">
        <v>0</v>
      </c>
      <c r="I2" s="117" t="s">
        <v>93</v>
      </c>
      <c r="J2" s="42" t="s">
        <v>80</v>
      </c>
      <c r="K2" s="42" t="s">
        <v>81</v>
      </c>
      <c r="L2" s="158" t="s">
        <v>91</v>
      </c>
    </row>
    <row r="3" spans="1:12" s="3" customFormat="1" ht="17.25" customHeight="1">
      <c r="A3" s="36" t="s">
        <v>76</v>
      </c>
      <c r="B3" s="43" t="s">
        <v>51</v>
      </c>
      <c r="C3" s="44"/>
      <c r="D3" s="44"/>
      <c r="E3" s="75">
        <v>8110</v>
      </c>
      <c r="F3" s="45">
        <v>8820</v>
      </c>
      <c r="G3" s="45">
        <v>9418</v>
      </c>
      <c r="H3" s="118">
        <v>23558</v>
      </c>
      <c r="I3" s="118">
        <v>16558</v>
      </c>
      <c r="J3" s="45">
        <v>5953</v>
      </c>
      <c r="K3" s="45">
        <v>10108</v>
      </c>
      <c r="L3" s="138">
        <v>4073.846153846154</v>
      </c>
    </row>
    <row r="4" spans="1:18" s="3" customFormat="1" ht="17.25" customHeight="1">
      <c r="A4" s="38" t="s">
        <v>75</v>
      </c>
      <c r="B4" s="91" t="s">
        <v>52</v>
      </c>
      <c r="C4" s="165"/>
      <c r="D4" s="165"/>
      <c r="E4" s="92">
        <v>728</v>
      </c>
      <c r="F4" s="93">
        <v>713</v>
      </c>
      <c r="G4" s="93">
        <v>689</v>
      </c>
      <c r="H4" s="119">
        <v>3009</v>
      </c>
      <c r="I4" s="119">
        <v>1367</v>
      </c>
      <c r="J4" s="93">
        <v>411</v>
      </c>
      <c r="K4" s="93">
        <v>1143</v>
      </c>
      <c r="L4" s="139">
        <v>314.53846153846155</v>
      </c>
      <c r="M4" s="41"/>
      <c r="N4" s="41"/>
      <c r="O4" s="41"/>
      <c r="P4" s="41"/>
      <c r="Q4" s="41"/>
      <c r="R4" s="68"/>
    </row>
    <row r="5" spans="1:18" s="3" customFormat="1" ht="17.25" customHeight="1" thickBot="1">
      <c r="A5" s="36"/>
      <c r="B5" s="46" t="s">
        <v>82</v>
      </c>
      <c r="C5" s="163"/>
      <c r="D5" s="163"/>
      <c r="E5" s="77">
        <v>183</v>
      </c>
      <c r="F5" s="47">
        <v>187</v>
      </c>
      <c r="G5" s="47">
        <v>262</v>
      </c>
      <c r="H5" s="120">
        <v>1268</v>
      </c>
      <c r="I5" s="120">
        <v>611</v>
      </c>
      <c r="J5" s="47">
        <v>210</v>
      </c>
      <c r="K5" s="47">
        <v>577</v>
      </c>
      <c r="L5" s="140">
        <v>186.84615384615384</v>
      </c>
      <c r="M5" s="41"/>
      <c r="N5" s="41"/>
      <c r="O5" s="41"/>
      <c r="P5" s="41"/>
      <c r="Q5" s="41"/>
      <c r="R5" s="41"/>
    </row>
    <row r="6" spans="1:18" s="15" customFormat="1" ht="17.25" customHeight="1" thickBot="1">
      <c r="A6" s="36"/>
      <c r="B6" s="14" t="s">
        <v>2</v>
      </c>
      <c r="M6" s="41"/>
      <c r="N6" s="69"/>
      <c r="O6" s="70"/>
      <c r="P6" s="70"/>
      <c r="Q6" s="71"/>
      <c r="R6" s="68"/>
    </row>
    <row r="7" spans="1:18" s="15" customFormat="1" ht="17.25" customHeight="1">
      <c r="A7" s="36" t="s">
        <v>3</v>
      </c>
      <c r="B7" s="48" t="s">
        <v>4</v>
      </c>
      <c r="C7" s="49"/>
      <c r="D7" s="50"/>
      <c r="E7" s="75">
        <v>4947.042062</v>
      </c>
      <c r="F7" s="45">
        <v>15534.605437</v>
      </c>
      <c r="G7" s="45">
        <v>7988.515</v>
      </c>
      <c r="H7" s="118">
        <v>41510</v>
      </c>
      <c r="I7" s="118">
        <v>15956.509</v>
      </c>
      <c r="J7" s="45">
        <v>3663.621995</v>
      </c>
      <c r="K7" s="45">
        <v>14488.263</v>
      </c>
      <c r="L7" s="138">
        <v>3062.2219226923075</v>
      </c>
      <c r="M7" s="41"/>
      <c r="N7" s="72"/>
      <c r="O7" s="70"/>
      <c r="P7" s="71"/>
      <c r="Q7" s="71"/>
      <c r="R7" s="68"/>
    </row>
    <row r="8" spans="1:18" s="15" customFormat="1" ht="17.25" customHeight="1">
      <c r="A8" s="36" t="s">
        <v>5</v>
      </c>
      <c r="B8" s="94" t="s">
        <v>6</v>
      </c>
      <c r="C8" s="95"/>
      <c r="D8" s="96"/>
      <c r="E8" s="92">
        <v>5029.206723</v>
      </c>
      <c r="F8" s="93">
        <v>10006.842276</v>
      </c>
      <c r="G8" s="93">
        <v>7197.809</v>
      </c>
      <c r="H8" s="119">
        <v>49311</v>
      </c>
      <c r="I8" s="119">
        <v>19234.114</v>
      </c>
      <c r="J8" s="93">
        <v>4697.920577</v>
      </c>
      <c r="K8" s="93">
        <v>21644.489</v>
      </c>
      <c r="L8" s="139">
        <v>4058.262275153846</v>
      </c>
      <c r="M8" s="73"/>
      <c r="N8" s="69"/>
      <c r="O8" s="70"/>
      <c r="P8" s="70"/>
      <c r="Q8" s="71"/>
      <c r="R8" s="68"/>
    </row>
    <row r="9" spans="1:18" s="15" customFormat="1" ht="17.25" customHeight="1" thickBot="1">
      <c r="A9" s="36" t="s">
        <v>7</v>
      </c>
      <c r="B9" s="51"/>
      <c r="C9" s="175" t="s">
        <v>8</v>
      </c>
      <c r="D9" s="175"/>
      <c r="E9" s="77">
        <v>3541.094331</v>
      </c>
      <c r="F9" s="47">
        <v>6473.841025</v>
      </c>
      <c r="G9" s="47">
        <v>6406.271</v>
      </c>
      <c r="H9" s="120">
        <v>18825</v>
      </c>
      <c r="I9" s="120">
        <v>7385.683</v>
      </c>
      <c r="J9" s="47">
        <v>2024.654459</v>
      </c>
      <c r="K9" s="47">
        <v>7863.731</v>
      </c>
      <c r="L9" s="140">
        <v>1593.0296506923078</v>
      </c>
      <c r="M9" s="73"/>
      <c r="N9" s="72"/>
      <c r="O9" s="70"/>
      <c r="P9" s="71"/>
      <c r="Q9" s="71"/>
      <c r="R9" s="68"/>
    </row>
    <row r="10" spans="1:18" s="15" customFormat="1" ht="17.25" customHeight="1" thickBot="1">
      <c r="A10" s="36"/>
      <c r="B10" s="14" t="s">
        <v>89</v>
      </c>
      <c r="M10" s="73"/>
      <c r="N10" s="69"/>
      <c r="O10" s="70"/>
      <c r="P10" s="70"/>
      <c r="Q10" s="71"/>
      <c r="R10" s="68"/>
    </row>
    <row r="11" spans="1:18" s="15" customFormat="1" ht="17.25" customHeight="1">
      <c r="A11" s="36" t="s">
        <v>9</v>
      </c>
      <c r="B11" s="48" t="s">
        <v>10</v>
      </c>
      <c r="C11" s="52"/>
      <c r="D11" s="53"/>
      <c r="E11" s="79">
        <v>20070.310209</v>
      </c>
      <c r="F11" s="54">
        <v>18687.257692</v>
      </c>
      <c r="G11" s="54">
        <v>21158</v>
      </c>
      <c r="H11" s="121">
        <v>89239.34</v>
      </c>
      <c r="I11" s="121">
        <v>33302</v>
      </c>
      <c r="J11" s="54">
        <v>13934.705869</v>
      </c>
      <c r="K11" s="54">
        <v>41371</v>
      </c>
      <c r="L11" s="141">
        <v>10349.592759153846</v>
      </c>
      <c r="M11" s="73"/>
      <c r="N11" s="72"/>
      <c r="O11" s="70"/>
      <c r="P11" s="71"/>
      <c r="Q11" s="71"/>
      <c r="R11" s="68"/>
    </row>
    <row r="12" spans="1:18" s="15" customFormat="1" ht="17.25" customHeight="1">
      <c r="A12" s="36" t="s">
        <v>11</v>
      </c>
      <c r="B12" s="176"/>
      <c r="C12" s="97" t="s">
        <v>1</v>
      </c>
      <c r="D12" s="96"/>
      <c r="E12" s="92">
        <v>18707.549384</v>
      </c>
      <c r="F12" s="93">
        <v>17761.404553</v>
      </c>
      <c r="G12" s="93">
        <v>18958</v>
      </c>
      <c r="H12" s="119">
        <v>85473.114</v>
      </c>
      <c r="I12" s="119">
        <v>32035</v>
      </c>
      <c r="J12" s="93">
        <v>13074.723265</v>
      </c>
      <c r="K12" s="93">
        <v>38906</v>
      </c>
      <c r="L12" s="139">
        <v>9762.209481923077</v>
      </c>
      <c r="M12" s="74"/>
      <c r="N12" s="69"/>
      <c r="O12" s="70"/>
      <c r="P12" s="70"/>
      <c r="Q12" s="71"/>
      <c r="R12" s="41"/>
    </row>
    <row r="13" spans="1:18" s="15" customFormat="1" ht="17.25" customHeight="1">
      <c r="A13" s="36" t="s">
        <v>12</v>
      </c>
      <c r="B13" s="176"/>
      <c r="C13" s="177"/>
      <c r="D13" s="10" t="s">
        <v>13</v>
      </c>
      <c r="E13" s="80">
        <v>1930.219834</v>
      </c>
      <c r="F13" s="6">
        <v>1572.4294</v>
      </c>
      <c r="G13" s="6">
        <v>3301</v>
      </c>
      <c r="H13" s="122">
        <v>4842.127</v>
      </c>
      <c r="I13" s="122">
        <f>2552.886</f>
        <v>2552.886</v>
      </c>
      <c r="J13" s="6">
        <v>1484.639741</v>
      </c>
      <c r="K13" s="6">
        <v>2841</v>
      </c>
      <c r="L13" s="142">
        <v>1016.8184416153846</v>
      </c>
      <c r="M13" s="74"/>
      <c r="N13" s="72"/>
      <c r="O13" s="70"/>
      <c r="P13" s="71"/>
      <c r="Q13" s="71"/>
      <c r="R13" s="41"/>
    </row>
    <row r="14" spans="1:18" s="15" customFormat="1" ht="17.25" customHeight="1">
      <c r="A14" s="36" t="s">
        <v>14</v>
      </c>
      <c r="B14" s="176"/>
      <c r="C14" s="177"/>
      <c r="D14" s="98" t="s">
        <v>15</v>
      </c>
      <c r="E14" s="99">
        <v>2108.655961</v>
      </c>
      <c r="F14" s="100">
        <v>2221.545435</v>
      </c>
      <c r="G14" s="100">
        <v>1998</v>
      </c>
      <c r="H14" s="123">
        <v>19630.403000000002</v>
      </c>
      <c r="I14" s="123">
        <f>3957.346</f>
        <v>3957.346</v>
      </c>
      <c r="J14" s="100">
        <v>1917.408027</v>
      </c>
      <c r="K14" s="100">
        <v>7157.259</v>
      </c>
      <c r="L14" s="143">
        <v>1408.5897713076922</v>
      </c>
      <c r="M14" s="74"/>
      <c r="N14" s="69"/>
      <c r="O14" s="70"/>
      <c r="P14" s="70"/>
      <c r="Q14" s="71"/>
      <c r="R14" s="41"/>
    </row>
    <row r="15" spans="1:18" s="15" customFormat="1" ht="17.25" customHeight="1">
      <c r="A15" s="36"/>
      <c r="B15" s="176"/>
      <c r="C15" s="177"/>
      <c r="D15" s="10" t="s">
        <v>16</v>
      </c>
      <c r="E15" s="81">
        <v>1224.94523</v>
      </c>
      <c r="F15" s="19">
        <v>1019.355815</v>
      </c>
      <c r="G15" s="19">
        <v>1001</v>
      </c>
      <c r="H15" s="124">
        <v>3621.402</v>
      </c>
      <c r="I15" s="124">
        <v>936.864</v>
      </c>
      <c r="J15" s="19">
        <v>553.582768</v>
      </c>
      <c r="K15" s="19">
        <v>2708.818</v>
      </c>
      <c r="L15" s="144">
        <v>526.4154436923077</v>
      </c>
      <c r="M15" s="74"/>
      <c r="N15" s="72"/>
      <c r="O15" s="70"/>
      <c r="P15" s="71"/>
      <c r="Q15" s="71"/>
      <c r="R15" s="41"/>
    </row>
    <row r="16" spans="1:18" s="15" customFormat="1" ht="17.25" customHeight="1">
      <c r="A16" s="36" t="s">
        <v>74</v>
      </c>
      <c r="B16" s="176"/>
      <c r="C16" s="177"/>
      <c r="D16" s="98" t="s">
        <v>17</v>
      </c>
      <c r="E16" s="101">
        <v>1485.194608</v>
      </c>
      <c r="F16" s="102">
        <v>844.046425</v>
      </c>
      <c r="G16" s="102">
        <v>759</v>
      </c>
      <c r="H16" s="125">
        <v>12593.824</v>
      </c>
      <c r="I16" s="125">
        <v>250</v>
      </c>
      <c r="J16" s="102">
        <v>1485.597446</v>
      </c>
      <c r="K16" s="102">
        <v>5605.284</v>
      </c>
      <c r="L16" s="145">
        <v>1107.2985727692308</v>
      </c>
      <c r="M16" s="74"/>
      <c r="N16" s="69"/>
      <c r="O16" s="70"/>
      <c r="P16" s="70"/>
      <c r="Q16" s="71"/>
      <c r="R16" s="41"/>
    </row>
    <row r="17" spans="1:18" s="15" customFormat="1" ht="17.25" customHeight="1">
      <c r="A17" s="36" t="s">
        <v>73</v>
      </c>
      <c r="B17" s="176"/>
      <c r="C17" s="177"/>
      <c r="D17" s="10" t="s">
        <v>18</v>
      </c>
      <c r="E17" s="81">
        <v>78.572218</v>
      </c>
      <c r="F17" s="19">
        <v>93.455195</v>
      </c>
      <c r="G17" s="19">
        <v>361</v>
      </c>
      <c r="H17" s="124">
        <v>534.778</v>
      </c>
      <c r="I17" s="124">
        <v>414</v>
      </c>
      <c r="J17" s="19">
        <v>188.40978</v>
      </c>
      <c r="K17" s="19">
        <v>264.639</v>
      </c>
      <c r="L17" s="144">
        <v>61.15759846153847</v>
      </c>
      <c r="M17" s="74"/>
      <c r="N17" s="72"/>
      <c r="O17" s="70"/>
      <c r="P17" s="71"/>
      <c r="Q17" s="71"/>
      <c r="R17" s="41"/>
    </row>
    <row r="18" spans="1:18" s="15" customFormat="1" ht="17.25" customHeight="1">
      <c r="A18" s="36" t="s">
        <v>72</v>
      </c>
      <c r="B18" s="176"/>
      <c r="C18" s="178"/>
      <c r="D18" s="98" t="s">
        <v>19</v>
      </c>
      <c r="E18" s="99">
        <f>77.770956+9167.699779+2634.520798</f>
        <v>11879.991533</v>
      </c>
      <c r="F18" s="100">
        <v>12010.572283</v>
      </c>
      <c r="G18" s="100">
        <v>11537</v>
      </c>
      <c r="H18" s="123">
        <v>44250.583</v>
      </c>
      <c r="I18" s="123">
        <v>21424.305</v>
      </c>
      <c r="J18" s="100">
        <v>7445.085502999999</v>
      </c>
      <c r="K18" s="100">
        <v>20328</v>
      </c>
      <c r="L18" s="143">
        <v>5821.698884846153</v>
      </c>
      <c r="M18" s="74"/>
      <c r="N18" s="69"/>
      <c r="O18" s="70"/>
      <c r="P18" s="70"/>
      <c r="Q18" s="71"/>
      <c r="R18" s="41"/>
    </row>
    <row r="19" spans="1:18" s="15" customFormat="1" ht="17.25" customHeight="1">
      <c r="A19" s="36" t="s">
        <v>71</v>
      </c>
      <c r="B19" s="176"/>
      <c r="C19" s="18" t="s">
        <v>20</v>
      </c>
      <c r="D19" s="33"/>
      <c r="E19" s="82">
        <v>1062.266711</v>
      </c>
      <c r="F19" s="34">
        <v>902.965024</v>
      </c>
      <c r="G19" s="34">
        <v>2072</v>
      </c>
      <c r="H19" s="126">
        <v>3403.242</v>
      </c>
      <c r="I19" s="126">
        <v>1235.014</v>
      </c>
      <c r="J19" s="34">
        <v>838.451607</v>
      </c>
      <c r="K19" s="34">
        <v>2383</v>
      </c>
      <c r="L19" s="146">
        <v>592.3424313076923</v>
      </c>
      <c r="M19" s="74"/>
      <c r="N19" s="72"/>
      <c r="O19" s="70"/>
      <c r="P19" s="71"/>
      <c r="Q19" s="71"/>
      <c r="R19" s="41"/>
    </row>
    <row r="20" spans="1:12" s="15" customFormat="1" ht="17.25" customHeight="1">
      <c r="A20" s="36"/>
      <c r="B20" s="55"/>
      <c r="C20" s="103" t="s">
        <v>83</v>
      </c>
      <c r="D20" s="104"/>
      <c r="E20" s="105">
        <v>300</v>
      </c>
      <c r="F20" s="106">
        <v>23</v>
      </c>
      <c r="G20" s="106">
        <v>128</v>
      </c>
      <c r="H20" s="127">
        <v>363</v>
      </c>
      <c r="I20" s="127">
        <v>32</v>
      </c>
      <c r="J20" s="106">
        <v>22</v>
      </c>
      <c r="K20" s="106">
        <v>83</v>
      </c>
      <c r="L20" s="147">
        <v>13.615384615384615</v>
      </c>
    </row>
    <row r="21" spans="1:12" s="15" customFormat="1" ht="17.25" customHeight="1">
      <c r="A21" s="36" t="s">
        <v>70</v>
      </c>
      <c r="B21" s="56" t="s">
        <v>21</v>
      </c>
      <c r="C21" s="16"/>
      <c r="D21" s="17"/>
      <c r="E21" s="84">
        <v>20158.173992</v>
      </c>
      <c r="F21" s="2">
        <v>18731.207908</v>
      </c>
      <c r="G21" s="2">
        <v>22428</v>
      </c>
      <c r="H21" s="128">
        <v>89773.65800000001</v>
      </c>
      <c r="I21" s="128">
        <v>33314</v>
      </c>
      <c r="J21" s="2">
        <v>14057.933254</v>
      </c>
      <c r="K21" s="2">
        <v>41401</v>
      </c>
      <c r="L21" s="148">
        <v>10408.610250307693</v>
      </c>
    </row>
    <row r="22" spans="1:12" s="15" customFormat="1" ht="17.25" customHeight="1">
      <c r="A22" s="36" t="s">
        <v>69</v>
      </c>
      <c r="B22" s="176"/>
      <c r="C22" s="179" t="s">
        <v>22</v>
      </c>
      <c r="D22" s="180"/>
      <c r="E22" s="92">
        <v>10042.151</v>
      </c>
      <c r="F22" s="93">
        <v>10728.883157</v>
      </c>
      <c r="G22" s="93">
        <v>12864</v>
      </c>
      <c r="H22" s="119">
        <v>40630.920000000006</v>
      </c>
      <c r="I22" s="119">
        <v>15914.701</v>
      </c>
      <c r="J22" s="93">
        <v>6118.725552</v>
      </c>
      <c r="K22" s="93">
        <v>20942</v>
      </c>
      <c r="L22" s="139">
        <v>5189.748119384616</v>
      </c>
    </row>
    <row r="23" spans="1:12" s="15" customFormat="1" ht="17.25" customHeight="1">
      <c r="A23" s="36" t="s">
        <v>68</v>
      </c>
      <c r="B23" s="176"/>
      <c r="C23" s="181" t="s">
        <v>23</v>
      </c>
      <c r="D23" s="182"/>
      <c r="E23" s="76">
        <f>SUM(E24:E26)</f>
        <v>5045.851473000001</v>
      </c>
      <c r="F23" s="4">
        <v>5118.302925000001</v>
      </c>
      <c r="G23" s="4">
        <v>5606</v>
      </c>
      <c r="H23" s="129">
        <v>12758</v>
      </c>
      <c r="I23" s="129">
        <v>9758.013</v>
      </c>
      <c r="J23" s="4">
        <v>3436.346618</v>
      </c>
      <c r="K23" s="4">
        <v>3984</v>
      </c>
      <c r="L23" s="149">
        <v>2158.6153846153848</v>
      </c>
    </row>
    <row r="24" spans="1:12" s="3" customFormat="1" ht="17.25" customHeight="1">
      <c r="A24" s="36"/>
      <c r="B24" s="176"/>
      <c r="C24" s="183"/>
      <c r="D24" s="107" t="s">
        <v>67</v>
      </c>
      <c r="E24" s="99">
        <v>3967.444673</v>
      </c>
      <c r="F24" s="100">
        <v>4222.419925</v>
      </c>
      <c r="G24" s="100">
        <v>4787</v>
      </c>
      <c r="H24" s="123">
        <v>10589</v>
      </c>
      <c r="I24" s="123">
        <v>8150.676</v>
      </c>
      <c r="J24" s="100">
        <v>2841.201018</v>
      </c>
      <c r="K24" s="100">
        <v>2978</v>
      </c>
      <c r="L24" s="143">
        <v>1946.4728198181817</v>
      </c>
    </row>
    <row r="25" spans="1:12" s="3" customFormat="1" ht="17.25" customHeight="1">
      <c r="A25" s="36"/>
      <c r="B25" s="176"/>
      <c r="C25" s="183"/>
      <c r="D25" s="5" t="s">
        <v>66</v>
      </c>
      <c r="E25" s="80">
        <v>731.5074</v>
      </c>
      <c r="F25" s="6">
        <v>726.9444</v>
      </c>
      <c r="G25" s="6">
        <v>592</v>
      </c>
      <c r="H25" s="122">
        <v>1799</v>
      </c>
      <c r="I25" s="122">
        <v>1269.607</v>
      </c>
      <c r="J25" s="6">
        <v>475.2828</v>
      </c>
      <c r="K25" s="6">
        <v>831</v>
      </c>
      <c r="L25" s="142">
        <v>364.29843636363637</v>
      </c>
    </row>
    <row r="26" spans="1:12" s="3" customFormat="1" ht="17.25" customHeight="1">
      <c r="A26" s="36"/>
      <c r="B26" s="176"/>
      <c r="C26" s="184"/>
      <c r="D26" s="107" t="s">
        <v>65</v>
      </c>
      <c r="E26" s="99">
        <v>346.8994</v>
      </c>
      <c r="F26" s="100">
        <v>168.9386</v>
      </c>
      <c r="G26" s="100">
        <v>228</v>
      </c>
      <c r="H26" s="123">
        <v>369</v>
      </c>
      <c r="I26" s="123">
        <v>337.729</v>
      </c>
      <c r="J26" s="100">
        <v>119.8628</v>
      </c>
      <c r="K26" s="100">
        <v>175</v>
      </c>
      <c r="L26" s="143">
        <v>79.98752727272728</v>
      </c>
    </row>
    <row r="27" spans="1:14" s="15" customFormat="1" ht="17.25" customHeight="1">
      <c r="A27" s="36" t="s">
        <v>90</v>
      </c>
      <c r="B27" s="176"/>
      <c r="C27" s="162" t="s">
        <v>24</v>
      </c>
      <c r="D27" s="40"/>
      <c r="E27" s="76">
        <f aca="true" t="shared" si="0" ref="E27:K27">SUM(E28:E30)</f>
        <v>1867.878419</v>
      </c>
      <c r="F27" s="4">
        <f t="shared" si="0"/>
        <v>1595.347064</v>
      </c>
      <c r="G27" s="4">
        <f t="shared" si="0"/>
        <v>1326</v>
      </c>
      <c r="H27" s="129">
        <f t="shared" si="0"/>
        <v>18483.416</v>
      </c>
      <c r="I27" s="129">
        <f t="shared" si="0"/>
        <v>4579.996</v>
      </c>
      <c r="J27" s="4">
        <f t="shared" si="0"/>
        <v>2362.161321</v>
      </c>
      <c r="K27" s="4">
        <f t="shared" si="0"/>
        <v>8181.6050000000005</v>
      </c>
      <c r="L27" s="149">
        <v>1470.1538461538462</v>
      </c>
      <c r="N27" s="30"/>
    </row>
    <row r="28" spans="1:14" s="15" customFormat="1" ht="17.25" customHeight="1">
      <c r="A28" s="36"/>
      <c r="B28" s="176"/>
      <c r="C28" s="166"/>
      <c r="D28" s="107" t="s">
        <v>25</v>
      </c>
      <c r="E28" s="99">
        <v>1673.181384</v>
      </c>
      <c r="F28" s="100">
        <v>854.509109</v>
      </c>
      <c r="G28" s="100">
        <v>768</v>
      </c>
      <c r="H28" s="123">
        <v>13080.069</v>
      </c>
      <c r="I28" s="123">
        <v>2693.01</v>
      </c>
      <c r="J28" s="100">
        <v>1790.00893</v>
      </c>
      <c r="K28" s="100">
        <v>6721.948</v>
      </c>
      <c r="L28" s="143">
        <v>1235.6889946153847</v>
      </c>
      <c r="N28" s="30"/>
    </row>
    <row r="29" spans="1:14" s="3" customFormat="1" ht="17.25" customHeight="1">
      <c r="A29" s="36"/>
      <c r="B29" s="176"/>
      <c r="C29" s="166"/>
      <c r="D29" s="5" t="s">
        <v>26</v>
      </c>
      <c r="E29" s="80">
        <v>79.83385</v>
      </c>
      <c r="F29" s="6">
        <v>91.508097</v>
      </c>
      <c r="G29" s="6">
        <v>376</v>
      </c>
      <c r="H29" s="122">
        <v>539.706</v>
      </c>
      <c r="I29" s="122">
        <v>424.209</v>
      </c>
      <c r="J29" s="6">
        <v>202.586902</v>
      </c>
      <c r="K29" s="6">
        <v>276.657</v>
      </c>
      <c r="L29" s="142">
        <v>69.326454</v>
      </c>
      <c r="N29" s="7"/>
    </row>
    <row r="30" spans="1:14" s="3" customFormat="1" ht="17.25" customHeight="1">
      <c r="A30" s="36"/>
      <c r="B30" s="176"/>
      <c r="C30" s="167"/>
      <c r="D30" s="107" t="s">
        <v>27</v>
      </c>
      <c r="E30" s="99">
        <v>114.863185</v>
      </c>
      <c r="F30" s="100">
        <v>649.329858</v>
      </c>
      <c r="G30" s="100">
        <v>182</v>
      </c>
      <c r="H30" s="123">
        <v>4863.6410000000005</v>
      </c>
      <c r="I30" s="123">
        <v>1462.777</v>
      </c>
      <c r="J30" s="100">
        <v>369.565489</v>
      </c>
      <c r="K30" s="100">
        <v>1183</v>
      </c>
      <c r="L30" s="143">
        <v>165.1973453076923</v>
      </c>
      <c r="N30" s="7"/>
    </row>
    <row r="31" spans="1:14" s="3" customFormat="1" ht="17.25" customHeight="1">
      <c r="A31" s="36"/>
      <c r="B31" s="176"/>
      <c r="C31" s="181" t="s">
        <v>28</v>
      </c>
      <c r="D31" s="182"/>
      <c r="E31" s="82">
        <v>981.28058</v>
      </c>
      <c r="F31" s="34">
        <v>263</v>
      </c>
      <c r="G31" s="34">
        <v>1032</v>
      </c>
      <c r="H31" s="126">
        <v>6175</v>
      </c>
      <c r="I31" s="126">
        <v>919</v>
      </c>
      <c r="J31" s="34">
        <v>426</v>
      </c>
      <c r="K31" s="34">
        <v>2610</v>
      </c>
      <c r="L31" s="146">
        <v>411.46153846153845</v>
      </c>
      <c r="N31" s="7"/>
    </row>
    <row r="32" spans="1:14" s="3" customFormat="1" ht="17.25" customHeight="1">
      <c r="A32" s="36"/>
      <c r="B32" s="164"/>
      <c r="C32" s="165" t="s">
        <v>84</v>
      </c>
      <c r="D32" s="165"/>
      <c r="E32" s="92">
        <v>1438</v>
      </c>
      <c r="F32" s="93">
        <v>575</v>
      </c>
      <c r="G32" s="93">
        <v>1028</v>
      </c>
      <c r="H32" s="169">
        <v>11726</v>
      </c>
      <c r="I32" s="93">
        <v>1133.497</v>
      </c>
      <c r="J32" s="93">
        <v>840</v>
      </c>
      <c r="K32" s="93">
        <v>3525</v>
      </c>
      <c r="L32" s="108">
        <v>684.6153846153846</v>
      </c>
      <c r="N32" s="7"/>
    </row>
    <row r="33" spans="1:14" s="3" customFormat="1" ht="17.25" customHeight="1">
      <c r="A33" s="36"/>
      <c r="B33" s="55"/>
      <c r="C33" s="32" t="s">
        <v>85</v>
      </c>
      <c r="D33" s="32"/>
      <c r="E33" s="83">
        <v>782</v>
      </c>
      <c r="F33" s="20">
        <v>451</v>
      </c>
      <c r="G33" s="20">
        <v>573</v>
      </c>
      <c r="H33" s="170"/>
      <c r="I33" s="20">
        <v>1008</v>
      </c>
      <c r="J33" s="20">
        <v>874</v>
      </c>
      <c r="K33" s="20">
        <v>5639</v>
      </c>
      <c r="L33" s="90">
        <v>663.6153846153846</v>
      </c>
      <c r="N33" s="7"/>
    </row>
    <row r="34" spans="1:14" s="15" customFormat="1" ht="17.25" customHeight="1" thickBot="1">
      <c r="A34" s="36" t="s">
        <v>64</v>
      </c>
      <c r="B34" s="57" t="s">
        <v>86</v>
      </c>
      <c r="C34" s="58"/>
      <c r="D34" s="59"/>
      <c r="E34" s="85">
        <f>E21-E11</f>
        <v>87.8637830000007</v>
      </c>
      <c r="F34" s="60">
        <f>F21-F11</f>
        <v>43.95021600000109</v>
      </c>
      <c r="G34" s="60">
        <v>1271</v>
      </c>
      <c r="H34" s="130">
        <f>H21-H11</f>
        <v>534.3180000000139</v>
      </c>
      <c r="I34" s="130">
        <f>I21-I11</f>
        <v>12</v>
      </c>
      <c r="J34" s="60">
        <f>J21-J11</f>
        <v>123.22738500000014</v>
      </c>
      <c r="K34" s="60">
        <v>12</v>
      </c>
      <c r="L34" s="150">
        <v>57.479029615384626</v>
      </c>
      <c r="N34" s="30"/>
    </row>
    <row r="35" spans="1:14" s="15" customFormat="1" ht="17.25" customHeight="1" thickBot="1">
      <c r="A35" s="36"/>
      <c r="B35" s="14" t="s">
        <v>29</v>
      </c>
      <c r="N35" s="30"/>
    </row>
    <row r="36" spans="1:14" s="15" customFormat="1" ht="17.25" customHeight="1" thickBot="1">
      <c r="A36" s="36" t="s">
        <v>63</v>
      </c>
      <c r="B36" s="61" t="s">
        <v>30</v>
      </c>
      <c r="C36" s="62"/>
      <c r="D36" s="63"/>
      <c r="E36" s="86">
        <v>16979</v>
      </c>
      <c r="F36" s="64">
        <v>17198.886521</v>
      </c>
      <c r="G36" s="64">
        <v>20503.128</v>
      </c>
      <c r="H36" s="131">
        <v>64986</v>
      </c>
      <c r="I36" s="160">
        <v>26268.787</v>
      </c>
      <c r="J36" s="64">
        <v>9016.380327</v>
      </c>
      <c r="K36" s="64">
        <v>32458.041</v>
      </c>
      <c r="L36" s="151">
        <v>7514</v>
      </c>
      <c r="N36" s="30"/>
    </row>
    <row r="37" spans="1:14" s="3" customFormat="1" ht="17.25" customHeight="1" thickBot="1">
      <c r="A37" s="36"/>
      <c r="B37" s="14" t="s">
        <v>31</v>
      </c>
      <c r="L37" s="161" t="s">
        <v>94</v>
      </c>
      <c r="N37" s="7"/>
    </row>
    <row r="38" spans="1:14" s="3" customFormat="1" ht="17.25" customHeight="1">
      <c r="A38" s="37" t="s">
        <v>32</v>
      </c>
      <c r="D38" s="65" t="s">
        <v>33</v>
      </c>
      <c r="E38" s="87">
        <f>E7/E8</f>
        <v>0.9836625007629459</v>
      </c>
      <c r="F38" s="66">
        <f aca="true" t="shared" si="1" ref="F38:K38">F7/F8</f>
        <v>1.5523983499028022</v>
      </c>
      <c r="G38" s="66">
        <f t="shared" si="1"/>
        <v>1.109853706871077</v>
      </c>
      <c r="H38" s="132">
        <f t="shared" si="1"/>
        <v>0.8418000040558902</v>
      </c>
      <c r="I38" s="132">
        <f t="shared" si="1"/>
        <v>0.8295941783437489</v>
      </c>
      <c r="J38" s="66">
        <f t="shared" si="1"/>
        <v>0.779839066019187</v>
      </c>
      <c r="K38" s="66">
        <f t="shared" si="1"/>
        <v>0.6693742226947469</v>
      </c>
      <c r="L38" s="152">
        <v>0.755</v>
      </c>
      <c r="N38" s="7"/>
    </row>
    <row r="39" spans="1:14" s="3" customFormat="1" ht="17.25" customHeight="1">
      <c r="A39" s="37" t="s">
        <v>34</v>
      </c>
      <c r="D39" s="109" t="s">
        <v>35</v>
      </c>
      <c r="E39" s="110">
        <f>E9/E12</f>
        <v>0.18928691611679455</v>
      </c>
      <c r="F39" s="111">
        <f aca="true" t="shared" si="2" ref="F39:K39">F9/F12</f>
        <v>0.364489250029865</v>
      </c>
      <c r="G39" s="111">
        <f t="shared" si="2"/>
        <v>0.3379191370397721</v>
      </c>
      <c r="H39" s="133">
        <f t="shared" si="2"/>
        <v>0.22024469589349466</v>
      </c>
      <c r="I39" s="133">
        <f t="shared" si="2"/>
        <v>0.23055042921804275</v>
      </c>
      <c r="J39" s="111">
        <f t="shared" si="2"/>
        <v>0.154852566892933</v>
      </c>
      <c r="K39" s="111">
        <f t="shared" si="2"/>
        <v>0.20212129234565362</v>
      </c>
      <c r="L39" s="153">
        <v>0.161</v>
      </c>
      <c r="N39" s="7"/>
    </row>
    <row r="40" spans="1:14" s="3" customFormat="1" ht="17.25" customHeight="1">
      <c r="A40" s="37" t="s">
        <v>62</v>
      </c>
      <c r="D40" s="67" t="s">
        <v>36</v>
      </c>
      <c r="E40" s="88">
        <f>E18/E12</f>
        <v>0.6350372937227469</v>
      </c>
      <c r="F40" s="22">
        <f aca="true" t="shared" si="3" ref="F40:K40">F18/F12</f>
        <v>0.6762174830915243</v>
      </c>
      <c r="G40" s="22">
        <f t="shared" si="3"/>
        <v>0.6085557548264585</v>
      </c>
      <c r="H40" s="134">
        <f t="shared" si="3"/>
        <v>0.5177134765442148</v>
      </c>
      <c r="I40" s="134">
        <f t="shared" si="3"/>
        <v>0.668778055252068</v>
      </c>
      <c r="J40" s="22">
        <f t="shared" si="3"/>
        <v>0.5694258572133534</v>
      </c>
      <c r="K40" s="22">
        <f t="shared" si="3"/>
        <v>0.5224901043540842</v>
      </c>
      <c r="L40" s="154">
        <v>0.578</v>
      </c>
      <c r="N40" s="7"/>
    </row>
    <row r="41" spans="1:14" s="3" customFormat="1" ht="17.25" customHeight="1">
      <c r="A41" s="37" t="s">
        <v>61</v>
      </c>
      <c r="D41" s="109" t="s">
        <v>37</v>
      </c>
      <c r="E41" s="110">
        <f>E19/E12</f>
        <v>0.05678278267214007</v>
      </c>
      <c r="F41" s="111">
        <f aca="true" t="shared" si="4" ref="F41:K41">F19/F12</f>
        <v>0.0508386046444443</v>
      </c>
      <c r="G41" s="111">
        <f t="shared" si="4"/>
        <v>0.10929422934908746</v>
      </c>
      <c r="H41" s="133">
        <f t="shared" si="4"/>
        <v>0.03981652054937416</v>
      </c>
      <c r="I41" s="133">
        <f t="shared" si="4"/>
        <v>0.0385520212267832</v>
      </c>
      <c r="J41" s="111">
        <f t="shared" si="4"/>
        <v>0.06412767521011084</v>
      </c>
      <c r="K41" s="111">
        <f t="shared" si="4"/>
        <v>0.061250192772323034</v>
      </c>
      <c r="L41" s="153">
        <v>0.06</v>
      </c>
      <c r="N41" s="7"/>
    </row>
    <row r="42" spans="1:14" s="3" customFormat="1" ht="17.25" customHeight="1">
      <c r="A42" s="37" t="s">
        <v>60</v>
      </c>
      <c r="D42" s="67" t="s">
        <v>38</v>
      </c>
      <c r="E42" s="88">
        <f>E27/E21</f>
        <v>0.09266109220712593</v>
      </c>
      <c r="F42" s="22">
        <f aca="true" t="shared" si="5" ref="F42:K42">F27/F21</f>
        <v>0.08517053848506138</v>
      </c>
      <c r="G42" s="22">
        <f t="shared" si="5"/>
        <v>0.059122525414660246</v>
      </c>
      <c r="H42" s="134">
        <f t="shared" si="5"/>
        <v>0.20588908162793143</v>
      </c>
      <c r="I42" s="134">
        <f t="shared" si="5"/>
        <v>0.13747961817854357</v>
      </c>
      <c r="J42" s="22">
        <f t="shared" si="5"/>
        <v>0.16803048345160396</v>
      </c>
      <c r="K42" s="22">
        <f t="shared" si="5"/>
        <v>0.1976185357841598</v>
      </c>
      <c r="L42" s="154">
        <v>0.148</v>
      </c>
      <c r="N42" s="7"/>
    </row>
    <row r="43" spans="1:14" s="3" customFormat="1" ht="17.25" customHeight="1">
      <c r="A43" s="37" t="s">
        <v>39</v>
      </c>
      <c r="D43" s="109" t="s">
        <v>40</v>
      </c>
      <c r="E43" s="110">
        <f>E14/E12</f>
        <v>0.112716845895565</v>
      </c>
      <c r="F43" s="111">
        <f aca="true" t="shared" si="6" ref="F43:K43">F14/F12</f>
        <v>0.12507712598803278</v>
      </c>
      <c r="G43" s="111">
        <f t="shared" si="6"/>
        <v>0.10539086401519147</v>
      </c>
      <c r="H43" s="133">
        <f t="shared" si="6"/>
        <v>0.2296675771050064</v>
      </c>
      <c r="I43" s="133">
        <f t="shared" si="6"/>
        <v>0.1235319494303106</v>
      </c>
      <c r="J43" s="111">
        <f t="shared" si="6"/>
        <v>0.14664998930667614</v>
      </c>
      <c r="K43" s="111">
        <f t="shared" si="6"/>
        <v>0.18396285919909525</v>
      </c>
      <c r="L43" s="153">
        <v>0.144</v>
      </c>
      <c r="N43" s="7"/>
    </row>
    <row r="44" spans="1:14" s="3" customFormat="1" ht="17.25" customHeight="1">
      <c r="A44" s="37" t="s">
        <v>41</v>
      </c>
      <c r="D44" s="67" t="s">
        <v>42</v>
      </c>
      <c r="E44" s="88">
        <f>E13/E12</f>
        <v>0.10317865768409294</v>
      </c>
      <c r="F44" s="22">
        <f aca="true" t="shared" si="7" ref="F44:K44">F13/F12</f>
        <v>0.08853068997487633</v>
      </c>
      <c r="G44" s="22">
        <f t="shared" si="7"/>
        <v>0.1741217427998734</v>
      </c>
      <c r="H44" s="134">
        <f t="shared" si="7"/>
        <v>0.05665087854409985</v>
      </c>
      <c r="I44" s="134">
        <f t="shared" si="7"/>
        <v>0.0796905259872015</v>
      </c>
      <c r="J44" s="22">
        <f t="shared" si="7"/>
        <v>0.11355037585952302</v>
      </c>
      <c r="K44" s="22">
        <f t="shared" si="7"/>
        <v>0.07302215596566082</v>
      </c>
      <c r="L44" s="154">
        <v>0.104</v>
      </c>
      <c r="N44" s="7"/>
    </row>
    <row r="45" spans="1:14" s="3" customFormat="1" ht="17.25" customHeight="1">
      <c r="A45" s="37" t="s">
        <v>43</v>
      </c>
      <c r="D45" s="109" t="s">
        <v>44</v>
      </c>
      <c r="E45" s="112">
        <f aca="true" t="shared" si="8" ref="E45:K46">E13*1000/E3</f>
        <v>238.0049117139334</v>
      </c>
      <c r="F45" s="113">
        <f t="shared" si="8"/>
        <v>178.27997732426303</v>
      </c>
      <c r="G45" s="113">
        <f t="shared" si="8"/>
        <v>350.4990443830962</v>
      </c>
      <c r="H45" s="135">
        <f t="shared" si="8"/>
        <v>205.54066559130655</v>
      </c>
      <c r="I45" s="135">
        <f t="shared" si="8"/>
        <v>154.17840318879092</v>
      </c>
      <c r="J45" s="113">
        <f t="shared" si="8"/>
        <v>249.39353955988577</v>
      </c>
      <c r="K45" s="113">
        <f t="shared" si="8"/>
        <v>281.0645033636723</v>
      </c>
      <c r="L45" s="155">
        <v>252</v>
      </c>
      <c r="N45" s="7"/>
    </row>
    <row r="46" spans="1:14" s="3" customFormat="1" ht="17.25" customHeight="1">
      <c r="A46" s="38" t="s">
        <v>45</v>
      </c>
      <c r="B46" s="12"/>
      <c r="D46" s="67" t="s">
        <v>46</v>
      </c>
      <c r="E46" s="89">
        <f t="shared" si="8"/>
        <v>2896.505440934066</v>
      </c>
      <c r="F46" s="24">
        <f t="shared" si="8"/>
        <v>3115.7719985974754</v>
      </c>
      <c r="G46" s="24">
        <f t="shared" si="8"/>
        <v>2899.854862119013</v>
      </c>
      <c r="H46" s="136">
        <f t="shared" si="8"/>
        <v>6523.895978730477</v>
      </c>
      <c r="I46" s="136">
        <f t="shared" si="8"/>
        <v>2894.9129480614483</v>
      </c>
      <c r="J46" s="24">
        <f t="shared" si="8"/>
        <v>4665.226343065693</v>
      </c>
      <c r="K46" s="24">
        <f t="shared" si="8"/>
        <v>6261.818897637795</v>
      </c>
      <c r="L46" s="156">
        <v>4465</v>
      </c>
      <c r="N46" s="7"/>
    </row>
    <row r="47" spans="1:14" s="3" customFormat="1" ht="17.25" customHeight="1">
      <c r="A47" s="171" t="s">
        <v>59</v>
      </c>
      <c r="B47" s="172"/>
      <c r="C47" s="173"/>
      <c r="D47" s="159" t="s">
        <v>92</v>
      </c>
      <c r="E47" s="112">
        <f aca="true" t="shared" si="9" ref="E47:L47">SUM(E14,E16:E17)*1000/E4</f>
        <v>5044.53679532967</v>
      </c>
      <c r="F47" s="113">
        <f t="shared" si="9"/>
        <v>4430.6410308555405</v>
      </c>
      <c r="G47" s="113">
        <f t="shared" si="9"/>
        <v>4525.399129172714</v>
      </c>
      <c r="H47" s="135">
        <f t="shared" si="9"/>
        <v>10887.007311399137</v>
      </c>
      <c r="I47" s="135">
        <f t="shared" si="9"/>
        <v>3380.6481346013165</v>
      </c>
      <c r="J47" s="113">
        <f t="shared" si="9"/>
        <v>8738.236625304136</v>
      </c>
      <c r="K47" s="113">
        <f t="shared" si="9"/>
        <v>11397.359580052493</v>
      </c>
      <c r="L47" s="155">
        <f t="shared" si="9"/>
        <v>8193.102776473466</v>
      </c>
      <c r="N47" s="7"/>
    </row>
    <row r="48" spans="1:14" s="3" customFormat="1" ht="17.25" customHeight="1">
      <c r="A48" s="37" t="s">
        <v>58</v>
      </c>
      <c r="D48" s="67" t="s">
        <v>47</v>
      </c>
      <c r="E48" s="88">
        <f>E34/E21</f>
        <v>0.004358717363728998</v>
      </c>
      <c r="F48" s="22">
        <f aca="true" t="shared" si="10" ref="F48:K48">F34/F21</f>
        <v>0.002346363150516854</v>
      </c>
      <c r="G48" s="22">
        <f t="shared" si="10"/>
        <v>0.05667023363652577</v>
      </c>
      <c r="H48" s="134">
        <f t="shared" si="10"/>
        <v>0.005951835002646476</v>
      </c>
      <c r="I48" s="134">
        <f>I34/I21</f>
        <v>0.0003602089211742811</v>
      </c>
      <c r="J48" s="22">
        <f t="shared" si="10"/>
        <v>0.008765682890473065</v>
      </c>
      <c r="K48" s="22">
        <f t="shared" si="10"/>
        <v>0.00028984807130262553</v>
      </c>
      <c r="L48" s="154">
        <v>0.005</v>
      </c>
      <c r="N48" s="7"/>
    </row>
    <row r="49" spans="1:14" s="3" customFormat="1" ht="17.25" customHeight="1" thickBot="1">
      <c r="A49" s="37" t="s">
        <v>57</v>
      </c>
      <c r="D49" s="114" t="s">
        <v>48</v>
      </c>
      <c r="E49" s="115">
        <f>E36*1000/E3</f>
        <v>2093.5881627620224</v>
      </c>
      <c r="F49" s="116">
        <f aca="true" t="shared" si="11" ref="F49:K49">F36*1000/F3</f>
        <v>1949.987133900227</v>
      </c>
      <c r="G49" s="116">
        <f t="shared" si="11"/>
        <v>2177.015077511149</v>
      </c>
      <c r="H49" s="137">
        <f t="shared" si="11"/>
        <v>2758.5533576704306</v>
      </c>
      <c r="I49" s="137">
        <f t="shared" si="11"/>
        <v>1586.4710109916657</v>
      </c>
      <c r="J49" s="116">
        <f t="shared" si="11"/>
        <v>1514.5943771207797</v>
      </c>
      <c r="K49" s="116">
        <f t="shared" si="11"/>
        <v>3211.1239612188365</v>
      </c>
      <c r="L49" s="157">
        <v>1854</v>
      </c>
      <c r="N49" s="7"/>
    </row>
    <row r="50" spans="1:14" s="3" customFormat="1" ht="17.25" customHeight="1">
      <c r="A50" s="38"/>
      <c r="D50" s="12"/>
      <c r="E50" s="23"/>
      <c r="F50" s="23"/>
      <c r="G50" s="23"/>
      <c r="H50" s="23"/>
      <c r="I50" s="23"/>
      <c r="J50" s="23"/>
      <c r="K50" s="23"/>
      <c r="L50" s="168" t="s">
        <v>96</v>
      </c>
      <c r="N50" s="7"/>
    </row>
    <row r="51" spans="1:14" s="3" customFormat="1" ht="17.25" customHeight="1">
      <c r="A51" s="38"/>
      <c r="B51" s="26" t="s">
        <v>56</v>
      </c>
      <c r="C51" s="12"/>
      <c r="D51" s="27"/>
      <c r="E51" s="23"/>
      <c r="F51" s="23"/>
      <c r="G51" s="23"/>
      <c r="H51" s="23"/>
      <c r="I51" s="23"/>
      <c r="J51" s="23"/>
      <c r="K51" s="23"/>
      <c r="L51" s="23"/>
      <c r="N51" s="7"/>
    </row>
    <row r="52" spans="1:14" s="3" customFormat="1" ht="17.25" customHeight="1">
      <c r="A52" s="37" t="s">
        <v>55</v>
      </c>
      <c r="C52" s="28"/>
      <c r="D52" s="8" t="s">
        <v>49</v>
      </c>
      <c r="E52" s="21">
        <f aca="true" t="shared" si="12" ref="E52:L52">E22/E21</f>
        <v>0.49816769137846223</v>
      </c>
      <c r="F52" s="21">
        <f t="shared" si="12"/>
        <v>0.5727811687156465</v>
      </c>
      <c r="G52" s="21">
        <f t="shared" si="12"/>
        <v>0.5735687533440342</v>
      </c>
      <c r="H52" s="21">
        <f t="shared" si="12"/>
        <v>0.45259289757358445</v>
      </c>
      <c r="I52" s="21">
        <f t="shared" si="12"/>
        <v>0.477718106501771</v>
      </c>
      <c r="J52" s="21">
        <f t="shared" si="12"/>
        <v>0.4352507186829186</v>
      </c>
      <c r="K52" s="21">
        <f t="shared" si="12"/>
        <v>0.5058331924349654</v>
      </c>
      <c r="L52" s="21">
        <f t="shared" si="12"/>
        <v>0.4986014457819861</v>
      </c>
      <c r="N52" s="7"/>
    </row>
    <row r="53" spans="1:14" s="3" customFormat="1" ht="17.25" customHeight="1">
      <c r="A53" s="37" t="s">
        <v>54</v>
      </c>
      <c r="C53" s="28"/>
      <c r="D53" s="9" t="s">
        <v>50</v>
      </c>
      <c r="E53" s="22">
        <f aca="true" t="shared" si="13" ref="E53:L53">E23/E21</f>
        <v>0.2503129239286507</v>
      </c>
      <c r="F53" s="22">
        <f t="shared" si="13"/>
        <v>0.2732500194402306</v>
      </c>
      <c r="G53" s="22">
        <f t="shared" si="13"/>
        <v>0.24995541287676118</v>
      </c>
      <c r="H53" s="22">
        <f t="shared" si="13"/>
        <v>0.1421129570101733</v>
      </c>
      <c r="I53" s="22">
        <f t="shared" si="13"/>
        <v>0.29291027796121755</v>
      </c>
      <c r="J53" s="22">
        <f t="shared" si="13"/>
        <v>0.24444180776162336</v>
      </c>
      <c r="K53" s="22">
        <f t="shared" si="13"/>
        <v>0.09622955967247168</v>
      </c>
      <c r="L53" s="22">
        <f t="shared" si="13"/>
        <v>0.20738747370731583</v>
      </c>
      <c r="N53" s="7"/>
    </row>
    <row r="54" spans="1:14" s="3" customFormat="1" ht="17.25" customHeight="1">
      <c r="A54" s="37" t="s">
        <v>53</v>
      </c>
      <c r="C54" s="28"/>
      <c r="D54" s="11" t="s">
        <v>97</v>
      </c>
      <c r="E54" s="25">
        <f aca="true" t="shared" si="14" ref="E54:L54">E27*1000/E4</f>
        <v>2565.767059065934</v>
      </c>
      <c r="F54" s="25">
        <f t="shared" si="14"/>
        <v>2237.513413744741</v>
      </c>
      <c r="G54" s="25">
        <f t="shared" si="14"/>
        <v>1924.5283018867924</v>
      </c>
      <c r="H54" s="25">
        <f t="shared" si="14"/>
        <v>6142.710535061482</v>
      </c>
      <c r="I54" s="25">
        <f t="shared" si="14"/>
        <v>3350.3994147768835</v>
      </c>
      <c r="J54" s="25">
        <f t="shared" si="14"/>
        <v>5747.351145985402</v>
      </c>
      <c r="K54" s="25">
        <f t="shared" si="14"/>
        <v>7158.0096237970265</v>
      </c>
      <c r="L54" s="25">
        <f t="shared" si="14"/>
        <v>4674.003423820005</v>
      </c>
      <c r="M54" s="36" t="s">
        <v>98</v>
      </c>
      <c r="N54" s="7"/>
    </row>
    <row r="55" ht="16.5" customHeight="1">
      <c r="D55" s="29"/>
    </row>
  </sheetData>
  <sheetProtection/>
  <mergeCells count="11">
    <mergeCell ref="H32:H33"/>
    <mergeCell ref="A47:C47"/>
    <mergeCell ref="A1:J1"/>
    <mergeCell ref="C9:D9"/>
    <mergeCell ref="B12:B19"/>
    <mergeCell ref="C13:C18"/>
    <mergeCell ref="B22:B31"/>
    <mergeCell ref="C22:D22"/>
    <mergeCell ref="C23:D23"/>
    <mergeCell ref="C24:C26"/>
    <mergeCell ref="C31:D31"/>
  </mergeCells>
  <printOptions horizontalCentered="1" verticalCentered="1"/>
  <pageMargins left="0.4330708661417323" right="0.15748031496062992" top="0.35433070866141736" bottom="0.15748031496062992" header="0.2755905511811024" footer="0.1968503937007874"/>
  <pageSetup errors="dash" horizontalDpi="300" verticalDpi="300" orientation="landscape" paperSize="8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 悠輔</dc:creator>
  <cp:keywords/>
  <dc:description/>
  <cp:lastModifiedBy>大阪府庁</cp:lastModifiedBy>
  <cp:lastPrinted>2013-07-11T04:53:28Z</cp:lastPrinted>
  <dcterms:created xsi:type="dcterms:W3CDTF">2013-05-02T00:48:18Z</dcterms:created>
  <dcterms:modified xsi:type="dcterms:W3CDTF">2013-08-13T08:10:04Z</dcterms:modified>
  <cp:category/>
  <cp:version/>
  <cp:contentType/>
  <cp:contentStatus/>
</cp:coreProperties>
</file>