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貸借対照表 H24.6.27" sheetId="1" r:id="rId1"/>
    <sheet name="損益計算書 H24.6.27" sheetId="2" r:id="rId2"/>
    <sheet name="貸借対照表 (大学) H24.6.27" sheetId="3" r:id="rId3"/>
    <sheet name="損益計算書 (大学) H24.6.27" sheetId="4" r:id="rId4"/>
  </sheets>
  <definedNames>
    <definedName name="_xlnm.Print_Area" localSheetId="3">'損益計算書 (大学) H24.6.27'!$B$1:$T$32</definedName>
    <definedName name="_xlnm.Print_Area" localSheetId="1">'損益計算書 H24.6.27'!$B$1:$R$32</definedName>
    <definedName name="_xlnm.Print_Area" localSheetId="2">'貸借対照表 (大学) H24.6.27'!$B$1:$M$38</definedName>
    <definedName name="_xlnm.Print_Area" localSheetId="0">'貸借対照表 H24.6.27'!$B$1:$O$38</definedName>
  </definedNames>
  <calcPr fullCalcOnLoad="1"/>
</workbook>
</file>

<file path=xl/sharedStrings.xml><?xml version="1.0" encoding="utf-8"?>
<sst xmlns="http://schemas.openxmlformats.org/spreadsheetml/2006/main" count="312" uniqueCount="161">
  <si>
    <t>資産の部</t>
  </si>
  <si>
    <t>22年度</t>
  </si>
  <si>
    <t>増減</t>
  </si>
  <si>
    <t>負債の部</t>
  </si>
  <si>
    <t xml:space="preserve">  Ⅰ固定資産</t>
  </si>
  <si>
    <t xml:space="preserve">  Ⅰ固定負債</t>
  </si>
  <si>
    <t>　1.有形固定資産</t>
  </si>
  <si>
    <t>　　　(建物)</t>
  </si>
  <si>
    <t>　　　(構築物)</t>
  </si>
  <si>
    <t>　　　(機械装置)</t>
  </si>
  <si>
    <t>　　　(工具器具備品)</t>
  </si>
  <si>
    <t xml:space="preserve">  Ⅱ流動負債</t>
  </si>
  <si>
    <t>　　　(図書)</t>
  </si>
  <si>
    <t>　　　(美術品・収蔵品)</t>
  </si>
  <si>
    <t>　　　(車両運搬具）</t>
  </si>
  <si>
    <t xml:space="preserve">  　　(建設仮勘定)</t>
  </si>
  <si>
    <t>　2.無形固定資産</t>
  </si>
  <si>
    <t>　　　(特許権)</t>
  </si>
  <si>
    <t>　　　(商標権)</t>
  </si>
  <si>
    <t>　　　(ソフトウエア)</t>
  </si>
  <si>
    <t>　　　(電話加入権)</t>
  </si>
  <si>
    <t>　　　(産業財産権仮勘定)</t>
  </si>
  <si>
    <t>負債合計</t>
  </si>
  <si>
    <t>　3.投資その他の資産</t>
  </si>
  <si>
    <t>純資産の部</t>
  </si>
  <si>
    <t>　　　(投資有価証券)</t>
  </si>
  <si>
    <t xml:space="preserve">  Ⅰ資本金</t>
  </si>
  <si>
    <t>　　　(長期前払費用)</t>
  </si>
  <si>
    <t xml:space="preserve"> 　　　(未収財源措置予定額)</t>
  </si>
  <si>
    <t>　Ⅱ資本剰余金</t>
  </si>
  <si>
    <t>　　　(その他)</t>
  </si>
  <si>
    <t xml:space="preserve">  Ⅱ流動資産</t>
  </si>
  <si>
    <t>　Ⅲ利益剰余金</t>
  </si>
  <si>
    <t>　Ⅳその他有価証券評価差額金</t>
  </si>
  <si>
    <t>　純資産合計</t>
  </si>
  <si>
    <t>資産合計</t>
  </si>
  <si>
    <t>負債純資産合計</t>
  </si>
  <si>
    <t xml:space="preserve">  経常費用</t>
  </si>
  <si>
    <t>　経常収益</t>
  </si>
  <si>
    <t>　業務費</t>
  </si>
  <si>
    <t xml:space="preserve">  運営費交付金収益</t>
  </si>
  <si>
    <t>　　教育経費</t>
  </si>
  <si>
    <t>　授業料収益</t>
  </si>
  <si>
    <t>　　研究経費</t>
  </si>
  <si>
    <t>　入学金収益</t>
  </si>
  <si>
    <t>　　教育研究支援経費</t>
  </si>
  <si>
    <t>　検定料収益</t>
  </si>
  <si>
    <t>　　受託研究経費</t>
  </si>
  <si>
    <t xml:space="preserve">  受託研究等収益</t>
  </si>
  <si>
    <t>　　受託事業費</t>
  </si>
  <si>
    <t>　受託事業等収益</t>
  </si>
  <si>
    <t>　　役員人件費</t>
  </si>
  <si>
    <t>　補助金等収益</t>
  </si>
  <si>
    <t>　　教員人件費</t>
  </si>
  <si>
    <t>　寄附金収益</t>
  </si>
  <si>
    <t>　　　(常勤教員）</t>
  </si>
  <si>
    <t>　資産見返負債戻入</t>
  </si>
  <si>
    <t>　　　(非常勤教員）</t>
  </si>
  <si>
    <t>　財務収益</t>
  </si>
  <si>
    <t>　　職員人件費</t>
  </si>
  <si>
    <t>　雑益</t>
  </si>
  <si>
    <t>　　　(常勤職員）</t>
  </si>
  <si>
    <t>　　　(非常勤職員）</t>
  </si>
  <si>
    <t xml:space="preserve">  一般管理費</t>
  </si>
  <si>
    <t>　財務費用</t>
  </si>
  <si>
    <t>　　支払利息</t>
  </si>
  <si>
    <t>　　その他</t>
  </si>
  <si>
    <t xml:space="preserve">  経常費用合計</t>
  </si>
  <si>
    <t>　経常収益合計</t>
  </si>
  <si>
    <t xml:space="preserve">  臨時損失</t>
  </si>
  <si>
    <t xml:space="preserve">  臨時利益</t>
  </si>
  <si>
    <t>　　固定資産除却損</t>
  </si>
  <si>
    <t>　　資産見返戻入（除却）</t>
  </si>
  <si>
    <t>　　退職給付費用</t>
  </si>
  <si>
    <t>　　運営費交付金収益</t>
  </si>
  <si>
    <t>　　その他臨時損失</t>
  </si>
  <si>
    <t>　　その他臨時利益</t>
  </si>
  <si>
    <t>　当期総利益</t>
  </si>
  <si>
    <t>　現金及び預金</t>
  </si>
  <si>
    <t>　有価証券</t>
  </si>
  <si>
    <t>　たな卸資産</t>
  </si>
  <si>
    <t>　前渡金</t>
  </si>
  <si>
    <t>　前払費用</t>
  </si>
  <si>
    <t>　未収収益</t>
  </si>
  <si>
    <t>　仮払金</t>
  </si>
  <si>
    <t>　未収入金</t>
  </si>
  <si>
    <t>　資産見返負債</t>
  </si>
  <si>
    <t>　長期寄附金債務</t>
  </si>
  <si>
    <t>　退職給付引当金</t>
  </si>
  <si>
    <t>　長期未払金</t>
  </si>
  <si>
    <t>　運営費交付金債務</t>
  </si>
  <si>
    <t>　預り補助金等</t>
  </si>
  <si>
    <t>　寄附金債務</t>
  </si>
  <si>
    <t>　前受受託研究費等</t>
  </si>
  <si>
    <t>　未払金</t>
  </si>
  <si>
    <t>　未払費用</t>
  </si>
  <si>
    <t>　未払消費税等</t>
  </si>
  <si>
    <t>　預り科学研究費補助金等</t>
  </si>
  <si>
    <t>　預り金</t>
  </si>
  <si>
    <t>　地方公共団体出資金</t>
  </si>
  <si>
    <t>　資本剰余金</t>
  </si>
  <si>
    <t>　損益外減価償却累計額</t>
  </si>
  <si>
    <t>　損益外減損損失累計額</t>
  </si>
  <si>
    <t>　積立金</t>
  </si>
  <si>
    <t>　当期未処分利益</t>
  </si>
  <si>
    <t>　　　(土地)</t>
  </si>
  <si>
    <t>　雑損</t>
  </si>
  <si>
    <t>23年度</t>
  </si>
  <si>
    <t>　長期資産除去債務</t>
  </si>
  <si>
    <t>　短期資産除去債務</t>
  </si>
  <si>
    <t>　損益外利息費用累計額</t>
  </si>
  <si>
    <t xml:space="preserve"> 教育研究の質の向上
　及び組織運営改善積立金</t>
  </si>
  <si>
    <t>　（目的）積立金取崩額</t>
  </si>
  <si>
    <t>　　物品受贈益（譲与）</t>
  </si>
  <si>
    <t>大学</t>
  </si>
  <si>
    <t>高専</t>
  </si>
  <si>
    <t>法人計</t>
  </si>
  <si>
    <r>
      <t>　</t>
    </r>
    <r>
      <rPr>
        <b/>
        <sz val="10"/>
        <color indexed="8"/>
        <rFont val="ＭＳ Ｐゴシック"/>
        <family val="3"/>
      </rPr>
      <t>経常利益(損失)</t>
    </r>
  </si>
  <si>
    <t>　未収財源措置予定額</t>
  </si>
  <si>
    <t>平成23年度　貸借対照表　前年度比較</t>
  </si>
  <si>
    <t>平成23年度　損益計算書　前年度比較</t>
  </si>
  <si>
    <t>平成23年度　損益計算書　前年度比較　《大学》</t>
  </si>
  <si>
    <t>対前年度比</t>
  </si>
  <si>
    <t>増減額</t>
  </si>
  <si>
    <t>比</t>
  </si>
  <si>
    <t>勘定科目</t>
  </si>
  <si>
    <t>－</t>
  </si>
  <si>
    <t>平成23年度　貸借対照表　前年度比較　《大学》</t>
  </si>
  <si>
    <t>　　　(未収財源措置予定額)</t>
  </si>
  <si>
    <t>金額</t>
  </si>
  <si>
    <t>構成比</t>
  </si>
  <si>
    <t>　経常費用合計</t>
  </si>
  <si>
    <t>　　授業料収益</t>
  </si>
  <si>
    <t>　　入学金収益</t>
  </si>
  <si>
    <t>　　検定料収益</t>
  </si>
  <si>
    <t>　　受託研究等収益</t>
  </si>
  <si>
    <t>　　受託事業等収益</t>
  </si>
  <si>
    <t>　　補助金等収益</t>
  </si>
  <si>
    <t>　　寄附金収益</t>
  </si>
  <si>
    <t>　　資産見返負債戻入</t>
  </si>
  <si>
    <t>　　財務収益</t>
  </si>
  <si>
    <t>　　雑益</t>
  </si>
  <si>
    <t>　業務費</t>
  </si>
  <si>
    <t>　財務費用</t>
  </si>
  <si>
    <t xml:space="preserve">  一般管理費</t>
  </si>
  <si>
    <t>　雑損</t>
  </si>
  <si>
    <t>　経常費用</t>
  </si>
  <si>
    <t>　経常利益（損失）</t>
  </si>
  <si>
    <t>　臨時損失</t>
  </si>
  <si>
    <t>　臨時利益</t>
  </si>
  <si>
    <t>　　人件費</t>
  </si>
  <si>
    <t xml:space="preserve">  前中期目標期間繰越積立金</t>
  </si>
  <si>
    <t>　獣医臨床ｾﾝﾀｰ診療収益</t>
  </si>
  <si>
    <t>　 科研費補助金等間接経費収益</t>
  </si>
  <si>
    <t>　財産貸付料収益</t>
  </si>
  <si>
    <t>　その他</t>
  </si>
  <si>
    <t>　　人件費</t>
  </si>
  <si>
    <t>(単位：百万円)</t>
  </si>
  <si>
    <t>(単位：百万円)</t>
  </si>
  <si>
    <t>(単位：百万円)</t>
  </si>
  <si>
    <t>　物品受贈益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</si>
</sst>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?\)"/>
    <numFmt numFmtId="177" formatCode="#,##0;&quot;△ &quot;#,##0"/>
    <numFmt numFmtId="178" formatCode="0;&quot;△ &quot;0"/>
    <numFmt numFmtId="179" formatCode="0.0%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7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Calibri"/>
      <family val="3"/>
    </font>
    <font>
      <sz val="10"/>
      <color theme="1"/>
      <name val="Calibri"/>
      <family val="3"/>
    </font>
    <font>
      <sz val="10"/>
      <color theme="1"/>
      <name val="ＭＳ Ｐゴシック"/>
      <family val="3"/>
    </font>
    <font>
      <sz val="7"/>
      <color theme="1"/>
      <name val="Calibri"/>
      <family val="3"/>
    </font>
    <font>
      <sz val="8"/>
      <color theme="1"/>
      <name val="Calibri"/>
      <family val="3"/>
    </font>
    <font>
      <b/>
      <sz val="22"/>
      <color theme="1"/>
      <name val="Calibri"/>
      <family val="3"/>
    </font>
    <font>
      <b/>
      <sz val="18"/>
      <color theme="1"/>
      <name val="Calibri"/>
      <family val="3"/>
    </font>
    <font>
      <b/>
      <sz val="9"/>
      <color theme="1"/>
      <name val="Calibri"/>
      <family val="3"/>
    </font>
    <font>
      <b/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 style="thin"/>
      <right style="thin"/>
      <top style="thin"/>
      <bottom style="hair"/>
    </border>
    <border>
      <left/>
      <right style="medium"/>
      <top style="thin"/>
      <bottom style="hair"/>
    </border>
    <border>
      <left style="thin"/>
      <right style="thin"/>
      <top style="hair"/>
      <bottom style="hair"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 style="thin"/>
      <right style="medium"/>
      <top style="thin"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hair"/>
    </border>
    <border>
      <left style="thin"/>
      <right style="thin"/>
      <top style="hair"/>
      <bottom/>
    </border>
    <border>
      <left/>
      <right/>
      <top/>
      <bottom style="medium"/>
    </border>
    <border>
      <left style="thin"/>
      <right/>
      <top style="hair"/>
      <bottom/>
    </border>
    <border>
      <left/>
      <right style="medium"/>
      <top style="hair"/>
      <bottom/>
    </border>
    <border>
      <left/>
      <right style="medium"/>
      <top style="medium"/>
      <bottom style="medium"/>
    </border>
    <border>
      <left style="thin"/>
      <right style="thin"/>
      <top/>
      <bottom style="hair"/>
    </border>
    <border>
      <left/>
      <right style="thin"/>
      <top style="medium"/>
      <bottom style="medium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thin"/>
    </border>
    <border>
      <left style="thin"/>
      <right style="medium"/>
      <top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/>
    </border>
    <border>
      <left style="thin"/>
      <right style="medium"/>
      <top style="hair"/>
      <bottom style="medium"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/>
      <bottom style="medium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 style="thin"/>
      <top style="thin"/>
      <bottom style="thin"/>
    </border>
    <border>
      <left style="hair"/>
      <right style="thin"/>
      <top style="medium"/>
      <bottom/>
    </border>
    <border>
      <left style="thin"/>
      <right style="hair"/>
      <top style="medium"/>
      <bottom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 style="hair"/>
      <bottom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 style="thin"/>
      <right style="hair"/>
      <top/>
      <bottom/>
    </border>
    <border>
      <left style="thin"/>
      <right style="hair"/>
      <top style="hair"/>
      <bottom/>
    </border>
    <border>
      <left style="hair"/>
      <right style="thin"/>
      <top/>
      <bottom style="medium"/>
    </border>
    <border>
      <left style="thin"/>
      <right style="hair"/>
      <top/>
      <bottom style="medium"/>
    </border>
    <border>
      <left style="hair"/>
      <right/>
      <top style="thin"/>
      <bottom style="medium"/>
    </border>
    <border>
      <left style="thin"/>
      <right style="hair"/>
      <top style="thin"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 style="thin"/>
      <top/>
      <bottom style="thin"/>
    </border>
    <border>
      <left style="hair"/>
      <right/>
      <top style="medium"/>
      <bottom/>
    </border>
    <border>
      <left style="hair"/>
      <right/>
      <top style="thin"/>
      <bottom style="hair"/>
    </border>
    <border>
      <left/>
      <right style="thin"/>
      <top style="thin"/>
      <bottom style="medium"/>
    </border>
    <border>
      <left style="hair"/>
      <right style="hair"/>
      <top style="thin"/>
      <bottom style="medium"/>
    </border>
    <border>
      <left style="hair"/>
      <right style="hair"/>
      <top style="medium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thin"/>
    </border>
    <border>
      <left style="hair"/>
      <right style="hair"/>
      <top style="medium"/>
      <bottom style="medium"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hair"/>
      <right style="hair"/>
      <top/>
      <bottom style="medium"/>
    </border>
    <border>
      <left/>
      <right style="thin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hair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/>
      <right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91">
    <xf numFmtId="0" fontId="0" fillId="0" borderId="0" xfId="0" applyFont="1" applyAlignment="1">
      <alignment vertical="center"/>
    </xf>
    <xf numFmtId="0" fontId="39" fillId="0" borderId="10" xfId="0" applyFont="1" applyFill="1" applyBorder="1" applyAlignment="1">
      <alignment horizontal="left" vertical="center"/>
    </xf>
    <xf numFmtId="0" fontId="39" fillId="0" borderId="11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177" fontId="44" fillId="0" borderId="13" xfId="48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45" fillId="0" borderId="14" xfId="0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38" fontId="44" fillId="0" borderId="13" xfId="48" applyFont="1" applyFill="1" applyBorder="1" applyAlignment="1">
      <alignment horizontal="right" vertical="center"/>
    </xf>
    <xf numFmtId="0" fontId="45" fillId="0" borderId="16" xfId="0" applyFont="1" applyFill="1" applyBorder="1" applyAlignment="1">
      <alignment vertical="center"/>
    </xf>
    <xf numFmtId="38" fontId="44" fillId="0" borderId="17" xfId="48" applyFont="1" applyFill="1" applyBorder="1" applyAlignment="1">
      <alignment horizontal="right" vertical="center"/>
    </xf>
    <xf numFmtId="177" fontId="44" fillId="0" borderId="18" xfId="0" applyNumberFormat="1" applyFont="1" applyFill="1" applyBorder="1" applyAlignment="1">
      <alignment horizontal="right" vertical="center"/>
    </xf>
    <xf numFmtId="3" fontId="45" fillId="0" borderId="19" xfId="48" applyNumberFormat="1" applyFont="1" applyFill="1" applyBorder="1" applyAlignment="1">
      <alignment vertical="center"/>
    </xf>
    <xf numFmtId="0" fontId="44" fillId="0" borderId="20" xfId="0" applyFont="1" applyFill="1" applyBorder="1" applyAlignment="1">
      <alignment vertical="center"/>
    </xf>
    <xf numFmtId="0" fontId="44" fillId="0" borderId="21" xfId="0" applyFont="1" applyFill="1" applyBorder="1" applyAlignment="1">
      <alignment vertical="center"/>
    </xf>
    <xf numFmtId="0" fontId="45" fillId="6" borderId="10" xfId="0" applyFon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45" fillId="6" borderId="0" xfId="0" applyFont="1" applyFill="1" applyBorder="1" applyAlignment="1">
      <alignment vertical="center"/>
    </xf>
    <xf numFmtId="3" fontId="44" fillId="6" borderId="22" xfId="48" applyNumberFormat="1" applyFont="1" applyFill="1" applyBorder="1" applyAlignment="1">
      <alignment vertical="center"/>
    </xf>
    <xf numFmtId="177" fontId="44" fillId="6" borderId="23" xfId="48" applyNumberFormat="1" applyFont="1" applyFill="1" applyBorder="1" applyAlignment="1">
      <alignment horizontal="right" vertical="center"/>
    </xf>
    <xf numFmtId="0" fontId="44" fillId="6" borderId="22" xfId="0" applyFont="1" applyFill="1" applyBorder="1" applyAlignment="1">
      <alignment vertical="center"/>
    </xf>
    <xf numFmtId="177" fontId="44" fillId="0" borderId="24" xfId="48" applyNumberFormat="1" applyFont="1" applyFill="1" applyBorder="1" applyAlignment="1">
      <alignment horizontal="right" vertical="center"/>
    </xf>
    <xf numFmtId="3" fontId="45" fillId="0" borderId="25" xfId="48" applyNumberFormat="1" applyFont="1" applyFill="1" applyBorder="1" applyAlignment="1">
      <alignment vertical="center"/>
    </xf>
    <xf numFmtId="177" fontId="45" fillId="0" borderId="26" xfId="48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 vertical="center"/>
    </xf>
    <xf numFmtId="0" fontId="44" fillId="0" borderId="20" xfId="0" applyFont="1" applyFill="1" applyBorder="1" applyAlignment="1">
      <alignment vertical="center"/>
    </xf>
    <xf numFmtId="0" fontId="44" fillId="6" borderId="28" xfId="0" applyFont="1" applyFill="1" applyBorder="1" applyAlignment="1">
      <alignment vertical="center"/>
    </xf>
    <xf numFmtId="0" fontId="44" fillId="6" borderId="23" xfId="0" applyFont="1" applyFill="1" applyBorder="1" applyAlignment="1">
      <alignment vertical="center"/>
    </xf>
    <xf numFmtId="0" fontId="45" fillId="0" borderId="29" xfId="0" applyFont="1" applyFill="1" applyBorder="1" applyAlignment="1">
      <alignment vertical="center"/>
    </xf>
    <xf numFmtId="3" fontId="45" fillId="0" borderId="29" xfId="48" applyNumberFormat="1" applyFont="1" applyFill="1" applyBorder="1" applyAlignment="1">
      <alignment vertical="center"/>
    </xf>
    <xf numFmtId="177" fontId="45" fillId="0" borderId="30" xfId="48" applyNumberFormat="1" applyFont="1" applyFill="1" applyBorder="1" applyAlignment="1">
      <alignment horizontal="right" vertical="center"/>
    </xf>
    <xf numFmtId="0" fontId="45" fillId="0" borderId="31" xfId="0" applyFont="1" applyFill="1" applyBorder="1" applyAlignment="1">
      <alignment vertical="center"/>
    </xf>
    <xf numFmtId="3" fontId="45" fillId="0" borderId="31" xfId="48" applyNumberFormat="1" applyFont="1" applyFill="1" applyBorder="1" applyAlignment="1">
      <alignment vertical="center"/>
    </xf>
    <xf numFmtId="177" fontId="45" fillId="0" borderId="32" xfId="48" applyNumberFormat="1" applyFont="1" applyFill="1" applyBorder="1" applyAlignment="1">
      <alignment horizontal="right" vertical="center"/>
    </xf>
    <xf numFmtId="177" fontId="45" fillId="0" borderId="33" xfId="48" applyNumberFormat="1" applyFont="1" applyFill="1" applyBorder="1" applyAlignment="1">
      <alignment horizontal="right" vertical="center"/>
    </xf>
    <xf numFmtId="38" fontId="45" fillId="0" borderId="29" xfId="48" applyFont="1" applyFill="1" applyBorder="1" applyAlignment="1">
      <alignment vertical="center"/>
    </xf>
    <xf numFmtId="177" fontId="45" fillId="0" borderId="34" xfId="48" applyNumberFormat="1" applyFont="1" applyFill="1" applyBorder="1" applyAlignment="1">
      <alignment horizontal="right" vertical="center"/>
    </xf>
    <xf numFmtId="38" fontId="45" fillId="0" borderId="31" xfId="48" applyFont="1" applyFill="1" applyBorder="1" applyAlignment="1">
      <alignment vertical="center"/>
    </xf>
    <xf numFmtId="0" fontId="45" fillId="0" borderId="35" xfId="0" applyFont="1" applyFill="1" applyBorder="1" applyAlignment="1">
      <alignment vertical="center"/>
    </xf>
    <xf numFmtId="0" fontId="45" fillId="0" borderId="36" xfId="0" applyFont="1" applyFill="1" applyBorder="1" applyAlignment="1">
      <alignment vertical="center"/>
    </xf>
    <xf numFmtId="0" fontId="44" fillId="0" borderId="37" xfId="0" applyFont="1" applyFill="1" applyBorder="1" applyAlignment="1">
      <alignment vertical="center"/>
    </xf>
    <xf numFmtId="0" fontId="45" fillId="0" borderId="38" xfId="0" applyFont="1" applyFill="1" applyBorder="1" applyAlignment="1">
      <alignment vertical="center"/>
    </xf>
    <xf numFmtId="0" fontId="45" fillId="0" borderId="39" xfId="0" applyFont="1" applyFill="1" applyBorder="1" applyAlignment="1">
      <alignment vertical="center"/>
    </xf>
    <xf numFmtId="0" fontId="44" fillId="0" borderId="12" xfId="0" applyFont="1" applyFill="1" applyBorder="1" applyAlignment="1">
      <alignment vertical="center"/>
    </xf>
    <xf numFmtId="177" fontId="44" fillId="6" borderId="20" xfId="48" applyNumberFormat="1" applyFont="1" applyFill="1" applyBorder="1" applyAlignment="1">
      <alignment vertical="center"/>
    </xf>
    <xf numFmtId="38" fontId="45" fillId="0" borderId="40" xfId="48" applyFont="1" applyFill="1" applyBorder="1" applyAlignment="1">
      <alignment vertical="center"/>
    </xf>
    <xf numFmtId="0" fontId="45" fillId="0" borderId="40" xfId="0" applyFont="1" applyFill="1" applyBorder="1" applyAlignment="1">
      <alignment vertical="center"/>
    </xf>
    <xf numFmtId="0" fontId="39" fillId="0" borderId="12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vertical="center"/>
    </xf>
    <xf numFmtId="0" fontId="45" fillId="0" borderId="41" xfId="0" applyFont="1" applyFill="1" applyBorder="1" applyAlignment="1">
      <alignment vertical="center"/>
    </xf>
    <xf numFmtId="0" fontId="45" fillId="0" borderId="42" xfId="0" applyFont="1" applyFill="1" applyBorder="1" applyAlignment="1">
      <alignment vertical="center"/>
    </xf>
    <xf numFmtId="177" fontId="45" fillId="0" borderId="43" xfId="48" applyNumberFormat="1" applyFont="1" applyFill="1" applyBorder="1" applyAlignment="1">
      <alignment horizontal="right" vertical="center"/>
    </xf>
    <xf numFmtId="3" fontId="45" fillId="0" borderId="20" xfId="48" applyNumberFormat="1" applyFont="1" applyFill="1" applyBorder="1" applyAlignment="1">
      <alignment vertical="center"/>
    </xf>
    <xf numFmtId="177" fontId="44" fillId="6" borderId="44" xfId="48" applyNumberFormat="1" applyFont="1" applyFill="1" applyBorder="1" applyAlignment="1">
      <alignment horizontal="right" vertical="center"/>
    </xf>
    <xf numFmtId="0" fontId="0" fillId="0" borderId="45" xfId="0" applyFont="1" applyBorder="1" applyAlignment="1">
      <alignment horizontal="right" vertical="center"/>
    </xf>
    <xf numFmtId="0" fontId="39" fillId="0" borderId="46" xfId="0" applyFont="1" applyFill="1" applyBorder="1" applyAlignment="1">
      <alignment horizontal="left" vertical="center"/>
    </xf>
    <xf numFmtId="178" fontId="45" fillId="0" borderId="29" xfId="48" applyNumberFormat="1" applyFont="1" applyFill="1" applyBorder="1" applyAlignment="1">
      <alignment vertical="center"/>
    </xf>
    <xf numFmtId="178" fontId="45" fillId="0" borderId="30" xfId="48" applyNumberFormat="1" applyFont="1" applyFill="1" applyBorder="1" applyAlignment="1">
      <alignment horizontal="right" vertical="center"/>
    </xf>
    <xf numFmtId="178" fontId="45" fillId="0" borderId="31" xfId="48" applyNumberFormat="1" applyFont="1" applyFill="1" applyBorder="1" applyAlignment="1">
      <alignment vertical="center"/>
    </xf>
    <xf numFmtId="178" fontId="45" fillId="0" borderId="32" xfId="48" applyNumberFormat="1" applyFont="1" applyFill="1" applyBorder="1" applyAlignment="1">
      <alignment horizontal="right" vertical="center"/>
    </xf>
    <xf numFmtId="178" fontId="45" fillId="0" borderId="40" xfId="48" applyNumberFormat="1" applyFont="1" applyFill="1" applyBorder="1" applyAlignment="1">
      <alignment vertical="center"/>
    </xf>
    <xf numFmtId="178" fontId="45" fillId="0" borderId="43" xfId="48" applyNumberFormat="1" applyFont="1" applyFill="1" applyBorder="1" applyAlignment="1">
      <alignment horizontal="right" vertical="center"/>
    </xf>
    <xf numFmtId="178" fontId="45" fillId="0" borderId="37" xfId="0" applyNumberFormat="1" applyFont="1" applyFill="1" applyBorder="1" applyAlignment="1">
      <alignment vertical="center"/>
    </xf>
    <xf numFmtId="178" fontId="45" fillId="0" borderId="38" xfId="48" applyNumberFormat="1" applyFont="1" applyFill="1" applyBorder="1" applyAlignment="1">
      <alignment horizontal="right" vertical="center"/>
    </xf>
    <xf numFmtId="178" fontId="44" fillId="6" borderId="22" xfId="0" applyNumberFormat="1" applyFont="1" applyFill="1" applyBorder="1" applyAlignment="1">
      <alignment vertical="center"/>
    </xf>
    <xf numFmtId="178" fontId="44" fillId="6" borderId="23" xfId="48" applyNumberFormat="1" applyFont="1" applyFill="1" applyBorder="1" applyAlignment="1">
      <alignment horizontal="right" vertical="center"/>
    </xf>
    <xf numFmtId="38" fontId="45" fillId="0" borderId="35" xfId="48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13" xfId="0" applyFont="1" applyFill="1" applyBorder="1" applyAlignment="1">
      <alignment vertical="center"/>
    </xf>
    <xf numFmtId="177" fontId="44" fillId="0" borderId="47" xfId="48" applyNumberFormat="1" applyFont="1" applyFill="1" applyBorder="1" applyAlignment="1">
      <alignment horizontal="right" vertical="center"/>
    </xf>
    <xf numFmtId="0" fontId="44" fillId="0" borderId="48" xfId="0" applyFont="1" applyFill="1" applyBorder="1" applyAlignment="1">
      <alignment horizontal="left" vertical="center"/>
    </xf>
    <xf numFmtId="0" fontId="44" fillId="0" borderId="49" xfId="0" applyFont="1" applyFill="1" applyBorder="1" applyAlignment="1">
      <alignment horizontal="left" vertical="center"/>
    </xf>
    <xf numFmtId="0" fontId="44" fillId="6" borderId="23" xfId="0" applyFont="1" applyFill="1" applyBorder="1" applyAlignment="1">
      <alignment horizontal="left" vertical="center"/>
    </xf>
    <xf numFmtId="0" fontId="44" fillId="0" borderId="24" xfId="0" applyFont="1" applyFill="1" applyBorder="1" applyAlignment="1">
      <alignment horizontal="left" vertical="center"/>
    </xf>
    <xf numFmtId="0" fontId="44" fillId="6" borderId="46" xfId="0" applyFont="1" applyFill="1" applyBorder="1" applyAlignment="1">
      <alignment horizontal="left" vertical="center"/>
    </xf>
    <xf numFmtId="0" fontId="39" fillId="0" borderId="46" xfId="0" applyFont="1" applyFill="1" applyBorder="1" applyAlignment="1">
      <alignment horizontal="left" vertical="center"/>
    </xf>
    <xf numFmtId="0" fontId="39" fillId="0" borderId="50" xfId="0" applyFont="1" applyFill="1" applyBorder="1" applyAlignment="1">
      <alignment horizontal="center" vertical="center"/>
    </xf>
    <xf numFmtId="38" fontId="39" fillId="0" borderId="21" xfId="48" applyFont="1" applyFill="1" applyBorder="1" applyAlignment="1">
      <alignment vertical="center"/>
    </xf>
    <xf numFmtId="177" fontId="39" fillId="0" borderId="51" xfId="48" applyNumberFormat="1" applyFont="1" applyFill="1" applyBorder="1" applyAlignment="1">
      <alignment vertical="center"/>
    </xf>
    <xf numFmtId="177" fontId="39" fillId="0" borderId="21" xfId="48" applyNumberFormat="1" applyFont="1" applyFill="1" applyBorder="1" applyAlignment="1">
      <alignment vertical="center"/>
    </xf>
    <xf numFmtId="177" fontId="39" fillId="0" borderId="52" xfId="48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177" fontId="0" fillId="0" borderId="53" xfId="48" applyNumberFormat="1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177" fontId="0" fillId="0" borderId="29" xfId="48" applyNumberFormat="1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38" fontId="0" fillId="0" borderId="45" xfId="48" applyFont="1" applyFill="1" applyBorder="1" applyAlignment="1">
      <alignment vertical="center"/>
    </xf>
    <xf numFmtId="177" fontId="0" fillId="0" borderId="55" xfId="48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177" fontId="0" fillId="0" borderId="31" xfId="48" applyNumberFormat="1" applyFont="1" applyFill="1" applyBorder="1" applyAlignment="1">
      <alignment vertical="center"/>
    </xf>
    <xf numFmtId="176" fontId="0" fillId="0" borderId="36" xfId="0" applyNumberFormat="1" applyFont="1" applyFill="1" applyBorder="1" applyAlignment="1">
      <alignment vertical="center"/>
    </xf>
    <xf numFmtId="38" fontId="0" fillId="0" borderId="31" xfId="48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177" fontId="0" fillId="0" borderId="40" xfId="48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0" fillId="0" borderId="56" xfId="0" applyFont="1" applyFill="1" applyBorder="1" applyAlignment="1">
      <alignment horizontal="left" vertical="center"/>
    </xf>
    <xf numFmtId="177" fontId="0" fillId="0" borderId="56" xfId="48" applyNumberFormat="1" applyFont="1" applyFill="1" applyBorder="1" applyAlignment="1">
      <alignment vertical="center"/>
    </xf>
    <xf numFmtId="177" fontId="0" fillId="0" borderId="57" xfId="48" applyNumberFormat="1" applyFont="1" applyFill="1" applyBorder="1" applyAlignment="1">
      <alignment vertical="center"/>
    </xf>
    <xf numFmtId="0" fontId="39" fillId="0" borderId="48" xfId="0" applyFont="1" applyFill="1" applyBorder="1" applyAlignment="1">
      <alignment horizontal="left" vertical="center"/>
    </xf>
    <xf numFmtId="0" fontId="39" fillId="0" borderId="49" xfId="0" applyFont="1" applyFill="1" applyBorder="1" applyAlignment="1">
      <alignment horizontal="left" vertical="center"/>
    </xf>
    <xf numFmtId="177" fontId="39" fillId="0" borderId="19" xfId="48" applyNumberFormat="1" applyFont="1" applyFill="1" applyBorder="1" applyAlignment="1">
      <alignment vertical="center"/>
    </xf>
    <xf numFmtId="177" fontId="0" fillId="0" borderId="58" xfId="48" applyNumberFormat="1" applyFont="1" applyFill="1" applyBorder="1" applyAlignment="1">
      <alignment vertical="center"/>
    </xf>
    <xf numFmtId="176" fontId="0" fillId="0" borderId="59" xfId="0" applyNumberFormat="1" applyFont="1" applyFill="1" applyBorder="1" applyAlignment="1">
      <alignment vertical="center"/>
    </xf>
    <xf numFmtId="38" fontId="0" fillId="0" borderId="60" xfId="48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177" fontId="39" fillId="6" borderId="22" xfId="48" applyNumberFormat="1" applyFont="1" applyFill="1" applyBorder="1" applyAlignment="1">
      <alignment vertical="center"/>
    </xf>
    <xf numFmtId="177" fontId="39" fillId="6" borderId="61" xfId="48" applyNumberFormat="1" applyFont="1" applyFill="1" applyBorder="1" applyAlignment="1">
      <alignment vertical="center"/>
    </xf>
    <xf numFmtId="177" fontId="39" fillId="0" borderId="62" xfId="48" applyNumberFormat="1" applyFont="1" applyFill="1" applyBorder="1" applyAlignment="1">
      <alignment horizontal="right" vertical="center"/>
    </xf>
    <xf numFmtId="177" fontId="39" fillId="0" borderId="23" xfId="48" applyNumberFormat="1" applyFont="1" applyFill="1" applyBorder="1" applyAlignment="1">
      <alignment horizontal="right" vertical="center"/>
    </xf>
    <xf numFmtId="177" fontId="39" fillId="0" borderId="23" xfId="48" applyNumberFormat="1" applyFont="1" applyFill="1" applyBorder="1" applyAlignment="1">
      <alignment horizontal="center" vertical="center"/>
    </xf>
    <xf numFmtId="177" fontId="39" fillId="0" borderId="44" xfId="0" applyNumberFormat="1" applyFont="1" applyFill="1" applyBorder="1" applyAlignment="1">
      <alignment horizontal="right" vertical="center"/>
    </xf>
    <xf numFmtId="0" fontId="0" fillId="0" borderId="50" xfId="0" applyFont="1" applyFill="1" applyBorder="1" applyAlignment="1">
      <alignment vertical="center"/>
    </xf>
    <xf numFmtId="177" fontId="0" fillId="0" borderId="37" xfId="48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38" fontId="0" fillId="0" borderId="56" xfId="48" applyFont="1" applyFill="1" applyBorder="1" applyAlignment="1">
      <alignment vertical="center"/>
    </xf>
    <xf numFmtId="177" fontId="39" fillId="0" borderId="13" xfId="48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left" vertical="center"/>
    </xf>
    <xf numFmtId="177" fontId="0" fillId="0" borderId="29" xfId="48" applyNumberFormat="1" applyFont="1" applyFill="1" applyBorder="1" applyAlignment="1">
      <alignment horizontal="right" vertical="center"/>
    </xf>
    <xf numFmtId="0" fontId="0" fillId="0" borderId="45" xfId="0" applyFont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/>
    </xf>
    <xf numFmtId="38" fontId="0" fillId="0" borderId="40" xfId="48" applyFont="1" applyFill="1" applyBorder="1" applyAlignment="1">
      <alignment vertical="center"/>
    </xf>
    <xf numFmtId="177" fontId="0" fillId="0" borderId="64" xfId="48" applyNumberFormat="1" applyFont="1" applyFill="1" applyBorder="1" applyAlignment="1">
      <alignment vertical="center"/>
    </xf>
    <xf numFmtId="0" fontId="39" fillId="0" borderId="28" xfId="0" applyFont="1" applyFill="1" applyBorder="1" applyAlignment="1">
      <alignment horizontal="left" vertical="center"/>
    </xf>
    <xf numFmtId="177" fontId="39" fillId="0" borderId="22" xfId="48" applyNumberFormat="1" applyFont="1" applyFill="1" applyBorder="1" applyAlignment="1">
      <alignment vertical="center"/>
    </xf>
    <xf numFmtId="177" fontId="39" fillId="0" borderId="61" xfId="0" applyNumberFormat="1" applyFont="1" applyFill="1" applyBorder="1" applyAlignment="1">
      <alignment horizontal="right" vertical="center"/>
    </xf>
    <xf numFmtId="0" fontId="0" fillId="0" borderId="37" xfId="0" applyFont="1" applyFill="1" applyBorder="1" applyAlignment="1">
      <alignment vertical="center"/>
    </xf>
    <xf numFmtId="38" fontId="0" fillId="0" borderId="20" xfId="48" applyFont="1" applyFill="1" applyBorder="1" applyAlignment="1">
      <alignment vertical="center"/>
    </xf>
    <xf numFmtId="177" fontId="0" fillId="0" borderId="14" xfId="48" applyNumberFormat="1" applyFont="1" applyFill="1" applyBorder="1" applyAlignment="1">
      <alignment vertical="center"/>
    </xf>
    <xf numFmtId="177" fontId="39" fillId="6" borderId="61" xfId="0" applyNumberFormat="1" applyFont="1" applyFill="1" applyBorder="1" applyAlignment="1">
      <alignment horizontal="right" vertical="center"/>
    </xf>
    <xf numFmtId="38" fontId="39" fillId="6" borderId="22" xfId="48" applyFont="1" applyFill="1" applyBorder="1" applyAlignment="1">
      <alignment vertical="center"/>
    </xf>
    <xf numFmtId="0" fontId="44" fillId="6" borderId="23" xfId="0" applyFont="1" applyFill="1" applyBorder="1" applyAlignment="1">
      <alignment horizontal="left" vertical="center"/>
    </xf>
    <xf numFmtId="0" fontId="44" fillId="0" borderId="24" xfId="0" applyFont="1" applyFill="1" applyBorder="1" applyAlignment="1">
      <alignment horizontal="left" vertical="center"/>
    </xf>
    <xf numFmtId="179" fontId="0" fillId="0" borderId="0" xfId="0" applyNumberFormat="1" applyAlignment="1">
      <alignment vertical="center"/>
    </xf>
    <xf numFmtId="179" fontId="44" fillId="0" borderId="37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7" fontId="44" fillId="0" borderId="37" xfId="0" applyNumberFormat="1" applyFont="1" applyFill="1" applyBorder="1" applyAlignment="1">
      <alignment horizontal="center" vertical="center"/>
    </xf>
    <xf numFmtId="177" fontId="44" fillId="0" borderId="17" xfId="48" applyNumberFormat="1" applyFont="1" applyFill="1" applyBorder="1" applyAlignment="1">
      <alignment horizontal="right" vertical="center"/>
    </xf>
    <xf numFmtId="177" fontId="45" fillId="0" borderId="35" xfId="48" applyNumberFormat="1" applyFont="1" applyFill="1" applyBorder="1" applyAlignment="1">
      <alignment vertical="center"/>
    </xf>
    <xf numFmtId="179" fontId="44" fillId="0" borderId="38" xfId="0" applyNumberFormat="1" applyFont="1" applyFill="1" applyBorder="1" applyAlignment="1">
      <alignment horizontal="center" vertical="center"/>
    </xf>
    <xf numFmtId="177" fontId="0" fillId="0" borderId="45" xfId="48" applyNumberFormat="1" applyFont="1" applyFill="1" applyBorder="1" applyAlignment="1">
      <alignment vertical="center"/>
    </xf>
    <xf numFmtId="177" fontId="0" fillId="0" borderId="60" xfId="48" applyNumberFormat="1" applyFont="1" applyFill="1" applyBorder="1" applyAlignment="1">
      <alignment vertical="center"/>
    </xf>
    <xf numFmtId="177" fontId="0" fillId="0" borderId="20" xfId="48" applyNumberFormat="1" applyFont="1" applyFill="1" applyBorder="1" applyAlignment="1">
      <alignment vertical="center"/>
    </xf>
    <xf numFmtId="179" fontId="39" fillId="0" borderId="21" xfId="48" applyNumberFormat="1" applyFont="1" applyFill="1" applyBorder="1" applyAlignment="1">
      <alignment vertical="center"/>
    </xf>
    <xf numFmtId="179" fontId="0" fillId="0" borderId="29" xfId="48" applyNumberFormat="1" applyFont="1" applyFill="1" applyBorder="1" applyAlignment="1">
      <alignment vertical="center"/>
    </xf>
    <xf numFmtId="179" fontId="0" fillId="0" borderId="45" xfId="48" applyNumberFormat="1" applyFont="1" applyFill="1" applyBorder="1" applyAlignment="1">
      <alignment vertical="center"/>
    </xf>
    <xf numFmtId="179" fontId="0" fillId="0" borderId="60" xfId="48" applyNumberFormat="1" applyFont="1" applyFill="1" applyBorder="1" applyAlignment="1">
      <alignment vertical="center"/>
    </xf>
    <xf numFmtId="179" fontId="0" fillId="0" borderId="31" xfId="48" applyNumberFormat="1" applyFont="1" applyFill="1" applyBorder="1" applyAlignment="1">
      <alignment vertical="center"/>
    </xf>
    <xf numFmtId="179" fontId="0" fillId="0" borderId="56" xfId="48" applyNumberFormat="1" applyFont="1" applyFill="1" applyBorder="1" applyAlignment="1">
      <alignment vertical="center"/>
    </xf>
    <xf numFmtId="179" fontId="0" fillId="0" borderId="40" xfId="48" applyNumberFormat="1" applyFont="1" applyFill="1" applyBorder="1" applyAlignment="1">
      <alignment vertical="center"/>
    </xf>
    <xf numFmtId="179" fontId="0" fillId="0" borderId="20" xfId="48" applyNumberFormat="1" applyFont="1" applyFill="1" applyBorder="1" applyAlignment="1">
      <alignment vertical="center"/>
    </xf>
    <xf numFmtId="179" fontId="39" fillId="6" borderId="22" xfId="48" applyNumberFormat="1" applyFont="1" applyFill="1" applyBorder="1" applyAlignment="1">
      <alignment vertical="center"/>
    </xf>
    <xf numFmtId="177" fontId="39" fillId="0" borderId="13" xfId="48" applyNumberFormat="1" applyFont="1" applyFill="1" applyBorder="1" applyAlignment="1">
      <alignment vertical="center"/>
    </xf>
    <xf numFmtId="177" fontId="0" fillId="0" borderId="29" xfId="48" applyNumberFormat="1" applyFont="1" applyFill="1" applyBorder="1" applyAlignment="1">
      <alignment vertical="center"/>
    </xf>
    <xf numFmtId="177" fontId="0" fillId="0" borderId="31" xfId="48" applyNumberFormat="1" applyFont="1" applyFill="1" applyBorder="1" applyAlignment="1">
      <alignment vertical="center"/>
    </xf>
    <xf numFmtId="177" fontId="0" fillId="0" borderId="56" xfId="48" applyNumberFormat="1" applyFont="1" applyFill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177" fontId="39" fillId="0" borderId="22" xfId="48" applyNumberFormat="1" applyFont="1" applyFill="1" applyBorder="1" applyAlignment="1">
      <alignment vertical="center"/>
    </xf>
    <xf numFmtId="177" fontId="39" fillId="6" borderId="22" xfId="48" applyNumberFormat="1" applyFont="1" applyFill="1" applyBorder="1" applyAlignment="1">
      <alignment vertical="center"/>
    </xf>
    <xf numFmtId="0" fontId="45" fillId="0" borderId="29" xfId="0" applyFont="1" applyFill="1" applyBorder="1" applyAlignment="1">
      <alignment horizontal="left" vertical="center" wrapText="1"/>
    </xf>
    <xf numFmtId="179" fontId="39" fillId="0" borderId="52" xfId="48" applyNumberFormat="1" applyFont="1" applyFill="1" applyBorder="1" applyAlignment="1">
      <alignment vertical="center"/>
    </xf>
    <xf numFmtId="179" fontId="0" fillId="0" borderId="34" xfId="48" applyNumberFormat="1" applyFont="1" applyFill="1" applyBorder="1" applyAlignment="1">
      <alignment vertical="center"/>
    </xf>
    <xf numFmtId="179" fontId="0" fillId="0" borderId="55" xfId="48" applyNumberFormat="1" applyFont="1" applyFill="1" applyBorder="1" applyAlignment="1">
      <alignment vertical="center"/>
    </xf>
    <xf numFmtId="179" fontId="0" fillId="0" borderId="64" xfId="48" applyNumberFormat="1" applyFont="1" applyFill="1" applyBorder="1" applyAlignment="1">
      <alignment vertical="center"/>
    </xf>
    <xf numFmtId="179" fontId="0" fillId="0" borderId="65" xfId="48" applyNumberFormat="1" applyFont="1" applyFill="1" applyBorder="1" applyAlignment="1">
      <alignment vertical="center"/>
    </xf>
    <xf numFmtId="179" fontId="39" fillId="0" borderId="66" xfId="48" applyNumberFormat="1" applyFont="1" applyFill="1" applyBorder="1" applyAlignment="1">
      <alignment vertical="center"/>
    </xf>
    <xf numFmtId="179" fontId="39" fillId="6" borderId="61" xfId="48" applyNumberFormat="1" applyFont="1" applyFill="1" applyBorder="1" applyAlignment="1">
      <alignment vertical="center"/>
    </xf>
    <xf numFmtId="179" fontId="39" fillId="0" borderId="44" xfId="48" applyNumberFormat="1" applyFont="1" applyFill="1" applyBorder="1" applyAlignment="1">
      <alignment horizontal="center" vertical="center"/>
    </xf>
    <xf numFmtId="179" fontId="0" fillId="0" borderId="38" xfId="48" applyNumberFormat="1" applyFont="1" applyFill="1" applyBorder="1" applyAlignment="1">
      <alignment vertical="center"/>
    </xf>
    <xf numFmtId="179" fontId="0" fillId="0" borderId="34" xfId="48" applyNumberFormat="1" applyFont="1" applyFill="1" applyBorder="1" applyAlignment="1">
      <alignment horizontal="right" vertical="center"/>
    </xf>
    <xf numFmtId="179" fontId="0" fillId="0" borderId="58" xfId="0" applyNumberFormat="1" applyFont="1" applyBorder="1" applyAlignment="1">
      <alignment horizontal="right" vertical="center"/>
    </xf>
    <xf numFmtId="179" fontId="39" fillId="0" borderId="61" xfId="48" applyNumberFormat="1" applyFont="1" applyFill="1" applyBorder="1" applyAlignment="1">
      <alignment vertical="center"/>
    </xf>
    <xf numFmtId="179" fontId="39" fillId="0" borderId="52" xfId="48" applyNumberFormat="1" applyFont="1" applyFill="1" applyBorder="1" applyAlignment="1">
      <alignment horizontal="center" vertical="center"/>
    </xf>
    <xf numFmtId="179" fontId="39" fillId="0" borderId="18" xfId="48" applyNumberFormat="1" applyFont="1" applyFill="1" applyBorder="1" applyAlignment="1">
      <alignment horizontal="center" vertical="center"/>
    </xf>
    <xf numFmtId="179" fontId="39" fillId="6" borderId="61" xfId="48" applyNumberFormat="1" applyFont="1" applyFill="1" applyBorder="1" applyAlignment="1">
      <alignment horizontal="center" vertical="center"/>
    </xf>
    <xf numFmtId="0" fontId="44" fillId="0" borderId="67" xfId="0" applyFont="1" applyFill="1" applyBorder="1" applyAlignment="1">
      <alignment horizontal="center" vertical="center"/>
    </xf>
    <xf numFmtId="0" fontId="45" fillId="0" borderId="54" xfId="0" applyFont="1" applyFill="1" applyBorder="1" applyAlignment="1">
      <alignment vertical="center"/>
    </xf>
    <xf numFmtId="0" fontId="44" fillId="6" borderId="68" xfId="0" applyFont="1" applyFill="1" applyBorder="1" applyAlignment="1">
      <alignment horizontal="left" vertical="center"/>
    </xf>
    <xf numFmtId="0" fontId="39" fillId="6" borderId="10" xfId="0" applyFont="1" applyFill="1" applyBorder="1" applyAlignment="1">
      <alignment vertical="center"/>
    </xf>
    <xf numFmtId="0" fontId="45" fillId="0" borderId="69" xfId="0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0" fontId="45" fillId="0" borderId="70" xfId="0" applyFont="1" applyFill="1" applyBorder="1" applyAlignment="1">
      <alignment vertical="center"/>
    </xf>
    <xf numFmtId="0" fontId="45" fillId="0" borderId="71" xfId="0" applyFont="1" applyFill="1" applyBorder="1" applyAlignment="1">
      <alignment vertical="center"/>
    </xf>
    <xf numFmtId="0" fontId="45" fillId="0" borderId="72" xfId="0" applyFont="1" applyFill="1" applyBorder="1" applyAlignment="1">
      <alignment vertical="center"/>
    </xf>
    <xf numFmtId="0" fontId="45" fillId="0" borderId="73" xfId="0" applyFont="1" applyFill="1" applyBorder="1" applyAlignment="1">
      <alignment vertical="center"/>
    </xf>
    <xf numFmtId="0" fontId="45" fillId="0" borderId="74" xfId="0" applyFont="1" applyFill="1" applyBorder="1" applyAlignment="1">
      <alignment vertical="center"/>
    </xf>
    <xf numFmtId="0" fontId="45" fillId="0" borderId="75" xfId="0" applyFont="1" applyFill="1" applyBorder="1" applyAlignment="1">
      <alignment vertical="center"/>
    </xf>
    <xf numFmtId="0" fontId="44" fillId="0" borderId="11" xfId="0" applyFont="1" applyFill="1" applyBorder="1" applyAlignment="1">
      <alignment vertical="center"/>
    </xf>
    <xf numFmtId="3" fontId="45" fillId="0" borderId="76" xfId="48" applyNumberFormat="1" applyFont="1" applyFill="1" applyBorder="1" applyAlignment="1">
      <alignment vertical="center"/>
    </xf>
    <xf numFmtId="3" fontId="45" fillId="0" borderId="35" xfId="48" applyNumberFormat="1" applyFont="1" applyFill="1" applyBorder="1" applyAlignment="1">
      <alignment vertical="center"/>
    </xf>
    <xf numFmtId="3" fontId="45" fillId="0" borderId="36" xfId="48" applyNumberFormat="1" applyFont="1" applyFill="1" applyBorder="1" applyAlignment="1">
      <alignment vertical="center"/>
    </xf>
    <xf numFmtId="3" fontId="45" fillId="0" borderId="77" xfId="48" applyNumberFormat="1" applyFont="1" applyFill="1" applyBorder="1" applyAlignment="1">
      <alignment vertical="center"/>
    </xf>
    <xf numFmtId="3" fontId="44" fillId="6" borderId="62" xfId="48" applyNumberFormat="1" applyFont="1" applyFill="1" applyBorder="1" applyAlignment="1">
      <alignment vertical="center"/>
    </xf>
    <xf numFmtId="177" fontId="44" fillId="6" borderId="27" xfId="48" applyNumberFormat="1" applyFont="1" applyFill="1" applyBorder="1" applyAlignment="1">
      <alignment vertical="center"/>
    </xf>
    <xf numFmtId="178" fontId="45" fillId="0" borderId="35" xfId="48" applyNumberFormat="1" applyFont="1" applyFill="1" applyBorder="1" applyAlignment="1">
      <alignment vertical="center"/>
    </xf>
    <xf numFmtId="178" fontId="45" fillId="0" borderId="36" xfId="48" applyNumberFormat="1" applyFont="1" applyFill="1" applyBorder="1" applyAlignment="1">
      <alignment vertical="center"/>
    </xf>
    <xf numFmtId="178" fontId="45" fillId="0" borderId="42" xfId="48" applyNumberFormat="1" applyFont="1" applyFill="1" applyBorder="1" applyAlignment="1">
      <alignment vertical="center"/>
    </xf>
    <xf numFmtId="178" fontId="45" fillId="0" borderId="78" xfId="0" applyNumberFormat="1" applyFont="1" applyFill="1" applyBorder="1" applyAlignment="1">
      <alignment vertical="center"/>
    </xf>
    <xf numFmtId="178" fontId="44" fillId="6" borderId="62" xfId="0" applyNumberFormat="1" applyFont="1" applyFill="1" applyBorder="1" applyAlignment="1">
      <alignment vertical="center"/>
    </xf>
    <xf numFmtId="38" fontId="44" fillId="0" borderId="49" xfId="48" applyFont="1" applyFill="1" applyBorder="1" applyAlignment="1">
      <alignment horizontal="right" vertical="center"/>
    </xf>
    <xf numFmtId="3" fontId="45" fillId="0" borderId="79" xfId="48" applyNumberFormat="1" applyFont="1" applyFill="1" applyBorder="1" applyAlignment="1">
      <alignment vertical="center"/>
    </xf>
    <xf numFmtId="179" fontId="44" fillId="0" borderId="80" xfId="48" applyNumberFormat="1" applyFont="1" applyFill="1" applyBorder="1" applyAlignment="1">
      <alignment horizontal="right" vertical="center"/>
    </xf>
    <xf numFmtId="38" fontId="44" fillId="0" borderId="81" xfId="48" applyFont="1" applyFill="1" applyBorder="1" applyAlignment="1">
      <alignment horizontal="right" vertical="center"/>
    </xf>
    <xf numFmtId="179" fontId="45" fillId="0" borderId="82" xfId="48" applyNumberFormat="1" applyFont="1" applyFill="1" applyBorder="1" applyAlignment="1">
      <alignment vertical="center"/>
    </xf>
    <xf numFmtId="3" fontId="45" fillId="0" borderId="83" xfId="48" applyNumberFormat="1" applyFont="1" applyFill="1" applyBorder="1" applyAlignment="1">
      <alignment vertical="center"/>
    </xf>
    <xf numFmtId="179" fontId="45" fillId="0" borderId="84" xfId="48" applyNumberFormat="1" applyFont="1" applyFill="1" applyBorder="1" applyAlignment="1">
      <alignment vertical="center"/>
    </xf>
    <xf numFmtId="3" fontId="45" fillId="0" borderId="85" xfId="48" applyNumberFormat="1" applyFont="1" applyFill="1" applyBorder="1" applyAlignment="1">
      <alignment vertical="center"/>
    </xf>
    <xf numFmtId="179" fontId="45" fillId="0" borderId="86" xfId="48" applyNumberFormat="1" applyFont="1" applyFill="1" applyBorder="1" applyAlignment="1">
      <alignment vertical="center"/>
    </xf>
    <xf numFmtId="3" fontId="45" fillId="0" borderId="87" xfId="48" applyNumberFormat="1" applyFont="1" applyFill="1" applyBorder="1" applyAlignment="1">
      <alignment vertical="center"/>
    </xf>
    <xf numFmtId="179" fontId="45" fillId="0" borderId="88" xfId="48" applyNumberFormat="1" applyFont="1" applyFill="1" applyBorder="1" applyAlignment="1">
      <alignment vertical="center"/>
    </xf>
    <xf numFmtId="3" fontId="45" fillId="0" borderId="89" xfId="48" applyNumberFormat="1" applyFont="1" applyFill="1" applyBorder="1" applyAlignment="1">
      <alignment vertical="center"/>
    </xf>
    <xf numFmtId="179" fontId="45" fillId="0" borderId="90" xfId="48" applyNumberFormat="1" applyFont="1" applyFill="1" applyBorder="1" applyAlignment="1">
      <alignment vertical="center"/>
    </xf>
    <xf numFmtId="179" fontId="44" fillId="6" borderId="91" xfId="48" applyNumberFormat="1" applyFont="1" applyFill="1" applyBorder="1" applyAlignment="1">
      <alignment vertical="center"/>
    </xf>
    <xf numFmtId="3" fontId="44" fillId="6" borderId="92" xfId="48" applyNumberFormat="1" applyFont="1" applyFill="1" applyBorder="1" applyAlignment="1">
      <alignment vertical="center"/>
    </xf>
    <xf numFmtId="179" fontId="44" fillId="6" borderId="88" xfId="48" applyNumberFormat="1" applyFont="1" applyFill="1" applyBorder="1" applyAlignment="1">
      <alignment vertical="center"/>
    </xf>
    <xf numFmtId="177" fontId="44" fillId="6" borderId="93" xfId="48" applyNumberFormat="1" applyFont="1" applyFill="1" applyBorder="1" applyAlignment="1">
      <alignment vertical="center"/>
    </xf>
    <xf numFmtId="178" fontId="45" fillId="0" borderId="85" xfId="48" applyNumberFormat="1" applyFont="1" applyFill="1" applyBorder="1" applyAlignment="1">
      <alignment vertical="center"/>
    </xf>
    <xf numFmtId="178" fontId="45" fillId="0" borderId="87" xfId="48" applyNumberFormat="1" applyFont="1" applyFill="1" applyBorder="1" applyAlignment="1">
      <alignment vertical="center"/>
    </xf>
    <xf numFmtId="178" fontId="45" fillId="0" borderId="94" xfId="48" applyNumberFormat="1" applyFont="1" applyFill="1" applyBorder="1" applyAlignment="1">
      <alignment vertical="center"/>
    </xf>
    <xf numFmtId="179" fontId="45" fillId="0" borderId="95" xfId="0" applyNumberFormat="1" applyFont="1" applyFill="1" applyBorder="1" applyAlignment="1">
      <alignment vertical="center"/>
    </xf>
    <xf numFmtId="178" fontId="45" fillId="0" borderId="96" xfId="0" applyNumberFormat="1" applyFont="1" applyFill="1" applyBorder="1" applyAlignment="1">
      <alignment vertical="center"/>
    </xf>
    <xf numFmtId="179" fontId="44" fillId="6" borderId="91" xfId="0" applyNumberFormat="1" applyFont="1" applyFill="1" applyBorder="1" applyAlignment="1">
      <alignment vertical="center"/>
    </xf>
    <xf numFmtId="178" fontId="44" fillId="6" borderId="92" xfId="0" applyNumberFormat="1" applyFont="1" applyFill="1" applyBorder="1" applyAlignment="1">
      <alignment vertical="center"/>
    </xf>
    <xf numFmtId="179" fontId="44" fillId="0" borderId="97" xfId="0" applyNumberFormat="1" applyFont="1" applyFill="1" applyBorder="1" applyAlignment="1">
      <alignment horizontal="center" vertical="center"/>
    </xf>
    <xf numFmtId="0" fontId="44" fillId="0" borderId="98" xfId="0" applyFont="1" applyFill="1" applyBorder="1" applyAlignment="1">
      <alignment horizontal="center" vertical="center"/>
    </xf>
    <xf numFmtId="179" fontId="44" fillId="0" borderId="99" xfId="0" applyNumberFormat="1" applyFont="1" applyFill="1" applyBorder="1" applyAlignment="1">
      <alignment horizontal="center" vertical="center"/>
    </xf>
    <xf numFmtId="179" fontId="44" fillId="0" borderId="100" xfId="48" applyNumberFormat="1" applyFont="1" applyFill="1" applyBorder="1" applyAlignment="1">
      <alignment horizontal="right" vertical="center"/>
    </xf>
    <xf numFmtId="179" fontId="45" fillId="0" borderId="26" xfId="48" applyNumberFormat="1" applyFont="1" applyFill="1" applyBorder="1" applyAlignment="1">
      <alignment vertical="center"/>
    </xf>
    <xf numFmtId="179" fontId="45" fillId="0" borderId="30" xfId="48" applyNumberFormat="1" applyFont="1" applyFill="1" applyBorder="1" applyAlignment="1">
      <alignment horizontal="right" vertical="center"/>
    </xf>
    <xf numFmtId="179" fontId="45" fillId="0" borderId="32" xfId="48" applyNumberFormat="1" applyFont="1" applyFill="1" applyBorder="1" applyAlignment="1">
      <alignment horizontal="right" vertical="center"/>
    </xf>
    <xf numFmtId="179" fontId="45" fillId="0" borderId="101" xfId="48" applyNumberFormat="1" applyFont="1" applyFill="1" applyBorder="1" applyAlignment="1">
      <alignment horizontal="right" vertical="center"/>
    </xf>
    <xf numFmtId="179" fontId="45" fillId="0" borderId="99" xfId="48" applyNumberFormat="1" applyFont="1" applyFill="1" applyBorder="1" applyAlignment="1">
      <alignment horizontal="right" vertical="center"/>
    </xf>
    <xf numFmtId="179" fontId="44" fillId="6" borderId="44" xfId="48" applyNumberFormat="1" applyFont="1" applyFill="1" applyBorder="1" applyAlignment="1">
      <alignment horizontal="right" vertical="center"/>
    </xf>
    <xf numFmtId="179" fontId="44" fillId="6" borderId="16" xfId="48" applyNumberFormat="1" applyFont="1" applyFill="1" applyBorder="1" applyAlignment="1">
      <alignment horizontal="center" vertical="center"/>
    </xf>
    <xf numFmtId="179" fontId="45" fillId="0" borderId="30" xfId="48" applyNumberFormat="1" applyFont="1" applyFill="1" applyBorder="1" applyAlignment="1">
      <alignment horizontal="center" vertical="center"/>
    </xf>
    <xf numFmtId="179" fontId="45" fillId="0" borderId="32" xfId="48" applyNumberFormat="1" applyFont="1" applyFill="1" applyBorder="1" applyAlignment="1">
      <alignment horizontal="center" vertical="center"/>
    </xf>
    <xf numFmtId="179" fontId="45" fillId="0" borderId="43" xfId="48" applyNumberFormat="1" applyFont="1" applyFill="1" applyBorder="1" applyAlignment="1">
      <alignment horizontal="center" vertical="center"/>
    </xf>
    <xf numFmtId="179" fontId="44" fillId="6" borderId="44" xfId="48" applyNumberFormat="1" applyFont="1" applyFill="1" applyBorder="1" applyAlignment="1">
      <alignment horizontal="center" vertical="center"/>
    </xf>
    <xf numFmtId="177" fontId="44" fillId="0" borderId="98" xfId="0" applyNumberFormat="1" applyFont="1" applyFill="1" applyBorder="1" applyAlignment="1">
      <alignment horizontal="center" vertical="center"/>
    </xf>
    <xf numFmtId="177" fontId="44" fillId="0" borderId="81" xfId="48" applyNumberFormat="1" applyFont="1" applyFill="1" applyBorder="1" applyAlignment="1">
      <alignment horizontal="right" vertical="center"/>
    </xf>
    <xf numFmtId="177" fontId="45" fillId="0" borderId="83" xfId="48" applyNumberFormat="1" applyFont="1" applyFill="1" applyBorder="1" applyAlignment="1">
      <alignment vertical="center"/>
    </xf>
    <xf numFmtId="177" fontId="45" fillId="0" borderId="85" xfId="48" applyNumberFormat="1" applyFont="1" applyFill="1" applyBorder="1" applyAlignment="1">
      <alignment vertical="center"/>
    </xf>
    <xf numFmtId="177" fontId="45" fillId="0" borderId="87" xfId="48" applyNumberFormat="1" applyFont="1" applyFill="1" applyBorder="1" applyAlignment="1">
      <alignment vertical="center"/>
    </xf>
    <xf numFmtId="177" fontId="45" fillId="0" borderId="89" xfId="48" applyNumberFormat="1" applyFont="1" applyFill="1" applyBorder="1" applyAlignment="1">
      <alignment vertical="center"/>
    </xf>
    <xf numFmtId="177" fontId="44" fillId="6" borderId="92" xfId="48" applyNumberFormat="1" applyFont="1" applyFill="1" applyBorder="1" applyAlignment="1">
      <alignment vertical="center"/>
    </xf>
    <xf numFmtId="177" fontId="45" fillId="0" borderId="94" xfId="48" applyNumberFormat="1" applyFont="1" applyFill="1" applyBorder="1" applyAlignment="1">
      <alignment vertical="center"/>
    </xf>
    <xf numFmtId="177" fontId="45" fillId="0" borderId="96" xfId="0" applyNumberFormat="1" applyFont="1" applyFill="1" applyBorder="1" applyAlignment="1">
      <alignment vertical="center"/>
    </xf>
    <xf numFmtId="177" fontId="44" fillId="6" borderId="92" xfId="0" applyNumberFormat="1" applyFont="1" applyFill="1" applyBorder="1" applyAlignment="1">
      <alignment vertical="center"/>
    </xf>
    <xf numFmtId="177" fontId="45" fillId="0" borderId="36" xfId="48" applyNumberFormat="1" applyFont="1" applyFill="1" applyBorder="1" applyAlignment="1">
      <alignment vertical="center"/>
    </xf>
    <xf numFmtId="177" fontId="45" fillId="0" borderId="42" xfId="48" applyNumberFormat="1" applyFont="1" applyFill="1" applyBorder="1" applyAlignment="1">
      <alignment vertical="center"/>
    </xf>
    <xf numFmtId="177" fontId="45" fillId="0" borderId="27" xfId="48" applyNumberFormat="1" applyFont="1" applyFill="1" applyBorder="1" applyAlignment="1">
      <alignment vertical="center"/>
    </xf>
    <xf numFmtId="177" fontId="44" fillId="0" borderId="27" xfId="0" applyNumberFormat="1" applyFont="1" applyFill="1" applyBorder="1" applyAlignment="1">
      <alignment vertical="center"/>
    </xf>
    <xf numFmtId="177" fontId="44" fillId="0" borderId="78" xfId="0" applyNumberFormat="1" applyFont="1" applyFill="1" applyBorder="1" applyAlignment="1">
      <alignment vertical="center"/>
    </xf>
    <xf numFmtId="177" fontId="44" fillId="6" borderId="62" xfId="0" applyNumberFormat="1" applyFont="1" applyFill="1" applyBorder="1" applyAlignment="1">
      <alignment vertical="center"/>
    </xf>
    <xf numFmtId="177" fontId="44" fillId="0" borderId="17" xfId="0" applyNumberFormat="1" applyFont="1" applyFill="1" applyBorder="1" applyAlignment="1">
      <alignment vertical="center"/>
    </xf>
    <xf numFmtId="38" fontId="44" fillId="0" borderId="24" xfId="48" applyFont="1" applyFill="1" applyBorder="1" applyAlignment="1">
      <alignment horizontal="right" vertical="center"/>
    </xf>
    <xf numFmtId="38" fontId="45" fillId="0" borderId="85" xfId="48" applyFont="1" applyFill="1" applyBorder="1" applyAlignment="1">
      <alignment vertical="center"/>
    </xf>
    <xf numFmtId="38" fontId="45" fillId="0" borderId="87" xfId="48" applyFont="1" applyFill="1" applyBorder="1" applyAlignment="1">
      <alignment vertical="center"/>
    </xf>
    <xf numFmtId="38" fontId="45" fillId="0" borderId="94" xfId="48" applyFont="1" applyFill="1" applyBorder="1" applyAlignment="1">
      <alignment vertical="center"/>
    </xf>
    <xf numFmtId="38" fontId="45" fillId="0" borderId="93" xfId="48" applyFont="1" applyFill="1" applyBorder="1" applyAlignment="1">
      <alignment vertical="center"/>
    </xf>
    <xf numFmtId="0" fontId="44" fillId="0" borderId="93" xfId="0" applyFont="1" applyFill="1" applyBorder="1" applyAlignment="1">
      <alignment vertical="center"/>
    </xf>
    <xf numFmtId="0" fontId="44" fillId="0" borderId="96" xfId="0" applyFont="1" applyFill="1" applyBorder="1" applyAlignment="1">
      <alignment vertical="center"/>
    </xf>
    <xf numFmtId="38" fontId="44" fillId="6" borderId="92" xfId="0" applyNumberFormat="1" applyFont="1" applyFill="1" applyBorder="1" applyAlignment="1">
      <alignment vertical="center"/>
    </xf>
    <xf numFmtId="0" fontId="44" fillId="0" borderId="81" xfId="0" applyFont="1" applyFill="1" applyBorder="1" applyAlignment="1">
      <alignment vertical="center"/>
    </xf>
    <xf numFmtId="3" fontId="45" fillId="0" borderId="93" xfId="48" applyNumberFormat="1" applyFont="1" applyFill="1" applyBorder="1" applyAlignment="1">
      <alignment vertical="center"/>
    </xf>
    <xf numFmtId="0" fontId="44" fillId="6" borderId="92" xfId="0" applyFont="1" applyFill="1" applyBorder="1" applyAlignment="1">
      <alignment vertical="center"/>
    </xf>
    <xf numFmtId="179" fontId="45" fillId="0" borderId="43" xfId="48" applyNumberFormat="1" applyFont="1" applyFill="1" applyBorder="1" applyAlignment="1">
      <alignment horizontal="right" vertical="center"/>
    </xf>
    <xf numFmtId="179" fontId="45" fillId="0" borderId="16" xfId="48" applyNumberFormat="1" applyFont="1" applyFill="1" applyBorder="1" applyAlignment="1">
      <alignment horizontal="right" vertical="center"/>
    </xf>
    <xf numFmtId="179" fontId="45" fillId="0" borderId="100" xfId="48" applyNumberFormat="1" applyFont="1" applyFill="1" applyBorder="1" applyAlignment="1">
      <alignment horizontal="right" vertical="center"/>
    </xf>
    <xf numFmtId="177" fontId="45" fillId="0" borderId="93" xfId="48" applyNumberFormat="1" applyFont="1" applyFill="1" applyBorder="1" applyAlignment="1">
      <alignment vertical="center"/>
    </xf>
    <xf numFmtId="177" fontId="44" fillId="0" borderId="93" xfId="0" applyNumberFormat="1" applyFont="1" applyFill="1" applyBorder="1" applyAlignment="1">
      <alignment vertical="center"/>
    </xf>
    <xf numFmtId="177" fontId="44" fillId="0" borderId="96" xfId="0" applyNumberFormat="1" applyFont="1" applyFill="1" applyBorder="1" applyAlignment="1">
      <alignment vertical="center"/>
    </xf>
    <xf numFmtId="177" fontId="44" fillId="0" borderId="81" xfId="0" applyNumberFormat="1" applyFont="1" applyFill="1" applyBorder="1" applyAlignment="1">
      <alignment vertical="center"/>
    </xf>
    <xf numFmtId="179" fontId="44" fillId="0" borderId="102" xfId="0" applyNumberFormat="1" applyFont="1" applyFill="1" applyBorder="1" applyAlignment="1">
      <alignment horizontal="center" vertical="center"/>
    </xf>
    <xf numFmtId="179" fontId="44" fillId="0" borderId="49" xfId="48" applyNumberFormat="1" applyFont="1" applyFill="1" applyBorder="1" applyAlignment="1">
      <alignment horizontal="right" vertical="center"/>
    </xf>
    <xf numFmtId="179" fontId="45" fillId="0" borderId="70" xfId="48" applyNumberFormat="1" applyFont="1" applyFill="1" applyBorder="1" applyAlignment="1">
      <alignment vertical="center"/>
    </xf>
    <xf numFmtId="179" fontId="45" fillId="0" borderId="71" xfId="48" applyNumberFormat="1" applyFont="1" applyFill="1" applyBorder="1" applyAlignment="1">
      <alignment vertical="center"/>
    </xf>
    <xf numFmtId="179" fontId="45" fillId="0" borderId="103" xfId="48" applyNumberFormat="1" applyFont="1" applyFill="1" applyBorder="1" applyAlignment="1">
      <alignment vertical="center"/>
    </xf>
    <xf numFmtId="179" fontId="44" fillId="6" borderId="46" xfId="48" applyNumberFormat="1" applyFont="1" applyFill="1" applyBorder="1" applyAlignment="1">
      <alignment vertical="center"/>
    </xf>
    <xf numFmtId="179" fontId="44" fillId="6" borderId="15" xfId="48" applyNumberFormat="1" applyFont="1" applyFill="1" applyBorder="1" applyAlignment="1">
      <alignment vertical="center"/>
    </xf>
    <xf numFmtId="179" fontId="45" fillId="0" borderId="72" xfId="48" applyNumberFormat="1" applyFont="1" applyFill="1" applyBorder="1" applyAlignment="1">
      <alignment vertical="center"/>
    </xf>
    <xf numFmtId="179" fontId="45" fillId="0" borderId="69" xfId="0" applyNumberFormat="1" applyFont="1" applyFill="1" applyBorder="1" applyAlignment="1">
      <alignment vertical="center"/>
    </xf>
    <xf numFmtId="179" fontId="44" fillId="6" borderId="46" xfId="0" applyNumberFormat="1" applyFont="1" applyFill="1" applyBorder="1" applyAlignment="1">
      <alignment vertical="center"/>
    </xf>
    <xf numFmtId="179" fontId="45" fillId="0" borderId="16" xfId="48" applyNumberFormat="1" applyFont="1" applyFill="1" applyBorder="1" applyAlignment="1">
      <alignment horizontal="center" vertical="center"/>
    </xf>
    <xf numFmtId="179" fontId="44" fillId="0" borderId="104" xfId="48" applyNumberFormat="1" applyFont="1" applyFill="1" applyBorder="1" applyAlignment="1">
      <alignment horizontal="right" vertical="center"/>
    </xf>
    <xf numFmtId="179" fontId="45" fillId="0" borderId="105" xfId="48" applyNumberFormat="1" applyFont="1" applyFill="1" applyBorder="1" applyAlignment="1">
      <alignment vertical="center"/>
    </xf>
    <xf numFmtId="179" fontId="44" fillId="0" borderId="88" xfId="0" applyNumberFormat="1" applyFont="1" applyFill="1" applyBorder="1" applyAlignment="1">
      <alignment vertical="center"/>
    </xf>
    <xf numFmtId="179" fontId="44" fillId="0" borderId="95" xfId="0" applyNumberFormat="1" applyFont="1" applyFill="1" applyBorder="1" applyAlignment="1">
      <alignment vertical="center"/>
    </xf>
    <xf numFmtId="179" fontId="44" fillId="0" borderId="80" xfId="0" applyNumberFormat="1" applyFont="1" applyFill="1" applyBorder="1" applyAlignment="1">
      <alignment vertical="center"/>
    </xf>
    <xf numFmtId="179" fontId="44" fillId="0" borderId="24" xfId="48" applyNumberFormat="1" applyFont="1" applyFill="1" applyBorder="1" applyAlignment="1">
      <alignment horizontal="right" vertical="center"/>
    </xf>
    <xf numFmtId="179" fontId="45" fillId="0" borderId="73" xfId="48" applyNumberFormat="1" applyFont="1" applyFill="1" applyBorder="1" applyAlignment="1">
      <alignment vertical="center"/>
    </xf>
    <xf numFmtId="179" fontId="45" fillId="0" borderId="15" xfId="48" applyNumberFormat="1" applyFont="1" applyFill="1" applyBorder="1" applyAlignment="1">
      <alignment vertical="center"/>
    </xf>
    <xf numFmtId="179" fontId="44" fillId="0" borderId="15" xfId="0" applyNumberFormat="1" applyFont="1" applyFill="1" applyBorder="1" applyAlignment="1">
      <alignment vertical="center"/>
    </xf>
    <xf numFmtId="179" fontId="44" fillId="0" borderId="69" xfId="0" applyNumberFormat="1" applyFont="1" applyFill="1" applyBorder="1" applyAlignment="1">
      <alignment vertical="center"/>
    </xf>
    <xf numFmtId="179" fontId="44" fillId="0" borderId="49" xfId="0" applyNumberFormat="1" applyFont="1" applyFill="1" applyBorder="1" applyAlignment="1">
      <alignment vertical="center"/>
    </xf>
    <xf numFmtId="3" fontId="44" fillId="0" borderId="17" xfId="48" applyNumberFormat="1" applyFont="1" applyFill="1" applyBorder="1" applyAlignment="1">
      <alignment vertical="center"/>
    </xf>
    <xf numFmtId="0" fontId="44" fillId="0" borderId="106" xfId="0" applyFont="1" applyFill="1" applyBorder="1" applyAlignment="1">
      <alignment horizontal="center" vertical="center"/>
    </xf>
    <xf numFmtId="38" fontId="45" fillId="0" borderId="70" xfId="48" applyFont="1" applyFill="1" applyBorder="1" applyAlignment="1">
      <alignment horizontal="right" vertical="center"/>
    </xf>
    <xf numFmtId="38" fontId="45" fillId="0" borderId="71" xfId="48" applyFont="1" applyFill="1" applyBorder="1" applyAlignment="1">
      <alignment horizontal="right" vertical="center"/>
    </xf>
    <xf numFmtId="38" fontId="45" fillId="0" borderId="103" xfId="48" applyFont="1" applyFill="1" applyBorder="1" applyAlignment="1">
      <alignment horizontal="right" vertical="center"/>
    </xf>
    <xf numFmtId="38" fontId="45" fillId="0" borderId="69" xfId="48" applyFont="1" applyFill="1" applyBorder="1" applyAlignment="1">
      <alignment horizontal="right" vertical="center"/>
    </xf>
    <xf numFmtId="38" fontId="44" fillId="6" borderId="46" xfId="48" applyFont="1" applyFill="1" applyBorder="1" applyAlignment="1">
      <alignment horizontal="right" vertical="center"/>
    </xf>
    <xf numFmtId="177" fontId="44" fillId="6" borderId="15" xfId="48" applyNumberFormat="1" applyFont="1" applyFill="1" applyBorder="1" applyAlignment="1">
      <alignment horizontal="right" vertical="center"/>
    </xf>
    <xf numFmtId="178" fontId="45" fillId="0" borderId="70" xfId="48" applyNumberFormat="1" applyFont="1" applyFill="1" applyBorder="1" applyAlignment="1">
      <alignment horizontal="right" vertical="center"/>
    </xf>
    <xf numFmtId="178" fontId="45" fillId="0" borderId="71" xfId="48" applyNumberFormat="1" applyFont="1" applyFill="1" applyBorder="1" applyAlignment="1">
      <alignment horizontal="right" vertical="center"/>
    </xf>
    <xf numFmtId="178" fontId="45" fillId="0" borderId="72" xfId="48" applyNumberFormat="1" applyFont="1" applyFill="1" applyBorder="1" applyAlignment="1">
      <alignment horizontal="right" vertical="center"/>
    </xf>
    <xf numFmtId="178" fontId="45" fillId="0" borderId="69" xfId="48" applyNumberFormat="1" applyFont="1" applyFill="1" applyBorder="1" applyAlignment="1">
      <alignment horizontal="right" vertical="center"/>
    </xf>
    <xf numFmtId="178" fontId="44" fillId="6" borderId="46" xfId="48" applyNumberFormat="1" applyFont="1" applyFill="1" applyBorder="1" applyAlignment="1">
      <alignment horizontal="right" vertical="center"/>
    </xf>
    <xf numFmtId="0" fontId="44" fillId="0" borderId="107" xfId="0" applyFont="1" applyFill="1" applyBorder="1" applyAlignment="1">
      <alignment horizontal="center" vertical="center"/>
    </xf>
    <xf numFmtId="38" fontId="44" fillId="0" borderId="108" xfId="48" applyFont="1" applyFill="1" applyBorder="1" applyAlignment="1">
      <alignment horizontal="right" vertical="center"/>
    </xf>
    <xf numFmtId="3" fontId="45" fillId="0" borderId="109" xfId="48" applyNumberFormat="1" applyFont="1" applyFill="1" applyBorder="1" applyAlignment="1">
      <alignment vertical="center"/>
    </xf>
    <xf numFmtId="3" fontId="45" fillId="0" borderId="110" xfId="48" applyNumberFormat="1" applyFont="1" applyFill="1" applyBorder="1" applyAlignment="1">
      <alignment vertical="center"/>
    </xf>
    <xf numFmtId="3" fontId="45" fillId="0" borderId="111" xfId="48" applyNumberFormat="1" applyFont="1" applyFill="1" applyBorder="1" applyAlignment="1">
      <alignment vertical="center"/>
    </xf>
    <xf numFmtId="3" fontId="45" fillId="0" borderId="112" xfId="48" applyNumberFormat="1" applyFont="1" applyFill="1" applyBorder="1" applyAlignment="1">
      <alignment vertical="center"/>
    </xf>
    <xf numFmtId="3" fontId="44" fillId="6" borderId="113" xfId="48" applyNumberFormat="1" applyFont="1" applyFill="1" applyBorder="1" applyAlignment="1">
      <alignment vertical="center"/>
    </xf>
    <xf numFmtId="177" fontId="44" fillId="6" borderId="114" xfId="48" applyNumberFormat="1" applyFont="1" applyFill="1" applyBorder="1" applyAlignment="1">
      <alignment vertical="center"/>
    </xf>
    <xf numFmtId="3" fontId="44" fillId="0" borderId="108" xfId="48" applyNumberFormat="1" applyFont="1" applyFill="1" applyBorder="1" applyAlignment="1">
      <alignment vertical="center"/>
    </xf>
    <xf numFmtId="178" fontId="45" fillId="0" borderId="110" xfId="48" applyNumberFormat="1" applyFont="1" applyFill="1" applyBorder="1" applyAlignment="1">
      <alignment vertical="center"/>
    </xf>
    <xf numFmtId="178" fontId="45" fillId="0" borderId="111" xfId="48" applyNumberFormat="1" applyFont="1" applyFill="1" applyBorder="1" applyAlignment="1">
      <alignment vertical="center"/>
    </xf>
    <xf numFmtId="178" fontId="45" fillId="0" borderId="115" xfId="48" applyNumberFormat="1" applyFont="1" applyFill="1" applyBorder="1" applyAlignment="1">
      <alignment vertical="center"/>
    </xf>
    <xf numFmtId="178" fontId="45" fillId="0" borderId="116" xfId="0" applyNumberFormat="1" applyFont="1" applyFill="1" applyBorder="1" applyAlignment="1">
      <alignment vertical="center"/>
    </xf>
    <xf numFmtId="178" fontId="44" fillId="6" borderId="113" xfId="0" applyNumberFormat="1" applyFont="1" applyFill="1" applyBorder="1" applyAlignment="1">
      <alignment vertical="center"/>
    </xf>
    <xf numFmtId="38" fontId="45" fillId="0" borderId="36" xfId="48" applyFont="1" applyFill="1" applyBorder="1" applyAlignment="1">
      <alignment vertical="center"/>
    </xf>
    <xf numFmtId="38" fontId="45" fillId="0" borderId="42" xfId="48" applyFont="1" applyFill="1" applyBorder="1" applyAlignment="1">
      <alignment vertical="center"/>
    </xf>
    <xf numFmtId="0" fontId="44" fillId="0" borderId="27" xfId="0" applyFont="1" applyFill="1" applyBorder="1" applyAlignment="1">
      <alignment vertical="center"/>
    </xf>
    <xf numFmtId="0" fontId="44" fillId="0" borderId="78" xfId="0" applyFont="1" applyFill="1" applyBorder="1" applyAlignment="1">
      <alignment vertical="center"/>
    </xf>
    <xf numFmtId="0" fontId="44" fillId="0" borderId="17" xfId="0" applyFont="1" applyFill="1" applyBorder="1" applyAlignment="1">
      <alignment vertical="center"/>
    </xf>
    <xf numFmtId="0" fontId="44" fillId="0" borderId="51" xfId="0" applyFont="1" applyFill="1" applyBorder="1" applyAlignment="1">
      <alignment vertical="center"/>
    </xf>
    <xf numFmtId="3" fontId="45" fillId="0" borderId="27" xfId="48" applyNumberFormat="1" applyFont="1" applyFill="1" applyBorder="1" applyAlignment="1">
      <alignment vertical="center"/>
    </xf>
    <xf numFmtId="0" fontId="44" fillId="6" borderId="62" xfId="0" applyFont="1" applyFill="1" applyBorder="1" applyAlignment="1">
      <alignment vertical="center"/>
    </xf>
    <xf numFmtId="38" fontId="45" fillId="0" borderId="73" xfId="48" applyFont="1" applyFill="1" applyBorder="1" applyAlignment="1">
      <alignment horizontal="right" vertical="center"/>
    </xf>
    <xf numFmtId="38" fontId="45" fillId="0" borderId="72" xfId="48" applyFont="1" applyFill="1" applyBorder="1" applyAlignment="1">
      <alignment horizontal="right" vertical="center"/>
    </xf>
    <xf numFmtId="38" fontId="45" fillId="0" borderId="15" xfId="48" applyFont="1" applyFill="1" applyBorder="1" applyAlignment="1">
      <alignment horizontal="right" vertical="center"/>
    </xf>
    <xf numFmtId="38" fontId="45" fillId="0" borderId="49" xfId="48" applyFont="1" applyFill="1" applyBorder="1" applyAlignment="1">
      <alignment horizontal="right" vertical="center"/>
    </xf>
    <xf numFmtId="38" fontId="44" fillId="0" borderId="117" xfId="48" applyFont="1" applyFill="1" applyBorder="1" applyAlignment="1">
      <alignment horizontal="right" vertical="center"/>
    </xf>
    <xf numFmtId="38" fontId="45" fillId="0" borderId="110" xfId="48" applyFont="1" applyFill="1" applyBorder="1" applyAlignment="1">
      <alignment vertical="center"/>
    </xf>
    <xf numFmtId="38" fontId="45" fillId="0" borderId="111" xfId="48" applyFont="1" applyFill="1" applyBorder="1" applyAlignment="1">
      <alignment vertical="center"/>
    </xf>
    <xf numFmtId="38" fontId="45" fillId="0" borderId="115" xfId="48" applyFont="1" applyFill="1" applyBorder="1" applyAlignment="1">
      <alignment vertical="center"/>
    </xf>
    <xf numFmtId="0" fontId="44" fillId="0" borderId="114" xfId="0" applyFont="1" applyFill="1" applyBorder="1" applyAlignment="1">
      <alignment vertical="center"/>
    </xf>
    <xf numFmtId="0" fontId="44" fillId="0" borderId="116" xfId="0" applyFont="1" applyFill="1" applyBorder="1" applyAlignment="1">
      <alignment vertical="center"/>
    </xf>
    <xf numFmtId="0" fontId="44" fillId="0" borderId="108" xfId="0" applyFont="1" applyFill="1" applyBorder="1" applyAlignment="1">
      <alignment vertical="center"/>
    </xf>
    <xf numFmtId="0" fontId="44" fillId="0" borderId="118" xfId="0" applyFont="1" applyFill="1" applyBorder="1" applyAlignment="1">
      <alignment vertical="center"/>
    </xf>
    <xf numFmtId="3" fontId="45" fillId="0" borderId="114" xfId="48" applyNumberFormat="1" applyFont="1" applyFill="1" applyBorder="1" applyAlignment="1">
      <alignment vertical="center"/>
    </xf>
    <xf numFmtId="0" fontId="44" fillId="6" borderId="113" xfId="0" applyFont="1" applyFill="1" applyBorder="1" applyAlignment="1">
      <alignment vertical="center"/>
    </xf>
    <xf numFmtId="0" fontId="45" fillId="0" borderId="12" xfId="0" applyFont="1" applyFill="1" applyBorder="1" applyAlignment="1">
      <alignment vertical="center"/>
    </xf>
    <xf numFmtId="177" fontId="44" fillId="0" borderId="17" xfId="48" applyNumberFormat="1" applyFont="1" applyFill="1" applyBorder="1" applyAlignment="1">
      <alignment vertical="center"/>
    </xf>
    <xf numFmtId="179" fontId="44" fillId="0" borderId="80" xfId="48" applyNumberFormat="1" applyFont="1" applyFill="1" applyBorder="1" applyAlignment="1">
      <alignment vertical="center"/>
    </xf>
    <xf numFmtId="3" fontId="44" fillId="0" borderId="81" xfId="48" applyNumberFormat="1" applyFont="1" applyFill="1" applyBorder="1" applyAlignment="1">
      <alignment vertical="center"/>
    </xf>
    <xf numFmtId="179" fontId="44" fillId="0" borderId="49" xfId="48" applyNumberFormat="1" applyFont="1" applyFill="1" applyBorder="1" applyAlignment="1">
      <alignment vertical="center"/>
    </xf>
    <xf numFmtId="177" fontId="44" fillId="0" borderId="81" xfId="48" applyNumberFormat="1" applyFont="1" applyFill="1" applyBorder="1" applyAlignment="1">
      <alignment vertical="center"/>
    </xf>
    <xf numFmtId="179" fontId="44" fillId="0" borderId="100" xfId="48" applyNumberFormat="1" applyFont="1" applyFill="1" applyBorder="1" applyAlignment="1">
      <alignment horizontal="center" vertical="center"/>
    </xf>
    <xf numFmtId="177" fontId="44" fillId="0" borderId="51" xfId="0" applyNumberFormat="1" applyFont="1" applyFill="1" applyBorder="1" applyAlignment="1">
      <alignment vertical="center"/>
    </xf>
    <xf numFmtId="179" fontId="44" fillId="0" borderId="119" xfId="0" applyNumberFormat="1" applyFont="1" applyFill="1" applyBorder="1" applyAlignment="1">
      <alignment vertical="center"/>
    </xf>
    <xf numFmtId="0" fontId="44" fillId="0" borderId="120" xfId="0" applyFont="1" applyFill="1" applyBorder="1" applyAlignment="1">
      <alignment vertical="center"/>
    </xf>
    <xf numFmtId="179" fontId="44" fillId="0" borderId="117" xfId="0" applyNumberFormat="1" applyFont="1" applyFill="1" applyBorder="1" applyAlignment="1">
      <alignment vertical="center"/>
    </xf>
    <xf numFmtId="177" fontId="44" fillId="0" borderId="120" xfId="0" applyNumberFormat="1" applyFont="1" applyFill="1" applyBorder="1" applyAlignment="1">
      <alignment vertical="center"/>
    </xf>
    <xf numFmtId="179" fontId="44" fillId="0" borderId="47" xfId="48" applyNumberFormat="1" applyFont="1" applyFill="1" applyBorder="1" applyAlignment="1">
      <alignment horizontal="center" vertical="center"/>
    </xf>
    <xf numFmtId="0" fontId="44" fillId="0" borderId="121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0" fontId="45" fillId="0" borderId="78" xfId="0" applyFont="1" applyFill="1" applyBorder="1" applyAlignment="1">
      <alignment vertical="center"/>
    </xf>
    <xf numFmtId="0" fontId="44" fillId="0" borderId="48" xfId="0" applyFont="1" applyFill="1" applyBorder="1" applyAlignment="1">
      <alignment vertical="center"/>
    </xf>
    <xf numFmtId="0" fontId="39" fillId="0" borderId="11" xfId="0" applyFont="1" applyFill="1" applyBorder="1" applyAlignment="1">
      <alignment vertical="center"/>
    </xf>
    <xf numFmtId="0" fontId="44" fillId="0" borderId="122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44" fillId="0" borderId="24" xfId="0" applyFont="1" applyFill="1" applyBorder="1" applyAlignment="1">
      <alignment vertical="center"/>
    </xf>
    <xf numFmtId="0" fontId="44" fillId="6" borderId="46" xfId="0" applyFont="1" applyFill="1" applyBorder="1" applyAlignment="1">
      <alignment vertical="center"/>
    </xf>
    <xf numFmtId="0" fontId="44" fillId="0" borderId="25" xfId="0" applyFont="1" applyFill="1" applyBorder="1" applyAlignment="1">
      <alignment vertical="center"/>
    </xf>
    <xf numFmtId="0" fontId="44" fillId="0" borderId="123" xfId="0" applyFont="1" applyFill="1" applyBorder="1" applyAlignment="1">
      <alignment horizontal="left" vertical="center"/>
    </xf>
    <xf numFmtId="179" fontId="45" fillId="0" borderId="79" xfId="48" applyNumberFormat="1" applyFont="1" applyFill="1" applyBorder="1" applyAlignment="1">
      <alignment vertical="center"/>
    </xf>
    <xf numFmtId="179" fontId="45" fillId="0" borderId="26" xfId="48" applyNumberFormat="1" applyFont="1" applyFill="1" applyBorder="1" applyAlignment="1">
      <alignment horizontal="right" vertical="center"/>
    </xf>
    <xf numFmtId="3" fontId="45" fillId="0" borderId="42" xfId="48" applyNumberFormat="1" applyFont="1" applyFill="1" applyBorder="1" applyAlignment="1">
      <alignment vertical="center"/>
    </xf>
    <xf numFmtId="3" fontId="45" fillId="0" borderId="94" xfId="48" applyNumberFormat="1" applyFont="1" applyFill="1" applyBorder="1" applyAlignment="1">
      <alignment vertical="center"/>
    </xf>
    <xf numFmtId="0" fontId="39" fillId="0" borderId="50" xfId="0" applyFont="1" applyFill="1" applyBorder="1" applyAlignment="1">
      <alignment vertical="center"/>
    </xf>
    <xf numFmtId="0" fontId="39" fillId="0" borderId="102" xfId="0" applyFont="1" applyFill="1" applyBorder="1" applyAlignment="1">
      <alignment horizontal="left" vertical="center"/>
    </xf>
    <xf numFmtId="3" fontId="45" fillId="0" borderId="67" xfId="48" applyNumberFormat="1" applyFont="1" applyFill="1" applyBorder="1" applyAlignment="1">
      <alignment vertical="center"/>
    </xf>
    <xf numFmtId="179" fontId="45" fillId="0" borderId="124" xfId="48" applyNumberFormat="1" applyFont="1" applyFill="1" applyBorder="1" applyAlignment="1">
      <alignment vertical="center"/>
    </xf>
    <xf numFmtId="3" fontId="45" fillId="0" borderId="98" xfId="48" applyNumberFormat="1" applyFont="1" applyFill="1" applyBorder="1" applyAlignment="1">
      <alignment vertical="center"/>
    </xf>
    <xf numFmtId="179" fontId="45" fillId="0" borderId="106" xfId="48" applyNumberFormat="1" applyFont="1" applyFill="1" applyBorder="1" applyAlignment="1">
      <alignment vertical="center"/>
    </xf>
    <xf numFmtId="177" fontId="45" fillId="0" borderId="98" xfId="48" applyNumberFormat="1" applyFont="1" applyFill="1" applyBorder="1" applyAlignment="1">
      <alignment vertical="center"/>
    </xf>
    <xf numFmtId="179" fontId="45" fillId="0" borderId="125" xfId="48" applyNumberFormat="1" applyFont="1" applyFill="1" applyBorder="1" applyAlignment="1">
      <alignment horizontal="right" vertical="center"/>
    </xf>
    <xf numFmtId="3" fontId="45" fillId="0" borderId="40" xfId="48" applyNumberFormat="1" applyFont="1" applyFill="1" applyBorder="1" applyAlignment="1">
      <alignment vertical="center"/>
    </xf>
    <xf numFmtId="3" fontId="45" fillId="0" borderId="115" xfId="48" applyNumberFormat="1" applyFont="1" applyFill="1" applyBorder="1" applyAlignment="1">
      <alignment vertical="center"/>
    </xf>
    <xf numFmtId="177" fontId="45" fillId="0" borderId="101" xfId="48" applyNumberFormat="1" applyFont="1" applyFill="1" applyBorder="1" applyAlignment="1">
      <alignment horizontal="right" vertical="center"/>
    </xf>
    <xf numFmtId="38" fontId="45" fillId="0" borderId="79" xfId="48" applyFont="1" applyFill="1" applyBorder="1" applyAlignment="1">
      <alignment horizontal="right" vertical="center"/>
    </xf>
    <xf numFmtId="3" fontId="45" fillId="0" borderId="50" xfId="48" applyNumberFormat="1" applyFont="1" applyFill="1" applyBorder="1" applyAlignment="1">
      <alignment vertical="center"/>
    </xf>
    <xf numFmtId="3" fontId="45" fillId="0" borderId="107" xfId="48" applyNumberFormat="1" applyFont="1" applyFill="1" applyBorder="1" applyAlignment="1">
      <alignment vertical="center"/>
    </xf>
    <xf numFmtId="38" fontId="45" fillId="0" borderId="106" xfId="48" applyFont="1" applyFill="1" applyBorder="1" applyAlignment="1">
      <alignment horizontal="right" vertical="center"/>
    </xf>
    <xf numFmtId="177" fontId="45" fillId="0" borderId="125" xfId="48" applyNumberFormat="1" applyFont="1" applyFill="1" applyBorder="1" applyAlignment="1">
      <alignment horizontal="right" vertical="center"/>
    </xf>
    <xf numFmtId="0" fontId="44" fillId="0" borderId="79" xfId="0" applyFont="1" applyFill="1" applyBorder="1" applyAlignment="1">
      <alignment horizontal="left" vertical="center"/>
    </xf>
    <xf numFmtId="0" fontId="39" fillId="0" borderId="106" xfId="0" applyFont="1" applyFill="1" applyBorder="1" applyAlignment="1">
      <alignment horizontal="left" vertical="center"/>
    </xf>
    <xf numFmtId="0" fontId="44" fillId="0" borderId="103" xfId="0" applyFont="1" applyFill="1" applyBorder="1" applyAlignment="1">
      <alignment horizontal="left" vertical="center"/>
    </xf>
    <xf numFmtId="0" fontId="39" fillId="0" borderId="102" xfId="0" applyFont="1" applyFill="1" applyBorder="1" applyAlignment="1">
      <alignment horizontal="left" vertical="center"/>
    </xf>
    <xf numFmtId="0" fontId="45" fillId="6" borderId="15" xfId="0" applyFont="1" applyFill="1" applyBorder="1" applyAlignment="1">
      <alignment vertical="center"/>
    </xf>
    <xf numFmtId="0" fontId="44" fillId="0" borderId="76" xfId="0" applyFont="1" applyFill="1" applyBorder="1" applyAlignment="1">
      <alignment vertical="center"/>
    </xf>
    <xf numFmtId="0" fontId="44" fillId="0" borderId="123" xfId="0" applyFont="1" applyFill="1" applyBorder="1" applyAlignment="1">
      <alignment vertical="center"/>
    </xf>
    <xf numFmtId="0" fontId="44" fillId="0" borderId="126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77" xfId="0" applyBorder="1" applyAlignment="1">
      <alignment vertical="center"/>
    </xf>
    <xf numFmtId="0" fontId="45" fillId="0" borderId="86" xfId="0" applyFont="1" applyFill="1" applyBorder="1" applyAlignment="1">
      <alignment vertical="center"/>
    </xf>
    <xf numFmtId="0" fontId="46" fillId="0" borderId="86" xfId="0" applyFont="1" applyFill="1" applyBorder="1" applyAlignment="1">
      <alignment vertical="center"/>
    </xf>
    <xf numFmtId="0" fontId="46" fillId="0" borderId="127" xfId="0" applyFont="1" applyFill="1" applyBorder="1" applyAlignment="1">
      <alignment vertical="center"/>
    </xf>
    <xf numFmtId="3" fontId="46" fillId="0" borderId="31" xfId="48" applyNumberFormat="1" applyFont="1" applyFill="1" applyBorder="1" applyAlignment="1">
      <alignment vertical="center"/>
    </xf>
    <xf numFmtId="3" fontId="46" fillId="0" borderId="36" xfId="48" applyNumberFormat="1" applyFont="1" applyFill="1" applyBorder="1" applyAlignment="1">
      <alignment vertical="center"/>
    </xf>
    <xf numFmtId="3" fontId="46" fillId="0" borderId="111" xfId="48" applyNumberFormat="1" applyFont="1" applyFill="1" applyBorder="1" applyAlignment="1">
      <alignment vertical="center"/>
    </xf>
    <xf numFmtId="38" fontId="46" fillId="0" borderId="71" xfId="48" applyFont="1" applyFill="1" applyBorder="1" applyAlignment="1">
      <alignment horizontal="right" vertical="center"/>
    </xf>
    <xf numFmtId="177" fontId="46" fillId="0" borderId="32" xfId="48" applyNumberFormat="1" applyFont="1" applyFill="1" applyBorder="1" applyAlignment="1">
      <alignment horizontal="right" vertical="center"/>
    </xf>
    <xf numFmtId="3" fontId="46" fillId="0" borderId="40" xfId="48" applyNumberFormat="1" applyFont="1" applyFill="1" applyBorder="1" applyAlignment="1">
      <alignment vertical="center"/>
    </xf>
    <xf numFmtId="3" fontId="46" fillId="0" borderId="42" xfId="48" applyNumberFormat="1" applyFont="1" applyFill="1" applyBorder="1" applyAlignment="1">
      <alignment vertical="center"/>
    </xf>
    <xf numFmtId="3" fontId="46" fillId="0" borderId="115" xfId="48" applyNumberFormat="1" applyFont="1" applyFill="1" applyBorder="1" applyAlignment="1">
      <alignment vertical="center"/>
    </xf>
    <xf numFmtId="38" fontId="46" fillId="0" borderId="72" xfId="48" applyFont="1" applyFill="1" applyBorder="1" applyAlignment="1">
      <alignment horizontal="right" vertical="center"/>
    </xf>
    <xf numFmtId="177" fontId="46" fillId="0" borderId="43" xfId="48" applyNumberFormat="1" applyFont="1" applyFill="1" applyBorder="1" applyAlignment="1">
      <alignment horizontal="right" vertical="center"/>
    </xf>
    <xf numFmtId="0" fontId="45" fillId="0" borderId="27" xfId="0" applyFont="1" applyFill="1" applyBorder="1" applyAlignment="1">
      <alignment vertical="center"/>
    </xf>
    <xf numFmtId="0" fontId="44" fillId="0" borderId="27" xfId="0" applyFont="1" applyFill="1" applyBorder="1" applyAlignment="1">
      <alignment vertical="center"/>
    </xf>
    <xf numFmtId="0" fontId="44" fillId="0" borderId="41" xfId="0" applyFont="1" applyFill="1" applyBorder="1" applyAlignment="1">
      <alignment vertical="center"/>
    </xf>
    <xf numFmtId="0" fontId="47" fillId="0" borderId="86" xfId="0" applyFont="1" applyFill="1" applyBorder="1" applyAlignment="1">
      <alignment vertical="center"/>
    </xf>
    <xf numFmtId="38" fontId="45" fillId="0" borderId="32" xfId="48" applyFont="1" applyFill="1" applyBorder="1" applyAlignment="1">
      <alignment vertical="center"/>
    </xf>
    <xf numFmtId="0" fontId="45" fillId="0" borderId="90" xfId="0" applyFont="1" applyFill="1" applyBorder="1" applyAlignment="1">
      <alignment vertical="center"/>
    </xf>
    <xf numFmtId="38" fontId="45" fillId="0" borderId="43" xfId="48" applyFont="1" applyFill="1" applyBorder="1" applyAlignment="1">
      <alignment vertical="center"/>
    </xf>
    <xf numFmtId="0" fontId="44" fillId="6" borderId="95" xfId="0" applyFont="1" applyFill="1" applyBorder="1" applyAlignment="1">
      <alignment horizontal="left" vertical="center"/>
    </xf>
    <xf numFmtId="0" fontId="44" fillId="6" borderId="37" xfId="0" applyFont="1" applyFill="1" applyBorder="1" applyAlignment="1">
      <alignment vertical="center"/>
    </xf>
    <xf numFmtId="38" fontId="44" fillId="6" borderId="78" xfId="0" applyNumberFormat="1" applyFont="1" applyFill="1" applyBorder="1" applyAlignment="1">
      <alignment vertical="center"/>
    </xf>
    <xf numFmtId="38" fontId="44" fillId="6" borderId="116" xfId="0" applyNumberFormat="1" applyFont="1" applyFill="1" applyBorder="1" applyAlignment="1">
      <alignment vertical="center"/>
    </xf>
    <xf numFmtId="38" fontId="44" fillId="6" borderId="69" xfId="48" applyFont="1" applyFill="1" applyBorder="1" applyAlignment="1">
      <alignment horizontal="right" vertical="center"/>
    </xf>
    <xf numFmtId="177" fontId="44" fillId="6" borderId="99" xfId="48" applyNumberFormat="1" applyFont="1" applyFill="1" applyBorder="1" applyAlignment="1">
      <alignment horizontal="right" vertical="center"/>
    </xf>
    <xf numFmtId="0" fontId="44" fillId="0" borderId="88" xfId="0" applyFont="1" applyFill="1" applyBorder="1" applyAlignment="1">
      <alignment vertical="center"/>
    </xf>
    <xf numFmtId="0" fontId="44" fillId="0" borderId="95" xfId="0" applyFont="1" applyFill="1" applyBorder="1" applyAlignment="1">
      <alignment vertical="center"/>
    </xf>
    <xf numFmtId="0" fontId="44" fillId="0" borderId="78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93" xfId="0" applyFont="1" applyFill="1" applyBorder="1" applyAlignment="1">
      <alignment vertical="center"/>
    </xf>
    <xf numFmtId="17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48" fillId="0" borderId="86" xfId="0" applyFont="1" applyFill="1" applyBorder="1" applyAlignment="1">
      <alignment vertical="center"/>
    </xf>
    <xf numFmtId="0" fontId="39" fillId="0" borderId="48" xfId="0" applyFont="1" applyFill="1" applyBorder="1" applyAlignment="1">
      <alignment horizontal="left" vertical="center"/>
    </xf>
    <xf numFmtId="0" fontId="39" fillId="0" borderId="49" xfId="0" applyFont="1" applyFill="1" applyBorder="1" applyAlignment="1">
      <alignment horizontal="left" vertical="center"/>
    </xf>
    <xf numFmtId="0" fontId="39" fillId="6" borderId="28" xfId="0" applyFont="1" applyFill="1" applyBorder="1" applyAlignment="1">
      <alignment horizontal="center" vertical="center"/>
    </xf>
    <xf numFmtId="0" fontId="39" fillId="6" borderId="46" xfId="0" applyFont="1" applyFill="1" applyBorder="1" applyAlignment="1">
      <alignment horizontal="center" vertical="center"/>
    </xf>
    <xf numFmtId="0" fontId="39" fillId="0" borderId="28" xfId="0" applyFont="1" applyFill="1" applyBorder="1" applyAlignment="1">
      <alignment horizontal="center" vertical="center"/>
    </xf>
    <xf numFmtId="0" fontId="39" fillId="0" borderId="46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39" fillId="0" borderId="48" xfId="0" applyFont="1" applyFill="1" applyBorder="1" applyAlignment="1">
      <alignment horizontal="center" vertical="center"/>
    </xf>
    <xf numFmtId="0" fontId="39" fillId="0" borderId="49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69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37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39" fillId="0" borderId="38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/>
    </xf>
    <xf numFmtId="0" fontId="44" fillId="6" borderId="28" xfId="0" applyFont="1" applyFill="1" applyBorder="1" applyAlignment="1">
      <alignment horizontal="left" vertical="center"/>
    </xf>
    <xf numFmtId="0" fontId="44" fillId="6" borderId="23" xfId="0" applyFont="1" applyFill="1" applyBorder="1" applyAlignment="1">
      <alignment horizontal="left" vertical="center"/>
    </xf>
    <xf numFmtId="0" fontId="44" fillId="0" borderId="48" xfId="0" applyFont="1" applyFill="1" applyBorder="1" applyAlignment="1">
      <alignment horizontal="left" vertical="center"/>
    </xf>
    <xf numFmtId="0" fontId="44" fillId="0" borderId="24" xfId="0" applyFont="1" applyFill="1" applyBorder="1" applyAlignment="1">
      <alignment horizontal="left" vertical="center"/>
    </xf>
    <xf numFmtId="0" fontId="39" fillId="0" borderId="67" xfId="0" applyFont="1" applyFill="1" applyBorder="1" applyAlignment="1">
      <alignment horizontal="left" vertical="center"/>
    </xf>
    <xf numFmtId="0" fontId="39" fillId="0" borderId="102" xfId="0" applyFont="1" applyFill="1" applyBorder="1" applyAlignment="1">
      <alignment horizontal="left" vertical="center"/>
    </xf>
    <xf numFmtId="0" fontId="44" fillId="0" borderId="126" xfId="0" applyFont="1" applyFill="1" applyBorder="1" applyAlignment="1">
      <alignment horizontal="left" vertical="center"/>
    </xf>
    <xf numFmtId="0" fontId="44" fillId="0" borderId="121" xfId="0" applyFont="1" applyFill="1" applyBorder="1" applyAlignment="1">
      <alignment horizontal="left" vertical="center"/>
    </xf>
    <xf numFmtId="0" fontId="44" fillId="0" borderId="128" xfId="0" applyFont="1" applyFill="1" applyBorder="1" applyAlignment="1">
      <alignment horizontal="left"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4" fillId="0" borderId="51" xfId="0" applyFont="1" applyFill="1" applyBorder="1" applyAlignment="1">
      <alignment horizontal="center" vertical="center"/>
    </xf>
    <xf numFmtId="0" fontId="44" fillId="0" borderId="129" xfId="0" applyFont="1" applyFill="1" applyBorder="1" applyAlignment="1">
      <alignment horizontal="center" vertical="center"/>
    </xf>
    <xf numFmtId="0" fontId="44" fillId="0" borderId="117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37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0" fontId="44" fillId="0" borderId="49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51" fillId="0" borderId="38" xfId="0" applyFont="1" applyFill="1" applyBorder="1" applyAlignment="1">
      <alignment horizontal="center" vertical="center"/>
    </xf>
    <xf numFmtId="0" fontId="44" fillId="0" borderId="48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41" xfId="0" applyFont="1" applyFill="1" applyBorder="1" applyAlignment="1">
      <alignment horizontal="center" vertical="center"/>
    </xf>
    <xf numFmtId="0" fontId="44" fillId="0" borderId="69" xfId="0" applyFont="1" applyFill="1" applyBorder="1" applyAlignment="1">
      <alignment horizontal="center" vertical="center"/>
    </xf>
    <xf numFmtId="0" fontId="39" fillId="0" borderId="41" xfId="0" applyFont="1" applyFill="1" applyBorder="1" applyAlignment="1">
      <alignment horizontal="center" vertical="center"/>
    </xf>
    <xf numFmtId="0" fontId="44" fillId="0" borderId="47" xfId="0" applyFont="1" applyFill="1" applyBorder="1" applyAlignment="1">
      <alignment horizontal="center" vertical="center"/>
    </xf>
    <xf numFmtId="0" fontId="39" fillId="0" borderId="78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177" fontId="44" fillId="0" borderId="17" xfId="0" applyNumberFormat="1" applyFont="1" applyFill="1" applyBorder="1" applyAlignment="1">
      <alignment horizontal="center" vertical="center"/>
    </xf>
    <xf numFmtId="177" fontId="44" fillId="0" borderId="49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0</xdr:row>
      <xdr:rowOff>38100</xdr:rowOff>
    </xdr:from>
    <xdr:to>
      <xdr:col>14</xdr:col>
      <xdr:colOff>419100</xdr:colOff>
      <xdr:row>0</xdr:row>
      <xdr:rowOff>466725</xdr:rowOff>
    </xdr:to>
    <xdr:sp>
      <xdr:nvSpPr>
        <xdr:cNvPr id="1" name="正方形/長方形 1"/>
        <xdr:cNvSpPr>
          <a:spLocks/>
        </xdr:cNvSpPr>
      </xdr:nvSpPr>
      <xdr:spPr>
        <a:xfrm>
          <a:off x="9686925" y="38100"/>
          <a:ext cx="1066800" cy="428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資料３－２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8"/>
  <sheetViews>
    <sheetView tabSelected="1" zoomScalePageLayoutView="0" workbookViewId="0" topLeftCell="A1">
      <selection activeCell="P1" sqref="P1"/>
    </sheetView>
  </sheetViews>
  <sheetFormatPr defaultColWidth="9.140625" defaultRowHeight="15"/>
  <cols>
    <col min="1" max="1" width="3.421875" style="0" customWidth="1"/>
    <col min="2" max="2" width="3.7109375" style="0" customWidth="1"/>
    <col min="3" max="3" width="24.57421875" style="0" customWidth="1"/>
    <col min="4" max="4" width="10.28125" style="0" customWidth="1"/>
    <col min="5" max="6" width="10.28125" style="5" customWidth="1"/>
    <col min="7" max="8" width="10.28125" style="0" customWidth="1"/>
    <col min="9" max="9" width="3.7109375" style="0" customWidth="1"/>
    <col min="10" max="10" width="26.421875" style="0" customWidth="1"/>
    <col min="11" max="11" width="10.421875" style="0" customWidth="1"/>
    <col min="12" max="13" width="10.421875" style="5" customWidth="1"/>
    <col min="14" max="15" width="10.421875" style="0" customWidth="1"/>
  </cols>
  <sheetData>
    <row r="1" spans="2:15" s="5" customFormat="1" ht="42" customHeight="1">
      <c r="B1" s="447" t="s">
        <v>119</v>
      </c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</row>
    <row r="2" ht="14.25" thickBot="1">
      <c r="O2" s="439" t="s">
        <v>159</v>
      </c>
    </row>
    <row r="3" spans="2:15" ht="17.25" customHeight="1">
      <c r="B3" s="449" t="s">
        <v>0</v>
      </c>
      <c r="C3" s="450"/>
      <c r="D3" s="453" t="s">
        <v>1</v>
      </c>
      <c r="E3" s="457" t="s">
        <v>107</v>
      </c>
      <c r="F3" s="458"/>
      <c r="G3" s="450"/>
      <c r="H3" s="455" t="s">
        <v>2</v>
      </c>
      <c r="I3" s="449" t="s">
        <v>3</v>
      </c>
      <c r="J3" s="450"/>
      <c r="K3" s="453" t="s">
        <v>1</v>
      </c>
      <c r="L3" s="457" t="s">
        <v>107</v>
      </c>
      <c r="M3" s="458"/>
      <c r="N3" s="450"/>
      <c r="O3" s="455" t="s">
        <v>2</v>
      </c>
    </row>
    <row r="4" spans="2:15" s="5" customFormat="1" ht="17.25" customHeight="1" thickBot="1">
      <c r="B4" s="451"/>
      <c r="C4" s="452"/>
      <c r="D4" s="454"/>
      <c r="E4" s="78" t="s">
        <v>114</v>
      </c>
      <c r="F4" s="78" t="s">
        <v>115</v>
      </c>
      <c r="G4" s="78" t="s">
        <v>116</v>
      </c>
      <c r="H4" s="456"/>
      <c r="I4" s="451"/>
      <c r="J4" s="452"/>
      <c r="K4" s="454"/>
      <c r="L4" s="78" t="s">
        <v>114</v>
      </c>
      <c r="M4" s="78" t="s">
        <v>115</v>
      </c>
      <c r="N4" s="78" t="s">
        <v>116</v>
      </c>
      <c r="O4" s="456"/>
    </row>
    <row r="5" spans="2:15" ht="17.25" customHeight="1">
      <c r="B5" s="441" t="s">
        <v>4</v>
      </c>
      <c r="C5" s="442"/>
      <c r="D5" s="79">
        <v>61715</v>
      </c>
      <c r="E5" s="79">
        <f>E6+E16+E22</f>
        <v>92225</v>
      </c>
      <c r="F5" s="79">
        <f>F6+F16+F22</f>
        <v>7152</v>
      </c>
      <c r="G5" s="79">
        <f>G6+G16+G22</f>
        <v>99378</v>
      </c>
      <c r="H5" s="80">
        <f>G5-D5</f>
        <v>37663</v>
      </c>
      <c r="I5" s="441" t="s">
        <v>5</v>
      </c>
      <c r="J5" s="442"/>
      <c r="K5" s="81">
        <v>26228</v>
      </c>
      <c r="L5" s="81">
        <v>26073</v>
      </c>
      <c r="M5" s="81">
        <v>679</v>
      </c>
      <c r="N5" s="81">
        <v>26753</v>
      </c>
      <c r="O5" s="82">
        <f aca="true" t="shared" si="0" ref="O5:O12">N5-K5</f>
        <v>525</v>
      </c>
    </row>
    <row r="6" spans="2:15" ht="17.25" customHeight="1">
      <c r="B6" s="83"/>
      <c r="C6" s="84" t="s">
        <v>6</v>
      </c>
      <c r="D6" s="85">
        <v>47915</v>
      </c>
      <c r="E6" s="85">
        <v>77692</v>
      </c>
      <c r="F6" s="85">
        <v>7134</v>
      </c>
      <c r="G6" s="85">
        <f>SUM(G7:G15)</f>
        <v>84827</v>
      </c>
      <c r="H6" s="86">
        <f>G6-D6</f>
        <v>36912</v>
      </c>
      <c r="I6" s="87"/>
      <c r="J6" s="88" t="s">
        <v>86</v>
      </c>
      <c r="K6" s="89">
        <v>11180</v>
      </c>
      <c r="L6" s="89">
        <v>10611</v>
      </c>
      <c r="M6" s="89">
        <v>483</v>
      </c>
      <c r="N6" s="89">
        <v>11093</v>
      </c>
      <c r="O6" s="86">
        <f t="shared" si="0"/>
        <v>-87</v>
      </c>
    </row>
    <row r="7" spans="2:15" s="5" customFormat="1" ht="17.25" customHeight="1">
      <c r="B7" s="83"/>
      <c r="C7" s="90" t="s">
        <v>105</v>
      </c>
      <c r="D7" s="91"/>
      <c r="E7" s="91">
        <v>31660</v>
      </c>
      <c r="F7" s="91">
        <v>5365</v>
      </c>
      <c r="G7" s="91">
        <v>37025</v>
      </c>
      <c r="H7" s="92">
        <f aca="true" t="shared" si="1" ref="H7:H14">G7-D7</f>
        <v>37025</v>
      </c>
      <c r="I7" s="87"/>
      <c r="J7" s="93" t="s">
        <v>87</v>
      </c>
      <c r="K7" s="94">
        <v>225</v>
      </c>
      <c r="L7" s="94">
        <v>325</v>
      </c>
      <c r="M7" s="94"/>
      <c r="N7" s="94">
        <v>325</v>
      </c>
      <c r="O7" s="92">
        <f t="shared" si="0"/>
        <v>100</v>
      </c>
    </row>
    <row r="8" spans="2:15" ht="17.25" customHeight="1">
      <c r="B8" s="83"/>
      <c r="C8" s="95" t="s">
        <v>7</v>
      </c>
      <c r="D8" s="96">
        <v>35107</v>
      </c>
      <c r="E8" s="96">
        <v>34205</v>
      </c>
      <c r="F8" s="96">
        <v>1221</v>
      </c>
      <c r="G8" s="96">
        <v>35425</v>
      </c>
      <c r="H8" s="92">
        <f t="shared" si="1"/>
        <v>318</v>
      </c>
      <c r="I8" s="87"/>
      <c r="J8" s="93" t="s">
        <v>88</v>
      </c>
      <c r="K8" s="94">
        <v>449</v>
      </c>
      <c r="L8" s="94">
        <v>476</v>
      </c>
      <c r="M8" s="94"/>
      <c r="N8" s="94">
        <v>476</v>
      </c>
      <c r="O8" s="92">
        <f t="shared" si="0"/>
        <v>27</v>
      </c>
    </row>
    <row r="9" spans="2:15" ht="17.25" customHeight="1">
      <c r="B9" s="83"/>
      <c r="C9" s="95" t="s">
        <v>8</v>
      </c>
      <c r="D9" s="96">
        <v>788</v>
      </c>
      <c r="E9" s="96">
        <v>897</v>
      </c>
      <c r="F9" s="96">
        <v>194</v>
      </c>
      <c r="G9" s="96">
        <v>1091</v>
      </c>
      <c r="H9" s="92">
        <f t="shared" si="1"/>
        <v>303</v>
      </c>
      <c r="I9" s="87"/>
      <c r="J9" s="97" t="s">
        <v>89</v>
      </c>
      <c r="K9" s="98">
        <v>14374</v>
      </c>
      <c r="L9" s="98">
        <v>14517</v>
      </c>
      <c r="M9" s="98">
        <v>197</v>
      </c>
      <c r="N9" s="98">
        <v>14713</v>
      </c>
      <c r="O9" s="92">
        <f t="shared" si="0"/>
        <v>339</v>
      </c>
    </row>
    <row r="10" spans="2:15" ht="17.25" customHeight="1" thickBot="1">
      <c r="B10" s="83"/>
      <c r="C10" s="95" t="s">
        <v>9</v>
      </c>
      <c r="D10" s="96">
        <v>390</v>
      </c>
      <c r="E10" s="96">
        <v>287</v>
      </c>
      <c r="F10" s="96">
        <v>14</v>
      </c>
      <c r="G10" s="96">
        <v>302</v>
      </c>
      <c r="H10" s="92">
        <f t="shared" si="1"/>
        <v>-88</v>
      </c>
      <c r="I10" s="99"/>
      <c r="J10" s="100" t="s">
        <v>108</v>
      </c>
      <c r="K10" s="101"/>
      <c r="L10" s="101">
        <v>145</v>
      </c>
      <c r="M10" s="101"/>
      <c r="N10" s="101">
        <v>145</v>
      </c>
      <c r="O10" s="102">
        <f t="shared" si="0"/>
        <v>145</v>
      </c>
    </row>
    <row r="11" spans="2:15" ht="17.25" customHeight="1">
      <c r="B11" s="83"/>
      <c r="C11" s="95" t="s">
        <v>10</v>
      </c>
      <c r="D11" s="96">
        <v>4370</v>
      </c>
      <c r="E11" s="96">
        <v>3960</v>
      </c>
      <c r="F11" s="96">
        <v>147</v>
      </c>
      <c r="G11" s="96">
        <v>4107</v>
      </c>
      <c r="H11" s="92">
        <f t="shared" si="1"/>
        <v>-263</v>
      </c>
      <c r="I11" s="103" t="s">
        <v>11</v>
      </c>
      <c r="J11" s="104"/>
      <c r="K11" s="81">
        <v>5340</v>
      </c>
      <c r="L11" s="105">
        <f>SUM(L12:L21)</f>
        <v>5029</v>
      </c>
      <c r="M11" s="105">
        <v>289</v>
      </c>
      <c r="N11" s="105">
        <f>SUM(N12:N21)</f>
        <v>5318</v>
      </c>
      <c r="O11" s="82">
        <f t="shared" si="0"/>
        <v>-22</v>
      </c>
    </row>
    <row r="12" spans="2:15" ht="17.25" customHeight="1">
      <c r="B12" s="83"/>
      <c r="C12" s="95" t="s">
        <v>12</v>
      </c>
      <c r="D12" s="96">
        <v>7202</v>
      </c>
      <c r="E12" s="96">
        <v>6647</v>
      </c>
      <c r="F12" s="96">
        <v>192</v>
      </c>
      <c r="G12" s="96">
        <v>6839</v>
      </c>
      <c r="H12" s="92">
        <f t="shared" si="1"/>
        <v>-363</v>
      </c>
      <c r="I12" s="87"/>
      <c r="J12" s="88" t="s">
        <v>90</v>
      </c>
      <c r="K12" s="89"/>
      <c r="L12" s="89">
        <v>0</v>
      </c>
      <c r="M12" s="89">
        <v>37</v>
      </c>
      <c r="N12" s="89">
        <v>37</v>
      </c>
      <c r="O12" s="86">
        <f t="shared" si="0"/>
        <v>37</v>
      </c>
    </row>
    <row r="13" spans="2:15" ht="17.25" customHeight="1">
      <c r="B13" s="83"/>
      <c r="C13" s="95" t="s">
        <v>13</v>
      </c>
      <c r="D13" s="96">
        <v>27</v>
      </c>
      <c r="E13" s="96">
        <v>27</v>
      </c>
      <c r="F13" s="96">
        <v>0</v>
      </c>
      <c r="G13" s="96">
        <v>27</v>
      </c>
      <c r="H13" s="92">
        <f t="shared" si="1"/>
        <v>0</v>
      </c>
      <c r="I13" s="87"/>
      <c r="J13" s="93" t="s">
        <v>91</v>
      </c>
      <c r="K13" s="94">
        <v>9</v>
      </c>
      <c r="L13" s="94">
        <v>4</v>
      </c>
      <c r="M13" s="94">
        <v>0</v>
      </c>
      <c r="N13" s="94">
        <v>5</v>
      </c>
      <c r="O13" s="92">
        <f aca="true" t="shared" si="2" ref="O13:O20">N13-K13</f>
        <v>-4</v>
      </c>
    </row>
    <row r="14" spans="2:15" ht="17.25" customHeight="1">
      <c r="B14" s="83"/>
      <c r="C14" s="95" t="s">
        <v>14</v>
      </c>
      <c r="D14" s="96">
        <v>4</v>
      </c>
      <c r="E14" s="96">
        <v>3</v>
      </c>
      <c r="F14" s="96">
        <v>1</v>
      </c>
      <c r="G14" s="96">
        <v>4</v>
      </c>
      <c r="H14" s="106">
        <f t="shared" si="1"/>
        <v>0</v>
      </c>
      <c r="I14" s="87"/>
      <c r="J14" s="93" t="s">
        <v>92</v>
      </c>
      <c r="K14" s="94">
        <v>723</v>
      </c>
      <c r="L14" s="94">
        <v>696</v>
      </c>
      <c r="M14" s="94">
        <v>4</v>
      </c>
      <c r="N14" s="94">
        <v>700</v>
      </c>
      <c r="O14" s="92">
        <f t="shared" si="2"/>
        <v>-23</v>
      </c>
    </row>
    <row r="15" spans="2:15" ht="17.25" customHeight="1">
      <c r="B15" s="83"/>
      <c r="C15" s="107" t="s">
        <v>15</v>
      </c>
      <c r="D15" s="108">
        <v>27</v>
      </c>
      <c r="E15" s="108">
        <v>7</v>
      </c>
      <c r="F15" s="108"/>
      <c r="G15" s="108">
        <v>7</v>
      </c>
      <c r="H15" s="102">
        <f aca="true" t="shared" si="3" ref="H15:H27">G15-D15</f>
        <v>-20</v>
      </c>
      <c r="I15" s="87"/>
      <c r="J15" s="93" t="s">
        <v>93</v>
      </c>
      <c r="K15" s="94">
        <v>202</v>
      </c>
      <c r="L15" s="94">
        <v>282</v>
      </c>
      <c r="M15" s="94">
        <v>0</v>
      </c>
      <c r="N15" s="94">
        <v>282</v>
      </c>
      <c r="O15" s="92">
        <f t="shared" si="2"/>
        <v>80</v>
      </c>
    </row>
    <row r="16" spans="2:15" ht="17.25" customHeight="1">
      <c r="B16" s="87"/>
      <c r="C16" s="84" t="s">
        <v>16</v>
      </c>
      <c r="D16" s="85">
        <v>327</v>
      </c>
      <c r="E16" s="85">
        <f>SUM(E17:E21)</f>
        <v>447</v>
      </c>
      <c r="F16" s="85">
        <v>18</v>
      </c>
      <c r="G16" s="85">
        <f>SUM(G17:G21)</f>
        <v>465</v>
      </c>
      <c r="H16" s="86">
        <f t="shared" si="3"/>
        <v>138</v>
      </c>
      <c r="I16" s="87"/>
      <c r="J16" s="93" t="s">
        <v>94</v>
      </c>
      <c r="K16" s="94">
        <v>4037</v>
      </c>
      <c r="L16" s="94">
        <v>3541</v>
      </c>
      <c r="M16" s="94">
        <v>192</v>
      </c>
      <c r="N16" s="94">
        <v>3733</v>
      </c>
      <c r="O16" s="92">
        <f t="shared" si="2"/>
        <v>-304</v>
      </c>
    </row>
    <row r="17" spans="2:15" ht="17.25" customHeight="1">
      <c r="B17" s="87"/>
      <c r="C17" s="109" t="s">
        <v>17</v>
      </c>
      <c r="D17" s="96">
        <v>8</v>
      </c>
      <c r="E17" s="96">
        <v>27</v>
      </c>
      <c r="F17" s="96"/>
      <c r="G17" s="96">
        <v>27</v>
      </c>
      <c r="H17" s="92">
        <f t="shared" si="3"/>
        <v>19</v>
      </c>
      <c r="I17" s="87"/>
      <c r="J17" s="93" t="s">
        <v>95</v>
      </c>
      <c r="K17" s="94">
        <v>25</v>
      </c>
      <c r="L17" s="94">
        <v>57</v>
      </c>
      <c r="M17" s="94">
        <v>1</v>
      </c>
      <c r="N17" s="94">
        <v>58</v>
      </c>
      <c r="O17" s="92">
        <f t="shared" si="2"/>
        <v>33</v>
      </c>
    </row>
    <row r="18" spans="2:15" ht="17.25" customHeight="1">
      <c r="B18" s="87"/>
      <c r="C18" s="109" t="s">
        <v>18</v>
      </c>
      <c r="D18" s="96">
        <v>2</v>
      </c>
      <c r="E18" s="96">
        <v>1</v>
      </c>
      <c r="F18" s="96"/>
      <c r="G18" s="96">
        <v>1</v>
      </c>
      <c r="H18" s="92">
        <f t="shared" si="3"/>
        <v>-1</v>
      </c>
      <c r="I18" s="87"/>
      <c r="J18" s="93" t="s">
        <v>96</v>
      </c>
      <c r="K18" s="94">
        <v>0</v>
      </c>
      <c r="L18" s="94">
        <v>25</v>
      </c>
      <c r="M18" s="94">
        <v>0</v>
      </c>
      <c r="N18" s="94">
        <v>25</v>
      </c>
      <c r="O18" s="92">
        <f t="shared" si="2"/>
        <v>25</v>
      </c>
    </row>
    <row r="19" spans="2:15" ht="17.25" customHeight="1">
      <c r="B19" s="87"/>
      <c r="C19" s="109" t="s">
        <v>19</v>
      </c>
      <c r="D19" s="96">
        <v>95</v>
      </c>
      <c r="E19" s="96">
        <v>190</v>
      </c>
      <c r="F19" s="96">
        <v>18</v>
      </c>
      <c r="G19" s="96">
        <v>208</v>
      </c>
      <c r="H19" s="92">
        <f t="shared" si="3"/>
        <v>113</v>
      </c>
      <c r="I19" s="87"/>
      <c r="J19" s="93" t="s">
        <v>97</v>
      </c>
      <c r="K19" s="94">
        <v>97</v>
      </c>
      <c r="L19" s="94">
        <v>189</v>
      </c>
      <c r="M19" s="94">
        <v>3</v>
      </c>
      <c r="N19" s="94">
        <v>192</v>
      </c>
      <c r="O19" s="92">
        <f t="shared" si="2"/>
        <v>95</v>
      </c>
    </row>
    <row r="20" spans="2:15" ht="17.25" customHeight="1">
      <c r="B20" s="87"/>
      <c r="C20" s="109" t="s">
        <v>20</v>
      </c>
      <c r="D20" s="96">
        <v>1</v>
      </c>
      <c r="E20" s="96">
        <v>1</v>
      </c>
      <c r="F20" s="96">
        <v>0</v>
      </c>
      <c r="G20" s="96">
        <v>1</v>
      </c>
      <c r="H20" s="92">
        <f t="shared" si="3"/>
        <v>0</v>
      </c>
      <c r="I20" s="87"/>
      <c r="J20" s="97" t="s">
        <v>98</v>
      </c>
      <c r="K20" s="98">
        <v>247</v>
      </c>
      <c r="L20" s="98">
        <v>234</v>
      </c>
      <c r="M20" s="98">
        <v>51</v>
      </c>
      <c r="N20" s="98">
        <v>285</v>
      </c>
      <c r="O20" s="92">
        <f t="shared" si="2"/>
        <v>38</v>
      </c>
    </row>
    <row r="21" spans="2:15" ht="17.25" customHeight="1" thickBot="1">
      <c r="B21" s="87"/>
      <c r="C21" s="110" t="s">
        <v>21</v>
      </c>
      <c r="D21" s="108">
        <v>221</v>
      </c>
      <c r="E21" s="108">
        <v>228</v>
      </c>
      <c r="F21" s="108"/>
      <c r="G21" s="108">
        <v>228</v>
      </c>
      <c r="H21" s="102">
        <f t="shared" si="3"/>
        <v>7</v>
      </c>
      <c r="I21" s="87"/>
      <c r="J21" s="111" t="s">
        <v>109</v>
      </c>
      <c r="K21" s="101"/>
      <c r="L21" s="101">
        <v>1</v>
      </c>
      <c r="M21" s="101"/>
      <c r="N21" s="101">
        <v>1</v>
      </c>
      <c r="O21" s="102">
        <f>N21-K21</f>
        <v>1</v>
      </c>
    </row>
    <row r="22" spans="2:15" ht="17.25" customHeight="1" thickBot="1">
      <c r="B22" s="87"/>
      <c r="C22" s="84" t="s">
        <v>23</v>
      </c>
      <c r="D22" s="85">
        <v>13474</v>
      </c>
      <c r="E22" s="85">
        <f>SUM(E23:E26)</f>
        <v>14086</v>
      </c>
      <c r="F22" s="85">
        <v>0</v>
      </c>
      <c r="G22" s="85">
        <f>SUM(G23:G26)</f>
        <v>14086</v>
      </c>
      <c r="H22" s="86">
        <f t="shared" si="3"/>
        <v>612</v>
      </c>
      <c r="I22" s="443" t="s">
        <v>22</v>
      </c>
      <c r="J22" s="444"/>
      <c r="K22" s="112">
        <v>31567</v>
      </c>
      <c r="L22" s="112">
        <v>31102</v>
      </c>
      <c r="M22" s="112">
        <f>M5+M11</f>
        <v>968</v>
      </c>
      <c r="N22" s="112">
        <v>32070</v>
      </c>
      <c r="O22" s="113">
        <f>N22-K22</f>
        <v>503</v>
      </c>
    </row>
    <row r="23" spans="2:15" ht="17.25" customHeight="1" thickBot="1">
      <c r="B23" s="87"/>
      <c r="C23" s="109" t="s">
        <v>25</v>
      </c>
      <c r="D23" s="96">
        <v>274</v>
      </c>
      <c r="E23" s="96">
        <v>788</v>
      </c>
      <c r="F23" s="96"/>
      <c r="G23" s="96">
        <v>788</v>
      </c>
      <c r="H23" s="92">
        <f t="shared" si="3"/>
        <v>514</v>
      </c>
      <c r="I23" s="445" t="s">
        <v>24</v>
      </c>
      <c r="J23" s="446"/>
      <c r="K23" s="114"/>
      <c r="L23" s="115"/>
      <c r="M23" s="115"/>
      <c r="N23" s="116"/>
      <c r="O23" s="117"/>
    </row>
    <row r="24" spans="2:15" ht="17.25" customHeight="1">
      <c r="B24" s="87"/>
      <c r="C24" s="109" t="s">
        <v>27</v>
      </c>
      <c r="D24" s="96">
        <v>3</v>
      </c>
      <c r="E24" s="96">
        <v>7</v>
      </c>
      <c r="F24" s="96">
        <v>0</v>
      </c>
      <c r="G24" s="96">
        <v>7</v>
      </c>
      <c r="H24" s="92">
        <f t="shared" si="3"/>
        <v>4</v>
      </c>
      <c r="I24" s="103" t="s">
        <v>26</v>
      </c>
      <c r="J24" s="104"/>
      <c r="K24" s="81">
        <v>35147</v>
      </c>
      <c r="L24" s="81">
        <v>66807</v>
      </c>
      <c r="M24" s="81">
        <v>6815</v>
      </c>
      <c r="N24" s="81">
        <f>N25</f>
        <v>73622</v>
      </c>
      <c r="O24" s="82">
        <f aca="true" t="shared" si="4" ref="O24:O38">N24-K24</f>
        <v>38475</v>
      </c>
    </row>
    <row r="25" spans="2:15" ht="17.25" customHeight="1" thickBot="1">
      <c r="B25" s="87"/>
      <c r="C25" s="109" t="s">
        <v>128</v>
      </c>
      <c r="D25" s="96">
        <v>13196</v>
      </c>
      <c r="E25" s="96">
        <v>13289</v>
      </c>
      <c r="F25" s="96"/>
      <c r="G25" s="96">
        <v>13289</v>
      </c>
      <c r="H25" s="92">
        <f t="shared" si="3"/>
        <v>93</v>
      </c>
      <c r="I25" s="2"/>
      <c r="J25" s="118" t="s">
        <v>99</v>
      </c>
      <c r="K25" s="119">
        <v>35147</v>
      </c>
      <c r="L25" s="119">
        <v>66807</v>
      </c>
      <c r="M25" s="119">
        <v>6815</v>
      </c>
      <c r="N25" s="119">
        <v>73622</v>
      </c>
      <c r="O25" s="102">
        <f t="shared" si="4"/>
        <v>38475</v>
      </c>
    </row>
    <row r="26" spans="2:15" ht="17.25" customHeight="1" thickBot="1">
      <c r="B26" s="120"/>
      <c r="C26" s="121" t="s">
        <v>30</v>
      </c>
      <c r="D26" s="122">
        <v>2</v>
      </c>
      <c r="E26" s="122">
        <v>2</v>
      </c>
      <c r="F26" s="122"/>
      <c r="G26" s="122">
        <v>2</v>
      </c>
      <c r="H26" s="102">
        <f t="shared" si="3"/>
        <v>0</v>
      </c>
      <c r="I26" s="103" t="s">
        <v>29</v>
      </c>
      <c r="J26" s="104"/>
      <c r="K26" s="123">
        <v>213</v>
      </c>
      <c r="L26" s="123">
        <v>-1168</v>
      </c>
      <c r="M26" s="123">
        <v>-363</v>
      </c>
      <c r="N26" s="81">
        <f>SUM(N27:N30)</f>
        <v>-1530</v>
      </c>
      <c r="O26" s="82">
        <f t="shared" si="4"/>
        <v>-1743</v>
      </c>
    </row>
    <row r="27" spans="2:15" ht="17.25" customHeight="1">
      <c r="B27" s="441" t="s">
        <v>31</v>
      </c>
      <c r="C27" s="442"/>
      <c r="D27" s="79">
        <v>5562</v>
      </c>
      <c r="E27" s="79">
        <v>4947</v>
      </c>
      <c r="F27" s="79">
        <f>SUM(F28:F35)</f>
        <v>305</v>
      </c>
      <c r="G27" s="79">
        <v>5252</v>
      </c>
      <c r="H27" s="80">
        <f t="shared" si="3"/>
        <v>-310</v>
      </c>
      <c r="I27" s="1"/>
      <c r="J27" s="124" t="s">
        <v>100</v>
      </c>
      <c r="K27" s="89">
        <v>15491</v>
      </c>
      <c r="L27" s="89">
        <v>15976</v>
      </c>
      <c r="M27" s="89">
        <v>0</v>
      </c>
      <c r="N27" s="89">
        <v>15976</v>
      </c>
      <c r="O27" s="86">
        <f t="shared" si="4"/>
        <v>485</v>
      </c>
    </row>
    <row r="28" spans="2:15" ht="17.25" customHeight="1">
      <c r="B28" s="83"/>
      <c r="C28" s="84" t="s">
        <v>78</v>
      </c>
      <c r="D28" s="85">
        <v>2905</v>
      </c>
      <c r="E28" s="85">
        <v>3220</v>
      </c>
      <c r="F28" s="85">
        <v>292</v>
      </c>
      <c r="G28" s="85">
        <v>3512</v>
      </c>
      <c r="H28" s="86">
        <f>G28-D28</f>
        <v>607</v>
      </c>
      <c r="I28" s="1"/>
      <c r="J28" s="125" t="s">
        <v>101</v>
      </c>
      <c r="K28" s="94">
        <v>-15152</v>
      </c>
      <c r="L28" s="94">
        <v>-17124</v>
      </c>
      <c r="M28" s="94">
        <v>-363</v>
      </c>
      <c r="N28" s="94">
        <v>-17487</v>
      </c>
      <c r="O28" s="92">
        <f t="shared" si="4"/>
        <v>-2335</v>
      </c>
    </row>
    <row r="29" spans="2:15" ht="17.25" customHeight="1">
      <c r="B29" s="83"/>
      <c r="C29" s="109" t="s">
        <v>79</v>
      </c>
      <c r="D29" s="96">
        <v>298</v>
      </c>
      <c r="E29" s="96">
        <v>400</v>
      </c>
      <c r="F29" s="96"/>
      <c r="G29" s="96">
        <v>400</v>
      </c>
      <c r="H29" s="92">
        <f aca="true" t="shared" si="5" ref="H29:H35">G29-D29</f>
        <v>102</v>
      </c>
      <c r="I29" s="1"/>
      <c r="J29" s="126" t="s">
        <v>102</v>
      </c>
      <c r="K29" s="98">
        <v>-126</v>
      </c>
      <c r="L29" s="98">
        <v>-15</v>
      </c>
      <c r="M29" s="98">
        <v>0</v>
      </c>
      <c r="N29" s="98">
        <v>-15</v>
      </c>
      <c r="O29" s="92">
        <f t="shared" si="4"/>
        <v>111</v>
      </c>
    </row>
    <row r="30" spans="2:15" ht="17.25" customHeight="1" thickBot="1">
      <c r="B30" s="83"/>
      <c r="C30" s="109" t="s">
        <v>80</v>
      </c>
      <c r="D30" s="96">
        <v>20</v>
      </c>
      <c r="E30" s="96">
        <v>22</v>
      </c>
      <c r="F30" s="96">
        <v>6</v>
      </c>
      <c r="G30" s="96">
        <v>28</v>
      </c>
      <c r="H30" s="92">
        <f t="shared" si="5"/>
        <v>8</v>
      </c>
      <c r="I30" s="49"/>
      <c r="J30" s="100" t="s">
        <v>110</v>
      </c>
      <c r="K30" s="101"/>
      <c r="L30" s="101">
        <v>-4</v>
      </c>
      <c r="M30" s="101"/>
      <c r="N30" s="101">
        <v>-4</v>
      </c>
      <c r="O30" s="102">
        <f t="shared" si="4"/>
        <v>-4</v>
      </c>
    </row>
    <row r="31" spans="2:15" ht="17.25" customHeight="1">
      <c r="B31" s="83"/>
      <c r="C31" s="109" t="s">
        <v>81</v>
      </c>
      <c r="D31" s="96">
        <v>2</v>
      </c>
      <c r="E31" s="96">
        <v>3</v>
      </c>
      <c r="F31" s="96">
        <v>0</v>
      </c>
      <c r="G31" s="96">
        <v>4</v>
      </c>
      <c r="H31" s="92">
        <f t="shared" si="5"/>
        <v>2</v>
      </c>
      <c r="I31" s="103" t="s">
        <v>32</v>
      </c>
      <c r="J31" s="104"/>
      <c r="K31" s="123">
        <v>300</v>
      </c>
      <c r="L31" s="123">
        <v>388</v>
      </c>
      <c r="M31" s="123">
        <v>37</v>
      </c>
      <c r="N31" s="123">
        <f>SUM(N32:N35)</f>
        <v>426</v>
      </c>
      <c r="O31" s="82">
        <f t="shared" si="4"/>
        <v>126</v>
      </c>
    </row>
    <row r="32" spans="2:15" ht="17.25" customHeight="1">
      <c r="B32" s="83"/>
      <c r="C32" s="109" t="s">
        <v>82</v>
      </c>
      <c r="D32" s="96">
        <v>14</v>
      </c>
      <c r="E32" s="96">
        <v>17</v>
      </c>
      <c r="F32" s="96">
        <v>4</v>
      </c>
      <c r="G32" s="96">
        <v>21</v>
      </c>
      <c r="H32" s="92">
        <f t="shared" si="5"/>
        <v>7</v>
      </c>
      <c r="I32" s="1"/>
      <c r="J32" s="168" t="s">
        <v>151</v>
      </c>
      <c r="K32" s="127"/>
      <c r="L32" s="127">
        <v>261</v>
      </c>
      <c r="M32" s="127"/>
      <c r="N32" s="127">
        <v>261</v>
      </c>
      <c r="O32" s="86">
        <f t="shared" si="4"/>
        <v>261</v>
      </c>
    </row>
    <row r="33" spans="2:15" ht="25.5" customHeight="1">
      <c r="B33" s="83"/>
      <c r="C33" s="109" t="s">
        <v>83</v>
      </c>
      <c r="D33" s="96">
        <v>8</v>
      </c>
      <c r="E33" s="96">
        <v>25</v>
      </c>
      <c r="F33" s="96"/>
      <c r="G33" s="96">
        <v>25</v>
      </c>
      <c r="H33" s="92">
        <f t="shared" si="5"/>
        <v>17</v>
      </c>
      <c r="I33" s="1"/>
      <c r="J33" s="128" t="s">
        <v>111</v>
      </c>
      <c r="K33" s="56">
        <v>84</v>
      </c>
      <c r="L33" s="56"/>
      <c r="M33" s="56"/>
      <c r="N33" s="56"/>
      <c r="O33" s="92">
        <f t="shared" si="4"/>
        <v>-84</v>
      </c>
    </row>
    <row r="34" spans="2:15" ht="17.25" customHeight="1">
      <c r="B34" s="83"/>
      <c r="C34" s="109" t="s">
        <v>84</v>
      </c>
      <c r="D34" s="96">
        <v>2</v>
      </c>
      <c r="E34" s="96">
        <v>0</v>
      </c>
      <c r="F34" s="96">
        <v>0</v>
      </c>
      <c r="G34" s="96">
        <v>0</v>
      </c>
      <c r="H34" s="92">
        <f t="shared" si="5"/>
        <v>-2</v>
      </c>
      <c r="I34" s="1"/>
      <c r="J34" s="125" t="s">
        <v>103</v>
      </c>
      <c r="K34" s="94">
        <v>213</v>
      </c>
      <c r="L34" s="94"/>
      <c r="M34" s="94"/>
      <c r="N34" s="94"/>
      <c r="O34" s="92">
        <f t="shared" si="4"/>
        <v>-213</v>
      </c>
    </row>
    <row r="35" spans="2:15" ht="17.25" customHeight="1" thickBot="1">
      <c r="B35" s="83"/>
      <c r="C35" s="109" t="s">
        <v>85</v>
      </c>
      <c r="D35" s="96">
        <v>1207</v>
      </c>
      <c r="E35" s="96">
        <v>352</v>
      </c>
      <c r="F35" s="96">
        <v>3</v>
      </c>
      <c r="G35" s="96">
        <v>356</v>
      </c>
      <c r="H35" s="92">
        <f t="shared" si="5"/>
        <v>-851</v>
      </c>
      <c r="I35" s="2"/>
      <c r="J35" s="100" t="s">
        <v>104</v>
      </c>
      <c r="K35" s="101">
        <v>4</v>
      </c>
      <c r="L35" s="101">
        <v>127</v>
      </c>
      <c r="M35" s="101">
        <v>37</v>
      </c>
      <c r="N35" s="101">
        <v>165</v>
      </c>
      <c r="O35" s="102">
        <f t="shared" si="4"/>
        <v>161</v>
      </c>
    </row>
    <row r="36" spans="2:15" ht="17.25" customHeight="1" thickBot="1">
      <c r="B36" s="83"/>
      <c r="C36" s="129" t="s">
        <v>118</v>
      </c>
      <c r="D36" s="130">
        <v>1106</v>
      </c>
      <c r="E36" s="130">
        <v>907</v>
      </c>
      <c r="F36" s="130"/>
      <c r="G36" s="130">
        <v>907</v>
      </c>
      <c r="H36" s="131">
        <f>G36-D36</f>
        <v>-199</v>
      </c>
      <c r="I36" s="132" t="s">
        <v>33</v>
      </c>
      <c r="J36" s="57"/>
      <c r="K36" s="133">
        <v>49</v>
      </c>
      <c r="L36" s="133">
        <v>42</v>
      </c>
      <c r="M36" s="133"/>
      <c r="N36" s="133">
        <v>42</v>
      </c>
      <c r="O36" s="134">
        <f t="shared" si="4"/>
        <v>-7</v>
      </c>
    </row>
    <row r="37" spans="2:15" s="5" customFormat="1" ht="17.25" customHeight="1" thickBot="1">
      <c r="B37" s="83"/>
      <c r="C37" s="135"/>
      <c r="D37" s="136"/>
      <c r="E37" s="136"/>
      <c r="F37" s="136"/>
      <c r="G37" s="136"/>
      <c r="H37" s="137"/>
      <c r="I37" s="443" t="s">
        <v>34</v>
      </c>
      <c r="J37" s="444"/>
      <c r="K37" s="112">
        <v>35710</v>
      </c>
      <c r="L37" s="112">
        <v>66070</v>
      </c>
      <c r="M37" s="112">
        <f>M24+M26+M31+M36</f>
        <v>6489</v>
      </c>
      <c r="N37" s="112">
        <v>72559</v>
      </c>
      <c r="O37" s="138">
        <f t="shared" si="4"/>
        <v>36849</v>
      </c>
    </row>
    <row r="38" spans="2:15" ht="17.25" customHeight="1" thickBot="1">
      <c r="B38" s="443" t="s">
        <v>35</v>
      </c>
      <c r="C38" s="444"/>
      <c r="D38" s="139">
        <v>67277</v>
      </c>
      <c r="E38" s="139">
        <v>97172</v>
      </c>
      <c r="F38" s="139">
        <v>7457</v>
      </c>
      <c r="G38" s="139">
        <v>104630</v>
      </c>
      <c r="H38" s="113">
        <f>G38-D38</f>
        <v>37353</v>
      </c>
      <c r="I38" s="443" t="s">
        <v>36</v>
      </c>
      <c r="J38" s="444"/>
      <c r="K38" s="112">
        <v>67277</v>
      </c>
      <c r="L38" s="112">
        <v>97172</v>
      </c>
      <c r="M38" s="112">
        <f>M22+M37</f>
        <v>7457</v>
      </c>
      <c r="N38" s="112">
        <v>104630</v>
      </c>
      <c r="O38" s="138">
        <f t="shared" si="4"/>
        <v>37353</v>
      </c>
    </row>
  </sheetData>
  <sheetProtection/>
  <mergeCells count="17">
    <mergeCell ref="B1:O1"/>
    <mergeCell ref="B3:C4"/>
    <mergeCell ref="I3:J4"/>
    <mergeCell ref="D3:D4"/>
    <mergeCell ref="K3:K4"/>
    <mergeCell ref="H3:H4"/>
    <mergeCell ref="O3:O4"/>
    <mergeCell ref="L3:N3"/>
    <mergeCell ref="E3:G3"/>
    <mergeCell ref="B5:C5"/>
    <mergeCell ref="I5:J5"/>
    <mergeCell ref="I22:J22"/>
    <mergeCell ref="I23:J23"/>
    <mergeCell ref="B38:C38"/>
    <mergeCell ref="I38:J38"/>
    <mergeCell ref="I37:J37"/>
    <mergeCell ref="B27:C27"/>
  </mergeCells>
  <printOptions horizontalCentered="1" verticalCentered="1"/>
  <pageMargins left="0.2362204724409449" right="0.2362204724409449" top="0.5511811023622047" bottom="0.5118110236220472" header="0.31496062992125984" footer="0.15748031496062992"/>
  <pageSetup fitToHeight="1" fitToWidth="1" horizontalDpi="300" verticalDpi="300" orientation="landscape" paperSize="9" scale="81" r:id="rId2"/>
  <headerFooter>
    <oddFooter>&amp;C- 1 -</oddFooter>
  </headerFooter>
  <ignoredErrors>
    <ignoredError sqref="G22 N11 N3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32"/>
  <sheetViews>
    <sheetView zoomScalePageLayoutView="0" workbookViewId="0" topLeftCell="A1">
      <selection activeCell="T15" sqref="T15"/>
    </sheetView>
  </sheetViews>
  <sheetFormatPr defaultColWidth="9.140625" defaultRowHeight="15"/>
  <cols>
    <col min="1" max="1" width="4.8515625" style="0" customWidth="1"/>
    <col min="2" max="4" width="3.7109375" style="0" customWidth="1"/>
    <col min="5" max="5" width="16.140625" style="5" customWidth="1"/>
    <col min="6" max="6" width="8.140625" style="0" customWidth="1"/>
    <col min="7" max="8" width="8.140625" style="5" customWidth="1"/>
    <col min="9" max="10" width="8.140625" style="0" customWidth="1"/>
    <col min="11" max="11" width="3.7109375" style="0" customWidth="1"/>
    <col min="12" max="12" width="4.00390625" style="0" customWidth="1"/>
    <col min="13" max="13" width="18.28125" style="5" customWidth="1"/>
    <col min="14" max="14" width="8.140625" style="0" customWidth="1"/>
    <col min="15" max="16" width="8.140625" style="5" customWidth="1"/>
    <col min="17" max="18" width="8.140625" style="0" customWidth="1"/>
  </cols>
  <sheetData>
    <row r="1" spans="2:18" s="5" customFormat="1" ht="30" customHeight="1">
      <c r="B1" s="468" t="s">
        <v>120</v>
      </c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</row>
    <row r="2" ht="14.25" thickBot="1">
      <c r="R2" s="439" t="s">
        <v>159</v>
      </c>
    </row>
    <row r="3" spans="2:18" ht="17.25" customHeight="1">
      <c r="B3" s="480" t="s">
        <v>125</v>
      </c>
      <c r="C3" s="476"/>
      <c r="D3" s="476"/>
      <c r="E3" s="477"/>
      <c r="F3" s="473" t="s">
        <v>1</v>
      </c>
      <c r="G3" s="470" t="s">
        <v>107</v>
      </c>
      <c r="H3" s="471"/>
      <c r="I3" s="472"/>
      <c r="J3" s="478" t="s">
        <v>2</v>
      </c>
      <c r="K3" s="449" t="s">
        <v>125</v>
      </c>
      <c r="L3" s="458"/>
      <c r="M3" s="450"/>
      <c r="N3" s="473" t="s">
        <v>1</v>
      </c>
      <c r="O3" s="475" t="s">
        <v>107</v>
      </c>
      <c r="P3" s="476"/>
      <c r="Q3" s="477"/>
      <c r="R3" s="478" t="s">
        <v>2</v>
      </c>
    </row>
    <row r="4" spans="2:18" s="5" customFormat="1" ht="17.25" customHeight="1" thickBot="1">
      <c r="B4" s="481"/>
      <c r="C4" s="482"/>
      <c r="D4" s="482"/>
      <c r="E4" s="483"/>
      <c r="F4" s="474"/>
      <c r="G4" s="184" t="s">
        <v>114</v>
      </c>
      <c r="H4" s="317" t="s">
        <v>115</v>
      </c>
      <c r="I4" s="305" t="s">
        <v>116</v>
      </c>
      <c r="J4" s="479"/>
      <c r="K4" s="451"/>
      <c r="L4" s="484"/>
      <c r="M4" s="452"/>
      <c r="N4" s="474"/>
      <c r="O4" s="184" t="s">
        <v>114</v>
      </c>
      <c r="P4" s="317" t="s">
        <v>115</v>
      </c>
      <c r="Q4" s="305" t="s">
        <v>116</v>
      </c>
      <c r="R4" s="479"/>
    </row>
    <row r="5" spans="2:18" ht="17.25" customHeight="1">
      <c r="B5" s="461" t="s">
        <v>37</v>
      </c>
      <c r="C5" s="462"/>
      <c r="D5" s="462"/>
      <c r="E5" s="75"/>
      <c r="F5" s="10"/>
      <c r="G5" s="12"/>
      <c r="H5" s="318"/>
      <c r="I5" s="208"/>
      <c r="J5" s="23"/>
      <c r="K5" s="369" t="s">
        <v>38</v>
      </c>
      <c r="L5" s="373"/>
      <c r="M5" s="141"/>
      <c r="N5" s="10"/>
      <c r="O5" s="12"/>
      <c r="P5" s="318"/>
      <c r="Q5" s="264"/>
      <c r="R5" s="13"/>
    </row>
    <row r="6" spans="2:18" ht="17.25" customHeight="1">
      <c r="B6" s="6"/>
      <c r="C6" s="465" t="s">
        <v>39</v>
      </c>
      <c r="D6" s="466"/>
      <c r="E6" s="467"/>
      <c r="F6" s="24">
        <v>17457</v>
      </c>
      <c r="G6" s="197">
        <f>G7+G8+G9+G10+G11+G13+G14+G17-1</f>
        <v>18708</v>
      </c>
      <c r="H6" s="319">
        <f>H7+H8+H9+H10+H11+H13+H14+H17</f>
        <v>1295</v>
      </c>
      <c r="I6" s="209">
        <f>I7+I8+I9+I10+I11+I13+I14+I17</f>
        <v>20002</v>
      </c>
      <c r="J6" s="25">
        <f>I6-F6</f>
        <v>2545</v>
      </c>
      <c r="K6" s="6"/>
      <c r="L6" s="30" t="s">
        <v>40</v>
      </c>
      <c r="M6" s="30"/>
      <c r="N6" s="37">
        <v>10350</v>
      </c>
      <c r="O6" s="68">
        <v>10042</v>
      </c>
      <c r="P6" s="344">
        <v>1101</v>
      </c>
      <c r="Q6" s="339">
        <v>11144</v>
      </c>
      <c r="R6" s="38">
        <f aca="true" t="shared" si="0" ref="R6:R21">Q6-N6</f>
        <v>794</v>
      </c>
    </row>
    <row r="7" spans="2:18" ht="17.25" customHeight="1">
      <c r="B7" s="6"/>
      <c r="C7" s="26"/>
      <c r="D7" s="30" t="s">
        <v>41</v>
      </c>
      <c r="E7" s="30"/>
      <c r="F7" s="31">
        <v>2039</v>
      </c>
      <c r="G7" s="198">
        <v>1930</v>
      </c>
      <c r="H7" s="320">
        <v>196</v>
      </c>
      <c r="I7" s="306">
        <v>2126</v>
      </c>
      <c r="J7" s="32">
        <f>I7-F7</f>
        <v>87</v>
      </c>
      <c r="K7" s="6"/>
      <c r="L7" s="33" t="s">
        <v>42</v>
      </c>
      <c r="M7" s="33"/>
      <c r="N7" s="39">
        <v>3642</v>
      </c>
      <c r="O7" s="331">
        <v>3967</v>
      </c>
      <c r="P7" s="345">
        <v>213</v>
      </c>
      <c r="Q7" s="307">
        <v>4180</v>
      </c>
      <c r="R7" s="35">
        <f t="shared" si="0"/>
        <v>538</v>
      </c>
    </row>
    <row r="8" spans="2:18" ht="17.25" customHeight="1">
      <c r="B8" s="6"/>
      <c r="C8" s="26"/>
      <c r="D8" s="33" t="s">
        <v>43</v>
      </c>
      <c r="E8" s="33"/>
      <c r="F8" s="34">
        <v>2000</v>
      </c>
      <c r="G8" s="199">
        <v>2109</v>
      </c>
      <c r="H8" s="321">
        <v>52</v>
      </c>
      <c r="I8" s="307">
        <v>2160</v>
      </c>
      <c r="J8" s="35">
        <f>I8-F8</f>
        <v>160</v>
      </c>
      <c r="K8" s="6"/>
      <c r="L8" s="33" t="s">
        <v>44</v>
      </c>
      <c r="M8" s="33"/>
      <c r="N8" s="39">
        <v>747</v>
      </c>
      <c r="O8" s="331">
        <v>732</v>
      </c>
      <c r="P8" s="345">
        <v>17</v>
      </c>
      <c r="Q8" s="307">
        <v>749</v>
      </c>
      <c r="R8" s="35">
        <f t="shared" si="0"/>
        <v>2</v>
      </c>
    </row>
    <row r="9" spans="2:18" ht="17.25" customHeight="1">
      <c r="B9" s="6"/>
      <c r="C9" s="26"/>
      <c r="D9" s="33" t="s">
        <v>45</v>
      </c>
      <c r="E9" s="33"/>
      <c r="F9" s="34">
        <v>1003</v>
      </c>
      <c r="G9" s="199">
        <v>1225</v>
      </c>
      <c r="H9" s="321">
        <v>9</v>
      </c>
      <c r="I9" s="307">
        <v>1234</v>
      </c>
      <c r="J9" s="35">
        <f aca="true" t="shared" si="1" ref="J9:J18">I9-F9</f>
        <v>231</v>
      </c>
      <c r="K9" s="6"/>
      <c r="L9" s="33" t="s">
        <v>46</v>
      </c>
      <c r="M9" s="33"/>
      <c r="N9" s="39">
        <v>378</v>
      </c>
      <c r="O9" s="331">
        <v>347</v>
      </c>
      <c r="P9" s="345">
        <v>5</v>
      </c>
      <c r="Q9" s="307">
        <v>352</v>
      </c>
      <c r="R9" s="35">
        <f t="shared" si="0"/>
        <v>-26</v>
      </c>
    </row>
    <row r="10" spans="2:18" ht="17.25" customHeight="1">
      <c r="B10" s="6"/>
      <c r="C10" s="26"/>
      <c r="D10" s="33" t="s">
        <v>47</v>
      </c>
      <c r="E10" s="33"/>
      <c r="F10" s="34">
        <v>1004</v>
      </c>
      <c r="G10" s="199">
        <v>1485</v>
      </c>
      <c r="H10" s="321">
        <v>1</v>
      </c>
      <c r="I10" s="307">
        <v>1486</v>
      </c>
      <c r="J10" s="35">
        <f t="shared" si="1"/>
        <v>482</v>
      </c>
      <c r="K10" s="6"/>
      <c r="L10" s="33" t="s">
        <v>48</v>
      </c>
      <c r="M10" s="33"/>
      <c r="N10" s="39">
        <v>1163</v>
      </c>
      <c r="O10" s="331">
        <v>1673</v>
      </c>
      <c r="P10" s="345">
        <v>1</v>
      </c>
      <c r="Q10" s="307">
        <v>1674</v>
      </c>
      <c r="R10" s="35">
        <f t="shared" si="0"/>
        <v>511</v>
      </c>
    </row>
    <row r="11" spans="2:18" ht="17.25" customHeight="1">
      <c r="B11" s="6"/>
      <c r="C11" s="26"/>
      <c r="D11" s="33" t="s">
        <v>49</v>
      </c>
      <c r="E11" s="33"/>
      <c r="F11" s="34">
        <v>121</v>
      </c>
      <c r="G11" s="199">
        <v>79</v>
      </c>
      <c r="H11" s="321">
        <v>0</v>
      </c>
      <c r="I11" s="307">
        <v>79</v>
      </c>
      <c r="J11" s="35">
        <f t="shared" si="1"/>
        <v>-42</v>
      </c>
      <c r="K11" s="6"/>
      <c r="L11" s="33" t="s">
        <v>50</v>
      </c>
      <c r="M11" s="33"/>
      <c r="N11" s="39">
        <v>124</v>
      </c>
      <c r="O11" s="331">
        <v>80</v>
      </c>
      <c r="P11" s="345"/>
      <c r="Q11" s="307">
        <v>80</v>
      </c>
      <c r="R11" s="35">
        <f t="shared" si="0"/>
        <v>-44</v>
      </c>
    </row>
    <row r="12" spans="2:18" s="5" customFormat="1" ht="17.25" customHeight="1">
      <c r="B12" s="6"/>
      <c r="C12" s="26"/>
      <c r="D12" s="48" t="s">
        <v>150</v>
      </c>
      <c r="E12" s="33"/>
      <c r="F12" s="34">
        <f>F13+F14+F17</f>
        <v>11290</v>
      </c>
      <c r="G12" s="199">
        <f>G13+G14+G17</f>
        <v>11881</v>
      </c>
      <c r="H12" s="321">
        <f>H13+H14+H17</f>
        <v>1037</v>
      </c>
      <c r="I12" s="307">
        <f>I13+I14+I17</f>
        <v>12917</v>
      </c>
      <c r="J12" s="35">
        <f t="shared" si="1"/>
        <v>1627</v>
      </c>
      <c r="K12" s="6"/>
      <c r="L12" s="33" t="s">
        <v>52</v>
      </c>
      <c r="M12" s="33"/>
      <c r="N12" s="39">
        <v>771</v>
      </c>
      <c r="O12" s="331">
        <v>981</v>
      </c>
      <c r="P12" s="345">
        <v>19</v>
      </c>
      <c r="Q12" s="307">
        <v>1000</v>
      </c>
      <c r="R12" s="35">
        <f t="shared" si="0"/>
        <v>229</v>
      </c>
    </row>
    <row r="13" spans="2:18" ht="17.25" customHeight="1">
      <c r="B13" s="6"/>
      <c r="C13" s="26"/>
      <c r="D13" s="405"/>
      <c r="E13" s="407" t="s">
        <v>51</v>
      </c>
      <c r="F13" s="34">
        <v>94</v>
      </c>
      <c r="G13" s="199">
        <v>78</v>
      </c>
      <c r="H13" s="321">
        <v>14</v>
      </c>
      <c r="I13" s="307">
        <v>91</v>
      </c>
      <c r="J13" s="35">
        <f t="shared" si="1"/>
        <v>-3</v>
      </c>
      <c r="K13" s="6"/>
      <c r="L13" s="33" t="s">
        <v>54</v>
      </c>
      <c r="M13" s="33"/>
      <c r="N13" s="39">
        <v>122</v>
      </c>
      <c r="O13" s="331">
        <v>115</v>
      </c>
      <c r="P13" s="345">
        <v>3</v>
      </c>
      <c r="Q13" s="307">
        <v>118</v>
      </c>
      <c r="R13" s="35">
        <f t="shared" si="0"/>
        <v>-4</v>
      </c>
    </row>
    <row r="14" spans="2:18" ht="17.25" customHeight="1">
      <c r="B14" s="6"/>
      <c r="C14" s="26"/>
      <c r="D14" s="405"/>
      <c r="E14" s="407" t="s">
        <v>53</v>
      </c>
      <c r="F14" s="34">
        <v>8425</v>
      </c>
      <c r="G14" s="199">
        <v>9168</v>
      </c>
      <c r="H14" s="321">
        <v>865</v>
      </c>
      <c r="I14" s="307">
        <v>10033</v>
      </c>
      <c r="J14" s="35">
        <f t="shared" si="1"/>
        <v>1608</v>
      </c>
      <c r="K14" s="6"/>
      <c r="L14" s="33" t="s">
        <v>56</v>
      </c>
      <c r="M14" s="33"/>
      <c r="N14" s="39">
        <v>823</v>
      </c>
      <c r="O14" s="331">
        <v>1438</v>
      </c>
      <c r="P14" s="345">
        <v>35</v>
      </c>
      <c r="Q14" s="307">
        <v>1473</v>
      </c>
      <c r="R14" s="35">
        <f t="shared" si="0"/>
        <v>650</v>
      </c>
    </row>
    <row r="15" spans="2:18" ht="17.25" customHeight="1">
      <c r="B15" s="6"/>
      <c r="C15" s="26"/>
      <c r="D15" s="405"/>
      <c r="E15" s="408" t="s">
        <v>55</v>
      </c>
      <c r="F15" s="410">
        <v>8238</v>
      </c>
      <c r="G15" s="411">
        <v>8939</v>
      </c>
      <c r="H15" s="412">
        <v>830</v>
      </c>
      <c r="I15" s="413">
        <v>9769</v>
      </c>
      <c r="J15" s="414">
        <f t="shared" si="1"/>
        <v>1531</v>
      </c>
      <c r="K15" s="6"/>
      <c r="L15" s="33" t="s">
        <v>58</v>
      </c>
      <c r="M15" s="33"/>
      <c r="N15" s="39">
        <v>5</v>
      </c>
      <c r="O15" s="331">
        <v>3</v>
      </c>
      <c r="P15" s="345">
        <v>0</v>
      </c>
      <c r="Q15" s="307">
        <v>3</v>
      </c>
      <c r="R15" s="35">
        <f t="shared" si="0"/>
        <v>-2</v>
      </c>
    </row>
    <row r="16" spans="2:18" ht="17.25" customHeight="1">
      <c r="B16" s="6"/>
      <c r="C16" s="26"/>
      <c r="D16" s="405"/>
      <c r="E16" s="408" t="s">
        <v>57</v>
      </c>
      <c r="F16" s="410">
        <v>187</v>
      </c>
      <c r="G16" s="411">
        <v>228</v>
      </c>
      <c r="H16" s="412">
        <v>35</v>
      </c>
      <c r="I16" s="413">
        <v>263</v>
      </c>
      <c r="J16" s="414">
        <f t="shared" si="1"/>
        <v>76</v>
      </c>
      <c r="K16" s="6"/>
      <c r="L16" s="48" t="s">
        <v>60</v>
      </c>
      <c r="M16" s="48"/>
      <c r="N16" s="47">
        <v>648</v>
      </c>
      <c r="O16" s="332">
        <v>779</v>
      </c>
      <c r="P16" s="346">
        <v>8</v>
      </c>
      <c r="Q16" s="340">
        <v>788</v>
      </c>
      <c r="R16" s="53">
        <f t="shared" si="0"/>
        <v>140</v>
      </c>
    </row>
    <row r="17" spans="2:18" ht="17.25" customHeight="1">
      <c r="B17" s="6"/>
      <c r="C17" s="26"/>
      <c r="D17" s="405"/>
      <c r="E17" s="407" t="s">
        <v>59</v>
      </c>
      <c r="F17" s="34">
        <v>2771</v>
      </c>
      <c r="G17" s="199">
        <v>2635</v>
      </c>
      <c r="H17" s="321">
        <v>158</v>
      </c>
      <c r="I17" s="307">
        <v>2793</v>
      </c>
      <c r="J17" s="35">
        <f t="shared" si="1"/>
        <v>22</v>
      </c>
      <c r="K17" s="6"/>
      <c r="L17" s="420"/>
      <c r="M17" s="440" t="s">
        <v>152</v>
      </c>
      <c r="N17" s="39">
        <v>170</v>
      </c>
      <c r="O17" s="331">
        <v>213</v>
      </c>
      <c r="P17" s="345"/>
      <c r="Q17" s="307">
        <v>213</v>
      </c>
      <c r="R17" s="35">
        <f t="shared" si="0"/>
        <v>43</v>
      </c>
    </row>
    <row r="18" spans="2:18" ht="17.25" customHeight="1">
      <c r="B18" s="6"/>
      <c r="C18" s="26"/>
      <c r="D18" s="405"/>
      <c r="E18" s="408" t="s">
        <v>61</v>
      </c>
      <c r="F18" s="410">
        <v>1643</v>
      </c>
      <c r="G18" s="411">
        <v>1427</v>
      </c>
      <c r="H18" s="412">
        <v>104</v>
      </c>
      <c r="I18" s="413">
        <v>1531</v>
      </c>
      <c r="J18" s="414">
        <f t="shared" si="1"/>
        <v>-112</v>
      </c>
      <c r="K18" s="6"/>
      <c r="L18" s="420"/>
      <c r="M18" s="423" t="s">
        <v>153</v>
      </c>
      <c r="N18" s="39">
        <v>216</v>
      </c>
      <c r="O18" s="331">
        <v>260</v>
      </c>
      <c r="P18" s="345">
        <v>3</v>
      </c>
      <c r="Q18" s="307">
        <v>264</v>
      </c>
      <c r="R18" s="424">
        <f t="shared" si="0"/>
        <v>48</v>
      </c>
    </row>
    <row r="19" spans="2:18" ht="17.25" customHeight="1">
      <c r="B19" s="6"/>
      <c r="C19" s="26"/>
      <c r="D19" s="406"/>
      <c r="E19" s="409" t="s">
        <v>62</v>
      </c>
      <c r="F19" s="415">
        <v>1127</v>
      </c>
      <c r="G19" s="416">
        <v>1208</v>
      </c>
      <c r="H19" s="417">
        <v>55</v>
      </c>
      <c r="I19" s="418">
        <v>1262</v>
      </c>
      <c r="J19" s="419">
        <f aca="true" t="shared" si="2" ref="J19:J28">I19-F19</f>
        <v>135</v>
      </c>
      <c r="K19" s="6"/>
      <c r="L19" s="420"/>
      <c r="M19" s="407" t="s">
        <v>154</v>
      </c>
      <c r="N19" s="39">
        <v>43</v>
      </c>
      <c r="O19" s="331">
        <v>43</v>
      </c>
      <c r="P19" s="345">
        <v>1</v>
      </c>
      <c r="Q19" s="307">
        <v>44</v>
      </c>
      <c r="R19" s="424">
        <f t="shared" si="0"/>
        <v>1</v>
      </c>
    </row>
    <row r="20" spans="2:18" ht="17.25" customHeight="1">
      <c r="B20" s="6"/>
      <c r="C20" s="402" t="s">
        <v>63</v>
      </c>
      <c r="D20" s="403"/>
      <c r="E20" s="397"/>
      <c r="F20" s="24">
        <v>1197</v>
      </c>
      <c r="G20" s="197">
        <v>1062</v>
      </c>
      <c r="H20" s="319">
        <v>72</v>
      </c>
      <c r="I20" s="392">
        <v>1134</v>
      </c>
      <c r="J20" s="25">
        <f>I20-F20-1</f>
        <v>-64</v>
      </c>
      <c r="K20" s="6"/>
      <c r="L20" s="420"/>
      <c r="M20" s="407" t="s">
        <v>160</v>
      </c>
      <c r="N20" s="39">
        <v>75</v>
      </c>
      <c r="O20" s="331">
        <v>104</v>
      </c>
      <c r="P20" s="345">
        <v>3</v>
      </c>
      <c r="Q20" s="307">
        <v>106</v>
      </c>
      <c r="R20" s="424">
        <f t="shared" si="0"/>
        <v>31</v>
      </c>
    </row>
    <row r="21" spans="2:18" ht="17.25" customHeight="1">
      <c r="B21" s="6"/>
      <c r="C21" s="404" t="s">
        <v>64</v>
      </c>
      <c r="D21" s="366"/>
      <c r="E21" s="399"/>
      <c r="F21" s="14">
        <v>264</v>
      </c>
      <c r="G21" s="200">
        <v>298</v>
      </c>
      <c r="H21" s="322">
        <v>5</v>
      </c>
      <c r="I21" s="308">
        <v>303</v>
      </c>
      <c r="J21" s="391">
        <f t="shared" si="2"/>
        <v>39</v>
      </c>
      <c r="K21" s="6"/>
      <c r="L21" s="420"/>
      <c r="M21" s="425" t="s">
        <v>155</v>
      </c>
      <c r="N21" s="47">
        <v>143</v>
      </c>
      <c r="O21" s="332">
        <v>159</v>
      </c>
      <c r="P21" s="346">
        <v>2</v>
      </c>
      <c r="Q21" s="340">
        <v>160</v>
      </c>
      <c r="R21" s="426">
        <f t="shared" si="0"/>
        <v>17</v>
      </c>
    </row>
    <row r="22" spans="2:18" ht="17.25" customHeight="1">
      <c r="B22" s="6"/>
      <c r="C22" s="26"/>
      <c r="D22" s="30" t="s">
        <v>65</v>
      </c>
      <c r="E22" s="30"/>
      <c r="F22" s="31">
        <v>261</v>
      </c>
      <c r="G22" s="198">
        <v>298</v>
      </c>
      <c r="H22" s="320">
        <v>5</v>
      </c>
      <c r="I22" s="306">
        <v>303</v>
      </c>
      <c r="J22" s="32">
        <f t="shared" si="2"/>
        <v>42</v>
      </c>
      <c r="K22" s="8"/>
      <c r="L22" s="421"/>
      <c r="M22" s="433"/>
      <c r="N22" s="15"/>
      <c r="O22" s="333"/>
      <c r="P22" s="347"/>
      <c r="Q22" s="341"/>
      <c r="R22" s="11"/>
    </row>
    <row r="23" spans="2:18" ht="17.25" customHeight="1">
      <c r="B23" s="6"/>
      <c r="C23" s="26"/>
      <c r="D23" s="48" t="s">
        <v>66</v>
      </c>
      <c r="E23" s="48"/>
      <c r="F23" s="389">
        <v>3</v>
      </c>
      <c r="G23" s="379">
        <v>0</v>
      </c>
      <c r="H23" s="390"/>
      <c r="I23" s="340">
        <v>0</v>
      </c>
      <c r="J23" s="53">
        <f>I23-F23</f>
        <v>-3</v>
      </c>
      <c r="K23" s="8"/>
      <c r="L23" s="421"/>
      <c r="M23" s="433"/>
      <c r="N23" s="15"/>
      <c r="O23" s="333"/>
      <c r="P23" s="347"/>
      <c r="Q23" s="341"/>
      <c r="R23" s="7"/>
    </row>
    <row r="24" spans="2:18" s="5" customFormat="1" ht="17.25" customHeight="1" thickBot="1">
      <c r="B24" s="3"/>
      <c r="C24" s="463" t="s">
        <v>106</v>
      </c>
      <c r="D24" s="464"/>
      <c r="E24" s="398"/>
      <c r="F24" s="393">
        <v>0</v>
      </c>
      <c r="G24" s="383">
        <v>2</v>
      </c>
      <c r="H24" s="394">
        <v>0</v>
      </c>
      <c r="I24" s="395">
        <v>2</v>
      </c>
      <c r="J24" s="396">
        <f t="shared" si="2"/>
        <v>2</v>
      </c>
      <c r="K24" s="45"/>
      <c r="L24" s="422"/>
      <c r="M24" s="434"/>
      <c r="N24" s="42"/>
      <c r="O24" s="334"/>
      <c r="P24" s="348"/>
      <c r="Q24" s="309"/>
      <c r="R24" s="43"/>
    </row>
    <row r="25" spans="2:18" ht="17.25" customHeight="1" thickBot="1">
      <c r="B25" s="28" t="s">
        <v>67</v>
      </c>
      <c r="C25" s="29"/>
      <c r="D25" s="29"/>
      <c r="E25" s="76"/>
      <c r="F25" s="20">
        <v>18919</v>
      </c>
      <c r="G25" s="201">
        <v>20070</v>
      </c>
      <c r="H25" s="323">
        <v>1372</v>
      </c>
      <c r="I25" s="310">
        <v>21442</v>
      </c>
      <c r="J25" s="21">
        <f t="shared" si="2"/>
        <v>2523</v>
      </c>
      <c r="K25" s="28" t="s">
        <v>68</v>
      </c>
      <c r="L25" s="29"/>
      <c r="M25" s="427"/>
      <c r="N25" s="428">
        <v>18773</v>
      </c>
      <c r="O25" s="429">
        <v>20158</v>
      </c>
      <c r="P25" s="430">
        <v>1403</v>
      </c>
      <c r="Q25" s="431">
        <v>21562</v>
      </c>
      <c r="R25" s="432">
        <f>Q25-N25</f>
        <v>2789</v>
      </c>
    </row>
    <row r="26" spans="2:18" ht="17.25" customHeight="1" thickBot="1">
      <c r="B26" s="17" t="s">
        <v>117</v>
      </c>
      <c r="C26" s="18"/>
      <c r="D26" s="19"/>
      <c r="E26" s="401"/>
      <c r="F26" s="46">
        <v>-146</v>
      </c>
      <c r="G26" s="202">
        <v>88</v>
      </c>
      <c r="H26" s="324">
        <v>32</v>
      </c>
      <c r="I26" s="311">
        <v>119</v>
      </c>
      <c r="J26" s="21">
        <f t="shared" si="2"/>
        <v>265</v>
      </c>
      <c r="K26" s="8"/>
      <c r="L26" s="69"/>
      <c r="M26" s="69"/>
      <c r="N26" s="70"/>
      <c r="O26" s="335"/>
      <c r="P26" s="349"/>
      <c r="Q26" s="342"/>
      <c r="R26" s="7"/>
    </row>
    <row r="27" spans="2:18" ht="17.25" customHeight="1">
      <c r="B27" s="461" t="s">
        <v>69</v>
      </c>
      <c r="C27" s="462"/>
      <c r="D27" s="462"/>
      <c r="E27" s="73"/>
      <c r="F27" s="4">
        <v>496</v>
      </c>
      <c r="G27" s="304">
        <v>17</v>
      </c>
      <c r="H27" s="325">
        <v>65</v>
      </c>
      <c r="I27" s="208">
        <f>SUM(I28:I30)</f>
        <v>83</v>
      </c>
      <c r="J27" s="25">
        <f t="shared" si="2"/>
        <v>-413</v>
      </c>
      <c r="K27" s="369" t="s">
        <v>70</v>
      </c>
      <c r="L27" s="373"/>
      <c r="M27" s="141"/>
      <c r="N27" s="16">
        <v>276</v>
      </c>
      <c r="O27" s="336">
        <v>17</v>
      </c>
      <c r="P27" s="350">
        <v>71</v>
      </c>
      <c r="Q27" s="343">
        <v>89</v>
      </c>
      <c r="R27" s="71">
        <f aca="true" t="shared" si="3" ref="R27:R32">Q27-N27</f>
        <v>-187</v>
      </c>
    </row>
    <row r="28" spans="2:18" ht="17.25" customHeight="1">
      <c r="B28" s="6"/>
      <c r="C28" s="9"/>
      <c r="D28" s="40" t="s">
        <v>71</v>
      </c>
      <c r="E28" s="190"/>
      <c r="F28" s="58">
        <v>13</v>
      </c>
      <c r="G28" s="203">
        <v>5</v>
      </c>
      <c r="H28" s="326">
        <v>0</v>
      </c>
      <c r="I28" s="312">
        <v>5</v>
      </c>
      <c r="J28" s="59">
        <f t="shared" si="2"/>
        <v>-8</v>
      </c>
      <c r="K28" s="6"/>
      <c r="L28" s="40" t="s">
        <v>72</v>
      </c>
      <c r="M28" s="40"/>
      <c r="N28" s="31">
        <v>6</v>
      </c>
      <c r="O28" s="198">
        <v>5</v>
      </c>
      <c r="P28" s="320"/>
      <c r="Q28" s="306">
        <v>5</v>
      </c>
      <c r="R28" s="32">
        <f t="shared" si="3"/>
        <v>-1</v>
      </c>
    </row>
    <row r="29" spans="2:18" ht="17.25" customHeight="1">
      <c r="B29" s="6"/>
      <c r="C29" s="9"/>
      <c r="D29" s="41" t="s">
        <v>73</v>
      </c>
      <c r="E29" s="191"/>
      <c r="F29" s="60">
        <v>449</v>
      </c>
      <c r="G29" s="204"/>
      <c r="H29" s="327"/>
      <c r="I29" s="313"/>
      <c r="J29" s="61">
        <f>I29-F29</f>
        <v>-449</v>
      </c>
      <c r="K29" s="6"/>
      <c r="L29" s="41" t="s">
        <v>113</v>
      </c>
      <c r="M29" s="41"/>
      <c r="N29" s="34"/>
      <c r="O29" s="199">
        <v>11</v>
      </c>
      <c r="P29" s="321">
        <v>71</v>
      </c>
      <c r="Q29" s="307">
        <v>82</v>
      </c>
      <c r="R29" s="35">
        <f t="shared" si="3"/>
        <v>82</v>
      </c>
    </row>
    <row r="30" spans="2:18" ht="17.25" customHeight="1">
      <c r="B30" s="6"/>
      <c r="C30" s="9"/>
      <c r="D30" s="52" t="s">
        <v>75</v>
      </c>
      <c r="E30" s="192"/>
      <c r="F30" s="62">
        <v>34</v>
      </c>
      <c r="G30" s="205">
        <v>12</v>
      </c>
      <c r="H30" s="328">
        <v>65</v>
      </c>
      <c r="I30" s="314">
        <v>78</v>
      </c>
      <c r="J30" s="63">
        <f>I30-F30</f>
        <v>44</v>
      </c>
      <c r="K30" s="6"/>
      <c r="L30" s="44" t="s">
        <v>74</v>
      </c>
      <c r="M30" s="420"/>
      <c r="N30" s="54">
        <v>242</v>
      </c>
      <c r="O30" s="337"/>
      <c r="P30" s="351"/>
      <c r="Q30" s="341"/>
      <c r="R30" s="35">
        <f t="shared" si="3"/>
        <v>-242</v>
      </c>
    </row>
    <row r="31" spans="2:18" ht="17.25" customHeight="1" thickBot="1">
      <c r="B31" s="50"/>
      <c r="C31" s="51"/>
      <c r="D31" s="368"/>
      <c r="E31" s="188"/>
      <c r="F31" s="64"/>
      <c r="G31" s="206"/>
      <c r="H31" s="329"/>
      <c r="I31" s="315"/>
      <c r="J31" s="65"/>
      <c r="K31" s="6"/>
      <c r="L31" s="41" t="s">
        <v>76</v>
      </c>
      <c r="M31" s="41"/>
      <c r="N31" s="34">
        <v>28</v>
      </c>
      <c r="O31" s="199">
        <v>1</v>
      </c>
      <c r="P31" s="321">
        <v>0</v>
      </c>
      <c r="Q31" s="307">
        <v>1</v>
      </c>
      <c r="R31" s="36">
        <f t="shared" si="3"/>
        <v>-27</v>
      </c>
    </row>
    <row r="32" spans="2:18" ht="17.25" customHeight="1" thickBot="1">
      <c r="B32" s="459" t="s">
        <v>77</v>
      </c>
      <c r="C32" s="460"/>
      <c r="D32" s="460"/>
      <c r="E32" s="74"/>
      <c r="F32" s="66">
        <v>4</v>
      </c>
      <c r="G32" s="207">
        <v>127</v>
      </c>
      <c r="H32" s="330">
        <v>37</v>
      </c>
      <c r="I32" s="316">
        <v>165</v>
      </c>
      <c r="J32" s="67">
        <f>I32-F32</f>
        <v>161</v>
      </c>
      <c r="K32" s="28" t="s">
        <v>112</v>
      </c>
      <c r="L32" s="29"/>
      <c r="M32" s="29"/>
      <c r="N32" s="22">
        <v>370</v>
      </c>
      <c r="O32" s="338">
        <v>39</v>
      </c>
      <c r="P32" s="352">
        <v>0</v>
      </c>
      <c r="Q32" s="310">
        <v>39</v>
      </c>
      <c r="R32" s="55">
        <f t="shared" si="3"/>
        <v>-331</v>
      </c>
    </row>
  </sheetData>
  <sheetProtection/>
  <mergeCells count="14">
    <mergeCell ref="R3:R4"/>
    <mergeCell ref="F3:F4"/>
    <mergeCell ref="B3:E4"/>
    <mergeCell ref="K3:M4"/>
    <mergeCell ref="B32:D32"/>
    <mergeCell ref="B5:D5"/>
    <mergeCell ref="B27:D27"/>
    <mergeCell ref="C24:D24"/>
    <mergeCell ref="C6:E6"/>
    <mergeCell ref="B1:R1"/>
    <mergeCell ref="G3:I3"/>
    <mergeCell ref="N3:N4"/>
    <mergeCell ref="O3:Q3"/>
    <mergeCell ref="J3:J4"/>
  </mergeCells>
  <printOptions horizontalCentered="1" verticalCentered="1"/>
  <pageMargins left="0.16" right="0.17" top="0.4724409448818898" bottom="0.4330708661417323" header="0.31496062992125984" footer="0.15748031496062992"/>
  <pageSetup horizontalDpi="300" verticalDpi="300" orientation="landscape" paperSize="9" r:id="rId1"/>
  <headerFooter>
    <oddFooter>&amp;C- 2 -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8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3.421875" style="5" customWidth="1"/>
    <col min="2" max="2" width="3.7109375" style="5" customWidth="1"/>
    <col min="3" max="3" width="28.7109375" style="5" customWidth="1"/>
    <col min="4" max="5" width="11.8515625" style="5" customWidth="1"/>
    <col min="6" max="6" width="11.8515625" style="144" customWidth="1"/>
    <col min="7" max="7" width="11.8515625" style="142" customWidth="1"/>
    <col min="8" max="8" width="3.7109375" style="5" customWidth="1"/>
    <col min="9" max="9" width="28.7109375" style="5" customWidth="1"/>
    <col min="10" max="11" width="11.8515625" style="5" customWidth="1"/>
    <col min="12" max="12" width="11.8515625" style="144" customWidth="1"/>
    <col min="13" max="13" width="11.8515625" style="142" customWidth="1"/>
    <col min="14" max="16384" width="9.00390625" style="5" customWidth="1"/>
  </cols>
  <sheetData>
    <row r="1" spans="2:13" ht="30" customHeight="1">
      <c r="B1" s="447" t="s">
        <v>127</v>
      </c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</row>
    <row r="2" ht="14.25" thickBot="1">
      <c r="M2" s="438" t="s">
        <v>158</v>
      </c>
    </row>
    <row r="3" spans="2:13" ht="17.25" customHeight="1">
      <c r="B3" s="449" t="s">
        <v>0</v>
      </c>
      <c r="C3" s="450"/>
      <c r="D3" s="453" t="s">
        <v>1</v>
      </c>
      <c r="E3" s="457" t="s">
        <v>107</v>
      </c>
      <c r="F3" s="470" t="s">
        <v>122</v>
      </c>
      <c r="G3" s="472"/>
      <c r="H3" s="449" t="s">
        <v>3</v>
      </c>
      <c r="I3" s="450"/>
      <c r="J3" s="453" t="s">
        <v>1</v>
      </c>
      <c r="K3" s="457" t="s">
        <v>107</v>
      </c>
      <c r="L3" s="470" t="s">
        <v>122</v>
      </c>
      <c r="M3" s="485"/>
    </row>
    <row r="4" spans="2:13" ht="17.25" customHeight="1" thickBot="1">
      <c r="B4" s="451"/>
      <c r="C4" s="452"/>
      <c r="D4" s="454"/>
      <c r="E4" s="486"/>
      <c r="F4" s="145" t="s">
        <v>123</v>
      </c>
      <c r="G4" s="143" t="s">
        <v>124</v>
      </c>
      <c r="H4" s="451"/>
      <c r="I4" s="452"/>
      <c r="J4" s="454"/>
      <c r="K4" s="486"/>
      <c r="L4" s="145" t="s">
        <v>123</v>
      </c>
      <c r="M4" s="148" t="s">
        <v>124</v>
      </c>
    </row>
    <row r="5" spans="2:13" ht="17.25" customHeight="1">
      <c r="B5" s="441" t="s">
        <v>4</v>
      </c>
      <c r="C5" s="442"/>
      <c r="D5" s="79">
        <v>61715</v>
      </c>
      <c r="E5" s="79">
        <f>E6+E16+E22</f>
        <v>92225</v>
      </c>
      <c r="F5" s="81">
        <f>E5-D5</f>
        <v>30510</v>
      </c>
      <c r="G5" s="152">
        <f>E5/D5</f>
        <v>1.4943692781333549</v>
      </c>
      <c r="H5" s="441" t="s">
        <v>5</v>
      </c>
      <c r="I5" s="442"/>
      <c r="J5" s="81">
        <v>26228</v>
      </c>
      <c r="K5" s="81">
        <v>26073</v>
      </c>
      <c r="L5" s="81">
        <f aca="true" t="shared" si="0" ref="L5:L13">K5-J5</f>
        <v>-155</v>
      </c>
      <c r="M5" s="169">
        <f aca="true" t="shared" si="1" ref="M5:M13">K5/J5</f>
        <v>0.9940902851913985</v>
      </c>
    </row>
    <row r="6" spans="2:13" ht="17.25" customHeight="1">
      <c r="B6" s="83"/>
      <c r="C6" s="84" t="s">
        <v>6</v>
      </c>
      <c r="D6" s="85">
        <v>47915</v>
      </c>
      <c r="E6" s="85">
        <v>77692</v>
      </c>
      <c r="F6" s="89">
        <f>E6-D6</f>
        <v>29777</v>
      </c>
      <c r="G6" s="153">
        <f>E6/D6</f>
        <v>1.6214546592924972</v>
      </c>
      <c r="H6" s="87"/>
      <c r="I6" s="88" t="s">
        <v>86</v>
      </c>
      <c r="J6" s="89">
        <v>11180</v>
      </c>
      <c r="K6" s="89">
        <v>10611</v>
      </c>
      <c r="L6" s="89">
        <f t="shared" si="0"/>
        <v>-569</v>
      </c>
      <c r="M6" s="170">
        <f t="shared" si="1"/>
        <v>0.9491055456171735</v>
      </c>
    </row>
    <row r="7" spans="2:13" ht="17.25" customHeight="1">
      <c r="B7" s="83"/>
      <c r="C7" s="90" t="s">
        <v>105</v>
      </c>
      <c r="D7" s="91"/>
      <c r="E7" s="91">
        <v>31660</v>
      </c>
      <c r="F7" s="149">
        <f>E7-D7</f>
        <v>31660</v>
      </c>
      <c r="G7" s="154" t="e">
        <f>E7/D7</f>
        <v>#DIV/0!</v>
      </c>
      <c r="H7" s="87"/>
      <c r="I7" s="93" t="s">
        <v>87</v>
      </c>
      <c r="J7" s="94">
        <v>225</v>
      </c>
      <c r="K7" s="94">
        <v>325</v>
      </c>
      <c r="L7" s="94">
        <f t="shared" si="0"/>
        <v>100</v>
      </c>
      <c r="M7" s="171">
        <f t="shared" si="1"/>
        <v>1.4444444444444444</v>
      </c>
    </row>
    <row r="8" spans="2:13" ht="17.25" customHeight="1">
      <c r="B8" s="83"/>
      <c r="C8" s="95" t="s">
        <v>7</v>
      </c>
      <c r="D8" s="96">
        <v>35107</v>
      </c>
      <c r="E8" s="96">
        <v>34205</v>
      </c>
      <c r="F8" s="149">
        <f aca="true" t="shared" si="2" ref="F8:F14">E8-D8</f>
        <v>-902</v>
      </c>
      <c r="G8" s="154">
        <f aca="true" t="shared" si="3" ref="G8:G14">E8/D8</f>
        <v>0.9743071182385279</v>
      </c>
      <c r="H8" s="87"/>
      <c r="I8" s="93" t="s">
        <v>88</v>
      </c>
      <c r="J8" s="94">
        <v>449</v>
      </c>
      <c r="K8" s="94">
        <v>476</v>
      </c>
      <c r="L8" s="94">
        <f t="shared" si="0"/>
        <v>27</v>
      </c>
      <c r="M8" s="171">
        <f t="shared" si="1"/>
        <v>1.0601336302895323</v>
      </c>
    </row>
    <row r="9" spans="2:13" ht="17.25" customHeight="1">
      <c r="B9" s="83"/>
      <c r="C9" s="95" t="s">
        <v>8</v>
      </c>
      <c r="D9" s="96">
        <v>788</v>
      </c>
      <c r="E9" s="96">
        <v>897</v>
      </c>
      <c r="F9" s="149">
        <f t="shared" si="2"/>
        <v>109</v>
      </c>
      <c r="G9" s="154">
        <f t="shared" si="3"/>
        <v>1.1383248730964468</v>
      </c>
      <c r="H9" s="87"/>
      <c r="I9" s="97" t="s">
        <v>89</v>
      </c>
      <c r="J9" s="98">
        <v>14374</v>
      </c>
      <c r="K9" s="98">
        <v>14517</v>
      </c>
      <c r="L9" s="94">
        <f t="shared" si="0"/>
        <v>143</v>
      </c>
      <c r="M9" s="171">
        <f t="shared" si="1"/>
        <v>1.009948518157785</v>
      </c>
    </row>
    <row r="10" spans="2:13" ht="17.25" customHeight="1" thickBot="1">
      <c r="B10" s="83"/>
      <c r="C10" s="95" t="s">
        <v>9</v>
      </c>
      <c r="D10" s="96">
        <v>390</v>
      </c>
      <c r="E10" s="96">
        <v>287</v>
      </c>
      <c r="F10" s="149">
        <f t="shared" si="2"/>
        <v>-103</v>
      </c>
      <c r="G10" s="154">
        <f t="shared" si="3"/>
        <v>0.735897435897436</v>
      </c>
      <c r="H10" s="99"/>
      <c r="I10" s="100" t="s">
        <v>108</v>
      </c>
      <c r="J10" s="101"/>
      <c r="K10" s="101">
        <v>145</v>
      </c>
      <c r="L10" s="101">
        <f t="shared" si="0"/>
        <v>145</v>
      </c>
      <c r="M10" s="173" t="e">
        <f t="shared" si="1"/>
        <v>#DIV/0!</v>
      </c>
    </row>
    <row r="11" spans="2:13" ht="17.25" customHeight="1">
      <c r="B11" s="83"/>
      <c r="C11" s="95" t="s">
        <v>10</v>
      </c>
      <c r="D11" s="96">
        <v>4370</v>
      </c>
      <c r="E11" s="96">
        <v>3960</v>
      </c>
      <c r="F11" s="149">
        <f t="shared" si="2"/>
        <v>-410</v>
      </c>
      <c r="G11" s="154">
        <f t="shared" si="3"/>
        <v>0.9061784897025171</v>
      </c>
      <c r="H11" s="103" t="s">
        <v>11</v>
      </c>
      <c r="I11" s="104"/>
      <c r="J11" s="81">
        <v>5340</v>
      </c>
      <c r="K11" s="105">
        <v>5029</v>
      </c>
      <c r="L11" s="105">
        <f t="shared" si="0"/>
        <v>-311</v>
      </c>
      <c r="M11" s="174">
        <f t="shared" si="1"/>
        <v>0.9417602996254681</v>
      </c>
    </row>
    <row r="12" spans="2:13" ht="17.25" customHeight="1">
      <c r="B12" s="83"/>
      <c r="C12" s="95" t="s">
        <v>12</v>
      </c>
      <c r="D12" s="96">
        <v>7202</v>
      </c>
      <c r="E12" s="96">
        <v>6647</v>
      </c>
      <c r="F12" s="149">
        <f t="shared" si="2"/>
        <v>-555</v>
      </c>
      <c r="G12" s="154">
        <f t="shared" si="3"/>
        <v>0.9229380727575673</v>
      </c>
      <c r="H12" s="87"/>
      <c r="I12" s="88" t="s">
        <v>90</v>
      </c>
      <c r="J12" s="89"/>
      <c r="K12" s="89">
        <v>0</v>
      </c>
      <c r="L12" s="89">
        <f t="shared" si="0"/>
        <v>0</v>
      </c>
      <c r="M12" s="170" t="e">
        <f t="shared" si="1"/>
        <v>#DIV/0!</v>
      </c>
    </row>
    <row r="13" spans="2:13" ht="17.25" customHeight="1">
      <c r="B13" s="83"/>
      <c r="C13" s="95" t="s">
        <v>13</v>
      </c>
      <c r="D13" s="96">
        <v>27</v>
      </c>
      <c r="E13" s="96">
        <v>27</v>
      </c>
      <c r="F13" s="149">
        <f t="shared" si="2"/>
        <v>0</v>
      </c>
      <c r="G13" s="154">
        <f t="shared" si="3"/>
        <v>1</v>
      </c>
      <c r="H13" s="87"/>
      <c r="I13" s="93" t="s">
        <v>91</v>
      </c>
      <c r="J13" s="94">
        <v>9</v>
      </c>
      <c r="K13" s="94">
        <v>4</v>
      </c>
      <c r="L13" s="94">
        <f t="shared" si="0"/>
        <v>-5</v>
      </c>
      <c r="M13" s="171">
        <f t="shared" si="1"/>
        <v>0.4444444444444444</v>
      </c>
    </row>
    <row r="14" spans="2:13" ht="17.25" customHeight="1">
      <c r="B14" s="83"/>
      <c r="C14" s="95" t="s">
        <v>14</v>
      </c>
      <c r="D14" s="96">
        <v>4</v>
      </c>
      <c r="E14" s="96">
        <v>3</v>
      </c>
      <c r="F14" s="149">
        <f t="shared" si="2"/>
        <v>-1</v>
      </c>
      <c r="G14" s="154">
        <f t="shared" si="3"/>
        <v>0.75</v>
      </c>
      <c r="H14" s="87"/>
      <c r="I14" s="93" t="s">
        <v>92</v>
      </c>
      <c r="J14" s="94">
        <v>723</v>
      </c>
      <c r="K14" s="94">
        <v>696</v>
      </c>
      <c r="L14" s="94">
        <f aca="true" t="shared" si="4" ref="L14:L20">K14-J14</f>
        <v>-27</v>
      </c>
      <c r="M14" s="171">
        <f aca="true" t="shared" si="5" ref="M14:M20">K14/J14</f>
        <v>0.9626556016597511</v>
      </c>
    </row>
    <row r="15" spans="2:13" ht="17.25" customHeight="1">
      <c r="B15" s="83"/>
      <c r="C15" s="107" t="s">
        <v>15</v>
      </c>
      <c r="D15" s="108">
        <v>27</v>
      </c>
      <c r="E15" s="108">
        <v>7</v>
      </c>
      <c r="F15" s="150">
        <f aca="true" t="shared" si="6" ref="F15:F29">E15-D15</f>
        <v>-20</v>
      </c>
      <c r="G15" s="155">
        <f aca="true" t="shared" si="7" ref="G15:G29">E15/D15</f>
        <v>0.25925925925925924</v>
      </c>
      <c r="H15" s="87"/>
      <c r="I15" s="93" t="s">
        <v>93</v>
      </c>
      <c r="J15" s="94">
        <v>202</v>
      </c>
      <c r="K15" s="94">
        <v>282</v>
      </c>
      <c r="L15" s="94">
        <f t="shared" si="4"/>
        <v>80</v>
      </c>
      <c r="M15" s="171">
        <f t="shared" si="5"/>
        <v>1.396039603960396</v>
      </c>
    </row>
    <row r="16" spans="2:13" ht="17.25" customHeight="1">
      <c r="B16" s="87"/>
      <c r="C16" s="84" t="s">
        <v>16</v>
      </c>
      <c r="D16" s="85">
        <v>327</v>
      </c>
      <c r="E16" s="85">
        <f>SUM(E17:E21)</f>
        <v>447</v>
      </c>
      <c r="F16" s="89">
        <f t="shared" si="6"/>
        <v>120</v>
      </c>
      <c r="G16" s="153">
        <f t="shared" si="7"/>
        <v>1.3669724770642202</v>
      </c>
      <c r="H16" s="87"/>
      <c r="I16" s="93" t="s">
        <v>94</v>
      </c>
      <c r="J16" s="94">
        <v>4037</v>
      </c>
      <c r="K16" s="94">
        <v>3541</v>
      </c>
      <c r="L16" s="94">
        <f t="shared" si="4"/>
        <v>-496</v>
      </c>
      <c r="M16" s="171">
        <f t="shared" si="5"/>
        <v>0.8771364874907109</v>
      </c>
    </row>
    <row r="17" spans="2:13" ht="17.25" customHeight="1">
      <c r="B17" s="87"/>
      <c r="C17" s="109" t="s">
        <v>17</v>
      </c>
      <c r="D17" s="96">
        <v>8</v>
      </c>
      <c r="E17" s="96">
        <v>27</v>
      </c>
      <c r="F17" s="94">
        <f t="shared" si="6"/>
        <v>19</v>
      </c>
      <c r="G17" s="156">
        <f t="shared" si="7"/>
        <v>3.375</v>
      </c>
      <c r="H17" s="87"/>
      <c r="I17" s="93" t="s">
        <v>95</v>
      </c>
      <c r="J17" s="94">
        <v>25</v>
      </c>
      <c r="K17" s="94">
        <v>57</v>
      </c>
      <c r="L17" s="94">
        <f t="shared" si="4"/>
        <v>32</v>
      </c>
      <c r="M17" s="171">
        <f t="shared" si="5"/>
        <v>2.28</v>
      </c>
    </row>
    <row r="18" spans="2:13" ht="17.25" customHeight="1">
      <c r="B18" s="87"/>
      <c r="C18" s="109" t="s">
        <v>18</v>
      </c>
      <c r="D18" s="96">
        <v>2</v>
      </c>
      <c r="E18" s="96">
        <v>1</v>
      </c>
      <c r="F18" s="94">
        <f t="shared" si="6"/>
        <v>-1</v>
      </c>
      <c r="G18" s="156">
        <f t="shared" si="7"/>
        <v>0.5</v>
      </c>
      <c r="H18" s="87"/>
      <c r="I18" s="93" t="s">
        <v>96</v>
      </c>
      <c r="J18" s="94">
        <v>0</v>
      </c>
      <c r="K18" s="94">
        <v>25</v>
      </c>
      <c r="L18" s="94">
        <f t="shared" si="4"/>
        <v>25</v>
      </c>
      <c r="M18" s="171" t="e">
        <f>K18/J18</f>
        <v>#DIV/0!</v>
      </c>
    </row>
    <row r="19" spans="2:13" ht="17.25" customHeight="1">
      <c r="B19" s="87"/>
      <c r="C19" s="109" t="s">
        <v>19</v>
      </c>
      <c r="D19" s="96">
        <v>95</v>
      </c>
      <c r="E19" s="96">
        <v>190</v>
      </c>
      <c r="F19" s="94">
        <f t="shared" si="6"/>
        <v>95</v>
      </c>
      <c r="G19" s="156">
        <f t="shared" si="7"/>
        <v>2</v>
      </c>
      <c r="H19" s="87"/>
      <c r="I19" s="93" t="s">
        <v>97</v>
      </c>
      <c r="J19" s="94">
        <v>97</v>
      </c>
      <c r="K19" s="94">
        <v>189</v>
      </c>
      <c r="L19" s="94">
        <f t="shared" si="4"/>
        <v>92</v>
      </c>
      <c r="M19" s="171">
        <f t="shared" si="5"/>
        <v>1.9484536082474226</v>
      </c>
    </row>
    <row r="20" spans="2:13" ht="17.25" customHeight="1">
      <c r="B20" s="87"/>
      <c r="C20" s="109" t="s">
        <v>20</v>
      </c>
      <c r="D20" s="96">
        <v>1</v>
      </c>
      <c r="E20" s="96">
        <v>1</v>
      </c>
      <c r="F20" s="94">
        <f t="shared" si="6"/>
        <v>0</v>
      </c>
      <c r="G20" s="156">
        <f t="shared" si="7"/>
        <v>1</v>
      </c>
      <c r="H20" s="87"/>
      <c r="I20" s="97" t="s">
        <v>98</v>
      </c>
      <c r="J20" s="98">
        <v>247</v>
      </c>
      <c r="K20" s="98">
        <v>234</v>
      </c>
      <c r="L20" s="94">
        <f t="shared" si="4"/>
        <v>-13</v>
      </c>
      <c r="M20" s="171">
        <f t="shared" si="5"/>
        <v>0.9473684210526315</v>
      </c>
    </row>
    <row r="21" spans="2:13" ht="17.25" customHeight="1" thickBot="1">
      <c r="B21" s="87"/>
      <c r="C21" s="110" t="s">
        <v>21</v>
      </c>
      <c r="D21" s="108">
        <v>221</v>
      </c>
      <c r="E21" s="108">
        <v>228</v>
      </c>
      <c r="F21" s="150">
        <f t="shared" si="6"/>
        <v>7</v>
      </c>
      <c r="G21" s="155">
        <f t="shared" si="7"/>
        <v>1.0316742081447965</v>
      </c>
      <c r="H21" s="87"/>
      <c r="I21" s="111" t="s">
        <v>109</v>
      </c>
      <c r="J21" s="101"/>
      <c r="K21" s="101">
        <v>1</v>
      </c>
      <c r="L21" s="101">
        <f>K21-J21</f>
        <v>1</v>
      </c>
      <c r="M21" s="173" t="e">
        <f>K21/J21</f>
        <v>#DIV/0!</v>
      </c>
    </row>
    <row r="22" spans="2:13" ht="17.25" customHeight="1" thickBot="1">
      <c r="B22" s="87"/>
      <c r="C22" s="84" t="s">
        <v>23</v>
      </c>
      <c r="D22" s="85">
        <v>13474</v>
      </c>
      <c r="E22" s="85">
        <f>SUM(E23:E26)</f>
        <v>14086</v>
      </c>
      <c r="F22" s="89">
        <f t="shared" si="6"/>
        <v>612</v>
      </c>
      <c r="G22" s="153">
        <f t="shared" si="7"/>
        <v>1.045420810449755</v>
      </c>
      <c r="H22" s="443" t="s">
        <v>22</v>
      </c>
      <c r="I22" s="444"/>
      <c r="J22" s="112">
        <v>31567</v>
      </c>
      <c r="K22" s="112">
        <v>31102</v>
      </c>
      <c r="L22" s="112">
        <f>K22-J22</f>
        <v>-465</v>
      </c>
      <c r="M22" s="175"/>
    </row>
    <row r="23" spans="2:13" ht="17.25" customHeight="1" thickBot="1">
      <c r="B23" s="87"/>
      <c r="C23" s="109" t="s">
        <v>25</v>
      </c>
      <c r="D23" s="96">
        <v>274</v>
      </c>
      <c r="E23" s="96">
        <v>788</v>
      </c>
      <c r="F23" s="94">
        <f t="shared" si="6"/>
        <v>514</v>
      </c>
      <c r="G23" s="156">
        <f t="shared" si="7"/>
        <v>2.875912408759124</v>
      </c>
      <c r="H23" s="445" t="s">
        <v>24</v>
      </c>
      <c r="I23" s="446"/>
      <c r="J23" s="114"/>
      <c r="K23" s="115"/>
      <c r="L23" s="115"/>
      <c r="M23" s="176"/>
    </row>
    <row r="24" spans="2:13" ht="17.25" customHeight="1">
      <c r="B24" s="87"/>
      <c r="C24" s="109" t="s">
        <v>27</v>
      </c>
      <c r="D24" s="96">
        <v>3</v>
      </c>
      <c r="E24" s="96">
        <v>7</v>
      </c>
      <c r="F24" s="94">
        <f t="shared" si="6"/>
        <v>4</v>
      </c>
      <c r="G24" s="156">
        <f t="shared" si="7"/>
        <v>2.3333333333333335</v>
      </c>
      <c r="H24" s="103" t="s">
        <v>26</v>
      </c>
      <c r="I24" s="104"/>
      <c r="J24" s="81">
        <v>35147</v>
      </c>
      <c r="K24" s="81">
        <v>66807</v>
      </c>
      <c r="L24" s="81">
        <f aca="true" t="shared" si="8" ref="L24:L38">K24-J24</f>
        <v>31660</v>
      </c>
      <c r="M24" s="169">
        <f>K24/J24</f>
        <v>1.9007881184738384</v>
      </c>
    </row>
    <row r="25" spans="2:13" ht="17.25" customHeight="1" thickBot="1">
      <c r="B25" s="87"/>
      <c r="C25" s="109" t="s">
        <v>28</v>
      </c>
      <c r="D25" s="96">
        <v>13196</v>
      </c>
      <c r="E25" s="96">
        <v>13289</v>
      </c>
      <c r="F25" s="94">
        <f t="shared" si="6"/>
        <v>93</v>
      </c>
      <c r="G25" s="156">
        <f t="shared" si="7"/>
        <v>1.007047590178842</v>
      </c>
      <c r="H25" s="2"/>
      <c r="I25" s="118" t="s">
        <v>99</v>
      </c>
      <c r="J25" s="119">
        <v>35147</v>
      </c>
      <c r="K25" s="119">
        <v>66807</v>
      </c>
      <c r="L25" s="119">
        <f t="shared" si="8"/>
        <v>31660</v>
      </c>
      <c r="M25" s="177">
        <f>K25/J25</f>
        <v>1.9007881184738384</v>
      </c>
    </row>
    <row r="26" spans="2:13" ht="17.25" customHeight="1" thickBot="1">
      <c r="B26" s="120"/>
      <c r="C26" s="121" t="s">
        <v>30</v>
      </c>
      <c r="D26" s="122">
        <v>2</v>
      </c>
      <c r="E26" s="122">
        <v>2</v>
      </c>
      <c r="F26" s="101">
        <f t="shared" si="6"/>
        <v>0</v>
      </c>
      <c r="G26" s="157">
        <f t="shared" si="7"/>
        <v>1</v>
      </c>
      <c r="H26" s="103" t="s">
        <v>29</v>
      </c>
      <c r="I26" s="104"/>
      <c r="J26" s="123">
        <v>213</v>
      </c>
      <c r="K26" s="123">
        <v>-1168</v>
      </c>
      <c r="L26" s="161">
        <f t="shared" si="8"/>
        <v>-1381</v>
      </c>
      <c r="M26" s="181" t="s">
        <v>126</v>
      </c>
    </row>
    <row r="27" spans="2:13" ht="17.25" customHeight="1">
      <c r="B27" s="441" t="s">
        <v>31</v>
      </c>
      <c r="C27" s="442"/>
      <c r="D27" s="79">
        <v>5562</v>
      </c>
      <c r="E27" s="79">
        <v>4947</v>
      </c>
      <c r="F27" s="81">
        <f t="shared" si="6"/>
        <v>-615</v>
      </c>
      <c r="G27" s="152">
        <f t="shared" si="7"/>
        <v>0.8894282632146709</v>
      </c>
      <c r="H27" s="1"/>
      <c r="I27" s="124" t="s">
        <v>100</v>
      </c>
      <c r="J27" s="89">
        <v>15491</v>
      </c>
      <c r="K27" s="89">
        <v>15976</v>
      </c>
      <c r="L27" s="162">
        <f t="shared" si="8"/>
        <v>485</v>
      </c>
      <c r="M27" s="170"/>
    </row>
    <row r="28" spans="2:13" ht="17.25" customHeight="1">
      <c r="B28" s="83"/>
      <c r="C28" s="84" t="s">
        <v>78</v>
      </c>
      <c r="D28" s="85">
        <v>2905</v>
      </c>
      <c r="E28" s="85">
        <v>3220</v>
      </c>
      <c r="F28" s="89">
        <f t="shared" si="6"/>
        <v>315</v>
      </c>
      <c r="G28" s="153">
        <f t="shared" si="7"/>
        <v>1.108433734939759</v>
      </c>
      <c r="H28" s="1"/>
      <c r="I28" s="125" t="s">
        <v>101</v>
      </c>
      <c r="J28" s="94">
        <v>-15152</v>
      </c>
      <c r="K28" s="94">
        <v>-17124</v>
      </c>
      <c r="L28" s="163">
        <f t="shared" si="8"/>
        <v>-1972</v>
      </c>
      <c r="M28" s="171"/>
    </row>
    <row r="29" spans="2:13" ht="17.25" customHeight="1">
      <c r="B29" s="83"/>
      <c r="C29" s="109" t="s">
        <v>79</v>
      </c>
      <c r="D29" s="96">
        <v>298</v>
      </c>
      <c r="E29" s="96">
        <v>400</v>
      </c>
      <c r="F29" s="94">
        <f t="shared" si="6"/>
        <v>102</v>
      </c>
      <c r="G29" s="156">
        <f t="shared" si="7"/>
        <v>1.342281879194631</v>
      </c>
      <c r="H29" s="1"/>
      <c r="I29" s="126" t="s">
        <v>102</v>
      </c>
      <c r="J29" s="98">
        <v>-126</v>
      </c>
      <c r="K29" s="98">
        <v>-15</v>
      </c>
      <c r="L29" s="163">
        <f t="shared" si="8"/>
        <v>111</v>
      </c>
      <c r="M29" s="172"/>
    </row>
    <row r="30" spans="2:13" ht="17.25" customHeight="1" thickBot="1">
      <c r="B30" s="83"/>
      <c r="C30" s="109" t="s">
        <v>80</v>
      </c>
      <c r="D30" s="96">
        <v>20</v>
      </c>
      <c r="E30" s="96">
        <v>22</v>
      </c>
      <c r="F30" s="94">
        <f aca="true" t="shared" si="9" ref="F30:F35">E30-D30</f>
        <v>2</v>
      </c>
      <c r="G30" s="156">
        <f aca="true" t="shared" si="10" ref="G30:G35">E30/D30</f>
        <v>1.1</v>
      </c>
      <c r="H30" s="49"/>
      <c r="I30" s="100" t="s">
        <v>110</v>
      </c>
      <c r="J30" s="101"/>
      <c r="K30" s="101">
        <v>-4</v>
      </c>
      <c r="L30" s="164">
        <f t="shared" si="8"/>
        <v>-4</v>
      </c>
      <c r="M30" s="173"/>
    </row>
    <row r="31" spans="2:13" ht="17.25" customHeight="1">
      <c r="B31" s="83"/>
      <c r="C31" s="109" t="s">
        <v>81</v>
      </c>
      <c r="D31" s="96">
        <v>2</v>
      </c>
      <c r="E31" s="96">
        <v>3</v>
      </c>
      <c r="F31" s="94">
        <f t="shared" si="9"/>
        <v>1</v>
      </c>
      <c r="G31" s="156">
        <f t="shared" si="10"/>
        <v>1.5</v>
      </c>
      <c r="H31" s="103" t="s">
        <v>32</v>
      </c>
      <c r="I31" s="104"/>
      <c r="J31" s="123">
        <v>300</v>
      </c>
      <c r="K31" s="123">
        <v>388</v>
      </c>
      <c r="L31" s="161">
        <f t="shared" si="8"/>
        <v>88</v>
      </c>
      <c r="M31" s="182" t="s">
        <v>126</v>
      </c>
    </row>
    <row r="32" spans="2:13" ht="17.25" customHeight="1">
      <c r="B32" s="83"/>
      <c r="C32" s="109" t="s">
        <v>82</v>
      </c>
      <c r="D32" s="96">
        <v>14</v>
      </c>
      <c r="E32" s="96">
        <v>17</v>
      </c>
      <c r="F32" s="94">
        <f t="shared" si="9"/>
        <v>3</v>
      </c>
      <c r="G32" s="156">
        <f t="shared" si="10"/>
        <v>1.2142857142857142</v>
      </c>
      <c r="H32" s="1"/>
      <c r="I32" s="168" t="s">
        <v>151</v>
      </c>
      <c r="J32" s="127"/>
      <c r="K32" s="127">
        <v>261</v>
      </c>
      <c r="L32" s="162">
        <f t="shared" si="8"/>
        <v>261</v>
      </c>
      <c r="M32" s="178"/>
    </row>
    <row r="33" spans="2:13" ht="25.5" customHeight="1">
      <c r="B33" s="83"/>
      <c r="C33" s="109" t="s">
        <v>83</v>
      </c>
      <c r="D33" s="96">
        <v>8</v>
      </c>
      <c r="E33" s="96">
        <v>25</v>
      </c>
      <c r="F33" s="94">
        <f t="shared" si="9"/>
        <v>17</v>
      </c>
      <c r="G33" s="156">
        <f t="shared" si="10"/>
        <v>3.125</v>
      </c>
      <c r="H33" s="1"/>
      <c r="I33" s="128" t="s">
        <v>111</v>
      </c>
      <c r="J33" s="56">
        <v>84</v>
      </c>
      <c r="K33" s="56"/>
      <c r="L33" s="165">
        <f t="shared" si="8"/>
        <v>-84</v>
      </c>
      <c r="M33" s="179"/>
    </row>
    <row r="34" spans="2:13" ht="17.25" customHeight="1">
      <c r="B34" s="83"/>
      <c r="C34" s="109" t="s">
        <v>84</v>
      </c>
      <c r="D34" s="96">
        <v>2</v>
      </c>
      <c r="E34" s="96">
        <v>0</v>
      </c>
      <c r="F34" s="94">
        <f t="shared" si="9"/>
        <v>-2</v>
      </c>
      <c r="G34" s="156">
        <f t="shared" si="10"/>
        <v>0</v>
      </c>
      <c r="H34" s="1"/>
      <c r="I34" s="125" t="s">
        <v>103</v>
      </c>
      <c r="J34" s="94">
        <v>213</v>
      </c>
      <c r="K34" s="94"/>
      <c r="L34" s="165">
        <f t="shared" si="8"/>
        <v>-213</v>
      </c>
      <c r="M34" s="171"/>
    </row>
    <row r="35" spans="2:13" ht="17.25" customHeight="1" thickBot="1">
      <c r="B35" s="83"/>
      <c r="C35" s="109" t="s">
        <v>85</v>
      </c>
      <c r="D35" s="96">
        <v>1207</v>
      </c>
      <c r="E35" s="96">
        <v>352</v>
      </c>
      <c r="F35" s="94">
        <f t="shared" si="9"/>
        <v>-855</v>
      </c>
      <c r="G35" s="156">
        <f t="shared" si="10"/>
        <v>0.2916321458160729</v>
      </c>
      <c r="H35" s="2"/>
      <c r="I35" s="100" t="s">
        <v>104</v>
      </c>
      <c r="J35" s="101">
        <v>4</v>
      </c>
      <c r="K35" s="101">
        <v>127</v>
      </c>
      <c r="L35" s="164">
        <f t="shared" si="8"/>
        <v>123</v>
      </c>
      <c r="M35" s="173"/>
    </row>
    <row r="36" spans="2:13" ht="17.25" customHeight="1" thickBot="1">
      <c r="B36" s="83"/>
      <c r="C36" s="129" t="s">
        <v>118</v>
      </c>
      <c r="D36" s="130">
        <v>1106</v>
      </c>
      <c r="E36" s="130">
        <v>907</v>
      </c>
      <c r="F36" s="98">
        <f>E36-D36</f>
        <v>-199</v>
      </c>
      <c r="G36" s="158">
        <f>E36/D36</f>
        <v>0.8200723327305606</v>
      </c>
      <c r="H36" s="132" t="s">
        <v>33</v>
      </c>
      <c r="I36" s="77"/>
      <c r="J36" s="133">
        <v>49</v>
      </c>
      <c r="K36" s="133">
        <v>42</v>
      </c>
      <c r="L36" s="166">
        <f t="shared" si="8"/>
        <v>-7</v>
      </c>
      <c r="M36" s="180">
        <f>K36/J36</f>
        <v>0.8571428571428571</v>
      </c>
    </row>
    <row r="37" spans="2:13" ht="17.25" customHeight="1" thickBot="1">
      <c r="B37" s="83"/>
      <c r="C37" s="135"/>
      <c r="D37" s="136"/>
      <c r="E37" s="136"/>
      <c r="F37" s="151"/>
      <c r="G37" s="159"/>
      <c r="H37" s="443" t="s">
        <v>34</v>
      </c>
      <c r="I37" s="444"/>
      <c r="J37" s="112">
        <v>35710</v>
      </c>
      <c r="K37" s="112">
        <v>66070</v>
      </c>
      <c r="L37" s="167">
        <f t="shared" si="8"/>
        <v>30360</v>
      </c>
      <c r="M37" s="183" t="s">
        <v>126</v>
      </c>
    </row>
    <row r="38" spans="2:13" ht="17.25" customHeight="1" thickBot="1">
      <c r="B38" s="443" t="s">
        <v>35</v>
      </c>
      <c r="C38" s="444"/>
      <c r="D38" s="139">
        <v>67277</v>
      </c>
      <c r="E38" s="139">
        <v>97172</v>
      </c>
      <c r="F38" s="112">
        <f>E38-D38</f>
        <v>29895</v>
      </c>
      <c r="G38" s="160">
        <f>E38/D38</f>
        <v>1.4443569124663704</v>
      </c>
      <c r="H38" s="443" t="s">
        <v>36</v>
      </c>
      <c r="I38" s="444"/>
      <c r="J38" s="112">
        <v>67277</v>
      </c>
      <c r="K38" s="112">
        <v>97172</v>
      </c>
      <c r="L38" s="167">
        <f t="shared" si="8"/>
        <v>29895</v>
      </c>
      <c r="M38" s="175">
        <f>K38/J38</f>
        <v>1.4443569124663704</v>
      </c>
    </row>
  </sheetData>
  <sheetProtection/>
  <mergeCells count="17">
    <mergeCell ref="B5:C5"/>
    <mergeCell ref="H5:I5"/>
    <mergeCell ref="H22:I22"/>
    <mergeCell ref="H23:I23"/>
    <mergeCell ref="B38:C38"/>
    <mergeCell ref="H38:I38"/>
    <mergeCell ref="B27:C27"/>
    <mergeCell ref="H37:I37"/>
    <mergeCell ref="B1:M1"/>
    <mergeCell ref="B3:C4"/>
    <mergeCell ref="D3:D4"/>
    <mergeCell ref="H3:I4"/>
    <mergeCell ref="J3:J4"/>
    <mergeCell ref="L3:M3"/>
    <mergeCell ref="E3:E4"/>
    <mergeCell ref="K3:K4"/>
    <mergeCell ref="F3:G3"/>
  </mergeCells>
  <printOptions horizontalCentered="1" verticalCentered="1"/>
  <pageMargins left="0.2362204724409449" right="0.2362204724409449" top="0.5511811023622047" bottom="0.5118110236220472" header="0.31496062992125984" footer="0.1968503937007874"/>
  <pageSetup errors="dash" fitToHeight="1" fitToWidth="1" horizontalDpi="300" verticalDpi="300" orientation="landscape" paperSize="9" scale="83" r:id="rId1"/>
  <headerFooter>
    <oddFooter>&amp;C- 3 -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2"/>
  <sheetViews>
    <sheetView zoomScale="96" zoomScaleNormal="96" zoomScalePageLayoutView="0" workbookViewId="0" topLeftCell="A1">
      <selection activeCell="N35" sqref="N35"/>
    </sheetView>
  </sheetViews>
  <sheetFormatPr defaultColWidth="9.140625" defaultRowHeight="15"/>
  <cols>
    <col min="1" max="1" width="4.8515625" style="5" customWidth="1"/>
    <col min="2" max="4" width="3.7109375" style="5" customWidth="1"/>
    <col min="5" max="5" width="17.421875" style="5" customWidth="1"/>
    <col min="6" max="6" width="8.140625" style="5" customWidth="1"/>
    <col min="7" max="7" width="8.140625" style="142" customWidth="1"/>
    <col min="8" max="8" width="8.140625" style="5" customWidth="1"/>
    <col min="9" max="9" width="8.140625" style="142" customWidth="1"/>
    <col min="10" max="10" width="8.140625" style="144" customWidth="1"/>
    <col min="11" max="11" width="8.140625" style="142" customWidth="1"/>
    <col min="12" max="13" width="3.7109375" style="5" customWidth="1"/>
    <col min="14" max="14" width="20.28125" style="5" customWidth="1"/>
    <col min="15" max="15" width="8.140625" style="144" customWidth="1"/>
    <col min="16" max="16" width="8.140625" style="142" customWidth="1"/>
    <col min="17" max="17" width="8.140625" style="5" customWidth="1"/>
    <col min="18" max="18" width="8.140625" style="142" customWidth="1"/>
    <col min="19" max="19" width="8.140625" style="144" customWidth="1"/>
    <col min="20" max="20" width="8.140625" style="142" customWidth="1"/>
    <col min="21" max="16384" width="9.00390625" style="5" customWidth="1"/>
  </cols>
  <sheetData>
    <row r="1" spans="2:20" ht="30" customHeight="1">
      <c r="B1" s="487" t="s">
        <v>121</v>
      </c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</row>
    <row r="2" ht="14.25" thickBot="1">
      <c r="T2" s="438" t="s">
        <v>157</v>
      </c>
    </row>
    <row r="3" spans="2:20" ht="18.75" customHeight="1">
      <c r="B3" s="480" t="s">
        <v>125</v>
      </c>
      <c r="C3" s="476"/>
      <c r="D3" s="476"/>
      <c r="E3" s="477"/>
      <c r="F3" s="475" t="s">
        <v>1</v>
      </c>
      <c r="G3" s="477"/>
      <c r="H3" s="475" t="s">
        <v>107</v>
      </c>
      <c r="I3" s="477"/>
      <c r="J3" s="470" t="s">
        <v>122</v>
      </c>
      <c r="K3" s="485"/>
      <c r="L3" s="449" t="s">
        <v>125</v>
      </c>
      <c r="M3" s="458"/>
      <c r="N3" s="450"/>
      <c r="O3" s="489" t="s">
        <v>1</v>
      </c>
      <c r="P3" s="490"/>
      <c r="Q3" s="475" t="s">
        <v>107</v>
      </c>
      <c r="R3" s="477"/>
      <c r="S3" s="470" t="s">
        <v>122</v>
      </c>
      <c r="T3" s="485"/>
    </row>
    <row r="4" spans="2:20" ht="18.75" customHeight="1" thickBot="1">
      <c r="B4" s="481"/>
      <c r="C4" s="482"/>
      <c r="D4" s="482"/>
      <c r="E4" s="483"/>
      <c r="F4" s="184" t="s">
        <v>129</v>
      </c>
      <c r="G4" s="232" t="s">
        <v>130</v>
      </c>
      <c r="H4" s="233" t="s">
        <v>129</v>
      </c>
      <c r="I4" s="282" t="s">
        <v>130</v>
      </c>
      <c r="J4" s="247" t="s">
        <v>123</v>
      </c>
      <c r="K4" s="234" t="s">
        <v>124</v>
      </c>
      <c r="L4" s="451"/>
      <c r="M4" s="484"/>
      <c r="N4" s="452"/>
      <c r="O4" s="184" t="s">
        <v>129</v>
      </c>
      <c r="P4" s="232" t="s">
        <v>130</v>
      </c>
      <c r="Q4" s="233" t="s">
        <v>129</v>
      </c>
      <c r="R4" s="282" t="s">
        <v>130</v>
      </c>
      <c r="S4" s="247" t="s">
        <v>123</v>
      </c>
      <c r="T4" s="234" t="s">
        <v>124</v>
      </c>
    </row>
    <row r="5" spans="2:20" ht="18.75" customHeight="1">
      <c r="B5" s="369" t="s">
        <v>146</v>
      </c>
      <c r="C5" s="373"/>
      <c r="D5" s="75"/>
      <c r="E5" s="141"/>
      <c r="F5" s="12"/>
      <c r="G5" s="210"/>
      <c r="H5" s="211"/>
      <c r="I5" s="283"/>
      <c r="J5" s="248"/>
      <c r="K5" s="235"/>
      <c r="L5" s="72" t="s">
        <v>38</v>
      </c>
      <c r="M5" s="75"/>
      <c r="N5" s="141"/>
      <c r="O5" s="146"/>
      <c r="P5" s="293"/>
      <c r="Q5" s="211"/>
      <c r="R5" s="298"/>
      <c r="S5" s="248"/>
      <c r="T5" s="235"/>
    </row>
    <row r="6" spans="2:20" ht="18.75" customHeight="1">
      <c r="B6" s="8"/>
      <c r="C6" s="371" t="s">
        <v>142</v>
      </c>
      <c r="D6" s="366"/>
      <c r="E6" s="366"/>
      <c r="F6" s="197">
        <v>17457</v>
      </c>
      <c r="G6" s="212">
        <f>F6/F25</f>
        <v>0.9227231883291929</v>
      </c>
      <c r="H6" s="213">
        <f>H7+H8+H9+H10+H11+H13+H14+H17-1</f>
        <v>18708</v>
      </c>
      <c r="I6" s="212">
        <f>H6/H25</f>
        <v>0.9321375186846039</v>
      </c>
      <c r="J6" s="249">
        <f>J7+J8+J9+J10+J11+J13+J14+J17</f>
        <v>1252</v>
      </c>
      <c r="K6" s="236">
        <f>H6/F6</f>
        <v>1.0716617975597182</v>
      </c>
      <c r="M6" s="30" t="s">
        <v>74</v>
      </c>
      <c r="N6" s="40"/>
      <c r="O6" s="147">
        <v>10350</v>
      </c>
      <c r="P6" s="294">
        <f aca="true" t="shared" si="0" ref="P6:P21">O6/18773</f>
        <v>0.5513237095829117</v>
      </c>
      <c r="Q6" s="265">
        <v>10042</v>
      </c>
      <c r="R6" s="299">
        <f aca="true" t="shared" si="1" ref="R6:R11">Q6/20158</f>
        <v>0.49816450044647287</v>
      </c>
      <c r="S6" s="250">
        <f aca="true" t="shared" si="2" ref="S6:S11">Q6-O6</f>
        <v>-308</v>
      </c>
      <c r="T6" s="237">
        <f aca="true" t="shared" si="3" ref="T6:T11">Q6/O6</f>
        <v>0.9702415458937198</v>
      </c>
    </row>
    <row r="7" spans="2:20" ht="18.75" customHeight="1">
      <c r="B7" s="6"/>
      <c r="C7" s="372"/>
      <c r="D7" s="30" t="s">
        <v>41</v>
      </c>
      <c r="E7" s="40"/>
      <c r="F7" s="198">
        <v>2039</v>
      </c>
      <c r="G7" s="214">
        <f aca="true" t="shared" si="4" ref="G7:G24">F7/18919</f>
        <v>0.10777525239177546</v>
      </c>
      <c r="H7" s="215">
        <v>1930</v>
      </c>
      <c r="I7" s="284">
        <f>H7/20046</f>
        <v>0.09627855931357877</v>
      </c>
      <c r="J7" s="250">
        <f>H7-F7</f>
        <v>-109</v>
      </c>
      <c r="K7" s="237">
        <f>H7/F7</f>
        <v>0.9465424227562531</v>
      </c>
      <c r="M7" s="33" t="s">
        <v>132</v>
      </c>
      <c r="N7" s="41"/>
      <c r="O7" s="257">
        <v>3642</v>
      </c>
      <c r="P7" s="216">
        <f t="shared" si="0"/>
        <v>0.19400202418366802</v>
      </c>
      <c r="Q7" s="266">
        <v>3967</v>
      </c>
      <c r="R7" s="285">
        <f t="shared" si="1"/>
        <v>0.19679531699573372</v>
      </c>
      <c r="S7" s="251">
        <f t="shared" si="2"/>
        <v>325</v>
      </c>
      <c r="T7" s="238">
        <f t="shared" si="3"/>
        <v>1.0892366831411313</v>
      </c>
    </row>
    <row r="8" spans="2:20" ht="18.75" customHeight="1">
      <c r="B8" s="6"/>
      <c r="C8" s="372"/>
      <c r="D8" s="33" t="s">
        <v>43</v>
      </c>
      <c r="E8" s="41"/>
      <c r="F8" s="199">
        <v>2000</v>
      </c>
      <c r="G8" s="216">
        <f t="shared" si="4"/>
        <v>0.1057138326550029</v>
      </c>
      <c r="H8" s="217">
        <v>2109</v>
      </c>
      <c r="I8" s="285">
        <f>H8/20046</f>
        <v>0.105208021550434</v>
      </c>
      <c r="J8" s="251">
        <f>H8-F8</f>
        <v>109</v>
      </c>
      <c r="K8" s="238">
        <f>H8/F8</f>
        <v>1.0545</v>
      </c>
      <c r="M8" s="33" t="s">
        <v>133</v>
      </c>
      <c r="N8" s="41"/>
      <c r="O8" s="257">
        <v>747</v>
      </c>
      <c r="P8" s="216">
        <f t="shared" si="0"/>
        <v>0.039791189474244926</v>
      </c>
      <c r="Q8" s="266">
        <v>732</v>
      </c>
      <c r="R8" s="285">
        <f t="shared" si="1"/>
        <v>0.03631312630221252</v>
      </c>
      <c r="S8" s="251">
        <f t="shared" si="2"/>
        <v>-15</v>
      </c>
      <c r="T8" s="238">
        <f t="shared" si="3"/>
        <v>0.9799196787148594</v>
      </c>
    </row>
    <row r="9" spans="2:20" ht="18.75" customHeight="1">
      <c r="B9" s="6"/>
      <c r="C9" s="372"/>
      <c r="D9" s="33" t="s">
        <v>45</v>
      </c>
      <c r="E9" s="41"/>
      <c r="F9" s="199">
        <v>1003</v>
      </c>
      <c r="G9" s="216">
        <f t="shared" si="4"/>
        <v>0.05301548707648396</v>
      </c>
      <c r="H9" s="217">
        <v>1225</v>
      </c>
      <c r="I9" s="285">
        <f aca="true" t="shared" si="5" ref="I9:I18">H9/20046</f>
        <v>0.06110944826898134</v>
      </c>
      <c r="J9" s="251">
        <f aca="true" t="shared" si="6" ref="J9:J18">H9-F9</f>
        <v>222</v>
      </c>
      <c r="K9" s="238">
        <f aca="true" t="shared" si="7" ref="K9:K18">H9/F9</f>
        <v>1.2213359920239282</v>
      </c>
      <c r="M9" s="33" t="s">
        <v>134</v>
      </c>
      <c r="N9" s="41"/>
      <c r="O9" s="257">
        <v>378</v>
      </c>
      <c r="P9" s="216">
        <f t="shared" si="0"/>
        <v>0.020135300697810686</v>
      </c>
      <c r="Q9" s="266">
        <v>347</v>
      </c>
      <c r="R9" s="285">
        <f t="shared" si="1"/>
        <v>0.017214009326322055</v>
      </c>
      <c r="S9" s="251">
        <f t="shared" si="2"/>
        <v>-31</v>
      </c>
      <c r="T9" s="238">
        <f t="shared" si="3"/>
        <v>0.917989417989418</v>
      </c>
    </row>
    <row r="10" spans="2:20" ht="18.75" customHeight="1">
      <c r="B10" s="6"/>
      <c r="C10" s="372"/>
      <c r="D10" s="33" t="s">
        <v>47</v>
      </c>
      <c r="E10" s="41"/>
      <c r="F10" s="199">
        <v>1004</v>
      </c>
      <c r="G10" s="216">
        <f t="shared" si="4"/>
        <v>0.05306834399281146</v>
      </c>
      <c r="H10" s="217">
        <v>1485</v>
      </c>
      <c r="I10" s="285">
        <f t="shared" si="5"/>
        <v>0.0740796168811733</v>
      </c>
      <c r="J10" s="251">
        <f t="shared" si="6"/>
        <v>481</v>
      </c>
      <c r="K10" s="238">
        <f t="shared" si="7"/>
        <v>1.4790836653386454</v>
      </c>
      <c r="M10" s="33" t="s">
        <v>135</v>
      </c>
      <c r="N10" s="41"/>
      <c r="O10" s="257">
        <v>1163</v>
      </c>
      <c r="P10" s="216">
        <f t="shared" si="0"/>
        <v>0.06195067384008949</v>
      </c>
      <c r="Q10" s="266">
        <v>1673</v>
      </c>
      <c r="R10" s="285">
        <f t="shared" si="1"/>
        <v>0.0829943446770513</v>
      </c>
      <c r="S10" s="251">
        <f t="shared" si="2"/>
        <v>510</v>
      </c>
      <c r="T10" s="238">
        <f t="shared" si="3"/>
        <v>1.4385210662080825</v>
      </c>
    </row>
    <row r="11" spans="2:20" ht="18.75" customHeight="1">
      <c r="B11" s="6"/>
      <c r="C11" s="372"/>
      <c r="D11" s="33" t="s">
        <v>49</v>
      </c>
      <c r="E11" s="41"/>
      <c r="F11" s="199">
        <v>121</v>
      </c>
      <c r="G11" s="216">
        <f t="shared" si="4"/>
        <v>0.006395686875627676</v>
      </c>
      <c r="H11" s="217">
        <v>79</v>
      </c>
      <c r="I11" s="285">
        <f t="shared" si="5"/>
        <v>0.003940935847550633</v>
      </c>
      <c r="J11" s="251">
        <f t="shared" si="6"/>
        <v>-42</v>
      </c>
      <c r="K11" s="238">
        <f t="shared" si="7"/>
        <v>0.6528925619834711</v>
      </c>
      <c r="M11" s="33" t="s">
        <v>136</v>
      </c>
      <c r="N11" s="41"/>
      <c r="O11" s="257">
        <v>124</v>
      </c>
      <c r="P11" s="216">
        <f t="shared" si="0"/>
        <v>0.006605230916742129</v>
      </c>
      <c r="Q11" s="266">
        <v>80</v>
      </c>
      <c r="R11" s="285">
        <f t="shared" si="1"/>
        <v>0.003968647683301915</v>
      </c>
      <c r="S11" s="251">
        <f t="shared" si="2"/>
        <v>-44</v>
      </c>
      <c r="T11" s="238">
        <f t="shared" si="3"/>
        <v>0.6451612903225806</v>
      </c>
    </row>
    <row r="12" spans="2:20" ht="18.75" customHeight="1">
      <c r="B12" s="6"/>
      <c r="C12" s="372"/>
      <c r="D12" s="52" t="s">
        <v>156</v>
      </c>
      <c r="E12" s="407"/>
      <c r="F12" s="199">
        <v>11289</v>
      </c>
      <c r="G12" s="216">
        <f t="shared" si="4"/>
        <v>0.5967017284211639</v>
      </c>
      <c r="H12" s="217">
        <v>11881</v>
      </c>
      <c r="I12" s="285">
        <f t="shared" si="5"/>
        <v>0.5926868203132795</v>
      </c>
      <c r="J12" s="251">
        <f t="shared" si="6"/>
        <v>592</v>
      </c>
      <c r="K12" s="238">
        <f t="shared" si="7"/>
        <v>1.0524404287359377</v>
      </c>
      <c r="M12" s="33" t="s">
        <v>137</v>
      </c>
      <c r="N12" s="41"/>
      <c r="O12" s="257">
        <v>771</v>
      </c>
      <c r="P12" s="216">
        <f t="shared" si="0"/>
        <v>0.041069621264582114</v>
      </c>
      <c r="Q12" s="266">
        <v>981</v>
      </c>
      <c r="R12" s="285">
        <f aca="true" t="shared" si="8" ref="R12:R21">Q12/20158</f>
        <v>0.04866554221648973</v>
      </c>
      <c r="S12" s="251">
        <f aca="true" t="shared" si="9" ref="S12:S21">Q12-O12</f>
        <v>210</v>
      </c>
      <c r="T12" s="238">
        <f aca="true" t="shared" si="10" ref="T12:T21">Q12/O12</f>
        <v>1.272373540856031</v>
      </c>
    </row>
    <row r="13" spans="2:20" ht="18.75" customHeight="1">
      <c r="B13" s="6"/>
      <c r="C13" s="372"/>
      <c r="D13" s="405"/>
      <c r="E13" s="407" t="s">
        <v>51</v>
      </c>
      <c r="F13" s="199">
        <v>94</v>
      </c>
      <c r="G13" s="216">
        <f t="shared" si="4"/>
        <v>0.004968550134785137</v>
      </c>
      <c r="H13" s="217">
        <v>78</v>
      </c>
      <c r="I13" s="285">
        <f t="shared" si="5"/>
        <v>0.0038910505836575876</v>
      </c>
      <c r="J13" s="251">
        <f t="shared" si="6"/>
        <v>-16</v>
      </c>
      <c r="K13" s="238">
        <f t="shared" si="7"/>
        <v>0.8297872340425532</v>
      </c>
      <c r="M13" s="33" t="s">
        <v>138</v>
      </c>
      <c r="N13" s="41"/>
      <c r="O13" s="257">
        <v>122</v>
      </c>
      <c r="P13" s="216">
        <f t="shared" si="0"/>
        <v>0.006498694934214031</v>
      </c>
      <c r="Q13" s="266">
        <v>115</v>
      </c>
      <c r="R13" s="285">
        <f t="shared" si="8"/>
        <v>0.005704931044746502</v>
      </c>
      <c r="S13" s="251">
        <f t="shared" si="9"/>
        <v>-7</v>
      </c>
      <c r="T13" s="238">
        <f t="shared" si="10"/>
        <v>0.9426229508196722</v>
      </c>
    </row>
    <row r="14" spans="2:20" ht="18.75" customHeight="1">
      <c r="B14" s="6"/>
      <c r="C14" s="372"/>
      <c r="E14" s="407" t="s">
        <v>53</v>
      </c>
      <c r="F14" s="199">
        <v>8425</v>
      </c>
      <c r="G14" s="216">
        <f t="shared" si="4"/>
        <v>0.4453195200591997</v>
      </c>
      <c r="H14" s="217">
        <v>9168</v>
      </c>
      <c r="I14" s="285">
        <f t="shared" si="5"/>
        <v>0.45734809937144566</v>
      </c>
      <c r="J14" s="251">
        <f t="shared" si="6"/>
        <v>743</v>
      </c>
      <c r="K14" s="238">
        <f t="shared" si="7"/>
        <v>1.0881899109792286</v>
      </c>
      <c r="M14" s="33" t="s">
        <v>139</v>
      </c>
      <c r="N14" s="41"/>
      <c r="O14" s="257">
        <v>823</v>
      </c>
      <c r="P14" s="216">
        <f t="shared" si="0"/>
        <v>0.04383955681031268</v>
      </c>
      <c r="Q14" s="266">
        <v>1438</v>
      </c>
      <c r="R14" s="285">
        <f t="shared" si="8"/>
        <v>0.07133644210735192</v>
      </c>
      <c r="S14" s="251">
        <f t="shared" si="9"/>
        <v>615</v>
      </c>
      <c r="T14" s="238">
        <f t="shared" si="10"/>
        <v>1.7472660996354799</v>
      </c>
    </row>
    <row r="15" spans="2:20" ht="18.75" customHeight="1">
      <c r="B15" s="6"/>
      <c r="C15" s="372"/>
      <c r="E15" s="408" t="s">
        <v>55</v>
      </c>
      <c r="F15" s="199">
        <v>8238</v>
      </c>
      <c r="G15" s="216">
        <f t="shared" si="4"/>
        <v>0.435435276705957</v>
      </c>
      <c r="H15" s="217">
        <v>8939</v>
      </c>
      <c r="I15" s="285">
        <f t="shared" si="5"/>
        <v>0.44592437393993817</v>
      </c>
      <c r="J15" s="251">
        <f t="shared" si="6"/>
        <v>701</v>
      </c>
      <c r="K15" s="238">
        <f t="shared" si="7"/>
        <v>1.0850934692886622</v>
      </c>
      <c r="M15" s="33" t="s">
        <v>140</v>
      </c>
      <c r="N15" s="41"/>
      <c r="O15" s="257">
        <v>5</v>
      </c>
      <c r="P15" s="216">
        <f t="shared" si="0"/>
        <v>0.00026633995632024715</v>
      </c>
      <c r="Q15" s="266">
        <v>3</v>
      </c>
      <c r="R15" s="285">
        <f t="shared" si="8"/>
        <v>0.0001488242881238218</v>
      </c>
      <c r="S15" s="251">
        <f t="shared" si="9"/>
        <v>-2</v>
      </c>
      <c r="T15" s="238">
        <f t="shared" si="10"/>
        <v>0.6</v>
      </c>
    </row>
    <row r="16" spans="2:20" ht="18.75" customHeight="1">
      <c r="B16" s="6"/>
      <c r="C16" s="372"/>
      <c r="E16" s="408" t="s">
        <v>57</v>
      </c>
      <c r="F16" s="199">
        <v>187</v>
      </c>
      <c r="G16" s="216">
        <f t="shared" si="4"/>
        <v>0.009884243353242771</v>
      </c>
      <c r="H16" s="217">
        <v>228</v>
      </c>
      <c r="I16" s="285">
        <f t="shared" si="5"/>
        <v>0.011373840167614486</v>
      </c>
      <c r="J16" s="251">
        <f t="shared" si="6"/>
        <v>41</v>
      </c>
      <c r="K16" s="238">
        <f t="shared" si="7"/>
        <v>1.2192513368983957</v>
      </c>
      <c r="M16" s="48" t="s">
        <v>141</v>
      </c>
      <c r="N16" s="52"/>
      <c r="O16" s="258">
        <v>648</v>
      </c>
      <c r="P16" s="220">
        <f t="shared" si="0"/>
        <v>0.03451765833910403</v>
      </c>
      <c r="Q16" s="267">
        <v>779</v>
      </c>
      <c r="R16" s="220">
        <f t="shared" si="8"/>
        <v>0.0386447068161524</v>
      </c>
      <c r="S16" s="254">
        <f t="shared" si="9"/>
        <v>131</v>
      </c>
      <c r="T16" s="275">
        <f t="shared" si="10"/>
        <v>1.2021604938271604</v>
      </c>
    </row>
    <row r="17" spans="2:20" ht="18.75" customHeight="1">
      <c r="B17" s="6"/>
      <c r="C17" s="372"/>
      <c r="E17" s="407" t="s">
        <v>59</v>
      </c>
      <c r="F17" s="199">
        <v>2771</v>
      </c>
      <c r="G17" s="216">
        <f t="shared" si="4"/>
        <v>0.14646651514350653</v>
      </c>
      <c r="H17" s="217">
        <v>2635</v>
      </c>
      <c r="I17" s="285">
        <f t="shared" si="5"/>
        <v>0.1314476703581762</v>
      </c>
      <c r="J17" s="251">
        <f t="shared" si="6"/>
        <v>-136</v>
      </c>
      <c r="K17" s="238">
        <f t="shared" si="7"/>
        <v>0.950920245398773</v>
      </c>
      <c r="M17" s="437"/>
      <c r="N17" s="440" t="s">
        <v>152</v>
      </c>
      <c r="O17" s="257">
        <v>170</v>
      </c>
      <c r="P17" s="216">
        <f t="shared" si="0"/>
        <v>0.009055558514888403</v>
      </c>
      <c r="Q17" s="266">
        <v>213</v>
      </c>
      <c r="R17" s="216">
        <f t="shared" si="8"/>
        <v>0.010566524456791349</v>
      </c>
      <c r="S17" s="251">
        <f t="shared" si="9"/>
        <v>43</v>
      </c>
      <c r="T17" s="238">
        <f t="shared" si="10"/>
        <v>1.2529411764705882</v>
      </c>
    </row>
    <row r="18" spans="2:20" ht="18.75" customHeight="1">
      <c r="B18" s="6"/>
      <c r="C18" s="372"/>
      <c r="E18" s="408" t="s">
        <v>61</v>
      </c>
      <c r="F18" s="199">
        <v>1643</v>
      </c>
      <c r="G18" s="216">
        <f t="shared" si="4"/>
        <v>0.08684391352608489</v>
      </c>
      <c r="H18" s="217">
        <v>1427</v>
      </c>
      <c r="I18" s="285">
        <f t="shared" si="5"/>
        <v>0.07118627157537663</v>
      </c>
      <c r="J18" s="251">
        <f t="shared" si="6"/>
        <v>-216</v>
      </c>
      <c r="K18" s="238">
        <f t="shared" si="7"/>
        <v>0.8685331710286062</v>
      </c>
      <c r="L18" s="189"/>
      <c r="M18" s="420"/>
      <c r="N18" s="423" t="s">
        <v>153</v>
      </c>
      <c r="O18" s="257">
        <v>216</v>
      </c>
      <c r="P18" s="216">
        <f t="shared" si="0"/>
        <v>0.011505886113034677</v>
      </c>
      <c r="Q18" s="266">
        <v>260</v>
      </c>
      <c r="R18" s="285">
        <f t="shared" si="8"/>
        <v>0.012898104970731223</v>
      </c>
      <c r="S18" s="251">
        <f t="shared" si="9"/>
        <v>44</v>
      </c>
      <c r="T18" s="238">
        <f t="shared" si="10"/>
        <v>1.2037037037037037</v>
      </c>
    </row>
    <row r="19" spans="2:20" ht="18.75" customHeight="1">
      <c r="B19" s="6"/>
      <c r="C19" s="372"/>
      <c r="E19" s="409" t="s">
        <v>62</v>
      </c>
      <c r="F19" s="379">
        <v>1127</v>
      </c>
      <c r="G19" s="220">
        <f t="shared" si="4"/>
        <v>0.059569744701094135</v>
      </c>
      <c r="H19" s="380">
        <v>1208</v>
      </c>
      <c r="I19" s="289">
        <f aca="true" t="shared" si="11" ref="I19:I24">H19/20046</f>
        <v>0.06026139878279956</v>
      </c>
      <c r="J19" s="254">
        <f aca="true" t="shared" si="12" ref="J19:J30">H19-F19</f>
        <v>81</v>
      </c>
      <c r="K19" s="275">
        <f>H19/F19</f>
        <v>1.0718722271517303</v>
      </c>
      <c r="L19" s="189"/>
      <c r="M19" s="420"/>
      <c r="N19" s="407" t="s">
        <v>154</v>
      </c>
      <c r="O19" s="257">
        <v>43</v>
      </c>
      <c r="P19" s="216">
        <f t="shared" si="0"/>
        <v>0.0022905236243541257</v>
      </c>
      <c r="Q19" s="266">
        <v>43</v>
      </c>
      <c r="R19" s="285">
        <f t="shared" si="8"/>
        <v>0.002133148129774779</v>
      </c>
      <c r="S19" s="251">
        <f t="shared" si="9"/>
        <v>0</v>
      </c>
      <c r="T19" s="238">
        <f t="shared" si="10"/>
        <v>1</v>
      </c>
    </row>
    <row r="20" spans="2:20" ht="18.75" customHeight="1">
      <c r="B20" s="8"/>
      <c r="C20" s="375" t="s">
        <v>144</v>
      </c>
      <c r="D20" s="376"/>
      <c r="E20" s="376"/>
      <c r="F20" s="197">
        <v>1197</v>
      </c>
      <c r="G20" s="212">
        <f t="shared" si="4"/>
        <v>0.06326972884401924</v>
      </c>
      <c r="H20" s="213">
        <v>1062</v>
      </c>
      <c r="I20" s="377">
        <f t="shared" si="11"/>
        <v>0.052978150254414845</v>
      </c>
      <c r="J20" s="249">
        <f t="shared" si="12"/>
        <v>-135</v>
      </c>
      <c r="K20" s="378">
        <f>H20/F20</f>
        <v>0.8872180451127819</v>
      </c>
      <c r="L20" s="189"/>
      <c r="M20" s="420"/>
      <c r="N20" s="407" t="s">
        <v>160</v>
      </c>
      <c r="O20" s="257">
        <v>75</v>
      </c>
      <c r="P20" s="216">
        <f t="shared" si="0"/>
        <v>0.0039950993448037075</v>
      </c>
      <c r="Q20" s="266">
        <v>104</v>
      </c>
      <c r="R20" s="285">
        <f t="shared" si="8"/>
        <v>0.00515924198829249</v>
      </c>
      <c r="S20" s="251">
        <f t="shared" si="9"/>
        <v>29</v>
      </c>
      <c r="T20" s="238">
        <f t="shared" si="10"/>
        <v>1.3866666666666667</v>
      </c>
    </row>
    <row r="21" spans="2:20" ht="18.75" customHeight="1">
      <c r="B21" s="8"/>
      <c r="C21" s="27" t="s">
        <v>143</v>
      </c>
      <c r="D21" s="367"/>
      <c r="E21" s="367"/>
      <c r="F21" s="200">
        <v>264</v>
      </c>
      <c r="G21" s="218">
        <f t="shared" si="4"/>
        <v>0.013954225910460383</v>
      </c>
      <c r="H21" s="219">
        <v>298</v>
      </c>
      <c r="I21" s="286">
        <f t="shared" si="11"/>
        <v>0.014865808640127706</v>
      </c>
      <c r="J21" s="252">
        <f t="shared" si="12"/>
        <v>34</v>
      </c>
      <c r="K21" s="239">
        <f>H21/F21</f>
        <v>1.128787878787879</v>
      </c>
      <c r="L21" s="189"/>
      <c r="M21" s="420"/>
      <c r="N21" s="425" t="s">
        <v>155</v>
      </c>
      <c r="O21" s="259">
        <v>143</v>
      </c>
      <c r="P21" s="218">
        <f t="shared" si="0"/>
        <v>0.007617322750759069</v>
      </c>
      <c r="Q21" s="268">
        <v>159</v>
      </c>
      <c r="R21" s="300">
        <f t="shared" si="8"/>
        <v>0.007887687270562556</v>
      </c>
      <c r="S21" s="278">
        <f t="shared" si="9"/>
        <v>16</v>
      </c>
      <c r="T21" s="276">
        <f t="shared" si="10"/>
        <v>1.1118881118881119</v>
      </c>
    </row>
    <row r="22" spans="2:20" ht="18.75" customHeight="1">
      <c r="B22" s="6"/>
      <c r="C22" s="372"/>
      <c r="D22" s="30" t="s">
        <v>65</v>
      </c>
      <c r="E22" s="40"/>
      <c r="F22" s="198">
        <v>261</v>
      </c>
      <c r="G22" s="214">
        <f t="shared" si="4"/>
        <v>0.01379565516147788</v>
      </c>
      <c r="H22" s="215">
        <v>298</v>
      </c>
      <c r="I22" s="284">
        <f t="shared" si="11"/>
        <v>0.014865808640127706</v>
      </c>
      <c r="J22" s="250">
        <f t="shared" si="12"/>
        <v>37</v>
      </c>
      <c r="K22" s="237">
        <f>H22/F22</f>
        <v>1.1417624521072798</v>
      </c>
      <c r="L22" s="8"/>
      <c r="M22" s="421"/>
      <c r="N22" s="433"/>
      <c r="O22" s="260"/>
      <c r="P22" s="295"/>
      <c r="Q22" s="269"/>
      <c r="R22" s="301"/>
      <c r="S22" s="279"/>
      <c r="T22" s="276"/>
    </row>
    <row r="23" spans="2:20" ht="18.75" customHeight="1">
      <c r="B23" s="6"/>
      <c r="C23" s="372"/>
      <c r="D23" s="48" t="s">
        <v>66</v>
      </c>
      <c r="E23" s="52"/>
      <c r="F23" s="379">
        <v>3</v>
      </c>
      <c r="G23" s="220">
        <f t="shared" si="4"/>
        <v>0.00015857074898250435</v>
      </c>
      <c r="H23" s="380">
        <v>0</v>
      </c>
      <c r="I23" s="289">
        <f t="shared" si="11"/>
        <v>0</v>
      </c>
      <c r="J23" s="254">
        <f t="shared" si="12"/>
        <v>-3</v>
      </c>
      <c r="K23" s="275">
        <f>H23/F23</f>
        <v>0</v>
      </c>
      <c r="L23" s="8"/>
      <c r="M23" s="421"/>
      <c r="N23" s="433"/>
      <c r="O23" s="260"/>
      <c r="P23" s="295"/>
      <c r="Q23" s="269"/>
      <c r="R23" s="301"/>
      <c r="S23" s="279"/>
      <c r="T23" s="276"/>
    </row>
    <row r="24" spans="2:20" ht="18.75" customHeight="1" thickBot="1">
      <c r="B24" s="370"/>
      <c r="C24" s="381" t="s">
        <v>145</v>
      </c>
      <c r="D24" s="382"/>
      <c r="E24" s="400"/>
      <c r="F24" s="383">
        <v>0</v>
      </c>
      <c r="G24" s="384">
        <f t="shared" si="4"/>
        <v>0</v>
      </c>
      <c r="H24" s="385">
        <v>2</v>
      </c>
      <c r="I24" s="386">
        <f t="shared" si="11"/>
        <v>9.977052778609199E-05</v>
      </c>
      <c r="J24" s="387">
        <f t="shared" si="12"/>
        <v>2</v>
      </c>
      <c r="K24" s="388">
        <v>2</v>
      </c>
      <c r="L24" s="196"/>
      <c r="M24" s="435"/>
      <c r="N24" s="434"/>
      <c r="O24" s="261"/>
      <c r="P24" s="296"/>
      <c r="Q24" s="270"/>
      <c r="R24" s="302"/>
      <c r="S24" s="280"/>
      <c r="T24" s="240"/>
    </row>
    <row r="25" spans="2:20" ht="18.75" customHeight="1" thickBot="1">
      <c r="B25" s="28" t="s">
        <v>131</v>
      </c>
      <c r="C25" s="374"/>
      <c r="D25" s="74"/>
      <c r="E25" s="140"/>
      <c r="F25" s="201">
        <v>18919</v>
      </c>
      <c r="G25" s="221">
        <v>1</v>
      </c>
      <c r="H25" s="222">
        <v>20070</v>
      </c>
      <c r="I25" s="287">
        <v>1</v>
      </c>
      <c r="J25" s="253">
        <f t="shared" si="12"/>
        <v>1151</v>
      </c>
      <c r="K25" s="241">
        <f>H25/F25</f>
        <v>1.0608383106929542</v>
      </c>
      <c r="L25" s="186" t="s">
        <v>68</v>
      </c>
      <c r="M25" s="76"/>
      <c r="N25" s="140"/>
      <c r="O25" s="262">
        <v>18773</v>
      </c>
      <c r="P25" s="230">
        <f>SUM(P6:P24)</f>
        <v>1.0344643903478399</v>
      </c>
      <c r="Q25" s="271">
        <v>20158</v>
      </c>
      <c r="R25" s="291">
        <f>SUM(R6:R24)</f>
        <v>1.0385950987201114</v>
      </c>
      <c r="S25" s="256">
        <f>Q25-O25</f>
        <v>1385</v>
      </c>
      <c r="T25" s="241">
        <f>Q25/O25</f>
        <v>1.0737761679007085</v>
      </c>
    </row>
    <row r="26" spans="2:20" ht="18.75" customHeight="1" thickBot="1">
      <c r="B26" s="187" t="s">
        <v>147</v>
      </c>
      <c r="C26" s="19"/>
      <c r="D26" s="19"/>
      <c r="E26" s="19"/>
      <c r="F26" s="202">
        <v>-146</v>
      </c>
      <c r="G26" s="223"/>
      <c r="H26" s="224">
        <v>88</v>
      </c>
      <c r="I26" s="288"/>
      <c r="J26" s="224">
        <f t="shared" si="12"/>
        <v>234</v>
      </c>
      <c r="K26" s="242" t="s">
        <v>126</v>
      </c>
      <c r="L26" s="8"/>
      <c r="M26" s="69"/>
      <c r="N26" s="69"/>
      <c r="O26" s="263"/>
      <c r="P26" s="297"/>
      <c r="Q26" s="272"/>
      <c r="R26" s="303"/>
      <c r="S26" s="281"/>
      <c r="T26" s="277"/>
    </row>
    <row r="27" spans="2:20" ht="18.75" customHeight="1">
      <c r="B27" s="369" t="s">
        <v>148</v>
      </c>
      <c r="C27" s="373"/>
      <c r="D27" s="75"/>
      <c r="E27" s="141"/>
      <c r="F27" s="354">
        <v>496</v>
      </c>
      <c r="G27" s="355">
        <f>SUM(G28:G30)</f>
        <v>1</v>
      </c>
      <c r="H27" s="356">
        <v>17</v>
      </c>
      <c r="I27" s="357">
        <v>1</v>
      </c>
      <c r="J27" s="358">
        <f t="shared" si="12"/>
        <v>-479</v>
      </c>
      <c r="K27" s="359" t="s">
        <v>126</v>
      </c>
      <c r="L27" s="72" t="s">
        <v>149</v>
      </c>
      <c r="M27" s="75"/>
      <c r="N27" s="141"/>
      <c r="O27" s="360">
        <v>276</v>
      </c>
      <c r="P27" s="361">
        <f>SUM(P28:P31)</f>
        <v>1</v>
      </c>
      <c r="Q27" s="362">
        <v>17</v>
      </c>
      <c r="R27" s="363">
        <f>SUM(R28:R31)</f>
        <v>1</v>
      </c>
      <c r="S27" s="364">
        <f aca="true" t="shared" si="13" ref="S27:S32">Q27-O27</f>
        <v>-259</v>
      </c>
      <c r="T27" s="365" t="s">
        <v>126</v>
      </c>
    </row>
    <row r="28" spans="2:20" ht="18.75" customHeight="1">
      <c r="B28" s="6"/>
      <c r="D28" s="40" t="s">
        <v>71</v>
      </c>
      <c r="E28" s="40"/>
      <c r="F28" s="203">
        <v>13</v>
      </c>
      <c r="G28" s="214">
        <f>F28/F27</f>
        <v>0.02620967741935484</v>
      </c>
      <c r="H28" s="225">
        <v>5</v>
      </c>
      <c r="I28" s="284">
        <f>H28/H27</f>
        <v>0.29411764705882354</v>
      </c>
      <c r="J28" s="250">
        <f t="shared" si="12"/>
        <v>-8</v>
      </c>
      <c r="K28" s="243"/>
      <c r="L28" s="185"/>
      <c r="M28" s="193" t="s">
        <v>72</v>
      </c>
      <c r="N28" s="193"/>
      <c r="O28" s="147">
        <v>6</v>
      </c>
      <c r="P28" s="214">
        <f>O28/O27</f>
        <v>0.021739130434782608</v>
      </c>
      <c r="Q28" s="215">
        <v>5</v>
      </c>
      <c r="R28" s="284">
        <f>Q28/Q27</f>
        <v>0.29411764705882354</v>
      </c>
      <c r="S28" s="250">
        <f t="shared" si="13"/>
        <v>-1</v>
      </c>
      <c r="T28" s="243"/>
    </row>
    <row r="29" spans="2:20" ht="18.75" customHeight="1">
      <c r="B29" s="6"/>
      <c r="D29" s="41" t="s">
        <v>73</v>
      </c>
      <c r="E29" s="41"/>
      <c r="F29" s="204">
        <v>449</v>
      </c>
      <c r="G29" s="216">
        <f>F29/F27</f>
        <v>0.905241935483871</v>
      </c>
      <c r="H29" s="226"/>
      <c r="I29" s="285"/>
      <c r="J29" s="251">
        <f t="shared" si="12"/>
        <v>-449</v>
      </c>
      <c r="K29" s="244"/>
      <c r="L29" s="185"/>
      <c r="M29" s="194" t="s">
        <v>113</v>
      </c>
      <c r="N29" s="194"/>
      <c r="O29" s="257"/>
      <c r="P29" s="216"/>
      <c r="Q29" s="217">
        <v>11</v>
      </c>
      <c r="R29" s="285">
        <f>Q29/Q27</f>
        <v>0.6470588235294118</v>
      </c>
      <c r="S29" s="251">
        <f t="shared" si="13"/>
        <v>11</v>
      </c>
      <c r="T29" s="244"/>
    </row>
    <row r="30" spans="2:20" ht="18.75" customHeight="1">
      <c r="B30" s="6"/>
      <c r="D30" s="52" t="s">
        <v>75</v>
      </c>
      <c r="E30" s="52"/>
      <c r="F30" s="205">
        <v>34</v>
      </c>
      <c r="G30" s="220">
        <f>F30/F27</f>
        <v>0.06854838709677419</v>
      </c>
      <c r="H30" s="227">
        <v>12</v>
      </c>
      <c r="I30" s="289">
        <f>H30/H27</f>
        <v>0.7058823529411765</v>
      </c>
      <c r="J30" s="254">
        <f t="shared" si="12"/>
        <v>-22</v>
      </c>
      <c r="K30" s="245"/>
      <c r="L30" s="185"/>
      <c r="M30" s="195" t="s">
        <v>74</v>
      </c>
      <c r="N30" s="436"/>
      <c r="O30" s="259">
        <v>242</v>
      </c>
      <c r="P30" s="216">
        <f>O30/O27</f>
        <v>0.8768115942028986</v>
      </c>
      <c r="Q30" s="273"/>
      <c r="R30" s="300"/>
      <c r="S30" s="278">
        <f t="shared" si="13"/>
        <v>-242</v>
      </c>
      <c r="T30" s="292"/>
    </row>
    <row r="31" spans="2:20" ht="18.75" customHeight="1" thickBot="1">
      <c r="B31" s="50"/>
      <c r="C31" s="188"/>
      <c r="D31" s="368"/>
      <c r="E31" s="51"/>
      <c r="F31" s="206"/>
      <c r="G31" s="228"/>
      <c r="H31" s="229"/>
      <c r="I31" s="290"/>
      <c r="J31" s="255"/>
      <c r="K31" s="240"/>
      <c r="L31" s="353"/>
      <c r="M31" s="194" t="s">
        <v>76</v>
      </c>
      <c r="N31" s="194"/>
      <c r="O31" s="257">
        <v>28</v>
      </c>
      <c r="P31" s="216">
        <f>O31/O27</f>
        <v>0.10144927536231885</v>
      </c>
      <c r="Q31" s="217">
        <v>1</v>
      </c>
      <c r="R31" s="285">
        <f>Q31/Q27</f>
        <v>0.058823529411764705</v>
      </c>
      <c r="S31" s="251">
        <f t="shared" si="13"/>
        <v>-27</v>
      </c>
      <c r="T31" s="244"/>
    </row>
    <row r="32" spans="2:20" ht="18.75" customHeight="1" thickBot="1">
      <c r="B32" s="28" t="s">
        <v>77</v>
      </c>
      <c r="C32" s="29"/>
      <c r="D32" s="74"/>
      <c r="E32" s="140"/>
      <c r="F32" s="207">
        <v>4</v>
      </c>
      <c r="G32" s="230"/>
      <c r="H32" s="231">
        <v>127</v>
      </c>
      <c r="I32" s="291"/>
      <c r="J32" s="256">
        <f>H32-F32</f>
        <v>123</v>
      </c>
      <c r="K32" s="246" t="s">
        <v>126</v>
      </c>
      <c r="L32" s="28" t="s">
        <v>112</v>
      </c>
      <c r="M32" s="29"/>
      <c r="N32" s="29"/>
      <c r="O32" s="262">
        <v>370</v>
      </c>
      <c r="P32" s="230"/>
      <c r="Q32" s="274">
        <v>39</v>
      </c>
      <c r="R32" s="291"/>
      <c r="S32" s="256">
        <f t="shared" si="13"/>
        <v>-331</v>
      </c>
      <c r="T32" s="246" t="s">
        <v>126</v>
      </c>
    </row>
  </sheetData>
  <sheetProtection/>
  <mergeCells count="9">
    <mergeCell ref="B1:T1"/>
    <mergeCell ref="B3:E4"/>
    <mergeCell ref="L3:N4"/>
    <mergeCell ref="S3:T3"/>
    <mergeCell ref="F3:G3"/>
    <mergeCell ref="H3:I3"/>
    <mergeCell ref="O3:P3"/>
    <mergeCell ref="Q3:R3"/>
    <mergeCell ref="J3:K3"/>
  </mergeCells>
  <printOptions horizontalCentered="1" verticalCentered="1"/>
  <pageMargins left="0.44" right="0.4" top="0.4724409448818898" bottom="0.4330708661417323" header="0.31496062992125984" footer="0.15748031496062992"/>
  <pageSetup fitToHeight="1" fitToWidth="1" horizontalDpi="300" verticalDpi="300" orientation="landscape" paperSize="9" scale="92" r:id="rId1"/>
  <headerFooter>
    <oddFooter>&amp;C- 4 -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谷藤 彰</dc:creator>
  <cp:keywords/>
  <dc:description/>
  <cp:lastModifiedBy>大阪府庁</cp:lastModifiedBy>
  <cp:lastPrinted>2012-07-06T04:33:51Z</cp:lastPrinted>
  <dcterms:created xsi:type="dcterms:W3CDTF">2012-05-29T01:58:06Z</dcterms:created>
  <dcterms:modified xsi:type="dcterms:W3CDTF">2012-08-02T07:32:31Z</dcterms:modified>
  <cp:category/>
  <cp:version/>
  <cp:contentType/>
  <cp:contentStatus/>
</cp:coreProperties>
</file>