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0" yWindow="65491" windowWidth="7050" windowHeight="6360" activeTab="0"/>
  </bookViews>
  <sheets>
    <sheet name="はじめに" sheetId="1" r:id="rId1"/>
    <sheet name="①環境家計簿" sheetId="2" r:id="rId2"/>
    <sheet name="環境家計簿（例）" sheetId="3" r:id="rId3"/>
    <sheet name="②グラフ（自動で作成）" sheetId="4" r:id="rId4"/>
    <sheet name="グラフ（例）" sheetId="5" r:id="rId5"/>
    <sheet name="③結果のまとめ" sheetId="6" r:id="rId6"/>
    <sheet name="結果のまとめ（例）" sheetId="7" r:id="rId7"/>
    <sheet name="電気の排出係数" sheetId="8" r:id="rId8"/>
  </sheets>
  <definedNames>
    <definedName name="_xlnm.Print_Area" localSheetId="1">'①環境家計簿'!$B$1:$AA$49</definedName>
    <definedName name="_xlnm.Print_Area" localSheetId="3">'②グラフ（自動で作成）'!$B$1:$J$61</definedName>
    <definedName name="_xlnm.Print_Area" localSheetId="5">'③結果のまとめ'!$B$1:$AK$56</definedName>
    <definedName name="_xlnm.Print_Area" localSheetId="4">'グラフ（例）'!$B$1:$J$61</definedName>
    <definedName name="_xlnm.Print_Area" localSheetId="0">'はじめに'!$A$1:$L$71</definedName>
    <definedName name="_xlnm.Print_Area" localSheetId="2">'環境家計簿（例）'!$B$1:$AA$50</definedName>
    <definedName name="_xlnm.Print_Area" localSheetId="6">'結果のまとめ（例）'!$B$1:$AK$56</definedName>
    <definedName name="_xlnm.Print_Area" localSheetId="7">'電気の排出係数'!$A$1:$Q$41</definedName>
  </definedNames>
  <calcPr fullCalcOnLoad="1"/>
</workbook>
</file>

<file path=xl/comments2.xml><?xml version="1.0" encoding="utf-8"?>
<comments xmlns="http://schemas.openxmlformats.org/spreadsheetml/2006/main">
  <authors>
    <author>職員端末機20年度12月調達</author>
  </authors>
  <commentList>
    <comment ref="D8" authorId="0">
      <text>
        <r>
          <rPr>
            <b/>
            <sz val="9"/>
            <rFont val="ＭＳ Ｐゴシック"/>
            <family val="3"/>
          </rPr>
          <t>削減目標を選択してください。</t>
        </r>
      </text>
    </comment>
    <comment ref="D9" authorId="0">
      <text>
        <r>
          <rPr>
            <b/>
            <sz val="9"/>
            <rFont val="ＭＳ Ｐゴシック"/>
            <family val="3"/>
          </rPr>
          <t>削減目標を選択してください。</t>
        </r>
      </text>
    </comment>
    <comment ref="D10" authorId="0">
      <text>
        <r>
          <rPr>
            <b/>
            <sz val="9"/>
            <rFont val="ＭＳ Ｐゴシック"/>
            <family val="3"/>
          </rPr>
          <t>削減目標を選択してください。</t>
        </r>
      </text>
    </comment>
    <comment ref="D11" authorId="0">
      <text>
        <r>
          <rPr>
            <b/>
            <sz val="9"/>
            <rFont val="ＭＳ Ｐゴシック"/>
            <family val="3"/>
          </rPr>
          <t>削減目標を選択してください。</t>
        </r>
      </text>
    </comment>
    <comment ref="D12" authorId="0">
      <text>
        <r>
          <rPr>
            <b/>
            <sz val="9"/>
            <rFont val="ＭＳ Ｐゴシック"/>
            <family val="3"/>
          </rPr>
          <t>削減目標を選択してください。</t>
        </r>
      </text>
    </comment>
    <comment ref="D13" authorId="0">
      <text>
        <r>
          <rPr>
            <b/>
            <sz val="9"/>
            <rFont val="ＭＳ Ｐゴシック"/>
            <family val="3"/>
          </rPr>
          <t>削減目標を選択してください。</t>
        </r>
      </text>
    </comment>
    <comment ref="D19" authorId="0">
      <text>
        <r>
          <rPr>
            <b/>
            <sz val="9"/>
            <rFont val="ＭＳ Ｐゴシック"/>
            <family val="3"/>
          </rPr>
          <t>削減目標を選択してください。</t>
        </r>
      </text>
    </comment>
    <comment ref="D20" authorId="0">
      <text>
        <r>
          <rPr>
            <b/>
            <sz val="9"/>
            <rFont val="ＭＳ Ｐゴシック"/>
            <family val="3"/>
          </rPr>
          <t>削減目標を選択してください。</t>
        </r>
      </text>
    </comment>
    <comment ref="D21" authorId="0">
      <text>
        <r>
          <rPr>
            <b/>
            <sz val="9"/>
            <rFont val="ＭＳ Ｐゴシック"/>
            <family val="3"/>
          </rPr>
          <t>削減目標を選択してください。</t>
        </r>
      </text>
    </comment>
    <comment ref="D22" authorId="0">
      <text>
        <r>
          <rPr>
            <b/>
            <sz val="9"/>
            <rFont val="ＭＳ Ｐゴシック"/>
            <family val="3"/>
          </rPr>
          <t>削減目標を選択してください。</t>
        </r>
      </text>
    </comment>
    <comment ref="D23" authorId="0">
      <text>
        <r>
          <rPr>
            <b/>
            <sz val="9"/>
            <rFont val="ＭＳ Ｐゴシック"/>
            <family val="3"/>
          </rPr>
          <t>削減目標を選択してください。</t>
        </r>
      </text>
    </comment>
    <comment ref="D24" authorId="0">
      <text>
        <r>
          <rPr>
            <b/>
            <sz val="9"/>
            <rFont val="ＭＳ Ｐゴシック"/>
            <family val="3"/>
          </rPr>
          <t>削減目標を選択してください。</t>
        </r>
      </text>
    </comment>
    <comment ref="D30" authorId="0">
      <text>
        <r>
          <rPr>
            <b/>
            <sz val="9"/>
            <rFont val="ＭＳ Ｐゴシック"/>
            <family val="3"/>
          </rPr>
          <t>削減目標を選択してください。</t>
        </r>
      </text>
    </comment>
    <comment ref="D31" authorId="0">
      <text>
        <r>
          <rPr>
            <b/>
            <sz val="9"/>
            <rFont val="ＭＳ Ｐゴシック"/>
            <family val="3"/>
          </rPr>
          <t>削減目標を選択してください。</t>
        </r>
      </text>
    </comment>
    <comment ref="D32" authorId="0">
      <text>
        <r>
          <rPr>
            <b/>
            <sz val="9"/>
            <rFont val="ＭＳ Ｐゴシック"/>
            <family val="3"/>
          </rPr>
          <t>削減目標を選択してください。</t>
        </r>
      </text>
    </comment>
    <comment ref="D33" authorId="0">
      <text>
        <r>
          <rPr>
            <b/>
            <sz val="9"/>
            <rFont val="ＭＳ Ｐゴシック"/>
            <family val="3"/>
          </rPr>
          <t>削減目標を選択してください。</t>
        </r>
      </text>
    </comment>
    <comment ref="D34" authorId="0">
      <text>
        <r>
          <rPr>
            <b/>
            <sz val="9"/>
            <rFont val="ＭＳ Ｐゴシック"/>
            <family val="3"/>
          </rPr>
          <t>削減目標を選択してください。</t>
        </r>
      </text>
    </comment>
    <comment ref="D35" authorId="0">
      <text>
        <r>
          <rPr>
            <b/>
            <sz val="9"/>
            <rFont val="ＭＳ Ｐゴシック"/>
            <family val="3"/>
          </rPr>
          <t>削減目標を選択してください。</t>
        </r>
      </text>
    </comment>
    <comment ref="D41" authorId="0">
      <text>
        <r>
          <rPr>
            <b/>
            <sz val="9"/>
            <rFont val="ＭＳ Ｐゴシック"/>
            <family val="3"/>
          </rPr>
          <t>削減目標を選択してください。</t>
        </r>
      </text>
    </comment>
    <comment ref="D42" authorId="0">
      <text>
        <r>
          <rPr>
            <b/>
            <sz val="9"/>
            <rFont val="ＭＳ Ｐゴシック"/>
            <family val="3"/>
          </rPr>
          <t>削減目標を選択してください。</t>
        </r>
      </text>
    </comment>
    <comment ref="D43" authorId="0">
      <text>
        <r>
          <rPr>
            <b/>
            <sz val="9"/>
            <rFont val="ＭＳ Ｐゴシック"/>
            <family val="3"/>
          </rPr>
          <t>削減目標を選択してください。</t>
        </r>
      </text>
    </comment>
    <comment ref="D44" authorId="0">
      <text>
        <r>
          <rPr>
            <b/>
            <sz val="9"/>
            <rFont val="ＭＳ Ｐゴシック"/>
            <family val="3"/>
          </rPr>
          <t>削減目標を選択してください。</t>
        </r>
      </text>
    </comment>
    <comment ref="D45" authorId="0">
      <text>
        <r>
          <rPr>
            <b/>
            <sz val="9"/>
            <rFont val="ＭＳ Ｐゴシック"/>
            <family val="3"/>
          </rPr>
          <t>削減目標を選択してください。</t>
        </r>
      </text>
    </comment>
    <comment ref="D46" authorId="0">
      <text>
        <r>
          <rPr>
            <b/>
            <sz val="9"/>
            <rFont val="ＭＳ Ｐゴシック"/>
            <family val="3"/>
          </rPr>
          <t>削減目標を選択してください。</t>
        </r>
      </text>
    </comment>
  </commentList>
</comments>
</file>

<file path=xl/comments3.xml><?xml version="1.0" encoding="utf-8"?>
<comments xmlns="http://schemas.openxmlformats.org/spreadsheetml/2006/main">
  <authors>
    <author>職員端末機20年度12月調達</author>
  </authors>
  <commentList>
    <comment ref="D8" authorId="0">
      <text>
        <r>
          <rPr>
            <b/>
            <sz val="9"/>
            <rFont val="ＭＳ Ｐゴシック"/>
            <family val="3"/>
          </rPr>
          <t>削減目標を選択してください。</t>
        </r>
      </text>
    </comment>
    <comment ref="D9" authorId="0">
      <text>
        <r>
          <rPr>
            <b/>
            <sz val="9"/>
            <rFont val="ＭＳ Ｐゴシック"/>
            <family val="3"/>
          </rPr>
          <t>削減目標を選択してください。</t>
        </r>
      </text>
    </comment>
    <comment ref="D10" authorId="0">
      <text>
        <r>
          <rPr>
            <b/>
            <sz val="9"/>
            <rFont val="ＭＳ Ｐゴシック"/>
            <family val="3"/>
          </rPr>
          <t>削減目標を選択してください。</t>
        </r>
      </text>
    </comment>
    <comment ref="D11" authorId="0">
      <text>
        <r>
          <rPr>
            <b/>
            <sz val="9"/>
            <rFont val="ＭＳ Ｐゴシック"/>
            <family val="3"/>
          </rPr>
          <t>削減目標を選択してください。</t>
        </r>
      </text>
    </comment>
    <comment ref="D12" authorId="0">
      <text>
        <r>
          <rPr>
            <b/>
            <sz val="9"/>
            <rFont val="ＭＳ Ｐゴシック"/>
            <family val="3"/>
          </rPr>
          <t>削減目標を選択してください。</t>
        </r>
      </text>
    </comment>
    <comment ref="D13" authorId="0">
      <text>
        <r>
          <rPr>
            <b/>
            <sz val="9"/>
            <rFont val="ＭＳ Ｐゴシック"/>
            <family val="3"/>
          </rPr>
          <t>削減目標を選択してください。</t>
        </r>
      </text>
    </comment>
    <comment ref="D19" authorId="0">
      <text>
        <r>
          <rPr>
            <b/>
            <sz val="9"/>
            <rFont val="ＭＳ Ｐゴシック"/>
            <family val="3"/>
          </rPr>
          <t>削減目標を選択してください。</t>
        </r>
      </text>
    </comment>
    <comment ref="D20" authorId="0">
      <text>
        <r>
          <rPr>
            <b/>
            <sz val="9"/>
            <rFont val="ＭＳ Ｐゴシック"/>
            <family val="3"/>
          </rPr>
          <t>削減目標を選択してください。</t>
        </r>
      </text>
    </comment>
    <comment ref="D21" authorId="0">
      <text>
        <r>
          <rPr>
            <b/>
            <sz val="9"/>
            <rFont val="ＭＳ Ｐゴシック"/>
            <family val="3"/>
          </rPr>
          <t>削減目標を選択してください。</t>
        </r>
      </text>
    </comment>
    <comment ref="D22" authorId="0">
      <text>
        <r>
          <rPr>
            <b/>
            <sz val="9"/>
            <rFont val="ＭＳ Ｐゴシック"/>
            <family val="3"/>
          </rPr>
          <t>削減目標を選択してください。</t>
        </r>
      </text>
    </comment>
    <comment ref="D23" authorId="0">
      <text>
        <r>
          <rPr>
            <b/>
            <sz val="9"/>
            <rFont val="ＭＳ Ｐゴシック"/>
            <family val="3"/>
          </rPr>
          <t>削減目標を選択してください。</t>
        </r>
      </text>
    </comment>
    <comment ref="D24" authorId="0">
      <text>
        <r>
          <rPr>
            <b/>
            <sz val="9"/>
            <rFont val="ＭＳ Ｐゴシック"/>
            <family val="3"/>
          </rPr>
          <t>削減目標を選択してください。</t>
        </r>
      </text>
    </comment>
    <comment ref="D30" authorId="0">
      <text>
        <r>
          <rPr>
            <b/>
            <sz val="9"/>
            <rFont val="ＭＳ Ｐゴシック"/>
            <family val="3"/>
          </rPr>
          <t>削減目標を選択してください。</t>
        </r>
      </text>
    </comment>
    <comment ref="D31" authorId="0">
      <text>
        <r>
          <rPr>
            <b/>
            <sz val="9"/>
            <rFont val="ＭＳ Ｐゴシック"/>
            <family val="3"/>
          </rPr>
          <t>削減目標を選択してください。</t>
        </r>
      </text>
    </comment>
    <comment ref="D32" authorId="0">
      <text>
        <r>
          <rPr>
            <b/>
            <sz val="9"/>
            <rFont val="ＭＳ Ｐゴシック"/>
            <family val="3"/>
          </rPr>
          <t>削減目標を選択してください。</t>
        </r>
      </text>
    </comment>
    <comment ref="D33" authorId="0">
      <text>
        <r>
          <rPr>
            <b/>
            <sz val="9"/>
            <rFont val="ＭＳ Ｐゴシック"/>
            <family val="3"/>
          </rPr>
          <t>削減目標を選択してください。</t>
        </r>
      </text>
    </comment>
    <comment ref="D34" authorId="0">
      <text>
        <r>
          <rPr>
            <b/>
            <sz val="9"/>
            <rFont val="ＭＳ Ｐゴシック"/>
            <family val="3"/>
          </rPr>
          <t>削減目標を選択してください。</t>
        </r>
      </text>
    </comment>
    <comment ref="D35" authorId="0">
      <text>
        <r>
          <rPr>
            <b/>
            <sz val="9"/>
            <rFont val="ＭＳ Ｐゴシック"/>
            <family val="3"/>
          </rPr>
          <t>削減目標を選択してください。</t>
        </r>
      </text>
    </comment>
    <comment ref="D41" authorId="0">
      <text>
        <r>
          <rPr>
            <b/>
            <sz val="9"/>
            <rFont val="ＭＳ Ｐゴシック"/>
            <family val="3"/>
          </rPr>
          <t>削減目標を選択してください。</t>
        </r>
      </text>
    </comment>
    <comment ref="D42" authorId="0">
      <text>
        <r>
          <rPr>
            <b/>
            <sz val="9"/>
            <rFont val="ＭＳ Ｐゴシック"/>
            <family val="3"/>
          </rPr>
          <t>削減目標を選択してください。</t>
        </r>
      </text>
    </comment>
    <comment ref="D43" authorId="0">
      <text>
        <r>
          <rPr>
            <b/>
            <sz val="9"/>
            <rFont val="ＭＳ Ｐゴシック"/>
            <family val="3"/>
          </rPr>
          <t>削減目標を選択してください。</t>
        </r>
      </text>
    </comment>
    <comment ref="D44" authorId="0">
      <text>
        <r>
          <rPr>
            <b/>
            <sz val="9"/>
            <rFont val="ＭＳ Ｐゴシック"/>
            <family val="3"/>
          </rPr>
          <t>削減目標を選択してください。</t>
        </r>
      </text>
    </comment>
    <comment ref="D45" authorId="0">
      <text>
        <r>
          <rPr>
            <b/>
            <sz val="9"/>
            <rFont val="ＭＳ Ｐゴシック"/>
            <family val="3"/>
          </rPr>
          <t>削減目標を選択してください。</t>
        </r>
      </text>
    </comment>
    <comment ref="D46" authorId="0">
      <text>
        <r>
          <rPr>
            <b/>
            <sz val="9"/>
            <rFont val="ＭＳ Ｐゴシック"/>
            <family val="3"/>
          </rPr>
          <t>削減目標を選択してください。</t>
        </r>
      </text>
    </comment>
  </commentList>
</comments>
</file>

<file path=xl/comments8.xml><?xml version="1.0" encoding="utf-8"?>
<comments xmlns="http://schemas.openxmlformats.org/spreadsheetml/2006/main">
  <authors>
    <author>職員端末機20年度12月調達</author>
  </authors>
  <commentList>
    <comment ref="M6" authorId="0">
      <text>
        <r>
          <rPr>
            <b/>
            <sz val="10"/>
            <rFont val="ＭＳ Ｐゴシック"/>
            <family val="3"/>
          </rPr>
          <t>電気事業者名をプルダウンから選択してください。</t>
        </r>
      </text>
    </comment>
  </commentList>
</comments>
</file>

<file path=xl/sharedStrings.xml><?xml version="1.0" encoding="utf-8"?>
<sst xmlns="http://schemas.openxmlformats.org/spreadsheetml/2006/main" count="474" uniqueCount="146">
  <si>
    <t>項　　　目</t>
  </si>
  <si>
    <t>使用量</t>
  </si>
  <si>
    <t>金額</t>
  </si>
  <si>
    <t>本</t>
  </si>
  <si>
    <t>合　　　計</t>
  </si>
  <si>
    <t>年</t>
  </si>
  <si>
    <t>ＣＯ2排出係数</t>
  </si>
  <si>
    <t>電気</t>
  </si>
  <si>
    <t>都市ガス</t>
  </si>
  <si>
    <t>ＬＰガス</t>
  </si>
  <si>
    <t>水道</t>
  </si>
  <si>
    <t>灯油</t>
  </si>
  <si>
    <t>ガソリン</t>
  </si>
  <si>
    <t>単位</t>
  </si>
  <si>
    <t>kwh</t>
  </si>
  <si>
    <t>ℓ</t>
  </si>
  <si>
    <t>環境家計簿</t>
  </si>
  <si>
    <t>前年同月
 使用量</t>
  </si>
  <si>
    <t>前年
3ヶ月
使用量</t>
  </si>
  <si>
    <t>年間ＣＯ２排出量</t>
  </si>
  <si>
    <t>削減
目標</t>
  </si>
  <si>
    <t>削減率</t>
  </si>
  <si>
    <t>平成</t>
  </si>
  <si>
    <t>個</t>
  </si>
  <si>
    <t>目標達成</t>
  </si>
  <si>
    <t>CO2排出量</t>
  </si>
  <si>
    <t>電気</t>
  </si>
  <si>
    <t>月</t>
  </si>
  <si>
    <t>合計</t>
  </si>
  <si>
    <t>電気使用量</t>
  </si>
  <si>
    <t>都市ガス使用量</t>
  </si>
  <si>
    <t>LPガス使用量</t>
  </si>
  <si>
    <t>水道使用量</t>
  </si>
  <si>
    <t>灯油使用量</t>
  </si>
  <si>
    <t>ガソリン使用量</t>
  </si>
  <si>
    <t>数値計算用</t>
  </si>
  <si>
    <t>÷</t>
  </si>
  <si>
    <t>＝</t>
  </si>
  <si>
    <t>年</t>
  </si>
  <si>
    <t>÷</t>
  </si>
  <si>
    <t>=</t>
  </si>
  <si>
    <t>１年間合計</t>
  </si>
  <si>
    <t>第一四半期</t>
  </si>
  <si>
    <t>第二四半期</t>
  </si>
  <si>
    <t>第四四半期</t>
  </si>
  <si>
    <t>第三四半期</t>
  </si>
  <si>
    <t>kg-CO2</t>
  </si>
  <si>
    <t>○排出した二酸化炭素を吸収するためには○本の杉の木が必要！</t>
  </si>
  <si>
    <t>＝</t>
  </si>
  <si>
    <t>１年間二酸化炭素排出量</t>
  </si>
  <si>
    <t>１人あたり　</t>
  </si>
  <si>
    <t>○１人あたり○kg-CO2を排出！</t>
  </si>
  <si>
    <t>家族人数</t>
  </si>
  <si>
    <t>kg-CO2</t>
  </si>
  <si>
    <t>・今年の夏は猛暑やエアコンを１台追加したことなどが影響して電気使用量が増加した。
・１年をとおして水道使用量の削減ができず、削減目標を達成できなかったので、来年は水道使用量の削減をがんばりたい。</t>
  </si>
  <si>
    <t>年間光熱水費</t>
  </si>
  <si>
    <t>月</t>
  </si>
  <si>
    <t>　注意１：黄色のセル以外は入力できないようにロックをかけています。</t>
  </si>
  <si>
    <t>　注意２：前年のデータがない項目については削減目標の達成状況は反映されません。</t>
  </si>
  <si>
    <t>環境家計簿</t>
  </si>
  <si>
    <t>年</t>
  </si>
  <si>
    <t>月</t>
  </si>
  <si>
    <t>年間ＣＯ２排出量</t>
  </si>
  <si>
    <t>電気</t>
  </si>
  <si>
    <t>kwh</t>
  </si>
  <si>
    <t>都市ガス</t>
  </si>
  <si>
    <t>ＬＰガス</t>
  </si>
  <si>
    <t>水道</t>
  </si>
  <si>
    <t>灯油</t>
  </si>
  <si>
    <t>ℓ</t>
  </si>
  <si>
    <t>ガソリン</t>
  </si>
  <si>
    <t>電気</t>
  </si>
  <si>
    <t>都市ガス</t>
  </si>
  <si>
    <t>ＬＰガス</t>
  </si>
  <si>
    <t>水道</t>
  </si>
  <si>
    <t>灯油</t>
  </si>
  <si>
    <t>ガソリン</t>
  </si>
  <si>
    <t>kg-CO2</t>
  </si>
  <si>
    <t>１人あたり　</t>
  </si>
  <si>
    <t>÷</t>
  </si>
  <si>
    <t>＝</t>
  </si>
  <si>
    <t>kg-CO2</t>
  </si>
  <si>
    <t>÷</t>
  </si>
  <si>
    <t>＝</t>
  </si>
  <si>
    <t>÷</t>
  </si>
  <si>
    <t>=</t>
  </si>
  <si>
    <t>：黄色の欄のみ記入可能です。それ以外の欄は自動的に入力されます。</t>
  </si>
  <si>
    <t>ＣＯ2排出係数（※）</t>
  </si>
  <si>
    <t>今年
3ヶ月
使用量</t>
  </si>
  <si>
    <t>CO2
排出量</t>
  </si>
  <si>
    <t>今年
3ヶ月
使用量</t>
  </si>
  <si>
    <t>今年</t>
  </si>
  <si>
    <t>前年</t>
  </si>
  <si>
    <t>○標準的な世帯の排出量の○倍に相当！</t>
  </si>
  <si>
    <t>電気の排出係数は電気事業者別で毎年公表されています。</t>
  </si>
  <si>
    <t>電気事業者名</t>
  </si>
  <si>
    <t>関西電力（株）</t>
  </si>
  <si>
    <t>【電気の二酸化炭素排出係数について】</t>
  </si>
  <si>
    <t>排出係数
（kg-CO2/kwh）</t>
  </si>
  <si>
    <t>一般電気事業者（条例数値）</t>
  </si>
  <si>
    <t>※環境省公表データ使用</t>
  </si>
  <si>
    <t>ＣＯ2排出係数（※）</t>
  </si>
  <si>
    <t>ＣＯ2排出係数</t>
  </si>
  <si>
    <r>
      <t>m</t>
    </r>
    <r>
      <rPr>
        <vertAlign val="superscript"/>
        <sz val="11"/>
        <rFont val="HG丸ｺﾞｼｯｸM-PRO"/>
        <family val="3"/>
      </rPr>
      <t>3</t>
    </r>
  </si>
  <si>
    <t>※ＣＯ２排出係数（水道を除く）は大阪府温暖化対策指針のものを使用しています。</t>
  </si>
  <si>
    <t>　水道のＣＯ２排出係数は環境省の環境家計簿「えこ帳」のものを使用しています。</t>
  </si>
  <si>
    <t>　なお、電気の排出係数は電気事業者別で毎年公表されていますので、その値を使用することもできます。詳しくはこちらをクリック⇒</t>
  </si>
  <si>
    <t>イーレックス株式会社</t>
  </si>
  <si>
    <t>出光グリーンパワー株式会社</t>
  </si>
  <si>
    <t>伊藤忠エネクス株式会社</t>
  </si>
  <si>
    <t>エネサーブ株式会社</t>
  </si>
  <si>
    <t>荏原環境プラント株式会社</t>
  </si>
  <si>
    <t>王子製紙株式会社</t>
  </si>
  <si>
    <t>オリックス株式会社</t>
  </si>
  <si>
    <t>株式会社イーセル</t>
  </si>
  <si>
    <t>株式会社エネット</t>
  </si>
  <si>
    <t>株式会社Ｆ－Ｐｏｗｅｒ</t>
  </si>
  <si>
    <t>株式会社Ｇ－Ｐｏｗｅｒ</t>
  </si>
  <si>
    <t>株式会社日本セレモニー</t>
  </si>
  <si>
    <t>サミットエナジー株式会社</t>
  </si>
  <si>
    <t>ＪＸ日鉱日石エネルギー株式会社</t>
  </si>
  <si>
    <t>ＪＥＮホールディングス株式会社</t>
  </si>
  <si>
    <t>志賀高原リゾート開発株式会社</t>
  </si>
  <si>
    <t>昭和シェル石油株式会社</t>
  </si>
  <si>
    <t>新日鉄住金エンジニアリング株式会社</t>
  </si>
  <si>
    <t>泉北天然ガス発電株式会社</t>
  </si>
  <si>
    <t>ダイヤモンドパワー株式会社</t>
  </si>
  <si>
    <t>テス・エンジニアリング株式会社</t>
  </si>
  <si>
    <t>東京エコサービス株式会社</t>
  </si>
  <si>
    <t>日本テクノ株式会社</t>
  </si>
  <si>
    <t>日本ロジテック協同組合</t>
  </si>
  <si>
    <t>パナソニック株式会社</t>
  </si>
  <si>
    <t>プレミアムグリーンパワー株式会社</t>
  </si>
  <si>
    <t>丸紅株式会社</t>
  </si>
  <si>
    <t>ミツウロコグリーンエネルギー株式会社</t>
  </si>
  <si>
    <t>リエスパワー株式会社</t>
  </si>
  <si>
    <t>http://ghg-santeikohyo.env.go.jp/calc</t>
  </si>
  <si>
    <t>電気事業者別の排出係数を使用する場合は以下から選択すると</t>
  </si>
  <si>
    <r>
      <t>その値が</t>
    </r>
    <r>
      <rPr>
        <b/>
        <sz val="11"/>
        <rFont val="ＭＳ Ｐゴシック"/>
        <family val="3"/>
      </rPr>
      <t>「環境家計簿」シート</t>
    </r>
    <r>
      <rPr>
        <sz val="11"/>
        <rFont val="ＭＳ Ｐゴシック"/>
        <family val="3"/>
      </rPr>
      <t>の計算に反映されます［既定は関西電力（株）］。</t>
    </r>
  </si>
  <si>
    <t>電気</t>
  </si>
  <si>
    <t>～</t>
  </si>
  <si>
    <t>～</t>
  </si>
  <si>
    <t>倍!!</t>
  </si>
  <si>
    <t>に相当。</t>
  </si>
  <si>
    <t>本!!</t>
  </si>
  <si>
    <t>の杉の木が必要です。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</si>
</sst>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Kg&quot;"/>
    <numFmt numFmtId="177" formatCode="##&quot; 月&quot;"/>
    <numFmt numFmtId="178" formatCode="#,###.#0&quot;Kg&quot;;[Red]#,###.#0&quot;Kg&quot;"/>
    <numFmt numFmtId="179" formatCode="#,##0_ "/>
    <numFmt numFmtId="180" formatCode="0_);[Red]\(0\)"/>
    <numFmt numFmtId="181" formatCode="0&quot;Kg&quot;"/>
    <numFmt numFmtId="182" formatCode="0.0%"/>
    <numFmt numFmtId="183" formatCode="0_ "/>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000_ "/>
    <numFmt numFmtId="191" formatCode="0.000_);[Red]\(0.000\)"/>
    <numFmt numFmtId="192" formatCode="[&lt;=999]000;[&lt;=9999]000\-00;000\-0000"/>
    <numFmt numFmtId="193" formatCode="0.E+00"/>
    <numFmt numFmtId="194" formatCode="0.0_);[Red]\(0.0\)"/>
    <numFmt numFmtId="195" formatCode="0.00_);[Red]\(0.00\)"/>
  </numFmts>
  <fonts count="6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1"/>
      <name val="ＭＳ Ｐゴシック"/>
      <family val="3"/>
    </font>
    <font>
      <sz val="10"/>
      <name val="ＭＳ Ｐゴシック"/>
      <family val="3"/>
    </font>
    <font>
      <b/>
      <sz val="14"/>
      <color indexed="10"/>
      <name val="ＭＳ Ｐゴシック"/>
      <family val="3"/>
    </font>
    <font>
      <u val="single"/>
      <sz val="11"/>
      <color indexed="12"/>
      <name val="ＭＳ Ｐゴシック"/>
      <family val="3"/>
    </font>
    <font>
      <b/>
      <sz val="9"/>
      <name val="ＭＳ Ｐゴシック"/>
      <family val="3"/>
    </font>
    <font>
      <b/>
      <sz val="10"/>
      <name val="ＭＳ Ｐゴシック"/>
      <family val="3"/>
    </font>
    <font>
      <u val="single"/>
      <sz val="11"/>
      <color indexed="36"/>
      <name val="ＭＳ Ｐゴシック"/>
      <family val="3"/>
    </font>
    <font>
      <sz val="12"/>
      <color indexed="8"/>
      <name val="ＭＳ Ｐゴシック"/>
      <family val="3"/>
    </font>
    <font>
      <sz val="8"/>
      <color indexed="8"/>
      <name val="ＭＳ Ｐゴシック"/>
      <family val="3"/>
    </font>
    <font>
      <sz val="8.75"/>
      <color indexed="8"/>
      <name val="ＭＳ Ｐゴシック"/>
      <family val="3"/>
    </font>
    <font>
      <sz val="8.05"/>
      <color indexed="8"/>
      <name val="ＭＳ Ｐゴシック"/>
      <family val="3"/>
    </font>
    <font>
      <sz val="9"/>
      <color indexed="8"/>
      <name val="ＭＳ Ｐゴシック"/>
      <family val="3"/>
    </font>
    <font>
      <sz val="8.5"/>
      <color indexed="8"/>
      <name val="ＭＳ Ｐゴシック"/>
      <family val="3"/>
    </font>
    <font>
      <sz val="7.8"/>
      <color indexed="8"/>
      <name val="ＭＳ Ｐゴシック"/>
      <family val="3"/>
    </font>
    <font>
      <sz val="10"/>
      <color indexed="8"/>
      <name val="ＭＳ Ｐゴシック"/>
      <family val="3"/>
    </font>
    <font>
      <sz val="8.25"/>
      <color indexed="8"/>
      <name val="ＭＳ Ｐゴシック"/>
      <family val="3"/>
    </font>
    <font>
      <sz val="9.75"/>
      <color indexed="8"/>
      <name val="ＭＳ Ｐゴシック"/>
      <family val="3"/>
    </font>
    <font>
      <sz val="10.1"/>
      <color indexed="8"/>
      <name val="ＭＳ Ｐゴシック"/>
      <family val="3"/>
    </font>
    <font>
      <sz val="10"/>
      <name val="HG丸ｺﾞｼｯｸM-PRO"/>
      <family val="3"/>
    </font>
    <font>
      <sz val="11"/>
      <name val="HG丸ｺﾞｼｯｸM-PRO"/>
      <family val="3"/>
    </font>
    <font>
      <b/>
      <sz val="16"/>
      <name val="HG丸ｺﾞｼｯｸM-PRO"/>
      <family val="3"/>
    </font>
    <font>
      <b/>
      <sz val="11"/>
      <name val="HG丸ｺﾞｼｯｸM-PRO"/>
      <family val="3"/>
    </font>
    <font>
      <sz val="9"/>
      <name val="HG丸ｺﾞｼｯｸM-PRO"/>
      <family val="3"/>
    </font>
    <font>
      <vertAlign val="superscript"/>
      <sz val="11"/>
      <name val="HG丸ｺﾞｼｯｸM-PRO"/>
      <family val="3"/>
    </font>
    <font>
      <b/>
      <sz val="10"/>
      <name val="HG丸ｺﾞｼｯｸM-PRO"/>
      <family val="3"/>
    </font>
    <font>
      <b/>
      <sz val="14"/>
      <name val="HG丸ｺﾞｼｯｸM-PRO"/>
      <family val="3"/>
    </font>
    <font>
      <sz val="20"/>
      <name val="ＭＳ Ｐゴシック"/>
      <family val="3"/>
    </font>
    <font>
      <b/>
      <sz val="40"/>
      <color indexed="10"/>
      <name val="ＭＳ Ｐゴシック"/>
      <family val="3"/>
    </font>
    <font>
      <sz val="40"/>
      <name val="ＭＳ Ｐゴシック"/>
      <family val="3"/>
    </font>
    <font>
      <sz val="40"/>
      <color indexed="10"/>
      <name val="ＭＳ Ｐゴシック"/>
      <family val="3"/>
    </font>
    <font>
      <sz val="9"/>
      <name val="MS UI Gothic"/>
      <family val="3"/>
    </font>
    <font>
      <sz val="12"/>
      <color indexed="8"/>
      <name val="HG丸ｺﾞｼｯｸM-PRO"/>
      <family val="3"/>
    </font>
    <font>
      <b/>
      <sz val="12"/>
      <color indexed="8"/>
      <name val="HG丸ｺﾞｼｯｸM-PRO"/>
      <family val="3"/>
    </font>
    <font>
      <sz val="11"/>
      <color indexed="8"/>
      <name val="HG丸ｺﾞｼｯｸM-PRO"/>
      <family val="3"/>
    </font>
    <font>
      <sz val="10.5"/>
      <color indexed="8"/>
      <name val="HG丸ｺﾞｼｯｸM-PRO"/>
      <family val="3"/>
    </font>
    <font>
      <b/>
      <sz val="11"/>
      <color indexed="8"/>
      <name val="HG丸ｺﾞｼｯｸM-PRO"/>
      <family val="3"/>
    </font>
    <font>
      <sz val="10"/>
      <color indexed="8"/>
      <name val="HG丸ｺﾞｼｯｸM-PRO"/>
      <family val="3"/>
    </font>
    <font>
      <b/>
      <sz val="14"/>
      <color indexed="8"/>
      <name val="HG丸ｺﾞｼｯｸM-PRO"/>
      <family val="3"/>
    </font>
    <font>
      <b/>
      <sz val="20"/>
      <color indexed="8"/>
      <name val="HG丸ｺﾞｼｯｸM-PRO"/>
      <family val="3"/>
    </font>
    <font>
      <sz val="40"/>
      <color rgb="FFFF000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CFF"/>
        <bgColor indexed="64"/>
      </patternFill>
    </fill>
  </fills>
  <borders count="2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ck"/>
      <right style="thick"/>
      <top style="thick"/>
      <bottom style="thick"/>
    </border>
    <border>
      <left style="thick">
        <color indexed="14"/>
      </left>
      <right style="thick">
        <color indexed="14"/>
      </right>
      <top style="thick">
        <color indexed="14"/>
      </top>
      <bottom style="thick">
        <color indexed="14"/>
      </bottom>
    </border>
    <border>
      <left>
        <color indexed="63"/>
      </left>
      <right>
        <color indexed="63"/>
      </right>
      <top style="thick">
        <color indexed="53"/>
      </top>
      <bottom>
        <color indexed="63"/>
      </bottom>
    </border>
    <border>
      <left>
        <color indexed="63"/>
      </left>
      <right style="thick">
        <color indexed="53"/>
      </right>
      <top style="thick">
        <color indexed="53"/>
      </top>
      <bottom>
        <color indexed="63"/>
      </bottom>
    </border>
    <border>
      <left style="medium">
        <color indexed="53"/>
      </left>
      <right style="thin"/>
      <top style="thin"/>
      <bottom>
        <color indexed="63"/>
      </bottom>
    </border>
    <border>
      <left style="thin"/>
      <right style="thin"/>
      <top>
        <color indexed="63"/>
      </top>
      <bottom>
        <color indexed="63"/>
      </bottom>
    </border>
    <border>
      <left style="thin"/>
      <right style="medium">
        <color indexed="5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color indexed="53"/>
      </right>
      <top>
        <color indexed="63"/>
      </top>
      <bottom>
        <color indexed="63"/>
      </bottom>
    </border>
    <border>
      <left style="thick">
        <color indexed="53"/>
      </left>
      <right>
        <color indexed="63"/>
      </right>
      <top>
        <color indexed="63"/>
      </top>
      <bottom>
        <color indexed="63"/>
      </bottom>
    </border>
    <border>
      <left>
        <color indexed="63"/>
      </left>
      <right style="thick">
        <color indexed="53"/>
      </right>
      <top>
        <color indexed="63"/>
      </top>
      <bottom>
        <color indexed="63"/>
      </bottom>
    </border>
    <border>
      <left style="medium">
        <color indexed="53"/>
      </left>
      <right style="thin"/>
      <top style="medium">
        <color indexed="53"/>
      </top>
      <bottom style="thin"/>
    </border>
    <border>
      <left style="thin"/>
      <right>
        <color indexed="63"/>
      </right>
      <top style="medium">
        <color indexed="53"/>
      </top>
      <bottom style="thin"/>
    </border>
    <border>
      <left style="thick"/>
      <right>
        <color indexed="63"/>
      </right>
      <top style="thick"/>
      <bottom style="thin"/>
    </border>
    <border>
      <left style="medium">
        <color indexed="53"/>
      </left>
      <right style="thin"/>
      <top style="thick"/>
      <bottom style="thin"/>
    </border>
    <border>
      <left style="thin"/>
      <right style="thick"/>
      <top style="thick"/>
      <bottom style="thin"/>
    </border>
    <border>
      <left style="thin"/>
      <right style="thin"/>
      <top style="medium">
        <color indexed="53"/>
      </top>
      <bottom style="thin"/>
    </border>
    <border>
      <left>
        <color indexed="63"/>
      </left>
      <right>
        <color indexed="63"/>
      </right>
      <top style="medium">
        <color indexed="53"/>
      </top>
      <bottom style="thin"/>
    </border>
    <border>
      <left style="medium">
        <color indexed="53"/>
      </left>
      <right style="medium">
        <color indexed="53"/>
      </right>
      <top style="medium">
        <color indexed="53"/>
      </top>
      <bottom style="thin"/>
    </border>
    <border>
      <left style="medium">
        <color indexed="53"/>
      </left>
      <right style="thin"/>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style="thin"/>
    </border>
    <border>
      <left style="thin"/>
      <right style="thin"/>
      <top>
        <color indexed="63"/>
      </top>
      <bottom style="thin"/>
    </border>
    <border>
      <left style="medium">
        <color indexed="53"/>
      </left>
      <right style="medium">
        <color indexed="53"/>
      </right>
      <top style="thin"/>
      <bottom style="thin"/>
    </border>
    <border>
      <left style="medium">
        <color indexed="53"/>
      </left>
      <right>
        <color indexed="63"/>
      </right>
      <top style="thin"/>
      <bottom style="thin"/>
    </border>
    <border>
      <left>
        <color indexed="63"/>
      </left>
      <right style="thin"/>
      <top style="thin"/>
      <bottom style="thin"/>
    </border>
    <border>
      <left style="medium">
        <color indexed="53"/>
      </left>
      <right style="thin"/>
      <top style="thin"/>
      <bottom style="medium">
        <color indexed="53"/>
      </bottom>
    </border>
    <border>
      <left style="thin"/>
      <right>
        <color indexed="63"/>
      </right>
      <top style="thin"/>
      <bottom style="medium">
        <color indexed="53"/>
      </bottom>
    </border>
    <border>
      <left style="thick"/>
      <right>
        <color indexed="63"/>
      </right>
      <top style="thin"/>
      <bottom style="thick"/>
    </border>
    <border>
      <left style="medium">
        <color indexed="53"/>
      </left>
      <right style="thin"/>
      <top style="thin"/>
      <bottom style="thick"/>
    </border>
    <border>
      <left>
        <color indexed="63"/>
      </left>
      <right style="thick"/>
      <top style="thin"/>
      <bottom style="thick"/>
    </border>
    <border>
      <left style="thin"/>
      <right style="thin"/>
      <top>
        <color indexed="63"/>
      </top>
      <bottom style="medium">
        <color indexed="53"/>
      </bottom>
    </border>
    <border>
      <left style="thin"/>
      <right style="thin"/>
      <top style="thin"/>
      <bottom style="medium">
        <color indexed="53"/>
      </bottom>
    </border>
    <border>
      <left>
        <color indexed="63"/>
      </left>
      <right>
        <color indexed="63"/>
      </right>
      <top>
        <color indexed="63"/>
      </top>
      <bottom style="medium">
        <color indexed="53"/>
      </bottom>
    </border>
    <border>
      <left style="medium">
        <color indexed="53"/>
      </left>
      <right style="medium">
        <color indexed="53"/>
      </right>
      <top style="thin"/>
      <bottom style="medium">
        <color indexed="53"/>
      </bottom>
    </border>
    <border diagonalUp="1">
      <left>
        <color indexed="63"/>
      </left>
      <right style="thin"/>
      <top>
        <color indexed="63"/>
      </top>
      <bottom style="medium">
        <color indexed="53"/>
      </bottom>
      <diagonal style="thin"/>
    </border>
    <border diagonalUp="1">
      <left style="thin"/>
      <right style="thin"/>
      <top>
        <color indexed="63"/>
      </top>
      <bottom style="medium">
        <color indexed="53"/>
      </bottom>
      <diagonal style="thin"/>
    </border>
    <border>
      <left style="thin"/>
      <right>
        <color indexed="63"/>
      </right>
      <top>
        <color indexed="63"/>
      </top>
      <bottom style="medium">
        <color indexed="53"/>
      </bottom>
    </border>
    <border diagonalUp="1">
      <left style="medium">
        <color indexed="53"/>
      </left>
      <right style="thin"/>
      <top>
        <color indexed="63"/>
      </top>
      <bottom style="medium">
        <color indexed="53"/>
      </bottom>
      <diagonal style="thin"/>
    </border>
    <border>
      <left style="thin"/>
      <right style="medium">
        <color indexed="53"/>
      </right>
      <top>
        <color indexed="63"/>
      </top>
      <bottom style="medium">
        <color indexed="53"/>
      </bottom>
    </border>
    <border diagonalUp="1">
      <left>
        <color indexed="63"/>
      </left>
      <right>
        <color indexed="63"/>
      </right>
      <top>
        <color indexed="63"/>
      </top>
      <bottom style="medium">
        <color indexed="53"/>
      </bottom>
      <diagonal style="thin"/>
    </border>
    <border diagonalUp="1">
      <left style="medium">
        <color indexed="53"/>
      </left>
      <right style="medium">
        <color indexed="53"/>
      </right>
      <top>
        <color indexed="63"/>
      </top>
      <bottom style="medium">
        <color indexed="53"/>
      </bottom>
      <diagonal style="thin"/>
    </border>
    <border diagonalUp="1">
      <left>
        <color indexed="63"/>
      </left>
      <right style="medium">
        <color indexed="53"/>
      </right>
      <top>
        <color indexed="63"/>
      </top>
      <bottom style="medium">
        <color indexed="53"/>
      </bottom>
      <diagonal style="thin"/>
    </border>
    <border>
      <left style="thick">
        <color indexed="53"/>
      </left>
      <right>
        <color indexed="63"/>
      </right>
      <top>
        <color indexed="63"/>
      </top>
      <bottom style="thick">
        <color indexed="53"/>
      </bottom>
    </border>
    <border>
      <left>
        <color indexed="63"/>
      </left>
      <right>
        <color indexed="63"/>
      </right>
      <top>
        <color indexed="63"/>
      </top>
      <bottom style="thick">
        <color indexed="53"/>
      </bottom>
    </border>
    <border>
      <left>
        <color indexed="63"/>
      </left>
      <right style="thick">
        <color indexed="53"/>
      </right>
      <top>
        <color indexed="63"/>
      </top>
      <bottom style="thick">
        <color indexed="53"/>
      </bottom>
    </border>
    <border>
      <left style="medium">
        <color indexed="17"/>
      </left>
      <right>
        <color indexed="63"/>
      </right>
      <top>
        <color indexed="63"/>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color indexed="63"/>
      </left>
      <right style="thin"/>
      <top>
        <color indexed="63"/>
      </top>
      <bottom>
        <color indexed="63"/>
      </bottom>
    </border>
    <border>
      <left>
        <color indexed="63"/>
      </left>
      <right style="thin"/>
      <top style="thin"/>
      <bottom style="medium">
        <color indexed="17"/>
      </bottom>
    </border>
    <border>
      <left style="medium">
        <color indexed="17"/>
      </left>
      <right style="thin"/>
      <top style="thin"/>
      <bottom style="medium">
        <color indexed="17"/>
      </bottom>
    </border>
    <border>
      <left style="thin"/>
      <right style="medium">
        <color indexed="17"/>
      </right>
      <top style="thin"/>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medium">
        <color indexed="17"/>
      </left>
      <right style="thin"/>
      <top style="medium">
        <color indexed="17"/>
      </top>
      <bottom style="thin"/>
    </border>
    <border>
      <left style="thin"/>
      <right style="thin"/>
      <top style="medium">
        <color indexed="17"/>
      </top>
      <bottom style="thin"/>
    </border>
    <border>
      <left style="medium">
        <color indexed="17"/>
      </left>
      <right style="medium">
        <color indexed="17"/>
      </right>
      <top style="medium">
        <color indexed="17"/>
      </top>
      <bottom style="thin"/>
    </border>
    <border>
      <left style="medium">
        <color indexed="17"/>
      </left>
      <right style="thin"/>
      <top style="thin"/>
      <bottom style="thin"/>
    </border>
    <border>
      <left style="medium">
        <color indexed="17"/>
      </left>
      <right style="medium">
        <color indexed="17"/>
      </right>
      <top style="thin"/>
      <bottom style="thin"/>
    </border>
    <border>
      <left style="medium">
        <color indexed="17"/>
      </left>
      <right style="thin"/>
      <top style="thin"/>
      <bottom>
        <color indexed="63"/>
      </bottom>
    </border>
    <border>
      <left style="thin"/>
      <right style="thin"/>
      <top style="thin"/>
      <bottom style="medium">
        <color indexed="17"/>
      </bottom>
    </border>
    <border>
      <left style="medium">
        <color indexed="17"/>
      </left>
      <right style="medium">
        <color indexed="17"/>
      </right>
      <top style="thin"/>
      <bottom style="medium">
        <color indexed="17"/>
      </bottom>
    </border>
    <border>
      <left style="medium">
        <color indexed="17"/>
      </left>
      <right>
        <color indexed="63"/>
      </right>
      <top style="thin"/>
      <bottom>
        <color indexed="63"/>
      </bottom>
    </border>
    <border diagonalUp="1">
      <left style="medium">
        <color indexed="17"/>
      </left>
      <right style="thin"/>
      <top style="medium">
        <color indexed="17"/>
      </top>
      <bottom style="medium">
        <color indexed="17"/>
      </bottom>
      <diagonal style="thin"/>
    </border>
    <border diagonalUp="1">
      <left style="thin"/>
      <right style="thin"/>
      <top style="medium">
        <color indexed="17"/>
      </top>
      <bottom style="medium">
        <color indexed="17"/>
      </bottom>
      <diagonal style="thin"/>
    </border>
    <border>
      <left style="thin"/>
      <right style="thin"/>
      <top>
        <color indexed="63"/>
      </top>
      <bottom style="medium">
        <color indexed="17"/>
      </bottom>
    </border>
    <border>
      <left style="thin"/>
      <right>
        <color indexed="63"/>
      </right>
      <top>
        <color indexed="63"/>
      </top>
      <bottom style="medium">
        <color indexed="17"/>
      </bottom>
    </border>
    <border>
      <left style="thin"/>
      <right style="thin"/>
      <top style="medium">
        <color indexed="17"/>
      </top>
      <bottom style="medium">
        <color indexed="17"/>
      </bottom>
    </border>
    <border>
      <left style="thin"/>
      <right style="medium">
        <color indexed="17"/>
      </right>
      <top style="medium">
        <color indexed="17"/>
      </top>
      <bottom style="medium">
        <color indexed="17"/>
      </bottom>
    </border>
    <border diagonalUp="1">
      <left style="medium">
        <color indexed="17"/>
      </left>
      <right style="medium">
        <color indexed="17"/>
      </right>
      <top style="medium">
        <color indexed="17"/>
      </top>
      <bottom style="medium">
        <color indexed="17"/>
      </bottom>
      <diagonal style="thin"/>
    </border>
    <border>
      <left>
        <color indexed="63"/>
      </left>
      <right>
        <color indexed="63"/>
      </right>
      <top style="medium">
        <color indexed="17"/>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color indexed="63"/>
      </left>
      <right>
        <color indexed="63"/>
      </right>
      <top>
        <color indexed="63"/>
      </top>
      <bottom style="medium">
        <color indexed="12"/>
      </bottom>
    </border>
    <border>
      <left style="medium">
        <color indexed="12"/>
      </left>
      <right>
        <color indexed="63"/>
      </right>
      <top>
        <color indexed="63"/>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medium">
        <color indexed="12"/>
      </left>
      <right style="thin"/>
      <top style="thin"/>
      <bottom>
        <color indexed="63"/>
      </bottom>
    </border>
    <border>
      <left style="thin"/>
      <right style="medium">
        <color indexed="12"/>
      </right>
      <top style="thin"/>
      <bottom style="medium">
        <color indexed="12"/>
      </bottom>
    </border>
    <border>
      <left style="thin"/>
      <right style="thin"/>
      <top style="thin"/>
      <bottom style="medium">
        <color indexed="12"/>
      </bottom>
    </border>
    <border>
      <left>
        <color indexed="63"/>
      </left>
      <right style="thin"/>
      <top style="thin"/>
      <bottom style="medium">
        <color indexed="12"/>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medium">
        <color indexed="12"/>
      </left>
      <right style="thin"/>
      <top>
        <color indexed="63"/>
      </top>
      <bottom style="thin"/>
    </border>
    <border>
      <left style="thin"/>
      <right style="thin"/>
      <top style="medium">
        <color indexed="12"/>
      </top>
      <bottom style="thin"/>
    </border>
    <border>
      <left>
        <color indexed="63"/>
      </left>
      <right style="medium">
        <color indexed="12"/>
      </right>
      <top style="medium">
        <color indexed="12"/>
      </top>
      <bottom style="thin"/>
    </border>
    <border>
      <left style="medium">
        <color indexed="12"/>
      </left>
      <right style="medium">
        <color indexed="12"/>
      </right>
      <top style="medium">
        <color indexed="12"/>
      </top>
      <bottom style="thin"/>
    </border>
    <border>
      <left style="medium">
        <color indexed="12"/>
      </left>
      <right style="thin"/>
      <top style="thin"/>
      <bottom style="thin"/>
    </border>
    <border>
      <left>
        <color indexed="63"/>
      </left>
      <right style="medium">
        <color indexed="12"/>
      </right>
      <top>
        <color indexed="63"/>
      </top>
      <bottom style="thin"/>
    </border>
    <border>
      <left style="medium">
        <color indexed="12"/>
      </left>
      <right style="medium">
        <color indexed="12"/>
      </right>
      <top style="thin"/>
      <bottom style="thin"/>
    </border>
    <border>
      <left style="medium">
        <color indexed="12"/>
      </left>
      <right style="thin"/>
      <top style="thin"/>
      <bottom style="medium">
        <color indexed="12"/>
      </bottom>
    </border>
    <border>
      <left style="medium">
        <color indexed="12"/>
      </left>
      <right style="medium">
        <color indexed="12"/>
      </right>
      <top style="thin"/>
      <bottom style="medium">
        <color indexed="12"/>
      </bottom>
    </border>
    <border>
      <left>
        <color indexed="63"/>
      </left>
      <right style="medium">
        <color indexed="12"/>
      </right>
      <top style="thin"/>
      <bottom style="medium">
        <color indexed="12"/>
      </bottom>
    </border>
    <border diagonalUp="1">
      <left style="medium">
        <color indexed="12"/>
      </left>
      <right style="thin"/>
      <top style="medium">
        <color indexed="12"/>
      </top>
      <bottom style="medium">
        <color indexed="12"/>
      </bottom>
      <diagonal style="thin"/>
    </border>
    <border diagonalUp="1">
      <left>
        <color indexed="63"/>
      </left>
      <right style="thin"/>
      <top style="medium">
        <color indexed="12"/>
      </top>
      <bottom style="medium">
        <color indexed="12"/>
      </bottom>
      <diagonal style="thin"/>
    </border>
    <border>
      <left style="thin"/>
      <right style="thin"/>
      <top style="medium">
        <color indexed="12"/>
      </top>
      <bottom style="medium">
        <color indexed="12"/>
      </bottom>
    </border>
    <border>
      <left style="thin"/>
      <right style="medium">
        <color indexed="12"/>
      </right>
      <top style="medium">
        <color indexed="12"/>
      </top>
      <bottom style="medium">
        <color indexed="12"/>
      </bottom>
    </border>
    <border diagonalUp="1">
      <left style="medium">
        <color indexed="12"/>
      </left>
      <right style="medium">
        <color indexed="12"/>
      </right>
      <top style="medium">
        <color indexed="12"/>
      </top>
      <bottom style="medium">
        <color indexed="12"/>
      </bottom>
      <diagonal style="thin"/>
    </border>
    <border diagonalUp="1">
      <left>
        <color indexed="63"/>
      </left>
      <right style="medium">
        <color indexed="12"/>
      </right>
      <top style="medium">
        <color indexed="12"/>
      </top>
      <bottom style="medium">
        <color indexed="12"/>
      </bottom>
      <diagonal style="thin"/>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style="thick">
        <color indexed="20"/>
      </top>
      <bottom>
        <color indexed="63"/>
      </bottom>
    </border>
    <border>
      <left>
        <color indexed="63"/>
      </left>
      <right style="thick">
        <color indexed="20"/>
      </right>
      <top style="thick">
        <color indexed="20"/>
      </top>
      <bottom>
        <color indexed="63"/>
      </bottom>
    </border>
    <border>
      <left>
        <color indexed="63"/>
      </left>
      <right style="thin"/>
      <top style="thin"/>
      <bottom style="medium">
        <color indexed="20"/>
      </bottom>
    </border>
    <border>
      <left>
        <color indexed="63"/>
      </left>
      <right>
        <color indexed="63"/>
      </right>
      <top>
        <color indexed="63"/>
      </top>
      <bottom style="medium">
        <color indexed="20"/>
      </bottom>
    </border>
    <border>
      <left style="thin"/>
      <right style="thin"/>
      <top>
        <color indexed="63"/>
      </top>
      <bottom style="medium">
        <color indexed="20"/>
      </bottom>
    </border>
    <border>
      <left style="thin"/>
      <right style="medium">
        <color indexed="20"/>
      </right>
      <top>
        <color indexed="63"/>
      </top>
      <bottom style="medium">
        <color indexed="20"/>
      </bottom>
    </border>
    <border>
      <left style="thin"/>
      <right>
        <color indexed="63"/>
      </right>
      <top>
        <color indexed="63"/>
      </top>
      <bottom style="medium">
        <color indexed="20"/>
      </bottom>
    </border>
    <border>
      <left style="thick">
        <color indexed="20"/>
      </left>
      <right>
        <color indexed="63"/>
      </right>
      <top>
        <color indexed="63"/>
      </top>
      <bottom>
        <color indexed="63"/>
      </bottom>
    </border>
    <border>
      <left>
        <color indexed="63"/>
      </left>
      <right style="thick">
        <color indexed="20"/>
      </right>
      <top>
        <color indexed="63"/>
      </top>
      <bottom>
        <color indexed="63"/>
      </bottom>
    </border>
    <border>
      <left style="medium">
        <color indexed="20"/>
      </left>
      <right style="thin"/>
      <top style="medium">
        <color indexed="20"/>
      </top>
      <bottom style="thin"/>
    </border>
    <border>
      <left style="thin"/>
      <right style="thin"/>
      <top style="medium">
        <color indexed="20"/>
      </top>
      <bottom style="thin"/>
    </border>
    <border>
      <left style="medium">
        <color indexed="20"/>
      </left>
      <right style="medium">
        <color indexed="20"/>
      </right>
      <top style="medium">
        <color indexed="20"/>
      </top>
      <bottom style="thin"/>
    </border>
    <border>
      <left style="medium">
        <color indexed="20"/>
      </left>
      <right style="thin"/>
      <top style="thin"/>
      <bottom style="thin"/>
    </border>
    <border>
      <left style="medium">
        <color indexed="20"/>
      </left>
      <right style="medium">
        <color indexed="20"/>
      </right>
      <top>
        <color indexed="63"/>
      </top>
      <bottom style="thin"/>
    </border>
    <border>
      <left style="medium">
        <color indexed="20"/>
      </left>
      <right style="medium">
        <color indexed="20"/>
      </right>
      <top style="thin"/>
      <bottom style="thin"/>
    </border>
    <border>
      <left style="medium">
        <color indexed="20"/>
      </left>
      <right style="thin"/>
      <top style="thin"/>
      <bottom style="medium">
        <color indexed="20"/>
      </bottom>
    </border>
    <border>
      <left style="thin"/>
      <right style="thin"/>
      <top style="thin"/>
      <bottom style="medium">
        <color indexed="20"/>
      </bottom>
    </border>
    <border>
      <left style="medium">
        <color indexed="20"/>
      </left>
      <right style="medium">
        <color indexed="20"/>
      </right>
      <top>
        <color indexed="63"/>
      </top>
      <bottom style="medium">
        <color indexed="20"/>
      </bottom>
    </border>
    <border>
      <left style="medium">
        <color indexed="20"/>
      </left>
      <right style="medium">
        <color indexed="20"/>
      </right>
      <top style="thin"/>
      <bottom style="medium">
        <color indexed="20"/>
      </bottom>
    </border>
    <border diagonalUp="1">
      <left style="medium">
        <color indexed="20"/>
      </left>
      <right style="thin"/>
      <top style="medium">
        <color indexed="20"/>
      </top>
      <bottom style="medium">
        <color indexed="20"/>
      </bottom>
      <diagonal style="thin"/>
    </border>
    <border diagonalUp="1">
      <left>
        <color indexed="63"/>
      </left>
      <right style="thin"/>
      <top style="medium">
        <color indexed="20"/>
      </top>
      <bottom style="medium">
        <color indexed="20"/>
      </bottom>
      <diagonal style="thin"/>
    </border>
    <border diagonalUp="1">
      <left style="medium">
        <color indexed="20"/>
      </left>
      <right style="medium">
        <color indexed="20"/>
      </right>
      <top style="medium">
        <color indexed="20"/>
      </top>
      <bottom style="medium">
        <color indexed="20"/>
      </bottom>
      <diagonal style="thin"/>
    </border>
    <border diagonalUp="1">
      <left>
        <color indexed="63"/>
      </left>
      <right style="medium">
        <color indexed="20"/>
      </right>
      <top style="medium">
        <color indexed="20"/>
      </top>
      <bottom style="medium">
        <color indexed="20"/>
      </bottom>
      <diagonal style="thin"/>
    </border>
    <border>
      <left style="thick">
        <color indexed="20"/>
      </left>
      <right>
        <color indexed="63"/>
      </right>
      <top>
        <color indexed="63"/>
      </top>
      <bottom style="thick">
        <color indexed="20"/>
      </bottom>
    </border>
    <border>
      <left>
        <color indexed="63"/>
      </left>
      <right>
        <color indexed="63"/>
      </right>
      <top>
        <color indexed="63"/>
      </top>
      <bottom style="thick">
        <color indexed="20"/>
      </bottom>
    </border>
    <border>
      <left>
        <color indexed="63"/>
      </left>
      <right style="thick">
        <color indexed="20"/>
      </right>
      <top>
        <color indexed="63"/>
      </top>
      <bottom style="thick">
        <color indexed="20"/>
      </bottom>
    </border>
    <border>
      <left style="thin"/>
      <right style="thin"/>
      <top style="thin"/>
      <bottom style="thick">
        <color rgb="FFFF0000"/>
      </bottom>
    </border>
    <border>
      <left style="medium">
        <color indexed="53"/>
      </left>
      <right>
        <color indexed="63"/>
      </right>
      <top>
        <color indexed="63"/>
      </top>
      <bottom style="medium">
        <color indexed="53"/>
      </bottom>
    </border>
    <border>
      <left style="medium">
        <color indexed="53"/>
      </left>
      <right>
        <color indexed="63"/>
      </right>
      <top style="medium">
        <color indexed="53"/>
      </top>
      <bottom style="thin"/>
    </border>
    <border>
      <left style="medium">
        <color indexed="53"/>
      </left>
      <right>
        <color indexed="63"/>
      </right>
      <top>
        <color indexed="63"/>
      </top>
      <bottom style="thin"/>
    </border>
    <border diagonalUp="1">
      <left style="thin"/>
      <right style="thick">
        <color rgb="FFFF0000"/>
      </right>
      <top>
        <color indexed="63"/>
      </top>
      <bottom style="medium">
        <color indexed="53"/>
      </bottom>
      <diagonal style="thin"/>
    </border>
    <border>
      <left style="thick">
        <color rgb="FFFF0000"/>
      </left>
      <right style="thin"/>
      <top>
        <color indexed="63"/>
      </top>
      <bottom style="thick">
        <color rgb="FFFF0000"/>
      </bottom>
    </border>
    <border>
      <left style="thin"/>
      <right style="thick">
        <color rgb="FFFF0000"/>
      </right>
      <top style="thick">
        <color rgb="FFFF0000"/>
      </top>
      <bottom style="thick">
        <color rgb="FFFF0000"/>
      </bottom>
    </border>
    <border>
      <left style="thin"/>
      <right style="medium">
        <color indexed="17"/>
      </right>
      <top>
        <color indexed="63"/>
      </top>
      <bottom>
        <color indexed="63"/>
      </bottom>
    </border>
    <border>
      <left>
        <color indexed="63"/>
      </left>
      <right>
        <color indexed="63"/>
      </right>
      <top style="medium">
        <color indexed="17"/>
      </top>
      <bottom style="thin"/>
    </border>
    <border>
      <left style="medium">
        <color indexed="17"/>
      </left>
      <right>
        <color indexed="63"/>
      </right>
      <top style="medium">
        <color indexed="17"/>
      </top>
      <bottom style="thin"/>
    </border>
    <border>
      <left style="medium">
        <color indexed="17"/>
      </left>
      <right>
        <color indexed="63"/>
      </right>
      <top>
        <color indexed="63"/>
      </top>
      <bottom style="thin"/>
    </border>
    <border>
      <left>
        <color indexed="63"/>
      </left>
      <right>
        <color indexed="63"/>
      </right>
      <top>
        <color indexed="63"/>
      </top>
      <bottom style="medium">
        <color indexed="17"/>
      </bottom>
    </border>
    <border>
      <left style="medium">
        <color indexed="17"/>
      </left>
      <right>
        <color indexed="63"/>
      </right>
      <top>
        <color indexed="63"/>
      </top>
      <bottom style="medium">
        <color indexed="17"/>
      </bottom>
    </border>
    <border diagonalUp="1">
      <left style="medium">
        <color indexed="17"/>
      </left>
      <right style="thin"/>
      <top>
        <color indexed="63"/>
      </top>
      <bottom style="medium">
        <color indexed="17"/>
      </bottom>
      <diagonal style="thin"/>
    </border>
    <border diagonalUp="1">
      <left>
        <color indexed="63"/>
      </left>
      <right style="thin"/>
      <top>
        <color indexed="63"/>
      </top>
      <bottom style="medium">
        <color indexed="17"/>
      </bottom>
      <diagonal style="thin"/>
    </border>
    <border>
      <left style="thin"/>
      <right style="medium">
        <color indexed="17"/>
      </right>
      <top>
        <color indexed="63"/>
      </top>
      <bottom style="medium">
        <color indexed="17"/>
      </bottom>
    </border>
    <border diagonalUp="1">
      <left>
        <color indexed="63"/>
      </left>
      <right>
        <color indexed="63"/>
      </right>
      <top>
        <color indexed="63"/>
      </top>
      <bottom style="medium">
        <color indexed="17"/>
      </bottom>
      <diagonal style="thin"/>
    </border>
    <border diagonalUp="1">
      <left style="thin"/>
      <right style="thin"/>
      <top>
        <color indexed="63"/>
      </top>
      <bottom style="medium">
        <color indexed="17"/>
      </bottom>
      <diagonal style="thin"/>
    </border>
    <border diagonalUp="1">
      <left style="medium">
        <color indexed="17"/>
      </left>
      <right>
        <color indexed="63"/>
      </right>
      <top>
        <color indexed="63"/>
      </top>
      <bottom style="medium">
        <color indexed="17"/>
      </bottom>
      <diagonal style="thin"/>
    </border>
    <border diagonalUp="1">
      <left style="medium">
        <color indexed="17"/>
      </left>
      <right style="medium">
        <color indexed="17"/>
      </right>
      <top>
        <color indexed="63"/>
      </top>
      <bottom style="medium">
        <color indexed="17"/>
      </bottom>
      <diagonal style="thin"/>
    </border>
    <border diagonalUp="1">
      <left>
        <color indexed="63"/>
      </left>
      <right style="medium">
        <color indexed="17"/>
      </right>
      <top>
        <color indexed="63"/>
      </top>
      <bottom style="medium">
        <color indexed="17"/>
      </bottom>
      <diagonal style="thin"/>
    </border>
    <border>
      <left style="thin"/>
      <right style="medium">
        <color indexed="12"/>
      </right>
      <top>
        <color indexed="63"/>
      </top>
      <bottom>
        <color indexed="63"/>
      </bottom>
    </border>
    <border>
      <left style="medium">
        <color indexed="12"/>
      </left>
      <right style="thin"/>
      <top style="medium">
        <color indexed="12"/>
      </top>
      <bottom style="thin"/>
    </border>
    <border>
      <left>
        <color indexed="63"/>
      </left>
      <right>
        <color indexed="63"/>
      </right>
      <top style="medium">
        <color indexed="12"/>
      </top>
      <bottom style="thin"/>
    </border>
    <border>
      <left style="medium">
        <color indexed="12"/>
      </left>
      <right>
        <color indexed="63"/>
      </right>
      <top style="medium">
        <color indexed="12"/>
      </top>
      <bottom style="thin"/>
    </border>
    <border>
      <left style="medium">
        <color indexed="12"/>
      </left>
      <right>
        <color indexed="63"/>
      </right>
      <top>
        <color indexed="63"/>
      </top>
      <bottom style="thin"/>
    </border>
    <border>
      <left style="thin"/>
      <right style="thin"/>
      <top>
        <color indexed="63"/>
      </top>
      <bottom style="medium">
        <color indexed="12"/>
      </bottom>
    </border>
    <border>
      <left style="medium">
        <color indexed="12"/>
      </left>
      <right>
        <color indexed="63"/>
      </right>
      <top>
        <color indexed="63"/>
      </top>
      <bottom style="medium">
        <color indexed="12"/>
      </bottom>
    </border>
    <border diagonalUp="1">
      <left style="medium">
        <color indexed="12"/>
      </left>
      <right style="thin"/>
      <top>
        <color indexed="63"/>
      </top>
      <bottom style="medium">
        <color indexed="12"/>
      </bottom>
      <diagonal style="thin"/>
    </border>
    <border diagonalUp="1">
      <left>
        <color indexed="63"/>
      </left>
      <right style="thin"/>
      <top>
        <color indexed="63"/>
      </top>
      <bottom style="medium">
        <color indexed="12"/>
      </bottom>
      <diagonal style="thin"/>
    </border>
    <border>
      <left style="thin"/>
      <right style="medium">
        <color indexed="12"/>
      </right>
      <top>
        <color indexed="63"/>
      </top>
      <bottom style="medium">
        <color indexed="12"/>
      </bottom>
    </border>
    <border>
      <left style="thin"/>
      <right>
        <color indexed="63"/>
      </right>
      <top>
        <color indexed="63"/>
      </top>
      <bottom style="medium">
        <color indexed="12"/>
      </bottom>
    </border>
    <border diagonalUp="1">
      <left>
        <color indexed="63"/>
      </left>
      <right>
        <color indexed="63"/>
      </right>
      <top>
        <color indexed="63"/>
      </top>
      <bottom style="medium">
        <color indexed="12"/>
      </bottom>
      <diagonal style="thin"/>
    </border>
    <border diagonalUp="1">
      <left style="medium">
        <color indexed="12"/>
      </left>
      <right style="medium">
        <color indexed="12"/>
      </right>
      <top>
        <color indexed="63"/>
      </top>
      <bottom style="medium">
        <color indexed="12"/>
      </bottom>
      <diagonal style="thin"/>
    </border>
    <border diagonalUp="1">
      <left>
        <color indexed="63"/>
      </left>
      <right style="medium">
        <color indexed="12"/>
      </right>
      <top>
        <color indexed="63"/>
      </top>
      <bottom style="medium">
        <color indexed="12"/>
      </bottom>
      <diagonal style="thin"/>
    </border>
    <border>
      <left style="medium">
        <color indexed="20"/>
      </left>
      <right style="thin"/>
      <top style="thin"/>
      <bottom>
        <color indexed="63"/>
      </bottom>
    </border>
    <border>
      <left style="thin"/>
      <right style="medium">
        <color indexed="20"/>
      </right>
      <top>
        <color indexed="63"/>
      </top>
      <bottom>
        <color indexed="63"/>
      </bottom>
    </border>
    <border>
      <left style="medium">
        <color indexed="20"/>
      </left>
      <right>
        <color indexed="63"/>
      </right>
      <top>
        <color indexed="63"/>
      </top>
      <bottom>
        <color indexed="63"/>
      </bottom>
    </border>
    <border>
      <left>
        <color indexed="63"/>
      </left>
      <right>
        <color indexed="63"/>
      </right>
      <top style="medium">
        <color indexed="20"/>
      </top>
      <bottom style="thin"/>
    </border>
    <border>
      <left style="medium">
        <color indexed="20"/>
      </left>
      <right>
        <color indexed="63"/>
      </right>
      <top style="medium">
        <color indexed="20"/>
      </top>
      <bottom style="thin"/>
    </border>
    <border>
      <left style="medium">
        <color indexed="20"/>
      </left>
      <right>
        <color indexed="63"/>
      </right>
      <top>
        <color indexed="63"/>
      </top>
      <bottom style="thin"/>
    </border>
    <border>
      <left style="medium">
        <color indexed="20"/>
      </left>
      <right>
        <color indexed="63"/>
      </right>
      <top>
        <color indexed="63"/>
      </top>
      <bottom style="medium">
        <color indexed="20"/>
      </bottom>
    </border>
    <border diagonalUp="1">
      <left style="thick">
        <color indexed="20"/>
      </left>
      <right style="thin"/>
      <top>
        <color indexed="63"/>
      </top>
      <bottom style="medium">
        <color indexed="20"/>
      </bottom>
      <diagonal style="thin"/>
    </border>
    <border diagonalUp="1">
      <left>
        <color indexed="63"/>
      </left>
      <right style="thin"/>
      <top>
        <color indexed="63"/>
      </top>
      <bottom style="medium">
        <color indexed="20"/>
      </bottom>
      <diagonal style="thin"/>
    </border>
    <border>
      <left style="thin"/>
      <right style="thick">
        <color indexed="20"/>
      </right>
      <top>
        <color indexed="63"/>
      </top>
      <bottom style="medium">
        <color indexed="20"/>
      </bottom>
    </border>
    <border diagonalUp="1">
      <left>
        <color indexed="63"/>
      </left>
      <right>
        <color indexed="63"/>
      </right>
      <top>
        <color indexed="63"/>
      </top>
      <bottom style="medium">
        <color indexed="20"/>
      </bottom>
      <diagonal style="thin"/>
    </border>
    <border diagonalUp="1">
      <left style="thin"/>
      <right style="thin"/>
      <top>
        <color indexed="63"/>
      </top>
      <bottom style="medium">
        <color indexed="20"/>
      </bottom>
      <diagonal style="thin"/>
    </border>
    <border diagonalUp="1">
      <left style="medium">
        <color indexed="20"/>
      </left>
      <right>
        <color indexed="63"/>
      </right>
      <top>
        <color indexed="63"/>
      </top>
      <bottom style="medium">
        <color indexed="20"/>
      </bottom>
      <diagonal style="thin"/>
    </border>
    <border diagonalUp="1">
      <left style="medium">
        <color indexed="20"/>
      </left>
      <right style="medium">
        <color indexed="20"/>
      </right>
      <top>
        <color indexed="63"/>
      </top>
      <bottom style="medium">
        <color indexed="20"/>
      </bottom>
      <diagonal style="thin"/>
    </border>
    <border diagonalUp="1">
      <left>
        <color indexed="63"/>
      </left>
      <right style="medium">
        <color indexed="20"/>
      </right>
      <top>
        <color indexed="63"/>
      </top>
      <bottom style="medium">
        <color indexed="20"/>
      </bottom>
      <diagonal style="thin"/>
    </border>
    <border>
      <left style="thick"/>
      <right style="medium">
        <color indexed="53"/>
      </right>
      <top style="thick"/>
      <bottom style="thin"/>
    </border>
    <border>
      <left>
        <color indexed="63"/>
      </left>
      <right style="thin"/>
      <top style="thick"/>
      <bottom style="thin"/>
    </border>
    <border>
      <left style="thick"/>
      <right style="medium">
        <color indexed="53"/>
      </right>
      <top style="thin"/>
      <bottom style="thin"/>
    </border>
    <border>
      <left style="thin"/>
      <right style="thick"/>
      <top style="thin"/>
      <bottom style="thin"/>
    </border>
    <border>
      <left style="thick"/>
      <right style="medium">
        <color indexed="53"/>
      </right>
      <top style="thin"/>
      <bottom style="thick"/>
    </border>
    <border>
      <left>
        <color indexed="63"/>
      </left>
      <right style="thin"/>
      <top style="thin"/>
      <bottom style="thick"/>
    </border>
    <border>
      <left style="thin"/>
      <right style="thick"/>
      <top style="thin"/>
      <bottom style="thick"/>
    </border>
    <border>
      <left>
        <color indexed="63"/>
      </left>
      <right>
        <color indexed="63"/>
      </right>
      <top style="thin"/>
      <bottom style="medium">
        <color indexed="53"/>
      </bottom>
    </border>
    <border>
      <left style="thick"/>
      <right style="thick"/>
      <top style="thick"/>
      <bottom style="thin"/>
    </border>
    <border>
      <left style="thick"/>
      <right style="thick"/>
      <top style="thin"/>
      <bottom style="thin"/>
    </border>
    <border>
      <left style="thick"/>
      <right style="thick"/>
      <top style="thin"/>
      <bottom style="thick"/>
    </border>
    <border>
      <left>
        <color indexed="63"/>
      </left>
      <right style="thick">
        <color rgb="FFFF0000"/>
      </right>
      <top style="thick">
        <color rgb="FFFF0000"/>
      </top>
      <bottom style="thin"/>
    </border>
    <border>
      <left>
        <color indexed="63"/>
      </left>
      <right style="thick">
        <color rgb="FFFF0000"/>
      </right>
      <top>
        <color indexed="63"/>
      </top>
      <bottom style="thin"/>
    </border>
    <border>
      <left>
        <color indexed="63"/>
      </left>
      <right style="thick">
        <color rgb="FFFF0000"/>
      </right>
      <top>
        <color indexed="63"/>
      </top>
      <bottom style="medium">
        <color indexed="53"/>
      </bottom>
    </border>
    <border>
      <left style="medium">
        <color rgb="FF008000"/>
      </left>
      <right style="thin"/>
      <top style="thick"/>
      <bottom style="thin"/>
    </border>
    <border>
      <left style="medium">
        <color rgb="FF008000"/>
      </left>
      <right style="thin"/>
      <top style="thin"/>
      <bottom style="thin"/>
    </border>
    <border>
      <left style="medium">
        <color rgb="FF008000"/>
      </left>
      <right style="thin"/>
      <top style="thin"/>
      <bottom style="thick"/>
    </border>
    <border>
      <left style="medium">
        <color rgb="FF008000"/>
      </left>
      <right>
        <color indexed="63"/>
      </right>
      <top style="thin"/>
      <bottom style="thin"/>
    </border>
    <border>
      <left style="medium">
        <color rgb="FF0000FF"/>
      </left>
      <right style="thin"/>
      <top style="thick"/>
      <bottom style="thin"/>
    </border>
    <border>
      <left style="medium">
        <color rgb="FF0000FF"/>
      </left>
      <right style="thin"/>
      <top style="thin"/>
      <bottom style="thin"/>
    </border>
    <border>
      <left style="medium">
        <color rgb="FF0000FF"/>
      </left>
      <right style="thin"/>
      <top style="thin"/>
      <bottom style="thick"/>
    </border>
    <border>
      <left style="medium">
        <color rgb="FF0000FF"/>
      </left>
      <right>
        <color indexed="63"/>
      </right>
      <top style="thin"/>
      <bottom style="thin"/>
    </border>
    <border>
      <left style="medium">
        <color rgb="FF800080"/>
      </left>
      <right style="thin"/>
      <top style="thick"/>
      <bottom style="thin"/>
    </border>
    <border>
      <left style="medium">
        <color rgb="FF800080"/>
      </left>
      <right style="thin"/>
      <top style="thin"/>
      <bottom style="thin"/>
    </border>
    <border>
      <left style="medium">
        <color rgb="FF800080"/>
      </left>
      <right style="thin"/>
      <top style="thin"/>
      <bottom style="thick"/>
    </border>
    <border>
      <left style="medium">
        <color rgb="FF800080"/>
      </left>
      <right>
        <color indexed="63"/>
      </right>
      <top style="thin"/>
      <bottom style="thin"/>
    </border>
    <border>
      <left style="thick">
        <color indexed="20"/>
      </left>
      <right>
        <color indexed="63"/>
      </right>
      <top style="thick">
        <color indexed="20"/>
      </top>
      <bottom>
        <color indexed="63"/>
      </bottom>
    </border>
    <border>
      <left>
        <color indexed="63"/>
      </left>
      <right>
        <color indexed="63"/>
      </right>
      <top style="thick">
        <color indexed="20"/>
      </top>
      <bottom style="thin"/>
    </border>
    <border>
      <left>
        <color indexed="63"/>
      </left>
      <right>
        <color indexed="63"/>
      </right>
      <top style="thick">
        <color indexed="53"/>
      </top>
      <bottom style="thin"/>
    </border>
    <border>
      <left style="thick">
        <color indexed="17"/>
      </left>
      <right>
        <color indexed="63"/>
      </right>
      <top style="thick">
        <color indexed="17"/>
      </top>
      <bottom>
        <color indexed="63"/>
      </bottom>
    </border>
    <border>
      <left>
        <color indexed="63"/>
      </left>
      <right>
        <color indexed="63"/>
      </right>
      <top style="thick">
        <color indexed="17"/>
      </top>
      <bottom style="thin"/>
    </border>
    <border>
      <left style="thick">
        <color indexed="12"/>
      </left>
      <right>
        <color indexed="63"/>
      </right>
      <top style="thick">
        <color indexed="12"/>
      </top>
      <bottom>
        <color indexed="63"/>
      </bottom>
    </border>
    <border>
      <left>
        <color indexed="63"/>
      </left>
      <right>
        <color indexed="63"/>
      </right>
      <top style="thick">
        <color indexed="12"/>
      </top>
      <bottom style="thin"/>
    </border>
    <border>
      <left>
        <color indexed="63"/>
      </left>
      <right style="medium">
        <color indexed="20"/>
      </right>
      <top style="medium">
        <color indexed="20"/>
      </top>
      <bottom>
        <color indexed="63"/>
      </bottom>
    </border>
    <border>
      <left>
        <color indexed="63"/>
      </left>
      <right style="medium">
        <color indexed="20"/>
      </right>
      <top>
        <color indexed="63"/>
      </top>
      <bottom style="medium">
        <color indexed="20"/>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20"/>
      </left>
      <right style="medium">
        <color indexed="20"/>
      </right>
      <top style="medium">
        <color indexed="20"/>
      </top>
      <bottom>
        <color indexed="63"/>
      </bottom>
    </border>
    <border>
      <left style="medium">
        <color indexed="20"/>
      </left>
      <right style="thin"/>
      <top style="medium">
        <color indexed="20"/>
      </top>
      <bottom>
        <color indexed="63"/>
      </bottom>
    </border>
    <border>
      <left style="medium">
        <color indexed="20"/>
      </left>
      <right style="thin"/>
      <top>
        <color indexed="63"/>
      </top>
      <bottom style="medium">
        <color indexed="20"/>
      </bottom>
    </border>
    <border>
      <left style="thin"/>
      <right style="thin"/>
      <top style="medium">
        <color indexed="20"/>
      </top>
      <bottom>
        <color indexed="63"/>
      </bottom>
    </border>
    <border>
      <left>
        <color indexed="63"/>
      </left>
      <right style="medium">
        <color indexed="20"/>
      </right>
      <top style="medium">
        <color indexed="20"/>
      </top>
      <bottom style="thin"/>
    </border>
    <border>
      <left style="medium">
        <color indexed="12"/>
      </left>
      <right style="thin"/>
      <top style="medium">
        <color indexed="12"/>
      </top>
      <bottom>
        <color indexed="63"/>
      </bottom>
    </border>
    <border>
      <left style="medium">
        <color indexed="12"/>
      </left>
      <right style="thin"/>
      <top>
        <color indexed="63"/>
      </top>
      <bottom style="medium">
        <color indexed="12"/>
      </bottom>
    </border>
    <border>
      <left style="thin"/>
      <right>
        <color indexed="63"/>
      </right>
      <top style="medium">
        <color indexed="12"/>
      </top>
      <bottom>
        <color indexed="63"/>
      </bottom>
    </border>
    <border>
      <left style="thick">
        <color indexed="14"/>
      </left>
      <right>
        <color indexed="63"/>
      </right>
      <top style="thick">
        <color indexed="14"/>
      </top>
      <bottom style="thick">
        <color indexed="14"/>
      </bottom>
    </border>
    <border>
      <left>
        <color indexed="63"/>
      </left>
      <right>
        <color indexed="63"/>
      </right>
      <top style="thick">
        <color indexed="14"/>
      </top>
      <bottom style="thick">
        <color indexed="14"/>
      </bottom>
    </border>
    <border>
      <left>
        <color indexed="63"/>
      </left>
      <right style="medium">
        <color indexed="53"/>
      </right>
      <top style="medium">
        <color indexed="53"/>
      </top>
      <bottom style="thin"/>
    </border>
    <border>
      <left>
        <color indexed="63"/>
      </left>
      <right style="thick">
        <color indexed="14"/>
      </right>
      <top style="thick">
        <color indexed="14"/>
      </top>
      <bottom style="thick">
        <color indexed="14"/>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53"/>
      </right>
      <top style="medium">
        <color indexed="53"/>
      </top>
      <bottom>
        <color indexed="63"/>
      </bottom>
    </border>
    <border>
      <left>
        <color indexed="63"/>
      </left>
      <right style="medium">
        <color indexed="53"/>
      </right>
      <top>
        <color indexed="63"/>
      </top>
      <bottom>
        <color indexed="63"/>
      </bottom>
    </border>
    <border>
      <left style="thin"/>
      <right style="thin"/>
      <top style="medium">
        <color indexed="17"/>
      </top>
      <bottom>
        <color indexed="63"/>
      </bottom>
    </border>
    <border>
      <left style="thin"/>
      <right style="medium">
        <color indexed="17"/>
      </right>
      <top style="medium">
        <color indexed="17"/>
      </top>
      <bottom>
        <color indexed="63"/>
      </bottom>
    </border>
    <border>
      <left>
        <color indexed="63"/>
      </left>
      <right style="thin"/>
      <top style="medium">
        <color indexed="17"/>
      </top>
      <bottom style="thin"/>
    </border>
    <border>
      <left style="thin"/>
      <right>
        <color indexed="63"/>
      </right>
      <top style="medium">
        <color indexed="17"/>
      </top>
      <bottom style="thin"/>
    </border>
    <border>
      <left>
        <color indexed="63"/>
      </left>
      <right style="medium">
        <color indexed="17"/>
      </right>
      <top style="medium">
        <color indexed="17"/>
      </top>
      <bottom style="thin"/>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color indexed="63"/>
      </bottom>
    </border>
    <border>
      <left style="medium">
        <color indexed="53"/>
      </left>
      <right style="thin"/>
      <top style="medium">
        <color indexed="53"/>
      </top>
      <bottom>
        <color indexed="63"/>
      </bottom>
    </border>
    <border>
      <left style="medium">
        <color indexed="53"/>
      </left>
      <right style="thin"/>
      <top>
        <color indexed="63"/>
      </top>
      <bottom>
        <color indexed="63"/>
      </bottom>
    </border>
    <border>
      <left style="medium">
        <color indexed="17"/>
      </left>
      <right style="thin"/>
      <top style="medium">
        <color indexed="17"/>
      </top>
      <bottom>
        <color indexed="63"/>
      </bottom>
    </border>
    <border>
      <left style="medium">
        <color indexed="17"/>
      </left>
      <right style="thin"/>
      <top>
        <color indexed="63"/>
      </top>
      <bottom style="medium">
        <color indexed="17"/>
      </bottom>
    </border>
    <border>
      <left style="thin"/>
      <right style="thin"/>
      <top style="medium">
        <color indexed="53"/>
      </top>
      <bottom>
        <color indexed="63"/>
      </bottom>
    </border>
    <border>
      <left style="thin"/>
      <right>
        <color indexed="63"/>
      </right>
      <top style="medium">
        <color indexed="53"/>
      </top>
      <bottom>
        <color indexed="63"/>
      </bottom>
    </border>
    <border>
      <left style="medium">
        <color indexed="53"/>
      </left>
      <right>
        <color indexed="63"/>
      </right>
      <top style="medium">
        <color indexed="53"/>
      </top>
      <bottom style="medium">
        <color indexed="53"/>
      </bottom>
    </border>
    <border>
      <left>
        <color indexed="63"/>
      </left>
      <right>
        <color indexed="63"/>
      </right>
      <top style="medium">
        <color indexed="53"/>
      </top>
      <bottom style="medium">
        <color indexed="53"/>
      </bottom>
    </border>
    <border>
      <left>
        <color indexed="63"/>
      </left>
      <right style="medium">
        <color indexed="53"/>
      </right>
      <top>
        <color indexed="63"/>
      </top>
      <bottom style="medium">
        <color indexed="53"/>
      </bottom>
    </border>
    <border>
      <left>
        <color indexed="63"/>
      </left>
      <right style="medium">
        <color indexed="17"/>
      </right>
      <top style="medium">
        <color indexed="17"/>
      </top>
      <bottom>
        <color indexed="63"/>
      </bottom>
    </border>
    <border>
      <left>
        <color indexed="63"/>
      </left>
      <right style="medium">
        <color indexed="17"/>
      </right>
      <top>
        <color indexed="63"/>
      </top>
      <bottom>
        <color indexed="63"/>
      </bottom>
    </border>
    <border>
      <left>
        <color indexed="63"/>
      </left>
      <right>
        <color indexed="63"/>
      </right>
      <top style="medium">
        <color indexed="53"/>
      </top>
      <bottom>
        <color indexed="63"/>
      </bottom>
    </border>
    <border>
      <left style="medium">
        <color indexed="53"/>
      </left>
      <right style="medium">
        <color indexed="53"/>
      </right>
      <top style="medium">
        <color indexed="53"/>
      </top>
      <bottom>
        <color indexed="63"/>
      </bottom>
    </border>
    <border>
      <left style="medium">
        <color indexed="53"/>
      </left>
      <right style="medium">
        <color indexed="53"/>
      </right>
      <top>
        <color indexed="63"/>
      </top>
      <bottom style="medium">
        <color indexed="53"/>
      </bottom>
    </border>
    <border>
      <left style="thick">
        <color indexed="53"/>
      </left>
      <right>
        <color indexed="63"/>
      </right>
      <top style="thick">
        <color indexed="53"/>
      </top>
      <bottom>
        <color indexed="63"/>
      </bottom>
    </border>
    <border>
      <left style="thin"/>
      <right style="thin"/>
      <top style="medium">
        <color indexed="12"/>
      </top>
      <bottom>
        <color indexed="63"/>
      </bottom>
    </border>
    <border>
      <left style="medium">
        <color indexed="12"/>
      </left>
      <right style="medium">
        <color indexed="12"/>
      </right>
      <top style="medium">
        <color indexed="12"/>
      </top>
      <bottom>
        <color indexed="63"/>
      </bottom>
    </border>
    <border>
      <left>
        <color indexed="63"/>
      </left>
      <right style="medium">
        <color indexed="12"/>
      </right>
      <top>
        <color indexed="63"/>
      </top>
      <bottom style="medium">
        <color indexed="12"/>
      </bottom>
    </border>
    <border>
      <left style="medium">
        <color indexed="12"/>
      </left>
      <right style="medium">
        <color indexed="12"/>
      </right>
      <top>
        <color indexed="63"/>
      </top>
      <bottom style="medium">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53"/>
      </left>
      <right style="thin"/>
      <top>
        <color indexed="63"/>
      </top>
      <bottom style="medium">
        <color indexed="53"/>
      </bottom>
    </border>
    <border>
      <left style="medium">
        <color indexed="17"/>
      </left>
      <right style="thin"/>
      <top>
        <color indexed="63"/>
      </top>
      <bottom>
        <color indexed="63"/>
      </bottom>
    </border>
    <border>
      <left style="medium">
        <color indexed="17"/>
      </left>
      <right style="medium">
        <color indexed="17"/>
      </right>
      <top>
        <color indexed="63"/>
      </top>
      <bottom style="medium">
        <color indexed="17"/>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style="medium">
        <color indexed="12"/>
      </right>
      <top>
        <color indexed="63"/>
      </top>
      <bottom>
        <color indexed="63"/>
      </bottom>
    </border>
    <border>
      <left style="medium">
        <color indexed="12"/>
      </left>
      <right style="thin"/>
      <top>
        <color indexed="63"/>
      </top>
      <bottom>
        <color indexed="63"/>
      </bottom>
    </border>
    <border>
      <left>
        <color indexed="63"/>
      </left>
      <right>
        <color indexed="63"/>
      </right>
      <top style="medium">
        <color indexed="20"/>
      </top>
      <bottom>
        <color indexed="63"/>
      </bottom>
    </border>
    <border>
      <left style="medium">
        <color indexed="20"/>
      </left>
      <right style="thin"/>
      <top>
        <color indexed="63"/>
      </top>
      <bottom>
        <color indexed="63"/>
      </bottom>
    </border>
    <border>
      <left>
        <color indexed="63"/>
      </left>
      <right style="medium">
        <color indexed="20"/>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5" fillId="0" borderId="0" applyNumberFormat="0" applyFill="0" applyBorder="0" applyAlignment="0" applyProtection="0"/>
    <xf numFmtId="0" fontId="17" fillId="4" borderId="0" applyNumberFormat="0" applyBorder="0" applyAlignment="0" applyProtection="0"/>
  </cellStyleXfs>
  <cellXfs count="602">
    <xf numFmtId="0" fontId="0" fillId="0" borderId="0" xfId="0" applyAlignment="1">
      <alignment vertical="center"/>
    </xf>
    <xf numFmtId="0" fontId="0" fillId="0" borderId="0" xfId="0" applyFill="1" applyBorder="1" applyAlignment="1">
      <alignment vertical="center"/>
    </xf>
    <xf numFmtId="9" fontId="0" fillId="0" borderId="0" xfId="0" applyNumberForma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9" fontId="0" fillId="0" borderId="0" xfId="0" applyNumberForma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center"/>
    </xf>
    <xf numFmtId="0" fontId="20" fillId="0" borderId="0" xfId="0" applyFont="1" applyBorder="1" applyAlignment="1">
      <alignment horizontal="right" vertical="center"/>
    </xf>
    <xf numFmtId="180" fontId="19" fillId="0" borderId="0" xfId="0" applyNumberFormat="1"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horizontal="center" vertical="center" wrapText="1"/>
    </xf>
    <xf numFmtId="0" fontId="0" fillId="0" borderId="0" xfId="0" applyFill="1" applyBorder="1" applyAlignment="1">
      <alignment vertical="center"/>
    </xf>
    <xf numFmtId="0" fontId="22" fillId="0" borderId="0" xfId="43" applyFill="1" applyBorder="1" applyAlignment="1" applyProtection="1">
      <alignment vertical="center"/>
      <protection/>
    </xf>
    <xf numFmtId="0" fontId="38" fillId="0" borderId="0" xfId="0" applyFont="1" applyAlignment="1">
      <alignment vertical="center"/>
    </xf>
    <xf numFmtId="0" fontId="38" fillId="0" borderId="0" xfId="0" applyFont="1" applyFill="1" applyAlignment="1">
      <alignment vertical="center"/>
    </xf>
    <xf numFmtId="0" fontId="39" fillId="0" borderId="0" xfId="0" applyFont="1" applyAlignment="1" applyProtection="1">
      <alignment horizontal="left"/>
      <protection/>
    </xf>
    <xf numFmtId="0" fontId="38" fillId="0" borderId="0" xfId="0" applyFont="1" applyAlignment="1" applyProtection="1">
      <alignment horizontal="right"/>
      <protection/>
    </xf>
    <xf numFmtId="0" fontId="38" fillId="0" borderId="0" xfId="0" applyFont="1" applyAlignment="1" applyProtection="1">
      <alignment horizontal="center"/>
      <protection/>
    </xf>
    <xf numFmtId="0" fontId="38" fillId="21" borderId="13" xfId="0" applyFont="1" applyFill="1" applyBorder="1" applyAlignment="1" applyProtection="1">
      <alignment vertical="center"/>
      <protection locked="0"/>
    </xf>
    <xf numFmtId="0" fontId="38" fillId="0" borderId="0" xfId="0" applyFont="1" applyAlignment="1" applyProtection="1">
      <alignment horizontal="center" vertical="center"/>
      <protection/>
    </xf>
    <xf numFmtId="0" fontId="38" fillId="0" borderId="0" xfId="0" applyFont="1" applyAlignment="1" applyProtection="1">
      <alignment vertical="center"/>
      <protection/>
    </xf>
    <xf numFmtId="0" fontId="38" fillId="0" borderId="0" xfId="0" applyFont="1" applyAlignment="1" applyProtection="1" quotePrefix="1">
      <alignment horizontal="center"/>
      <protection/>
    </xf>
    <xf numFmtId="0" fontId="38" fillId="0" borderId="0" xfId="0" applyFont="1" applyFill="1" applyAlignment="1" applyProtection="1">
      <alignment vertical="center"/>
      <protection/>
    </xf>
    <xf numFmtId="0" fontId="38" fillId="3" borderId="14" xfId="0" applyFont="1" applyFill="1" applyBorder="1" applyAlignment="1" applyProtection="1">
      <alignment horizontal="center"/>
      <protection/>
    </xf>
    <xf numFmtId="0" fontId="40" fillId="0" borderId="0" xfId="0" applyFont="1" applyAlignment="1" applyProtection="1" quotePrefix="1">
      <alignment horizontal="right"/>
      <protection/>
    </xf>
    <xf numFmtId="0" fontId="40" fillId="0" borderId="0" xfId="0" applyFont="1" applyAlignment="1" applyProtection="1">
      <alignment horizontal="center"/>
      <protection/>
    </xf>
    <xf numFmtId="0" fontId="40" fillId="0" borderId="0" xfId="0" applyFont="1" applyBorder="1" applyAlignment="1" applyProtection="1">
      <alignment horizontal="right"/>
      <protection/>
    </xf>
    <xf numFmtId="0" fontId="38" fillId="0" borderId="0" xfId="0" applyFont="1" applyBorder="1" applyAlignment="1" applyProtection="1">
      <alignment/>
      <protection/>
    </xf>
    <xf numFmtId="176" fontId="38" fillId="0" borderId="0" xfId="0" applyNumberFormat="1" applyFont="1" applyBorder="1" applyAlignment="1" applyProtection="1">
      <alignment horizontal="center"/>
      <protection/>
    </xf>
    <xf numFmtId="0" fontId="38" fillId="0" borderId="0" xfId="0" applyFont="1" applyBorder="1" applyAlignment="1" applyProtection="1">
      <alignment horizontal="center"/>
      <protection/>
    </xf>
    <xf numFmtId="0" fontId="40" fillId="0" borderId="0" xfId="0" applyFont="1" applyBorder="1" applyAlignment="1" applyProtection="1">
      <alignment horizontal="center" vertical="center"/>
      <protection/>
    </xf>
    <xf numFmtId="0" fontId="38" fillId="0" borderId="0" xfId="0" applyFont="1" applyBorder="1" applyAlignment="1" applyProtection="1">
      <alignment horizontal="center" vertical="center"/>
      <protection/>
    </xf>
    <xf numFmtId="5" fontId="40" fillId="0" borderId="0" xfId="0" applyNumberFormat="1" applyFont="1" applyBorder="1" applyAlignment="1" applyProtection="1" quotePrefix="1">
      <alignment horizontal="right"/>
      <protection/>
    </xf>
    <xf numFmtId="0" fontId="38" fillId="0" borderId="0" xfId="0" applyFont="1" applyBorder="1" applyAlignment="1" applyProtection="1">
      <alignment vertical="center"/>
      <protection/>
    </xf>
    <xf numFmtId="0" fontId="38" fillId="0" borderId="0" xfId="0" applyFont="1" applyBorder="1" applyAlignment="1" applyProtection="1" quotePrefix="1">
      <alignment horizontal="left" vertical="center"/>
      <protection/>
    </xf>
    <xf numFmtId="0" fontId="38" fillId="0" borderId="0" xfId="0" applyFont="1" applyAlignment="1" applyProtection="1" quotePrefix="1">
      <alignment horizontal="left" vertical="center"/>
      <protection/>
    </xf>
    <xf numFmtId="0" fontId="38" fillId="0" borderId="0" xfId="0" applyFont="1" applyAlignment="1" applyProtection="1">
      <alignment/>
      <protection/>
    </xf>
    <xf numFmtId="0" fontId="38" fillId="0" borderId="0" xfId="0" applyFont="1" applyAlignment="1" applyProtection="1" quotePrefix="1">
      <alignment horizontal="left"/>
      <protection/>
    </xf>
    <xf numFmtId="0" fontId="38" fillId="0" borderId="0" xfId="0" applyFont="1" applyFill="1" applyBorder="1" applyAlignment="1" applyProtection="1">
      <alignment vertical="center"/>
      <protection/>
    </xf>
    <xf numFmtId="0" fontId="38" fillId="0" borderId="0" xfId="0" applyFont="1" applyBorder="1" applyAlignment="1" applyProtection="1">
      <alignment vertical="center"/>
      <protection/>
    </xf>
    <xf numFmtId="177" fontId="38" fillId="0" borderId="0" xfId="0" applyNumberFormat="1" applyFont="1" applyBorder="1" applyAlignment="1" applyProtection="1">
      <alignment horizontal="center" wrapText="1"/>
      <protection/>
    </xf>
    <xf numFmtId="0" fontId="38" fillId="0" borderId="15" xfId="0" applyFont="1" applyFill="1" applyBorder="1" applyAlignment="1" applyProtection="1">
      <alignment vertical="center"/>
      <protection/>
    </xf>
    <xf numFmtId="0" fontId="38" fillId="0" borderId="16" xfId="0" applyFont="1" applyFill="1" applyBorder="1" applyAlignment="1" applyProtection="1">
      <alignment vertical="center"/>
      <protection/>
    </xf>
    <xf numFmtId="0" fontId="38" fillId="0" borderId="0" xfId="0" applyFont="1" applyBorder="1" applyAlignment="1" applyProtection="1" quotePrefix="1">
      <alignment horizontal="center" wrapText="1"/>
      <protection/>
    </xf>
    <xf numFmtId="0" fontId="38" fillId="0" borderId="0" xfId="0" applyFont="1" applyAlignment="1">
      <alignment horizontal="center"/>
    </xf>
    <xf numFmtId="0" fontId="41" fillId="7" borderId="17" xfId="0" applyFont="1" applyFill="1" applyBorder="1" applyAlignment="1" applyProtection="1">
      <alignment horizontal="center" vertical="center" wrapText="1"/>
      <protection/>
    </xf>
    <xf numFmtId="0" fontId="38" fillId="7" borderId="0" xfId="0" applyFont="1" applyFill="1" applyBorder="1" applyAlignment="1" applyProtection="1">
      <alignment horizontal="center"/>
      <protection/>
    </xf>
    <xf numFmtId="0" fontId="38" fillId="7" borderId="18" xfId="0" applyFont="1" applyFill="1" applyBorder="1" applyAlignment="1" applyProtection="1">
      <alignment horizontal="center" wrapText="1"/>
      <protection/>
    </xf>
    <xf numFmtId="0" fontId="38" fillId="7" borderId="19" xfId="0" applyFont="1" applyFill="1" applyBorder="1" applyAlignment="1" applyProtection="1">
      <alignment horizontal="center"/>
      <protection/>
    </xf>
    <xf numFmtId="0" fontId="41" fillId="7" borderId="20" xfId="0" applyFont="1" applyFill="1" applyBorder="1" applyAlignment="1" applyProtection="1">
      <alignment horizontal="center" vertical="center" wrapText="1"/>
      <protection/>
    </xf>
    <xf numFmtId="0" fontId="38" fillId="7" borderId="21" xfId="0" applyFont="1" applyFill="1" applyBorder="1" applyAlignment="1" applyProtection="1">
      <alignment horizontal="center"/>
      <protection/>
    </xf>
    <xf numFmtId="0" fontId="38" fillId="7" borderId="21" xfId="0" applyFont="1" applyFill="1" applyBorder="1" applyAlignment="1" applyProtection="1">
      <alignment horizontal="center" wrapText="1"/>
      <protection/>
    </xf>
    <xf numFmtId="0" fontId="38" fillId="7" borderId="22" xfId="0" applyFont="1" applyFill="1" applyBorder="1" applyAlignment="1" applyProtection="1">
      <alignment horizontal="center"/>
      <protection/>
    </xf>
    <xf numFmtId="0" fontId="38" fillId="7" borderId="23" xfId="0" applyFont="1" applyFill="1" applyBorder="1" applyAlignment="1" applyProtection="1">
      <alignment horizontal="center"/>
      <protection/>
    </xf>
    <xf numFmtId="0" fontId="38" fillId="7" borderId="24" xfId="0" applyFont="1" applyFill="1" applyBorder="1" applyAlignment="1" applyProtection="1">
      <alignment horizontal="center"/>
      <protection/>
    </xf>
    <xf numFmtId="0" fontId="38" fillId="0" borderId="25" xfId="0" applyFont="1" applyFill="1" applyBorder="1" applyAlignment="1" applyProtection="1">
      <alignment horizontal="center"/>
      <protection/>
    </xf>
    <xf numFmtId="0" fontId="38" fillId="0" borderId="0" xfId="0" applyFont="1" applyFill="1" applyBorder="1" applyAlignment="1" applyProtection="1">
      <alignment horizontal="center"/>
      <protection/>
    </xf>
    <xf numFmtId="0" fontId="38" fillId="0" borderId="26" xfId="0" applyFont="1" applyFill="1" applyBorder="1" applyAlignment="1" applyProtection="1">
      <alignment horizontal="center"/>
      <protection/>
    </xf>
    <xf numFmtId="0" fontId="38" fillId="7" borderId="27" xfId="0" applyFont="1" applyFill="1" applyBorder="1" applyAlignment="1" applyProtection="1" quotePrefix="1">
      <alignment horizontal="center"/>
      <protection/>
    </xf>
    <xf numFmtId="0" fontId="38" fillId="7" borderId="28" xfId="0" applyFont="1" applyFill="1" applyBorder="1" applyAlignment="1" applyProtection="1">
      <alignment horizontal="distributed"/>
      <protection/>
    </xf>
    <xf numFmtId="9" fontId="38" fillId="21" borderId="29" xfId="0" applyNumberFormat="1" applyFont="1" applyFill="1" applyBorder="1" applyAlignment="1" applyProtection="1">
      <alignment horizontal="distributed" vertical="center"/>
      <protection locked="0"/>
    </xf>
    <xf numFmtId="0" fontId="38" fillId="21" borderId="30" xfId="0" applyFont="1" applyFill="1" applyBorder="1" applyAlignment="1" applyProtection="1">
      <alignment horizontal="center" vertical="center"/>
      <protection locked="0"/>
    </xf>
    <xf numFmtId="0" fontId="38" fillId="21" borderId="31" xfId="0" applyFont="1" applyFill="1" applyBorder="1" applyAlignment="1" applyProtection="1">
      <alignment horizontal="center" vertical="center"/>
      <protection locked="0"/>
    </xf>
    <xf numFmtId="181" fontId="40" fillId="7" borderId="32" xfId="0" applyNumberFormat="1" applyFont="1" applyFill="1" applyBorder="1" applyAlignment="1" applyProtection="1">
      <alignment vertical="center"/>
      <protection/>
    </xf>
    <xf numFmtId="179" fontId="40" fillId="7" borderId="33" xfId="0" applyNumberFormat="1" applyFont="1" applyFill="1" applyBorder="1" applyAlignment="1" applyProtection="1">
      <alignment horizontal="center" vertical="center"/>
      <protection/>
    </xf>
    <xf numFmtId="179" fontId="40" fillId="7" borderId="34" xfId="0" applyNumberFormat="1" applyFont="1" applyFill="1" applyBorder="1" applyAlignment="1" applyProtection="1">
      <alignment horizontal="center" vertical="center"/>
      <protection/>
    </xf>
    <xf numFmtId="182" fontId="40" fillId="7" borderId="34" xfId="0" applyNumberFormat="1" applyFont="1" applyFill="1" applyBorder="1" applyAlignment="1" applyProtection="1">
      <alignment horizontal="center" vertical="center"/>
      <protection/>
    </xf>
    <xf numFmtId="182" fontId="38" fillId="0" borderId="0" xfId="0" applyNumberFormat="1" applyFont="1" applyFill="1" applyBorder="1" applyAlignment="1" applyProtection="1">
      <alignment vertical="center"/>
      <protection/>
    </xf>
    <xf numFmtId="9" fontId="38" fillId="0" borderId="25" xfId="0" applyNumberFormat="1" applyFont="1" applyFill="1" applyBorder="1" applyAlignment="1" applyProtection="1">
      <alignment vertical="center"/>
      <protection/>
    </xf>
    <xf numFmtId="9" fontId="38" fillId="0" borderId="0" xfId="0" applyNumberFormat="1" applyFont="1" applyFill="1" applyBorder="1" applyAlignment="1" applyProtection="1">
      <alignment vertical="center"/>
      <protection/>
    </xf>
    <xf numFmtId="0" fontId="38" fillId="0" borderId="26" xfId="0" applyFont="1" applyFill="1" applyBorder="1" applyAlignment="1" applyProtection="1">
      <alignment vertical="center"/>
      <protection/>
    </xf>
    <xf numFmtId="0" fontId="38" fillId="0" borderId="10" xfId="0" applyFont="1" applyFill="1" applyBorder="1" applyAlignment="1" applyProtection="1" quotePrefix="1">
      <alignment horizontal="center"/>
      <protection/>
    </xf>
    <xf numFmtId="9" fontId="38" fillId="0" borderId="0" xfId="0" applyNumberFormat="1" applyFont="1" applyFill="1" applyBorder="1" applyAlignment="1" applyProtection="1" quotePrefix="1">
      <alignment horizontal="center"/>
      <protection/>
    </xf>
    <xf numFmtId="9" fontId="38" fillId="0" borderId="0" xfId="0" applyNumberFormat="1" applyFont="1" applyAlignment="1" applyProtection="1">
      <alignment vertical="center"/>
      <protection/>
    </xf>
    <xf numFmtId="0" fontId="38" fillId="7" borderId="35" xfId="0" applyFont="1" applyFill="1" applyBorder="1" applyAlignment="1" applyProtection="1" quotePrefix="1">
      <alignment horizontal="center"/>
      <protection/>
    </xf>
    <xf numFmtId="0" fontId="38" fillId="7" borderId="12" xfId="0" applyFont="1" applyFill="1" applyBorder="1" applyAlignment="1" applyProtection="1">
      <alignment horizontal="distributed"/>
      <protection/>
    </xf>
    <xf numFmtId="9" fontId="38" fillId="21" borderId="36" xfId="0" applyNumberFormat="1" applyFont="1" applyFill="1" applyBorder="1" applyAlignment="1" applyProtection="1">
      <alignment horizontal="distributed" vertical="center"/>
      <protection locked="0"/>
    </xf>
    <xf numFmtId="0" fontId="38" fillId="21" borderId="35" xfId="0" applyFont="1" applyFill="1" applyBorder="1" applyAlignment="1" applyProtection="1">
      <alignment horizontal="center" vertical="center"/>
      <protection locked="0"/>
    </xf>
    <xf numFmtId="0" fontId="38" fillId="21" borderId="37" xfId="0" applyFont="1" applyFill="1" applyBorder="1" applyAlignment="1" applyProtection="1">
      <alignment horizontal="center" vertical="center"/>
      <protection locked="0"/>
    </xf>
    <xf numFmtId="0" fontId="38" fillId="21" borderId="38" xfId="0" applyFont="1" applyFill="1" applyBorder="1" applyAlignment="1" applyProtection="1">
      <alignment horizontal="center" vertical="center"/>
      <protection locked="0"/>
    </xf>
    <xf numFmtId="181" fontId="40" fillId="7" borderId="39" xfId="0" applyNumberFormat="1" applyFont="1" applyFill="1" applyBorder="1" applyAlignment="1" applyProtection="1">
      <alignment vertical="center"/>
      <protection/>
    </xf>
    <xf numFmtId="181" fontId="40" fillId="7" borderId="10" xfId="0" applyNumberFormat="1" applyFont="1" applyFill="1" applyBorder="1" applyAlignment="1" applyProtection="1">
      <alignment vertical="center"/>
      <protection/>
    </xf>
    <xf numFmtId="179" fontId="40" fillId="7" borderId="38" xfId="0" applyNumberFormat="1" applyFont="1" applyFill="1" applyBorder="1" applyAlignment="1" applyProtection="1">
      <alignment horizontal="center" vertical="center"/>
      <protection/>
    </xf>
    <xf numFmtId="179" fontId="40" fillId="7" borderId="40" xfId="0" applyNumberFormat="1" applyFont="1" applyFill="1" applyBorder="1" applyAlignment="1" applyProtection="1">
      <alignment horizontal="center" vertical="center"/>
      <protection/>
    </xf>
    <xf numFmtId="182" fontId="40" fillId="7" borderId="40" xfId="0" applyNumberFormat="1" applyFont="1" applyFill="1" applyBorder="1" applyAlignment="1" applyProtection="1">
      <alignment horizontal="center" vertical="center"/>
      <protection/>
    </xf>
    <xf numFmtId="0" fontId="38" fillId="0" borderId="25" xfId="0" applyFont="1" applyFill="1" applyBorder="1" applyAlignment="1" applyProtection="1">
      <alignment vertical="center"/>
      <protection/>
    </xf>
    <xf numFmtId="0" fontId="38" fillId="0" borderId="10" xfId="0" applyFont="1" applyFill="1" applyBorder="1" applyAlignment="1" applyProtection="1">
      <alignment horizontal="center"/>
      <protection/>
    </xf>
    <xf numFmtId="0" fontId="38" fillId="21" borderId="36" xfId="0" applyFont="1" applyFill="1" applyBorder="1" applyAlignment="1" applyProtection="1">
      <alignment horizontal="distributed" vertical="center"/>
      <protection locked="0"/>
    </xf>
    <xf numFmtId="179" fontId="40" fillId="7" borderId="11" xfId="0" applyNumberFormat="1" applyFont="1" applyFill="1" applyBorder="1" applyAlignment="1" applyProtection="1">
      <alignment horizontal="center" vertical="center"/>
      <protection/>
    </xf>
    <xf numFmtId="189" fontId="38" fillId="0" borderId="10" xfId="0" applyNumberFormat="1" applyFont="1" applyFill="1" applyBorder="1" applyAlignment="1" applyProtection="1">
      <alignment horizontal="center"/>
      <protection/>
    </xf>
    <xf numFmtId="0" fontId="38" fillId="21" borderId="41" xfId="0" applyFont="1" applyFill="1" applyBorder="1" applyAlignment="1" applyProtection="1">
      <alignment horizontal="center" vertical="center"/>
      <protection locked="0"/>
    </xf>
    <xf numFmtId="0" fontId="38" fillId="21" borderId="42" xfId="0" applyFont="1" applyFill="1" applyBorder="1" applyAlignment="1" applyProtection="1">
      <alignment horizontal="center" vertical="center"/>
      <protection locked="0"/>
    </xf>
    <xf numFmtId="0" fontId="38" fillId="7" borderId="43" xfId="0" applyFont="1" applyFill="1" applyBorder="1" applyAlignment="1" applyProtection="1" quotePrefix="1">
      <alignment horizontal="center"/>
      <protection/>
    </xf>
    <xf numFmtId="0" fontId="38" fillId="7" borderId="44" xfId="0" applyFont="1" applyFill="1" applyBorder="1" applyAlignment="1" applyProtection="1">
      <alignment horizontal="distributed"/>
      <protection/>
    </xf>
    <xf numFmtId="9" fontId="38" fillId="21" borderId="45" xfId="0" applyNumberFormat="1" applyFont="1" applyFill="1" applyBorder="1" applyAlignment="1" applyProtection="1">
      <alignment horizontal="distributed" vertical="center"/>
      <protection locked="0"/>
    </xf>
    <xf numFmtId="0" fontId="38" fillId="21" borderId="46" xfId="0" applyFont="1" applyFill="1" applyBorder="1" applyAlignment="1" applyProtection="1">
      <alignment horizontal="center" vertical="center"/>
      <protection locked="0"/>
    </xf>
    <xf numFmtId="0" fontId="38" fillId="21" borderId="47" xfId="0" applyFont="1" applyFill="1" applyBorder="1" applyAlignment="1" applyProtection="1">
      <alignment horizontal="center" vertical="center"/>
      <protection locked="0"/>
    </xf>
    <xf numFmtId="181" fontId="40" fillId="7" borderId="48" xfId="0" applyNumberFormat="1" applyFont="1" applyFill="1" applyBorder="1" applyAlignment="1" applyProtection="1">
      <alignment vertical="center"/>
      <protection/>
    </xf>
    <xf numFmtId="181" fontId="40" fillId="7" borderId="49" xfId="0" applyNumberFormat="1" applyFont="1" applyFill="1" applyBorder="1" applyAlignment="1" applyProtection="1">
      <alignment vertical="center"/>
      <protection/>
    </xf>
    <xf numFmtId="179" fontId="40" fillId="7" borderId="50" xfId="0" applyNumberFormat="1" applyFont="1" applyFill="1" applyBorder="1" applyAlignment="1" applyProtection="1">
      <alignment horizontal="center" vertical="center"/>
      <protection/>
    </xf>
    <xf numFmtId="179" fontId="40" fillId="7" borderId="51" xfId="0" applyNumberFormat="1" applyFont="1" applyFill="1" applyBorder="1" applyAlignment="1" applyProtection="1">
      <alignment horizontal="center" vertical="center"/>
      <protection/>
    </xf>
    <xf numFmtId="182" fontId="40" fillId="7" borderId="51" xfId="0" applyNumberFormat="1" applyFont="1" applyFill="1" applyBorder="1" applyAlignment="1" applyProtection="1">
      <alignment horizontal="center" vertical="center"/>
      <protection/>
    </xf>
    <xf numFmtId="0" fontId="38" fillId="7" borderId="52" xfId="0" applyFont="1" applyFill="1" applyBorder="1" applyAlignment="1" applyProtection="1" quotePrefix="1">
      <alignment horizontal="center"/>
      <protection/>
    </xf>
    <xf numFmtId="0" fontId="38" fillId="7" borderId="53" xfId="0" applyFont="1" applyFill="1" applyBorder="1" applyAlignment="1" applyProtection="1" quotePrefix="1">
      <alignment horizontal="center"/>
      <protection/>
    </xf>
    <xf numFmtId="5" fontId="43" fillId="7" borderId="54" xfId="0" applyNumberFormat="1" applyFont="1" applyFill="1" applyBorder="1" applyAlignment="1" applyProtection="1">
      <alignment vertical="center"/>
      <protection/>
    </xf>
    <xf numFmtId="0" fontId="38" fillId="7" borderId="55" xfId="0" applyFont="1" applyFill="1" applyBorder="1" applyAlignment="1" applyProtection="1" quotePrefix="1">
      <alignment horizontal="center"/>
      <protection/>
    </xf>
    <xf numFmtId="5" fontId="43" fillId="7" borderId="56" xfId="0" applyNumberFormat="1" applyFont="1" applyFill="1" applyBorder="1" applyAlignment="1" applyProtection="1">
      <alignment vertical="center"/>
      <protection/>
    </xf>
    <xf numFmtId="5" fontId="38" fillId="7" borderId="57" xfId="0" applyNumberFormat="1" applyFont="1" applyFill="1" applyBorder="1" applyAlignment="1" applyProtection="1">
      <alignment vertical="center"/>
      <protection/>
    </xf>
    <xf numFmtId="5" fontId="38" fillId="7" borderId="58" xfId="0" applyNumberFormat="1" applyFont="1" applyFill="1" applyBorder="1" applyAlignment="1" applyProtection="1">
      <alignment vertical="center"/>
      <protection/>
    </xf>
    <xf numFmtId="5" fontId="38" fillId="7" borderId="59" xfId="0" applyNumberFormat="1" applyFont="1" applyFill="1" applyBorder="1" applyAlignment="1" applyProtection="1">
      <alignment vertical="center"/>
      <protection/>
    </xf>
    <xf numFmtId="5" fontId="38" fillId="0" borderId="0" xfId="0" applyNumberFormat="1" applyFont="1" applyBorder="1" applyAlignment="1" applyProtection="1">
      <alignment vertical="center"/>
      <protection/>
    </xf>
    <xf numFmtId="0" fontId="38" fillId="0" borderId="10" xfId="0" applyFont="1" applyBorder="1" applyAlignment="1" applyProtection="1" quotePrefix="1">
      <alignment horizontal="center"/>
      <protection/>
    </xf>
    <xf numFmtId="0" fontId="38" fillId="0" borderId="0" xfId="0" applyFont="1" applyBorder="1" applyAlignment="1" applyProtection="1" quotePrefix="1">
      <alignment horizontal="center"/>
      <protection/>
    </xf>
    <xf numFmtId="176" fontId="38" fillId="0" borderId="0" xfId="0" applyNumberFormat="1" applyFont="1" applyBorder="1" applyAlignment="1" applyProtection="1">
      <alignment vertical="center"/>
      <protection/>
    </xf>
    <xf numFmtId="5" fontId="38" fillId="0" borderId="0" xfId="0" applyNumberFormat="1" applyFont="1" applyFill="1" applyBorder="1" applyAlignment="1" applyProtection="1">
      <alignment vertical="center"/>
      <protection/>
    </xf>
    <xf numFmtId="0" fontId="38" fillId="0" borderId="60" xfId="0" applyFont="1" applyFill="1" applyBorder="1" applyAlignment="1" applyProtection="1">
      <alignment vertical="center"/>
      <protection/>
    </xf>
    <xf numFmtId="0" fontId="38" fillId="0" borderId="61" xfId="0" applyFont="1" applyFill="1" applyBorder="1" applyAlignment="1" applyProtection="1">
      <alignment vertical="center"/>
      <protection/>
    </xf>
    <xf numFmtId="0" fontId="38" fillId="0" borderId="62" xfId="0" applyFont="1" applyFill="1" applyBorder="1" applyAlignment="1" applyProtection="1">
      <alignment vertical="center"/>
      <protection/>
    </xf>
    <xf numFmtId="177" fontId="38" fillId="0" borderId="63" xfId="0" applyNumberFormat="1" applyFont="1" applyBorder="1" applyAlignment="1" applyProtection="1">
      <alignment horizontal="center" wrapText="1"/>
      <protection/>
    </xf>
    <xf numFmtId="0" fontId="38" fillId="0" borderId="64" xfId="0" applyFont="1" applyFill="1" applyBorder="1" applyAlignment="1" applyProtection="1">
      <alignment vertical="center"/>
      <protection/>
    </xf>
    <xf numFmtId="0" fontId="38" fillId="0" borderId="65" xfId="0" applyFont="1" applyFill="1" applyBorder="1" applyAlignment="1" applyProtection="1">
      <alignment vertical="center"/>
      <protection/>
    </xf>
    <xf numFmtId="0" fontId="38" fillId="0" borderId="66" xfId="0" applyFont="1" applyBorder="1" applyAlignment="1" applyProtection="1">
      <alignment vertical="center"/>
      <protection/>
    </xf>
    <xf numFmtId="0" fontId="41" fillId="4" borderId="67" xfId="0" applyFont="1" applyFill="1" applyBorder="1" applyAlignment="1" applyProtection="1">
      <alignment horizontal="center" vertical="center" wrapText="1"/>
      <protection/>
    </xf>
    <xf numFmtId="0" fontId="38" fillId="4" borderId="0" xfId="0" applyFont="1" applyFill="1" applyBorder="1" applyAlignment="1" applyProtection="1">
      <alignment horizontal="center"/>
      <protection/>
    </xf>
    <xf numFmtId="0" fontId="38" fillId="4" borderId="18" xfId="0" applyFont="1" applyFill="1" applyBorder="1" applyAlignment="1" applyProtection="1">
      <alignment horizontal="center" wrapText="1"/>
      <protection/>
    </xf>
    <xf numFmtId="0" fontId="38" fillId="4" borderId="23" xfId="0" applyFont="1" applyFill="1" applyBorder="1" applyAlignment="1" applyProtection="1">
      <alignment horizontal="center"/>
      <protection/>
    </xf>
    <xf numFmtId="0" fontId="41" fillId="4" borderId="68" xfId="0" applyFont="1" applyFill="1" applyBorder="1" applyAlignment="1" applyProtection="1">
      <alignment horizontal="center" vertical="center" wrapText="1"/>
      <protection/>
    </xf>
    <xf numFmtId="0" fontId="38" fillId="4" borderId="18" xfId="0" applyFont="1" applyFill="1" applyBorder="1" applyAlignment="1" applyProtection="1">
      <alignment horizontal="center"/>
      <protection/>
    </xf>
    <xf numFmtId="0" fontId="41" fillId="4" borderId="0" xfId="0" applyFont="1" applyFill="1" applyBorder="1" applyAlignment="1" applyProtection="1">
      <alignment horizontal="center" vertical="center" wrapText="1"/>
      <protection/>
    </xf>
    <xf numFmtId="0" fontId="38" fillId="4" borderId="69" xfId="0" applyFont="1" applyFill="1" applyBorder="1" applyAlignment="1" applyProtection="1">
      <alignment horizontal="center"/>
      <protection/>
    </xf>
    <xf numFmtId="0" fontId="38" fillId="0" borderId="63" xfId="0" applyFont="1" applyBorder="1" applyAlignment="1" applyProtection="1">
      <alignment horizontal="center"/>
      <protection/>
    </xf>
    <xf numFmtId="0" fontId="38" fillId="0" borderId="70" xfId="0" applyFont="1" applyFill="1" applyBorder="1" applyAlignment="1" applyProtection="1">
      <alignment horizontal="center"/>
      <protection/>
    </xf>
    <xf numFmtId="0" fontId="38" fillId="0" borderId="71" xfId="0" applyFont="1" applyFill="1" applyBorder="1" applyAlignment="1" applyProtection="1">
      <alignment horizontal="center"/>
      <protection/>
    </xf>
    <xf numFmtId="0" fontId="38" fillId="0" borderId="66" xfId="0" applyFont="1" applyBorder="1" applyAlignment="1" applyProtection="1">
      <alignment horizontal="center"/>
      <protection/>
    </xf>
    <xf numFmtId="0" fontId="38" fillId="4" borderId="72" xfId="0" applyFont="1" applyFill="1" applyBorder="1" applyAlignment="1" applyProtection="1" quotePrefix="1">
      <alignment horizontal="center"/>
      <protection/>
    </xf>
    <xf numFmtId="0" fontId="38" fillId="4" borderId="73" xfId="0" applyFont="1" applyFill="1" applyBorder="1" applyAlignment="1" applyProtection="1">
      <alignment horizontal="distributed"/>
      <protection/>
    </xf>
    <xf numFmtId="181" fontId="40" fillId="4" borderId="73" xfId="0" applyNumberFormat="1" applyFont="1" applyFill="1" applyBorder="1" applyAlignment="1" applyProtection="1">
      <alignment vertical="center"/>
      <protection/>
    </xf>
    <xf numFmtId="179" fontId="40" fillId="4" borderId="74" xfId="0" applyNumberFormat="1" applyFont="1" applyFill="1" applyBorder="1" applyAlignment="1" applyProtection="1">
      <alignment horizontal="center" vertical="center"/>
      <protection/>
    </xf>
    <xf numFmtId="182" fontId="40" fillId="4" borderId="74" xfId="0" applyNumberFormat="1" applyFont="1" applyFill="1" applyBorder="1" applyAlignment="1" applyProtection="1">
      <alignment horizontal="center" vertical="center"/>
      <protection/>
    </xf>
    <xf numFmtId="182" fontId="38" fillId="0" borderId="63" xfId="0" applyNumberFormat="1" applyFont="1" applyFill="1" applyBorder="1" applyAlignment="1" applyProtection="1">
      <alignment vertical="center"/>
      <protection/>
    </xf>
    <xf numFmtId="9" fontId="38" fillId="0" borderId="70" xfId="0" applyNumberFormat="1" applyFont="1" applyFill="1" applyBorder="1" applyAlignment="1" applyProtection="1">
      <alignment vertical="center"/>
      <protection/>
    </xf>
    <xf numFmtId="0" fontId="38" fillId="0" borderId="71" xfId="0" applyFont="1" applyFill="1" applyBorder="1" applyAlignment="1" applyProtection="1">
      <alignment vertical="center"/>
      <protection/>
    </xf>
    <xf numFmtId="0" fontId="38" fillId="0" borderId="66" xfId="0" applyFont="1" applyBorder="1" applyAlignment="1" applyProtection="1">
      <alignment vertical="center"/>
      <protection/>
    </xf>
    <xf numFmtId="0" fontId="38" fillId="4" borderId="75" xfId="0" applyFont="1" applyFill="1" applyBorder="1" applyAlignment="1" applyProtection="1" quotePrefix="1">
      <alignment horizontal="center"/>
      <protection/>
    </xf>
    <xf numFmtId="0" fontId="38" fillId="4" borderId="10" xfId="0" applyFont="1" applyFill="1" applyBorder="1" applyAlignment="1" applyProtection="1">
      <alignment horizontal="distributed"/>
      <protection/>
    </xf>
    <xf numFmtId="181" fontId="40" fillId="4" borderId="39" xfId="0" applyNumberFormat="1" applyFont="1" applyFill="1" applyBorder="1" applyAlignment="1" applyProtection="1">
      <alignment vertical="center"/>
      <protection/>
    </xf>
    <xf numFmtId="181" fontId="40" fillId="4" borderId="10" xfId="0" applyNumberFormat="1" applyFont="1" applyFill="1" applyBorder="1" applyAlignment="1" applyProtection="1">
      <alignment vertical="center"/>
      <protection/>
    </xf>
    <xf numFmtId="179" fontId="40" fillId="4" borderId="76" xfId="0" applyNumberFormat="1" applyFont="1" applyFill="1" applyBorder="1" applyAlignment="1" applyProtection="1">
      <alignment horizontal="center" vertical="center"/>
      <protection/>
    </xf>
    <xf numFmtId="182" fontId="40" fillId="4" borderId="76" xfId="0" applyNumberFormat="1" applyFont="1" applyFill="1" applyBorder="1" applyAlignment="1" applyProtection="1">
      <alignment horizontal="center" vertical="center"/>
      <protection/>
    </xf>
    <xf numFmtId="0" fontId="38" fillId="0" borderId="70" xfId="0" applyFont="1" applyFill="1" applyBorder="1" applyAlignment="1" applyProtection="1">
      <alignment vertical="center"/>
      <protection/>
    </xf>
    <xf numFmtId="0" fontId="38" fillId="4" borderId="77" xfId="0" applyFont="1" applyFill="1" applyBorder="1" applyAlignment="1" applyProtection="1" quotePrefix="1">
      <alignment horizontal="center"/>
      <protection/>
    </xf>
    <xf numFmtId="0" fontId="38" fillId="4" borderId="21" xfId="0" applyFont="1" applyFill="1" applyBorder="1" applyAlignment="1" applyProtection="1">
      <alignment horizontal="distributed"/>
      <protection/>
    </xf>
    <xf numFmtId="181" fontId="40" fillId="4" borderId="78" xfId="0" applyNumberFormat="1" applyFont="1" applyFill="1" applyBorder="1" applyAlignment="1" applyProtection="1">
      <alignment vertical="center"/>
      <protection/>
    </xf>
    <xf numFmtId="181" fontId="40" fillId="4" borderId="21" xfId="0" applyNumberFormat="1" applyFont="1" applyFill="1" applyBorder="1" applyAlignment="1" applyProtection="1">
      <alignment vertical="center"/>
      <protection/>
    </xf>
    <xf numFmtId="179" fontId="40" fillId="4" borderId="79" xfId="0" applyNumberFormat="1" applyFont="1" applyFill="1" applyBorder="1" applyAlignment="1" applyProtection="1">
      <alignment horizontal="center" vertical="center"/>
      <protection/>
    </xf>
    <xf numFmtId="179" fontId="40" fillId="4" borderId="80" xfId="0" applyNumberFormat="1" applyFont="1" applyFill="1" applyBorder="1" applyAlignment="1" applyProtection="1">
      <alignment horizontal="center" vertical="center"/>
      <protection/>
    </xf>
    <xf numFmtId="182" fontId="40" fillId="4" borderId="79" xfId="0" applyNumberFormat="1" applyFont="1" applyFill="1" applyBorder="1" applyAlignment="1" applyProtection="1">
      <alignment horizontal="center" vertical="center"/>
      <protection/>
    </xf>
    <xf numFmtId="0" fontId="38" fillId="4" borderId="81" xfId="0" applyFont="1" applyFill="1" applyBorder="1" applyAlignment="1" applyProtection="1" quotePrefix="1">
      <alignment horizontal="center"/>
      <protection/>
    </xf>
    <xf numFmtId="0" fontId="38" fillId="4" borderId="82" xfId="0" applyFont="1" applyFill="1" applyBorder="1" applyAlignment="1" applyProtection="1" quotePrefix="1">
      <alignment horizontal="center"/>
      <protection/>
    </xf>
    <xf numFmtId="181" fontId="40" fillId="4" borderId="83" xfId="0" applyNumberFormat="1" applyFont="1" applyFill="1" applyBorder="1" applyAlignment="1" applyProtection="1">
      <alignment vertical="center"/>
      <protection/>
    </xf>
    <xf numFmtId="5" fontId="43" fillId="4" borderId="84" xfId="0" applyNumberFormat="1" applyFont="1" applyFill="1" applyBorder="1" applyAlignment="1" applyProtection="1">
      <alignment vertical="center"/>
      <protection/>
    </xf>
    <xf numFmtId="181" fontId="40" fillId="4" borderId="85" xfId="0" applyNumberFormat="1" applyFont="1" applyFill="1" applyBorder="1" applyAlignment="1" applyProtection="1">
      <alignment vertical="center"/>
      <protection/>
    </xf>
    <xf numFmtId="5" fontId="43" fillId="4" borderId="85" xfId="0" applyNumberFormat="1" applyFont="1" applyFill="1" applyBorder="1" applyAlignment="1" applyProtection="1">
      <alignment vertical="center"/>
      <protection/>
    </xf>
    <xf numFmtId="5" fontId="43" fillId="4" borderId="86" xfId="0" applyNumberFormat="1" applyFont="1" applyFill="1" applyBorder="1" applyAlignment="1" applyProtection="1">
      <alignment vertical="center"/>
      <protection/>
    </xf>
    <xf numFmtId="5" fontId="38" fillId="4" borderId="87" xfId="0" applyNumberFormat="1" applyFont="1" applyFill="1" applyBorder="1" applyAlignment="1" applyProtection="1">
      <alignment vertical="center"/>
      <protection/>
    </xf>
    <xf numFmtId="5" fontId="38" fillId="0" borderId="63" xfId="0" applyNumberFormat="1" applyFont="1" applyBorder="1" applyAlignment="1" applyProtection="1">
      <alignment vertical="center"/>
      <protection/>
    </xf>
    <xf numFmtId="0" fontId="38" fillId="0" borderId="88" xfId="0" applyFont="1" applyBorder="1" applyAlignment="1" applyProtection="1" quotePrefix="1">
      <alignment horizontal="center"/>
      <protection/>
    </xf>
    <xf numFmtId="176" fontId="38" fillId="0" borderId="88" xfId="0" applyNumberFormat="1" applyFont="1" applyBorder="1" applyAlignment="1" applyProtection="1">
      <alignment vertical="center"/>
      <protection/>
    </xf>
    <xf numFmtId="5" fontId="38" fillId="0" borderId="88" xfId="0" applyNumberFormat="1" applyFont="1" applyBorder="1" applyAlignment="1" applyProtection="1">
      <alignment vertical="center"/>
      <protection/>
    </xf>
    <xf numFmtId="5" fontId="38" fillId="0" borderId="88" xfId="0" applyNumberFormat="1" applyFont="1" applyFill="1" applyBorder="1" applyAlignment="1" applyProtection="1">
      <alignment vertical="center"/>
      <protection/>
    </xf>
    <xf numFmtId="0" fontId="38" fillId="0" borderId="89" xfId="0" applyFont="1" applyFill="1" applyBorder="1" applyAlignment="1" applyProtection="1">
      <alignment vertical="center"/>
      <protection/>
    </xf>
    <xf numFmtId="0" fontId="38" fillId="0" borderId="90" xfId="0" applyFont="1" applyFill="1" applyBorder="1" applyAlignment="1" applyProtection="1">
      <alignment vertical="center"/>
      <protection/>
    </xf>
    <xf numFmtId="0" fontId="38" fillId="0" borderId="91" xfId="0" applyFont="1" applyFill="1" applyBorder="1" applyAlignment="1" applyProtection="1">
      <alignment vertical="center"/>
      <protection/>
    </xf>
    <xf numFmtId="0" fontId="38" fillId="0" borderId="92" xfId="0" applyFont="1" applyBorder="1" applyAlignment="1" applyProtection="1" quotePrefix="1">
      <alignment horizontal="left" vertical="center"/>
      <protection/>
    </xf>
    <xf numFmtId="0" fontId="38" fillId="0" borderId="92" xfId="0" applyFont="1" applyBorder="1" applyAlignment="1" applyProtection="1">
      <alignment vertical="center"/>
      <protection/>
    </xf>
    <xf numFmtId="0" fontId="38" fillId="0" borderId="92" xfId="0" applyFont="1" applyFill="1" applyBorder="1" applyAlignment="1" applyProtection="1">
      <alignment vertical="center"/>
      <protection/>
    </xf>
    <xf numFmtId="177" fontId="38" fillId="0" borderId="93" xfId="0" applyNumberFormat="1" applyFont="1" applyBorder="1" applyAlignment="1" applyProtection="1">
      <alignment horizontal="center" wrapText="1"/>
      <protection/>
    </xf>
    <xf numFmtId="0" fontId="38" fillId="0" borderId="94" xfId="0" applyFont="1" applyFill="1" applyBorder="1" applyAlignment="1" applyProtection="1">
      <alignment vertical="center"/>
      <protection/>
    </xf>
    <xf numFmtId="0" fontId="38" fillId="0" borderId="95" xfId="0" applyFont="1" applyFill="1" applyBorder="1" applyAlignment="1" applyProtection="1">
      <alignment vertical="center"/>
      <protection/>
    </xf>
    <xf numFmtId="0" fontId="41" fillId="8" borderId="96" xfId="0" applyFont="1" applyFill="1" applyBorder="1" applyAlignment="1" applyProtection="1">
      <alignment horizontal="center" vertical="center" wrapText="1"/>
      <protection/>
    </xf>
    <xf numFmtId="0" fontId="38" fillId="8" borderId="0" xfId="0" applyFont="1" applyFill="1" applyBorder="1" applyAlignment="1" applyProtection="1">
      <alignment horizontal="center"/>
      <protection/>
    </xf>
    <xf numFmtId="0" fontId="38" fillId="8" borderId="18" xfId="0" applyFont="1" applyFill="1" applyBorder="1" applyAlignment="1" applyProtection="1">
      <alignment horizontal="center" wrapText="1"/>
      <protection/>
    </xf>
    <xf numFmtId="0" fontId="38" fillId="8" borderId="97" xfId="0" applyFont="1" applyFill="1" applyBorder="1" applyAlignment="1" applyProtection="1">
      <alignment horizontal="center"/>
      <protection/>
    </xf>
    <xf numFmtId="0" fontId="41" fillId="8" borderId="0" xfId="0" applyFont="1" applyFill="1" applyBorder="1" applyAlignment="1" applyProtection="1">
      <alignment horizontal="center" vertical="center" wrapText="1"/>
      <protection/>
    </xf>
    <xf numFmtId="0" fontId="38" fillId="8" borderId="23" xfId="0" applyFont="1" applyFill="1" applyBorder="1" applyAlignment="1" applyProtection="1">
      <alignment horizontal="center"/>
      <protection/>
    </xf>
    <xf numFmtId="0" fontId="38" fillId="8" borderId="98" xfId="0" applyFont="1" applyFill="1" applyBorder="1" applyAlignment="1" applyProtection="1">
      <alignment horizontal="center" wrapText="1"/>
      <protection/>
    </xf>
    <xf numFmtId="0" fontId="41" fillId="8" borderId="99" xfId="0" applyFont="1" applyFill="1" applyBorder="1" applyAlignment="1" applyProtection="1">
      <alignment horizontal="center" vertical="center" wrapText="1"/>
      <protection/>
    </xf>
    <xf numFmtId="0" fontId="38" fillId="8" borderId="98" xfId="0" applyFont="1" applyFill="1" applyBorder="1" applyAlignment="1" applyProtection="1">
      <alignment horizontal="center"/>
      <protection/>
    </xf>
    <xf numFmtId="0" fontId="38" fillId="0" borderId="93" xfId="0" applyFont="1" applyBorder="1" applyAlignment="1" applyProtection="1">
      <alignment horizontal="center"/>
      <protection/>
    </xf>
    <xf numFmtId="0" fontId="38" fillId="0" borderId="100" xfId="0" applyFont="1" applyFill="1" applyBorder="1" applyAlignment="1" applyProtection="1">
      <alignment horizontal="center"/>
      <protection/>
    </xf>
    <xf numFmtId="0" fontId="38" fillId="0" borderId="101" xfId="0" applyFont="1" applyFill="1" applyBorder="1" applyAlignment="1" applyProtection="1">
      <alignment horizontal="center"/>
      <protection/>
    </xf>
    <xf numFmtId="0" fontId="38" fillId="8" borderId="102" xfId="0" applyFont="1" applyFill="1" applyBorder="1" applyAlignment="1" applyProtection="1" quotePrefix="1">
      <alignment horizontal="center"/>
      <protection/>
    </xf>
    <xf numFmtId="0" fontId="38" fillId="8" borderId="39" xfId="0" applyFont="1" applyFill="1" applyBorder="1" applyAlignment="1" applyProtection="1">
      <alignment horizontal="distributed"/>
      <protection/>
    </xf>
    <xf numFmtId="181" fontId="40" fillId="8" borderId="103" xfId="0" applyNumberFormat="1" applyFont="1" applyFill="1" applyBorder="1" applyAlignment="1" applyProtection="1">
      <alignment vertical="center"/>
      <protection/>
    </xf>
    <xf numFmtId="181" fontId="40" fillId="8" borderId="39" xfId="0" applyNumberFormat="1" applyFont="1" applyFill="1" applyBorder="1" applyAlignment="1" applyProtection="1">
      <alignment vertical="center"/>
      <protection/>
    </xf>
    <xf numFmtId="179" fontId="40" fillId="8" borderId="104" xfId="0" applyNumberFormat="1" applyFont="1" applyFill="1" applyBorder="1" applyAlignment="1" applyProtection="1">
      <alignment horizontal="center" vertical="center"/>
      <protection/>
    </xf>
    <xf numFmtId="182" fontId="40" fillId="8" borderId="105" xfId="0" applyNumberFormat="1" applyFont="1" applyFill="1" applyBorder="1" applyAlignment="1" applyProtection="1">
      <alignment horizontal="center" vertical="center"/>
      <protection/>
    </xf>
    <xf numFmtId="9" fontId="38" fillId="0" borderId="100" xfId="0" applyNumberFormat="1" applyFont="1" applyFill="1" applyBorder="1" applyAlignment="1" applyProtection="1">
      <alignment vertical="center"/>
      <protection/>
    </xf>
    <xf numFmtId="0" fontId="38" fillId="0" borderId="101" xfId="0" applyFont="1" applyFill="1" applyBorder="1" applyAlignment="1" applyProtection="1">
      <alignment vertical="center"/>
      <protection/>
    </xf>
    <xf numFmtId="0" fontId="38" fillId="8" borderId="106" xfId="0" applyFont="1" applyFill="1" applyBorder="1" applyAlignment="1" applyProtection="1" quotePrefix="1">
      <alignment horizontal="center"/>
      <protection/>
    </xf>
    <xf numFmtId="0" fontId="38" fillId="8" borderId="10" xfId="0" applyFont="1" applyFill="1" applyBorder="1" applyAlignment="1" applyProtection="1">
      <alignment horizontal="distributed"/>
      <protection/>
    </xf>
    <xf numFmtId="181" fontId="40" fillId="8" borderId="10" xfId="0" applyNumberFormat="1" applyFont="1" applyFill="1" applyBorder="1" applyAlignment="1" applyProtection="1">
      <alignment vertical="center"/>
      <protection/>
    </xf>
    <xf numFmtId="179" fontId="40" fillId="8" borderId="107" xfId="0" applyNumberFormat="1" applyFont="1" applyFill="1" applyBorder="1" applyAlignment="1" applyProtection="1">
      <alignment horizontal="center" vertical="center"/>
      <protection/>
    </xf>
    <xf numFmtId="182" fontId="40" fillId="8" borderId="108" xfId="0" applyNumberFormat="1" applyFont="1" applyFill="1" applyBorder="1" applyAlignment="1" applyProtection="1">
      <alignment horizontal="center" vertical="center"/>
      <protection/>
    </xf>
    <xf numFmtId="182" fontId="38" fillId="0" borderId="93" xfId="0" applyNumberFormat="1" applyFont="1" applyFill="1" applyBorder="1" applyAlignment="1" applyProtection="1">
      <alignment vertical="center"/>
      <protection/>
    </xf>
    <xf numFmtId="0" fontId="38" fillId="0" borderId="100" xfId="0" applyFont="1" applyFill="1" applyBorder="1" applyAlignment="1" applyProtection="1">
      <alignment vertical="center"/>
      <protection/>
    </xf>
    <xf numFmtId="0" fontId="38" fillId="8" borderId="109" xfId="0" applyFont="1" applyFill="1" applyBorder="1" applyAlignment="1" applyProtection="1" quotePrefix="1">
      <alignment horizontal="center"/>
      <protection/>
    </xf>
    <xf numFmtId="0" fontId="38" fillId="8" borderId="98" xfId="0" applyFont="1" applyFill="1" applyBorder="1" applyAlignment="1" applyProtection="1">
      <alignment horizontal="distributed"/>
      <protection/>
    </xf>
    <xf numFmtId="181" fontId="40" fillId="8" borderId="98" xfId="0" applyNumberFormat="1" applyFont="1" applyFill="1" applyBorder="1" applyAlignment="1" applyProtection="1">
      <alignment vertical="center"/>
      <protection/>
    </xf>
    <xf numFmtId="179" fontId="40" fillId="8" borderId="110" xfId="0" applyNumberFormat="1" applyFont="1" applyFill="1" applyBorder="1" applyAlignment="1" applyProtection="1">
      <alignment horizontal="center" vertical="center"/>
      <protection/>
    </xf>
    <xf numFmtId="179" fontId="40" fillId="8" borderId="111" xfId="0" applyNumberFormat="1" applyFont="1" applyFill="1" applyBorder="1" applyAlignment="1" applyProtection="1">
      <alignment horizontal="center" vertical="center"/>
      <protection/>
    </xf>
    <xf numFmtId="182" fontId="40" fillId="8" borderId="110" xfId="0" applyNumberFormat="1" applyFont="1" applyFill="1" applyBorder="1" applyAlignment="1" applyProtection="1">
      <alignment horizontal="center" vertical="center"/>
      <protection/>
    </xf>
    <xf numFmtId="0" fontId="38" fillId="8" borderId="112" xfId="0" applyFont="1" applyFill="1" applyBorder="1" applyAlignment="1" applyProtection="1" quotePrefix="1">
      <alignment horizontal="center"/>
      <protection/>
    </xf>
    <xf numFmtId="0" fontId="38" fillId="8" borderId="113" xfId="0" applyFont="1" applyFill="1" applyBorder="1" applyAlignment="1" applyProtection="1" quotePrefix="1">
      <alignment horizontal="center"/>
      <protection/>
    </xf>
    <xf numFmtId="181" fontId="40" fillId="8" borderId="114" xfId="0" applyNumberFormat="1" applyFont="1" applyFill="1" applyBorder="1" applyAlignment="1" applyProtection="1">
      <alignment vertical="center"/>
      <protection/>
    </xf>
    <xf numFmtId="5" fontId="43" fillId="8" borderId="115" xfId="0" applyNumberFormat="1" applyFont="1" applyFill="1" applyBorder="1" applyAlignment="1" applyProtection="1">
      <alignment vertical="center"/>
      <protection/>
    </xf>
    <xf numFmtId="5" fontId="38" fillId="8" borderId="116" xfId="0" applyNumberFormat="1" applyFont="1" applyFill="1" applyBorder="1" applyAlignment="1" applyProtection="1">
      <alignment vertical="center"/>
      <protection/>
    </xf>
    <xf numFmtId="5" fontId="38" fillId="8" borderId="117" xfId="0" applyNumberFormat="1" applyFont="1" applyFill="1" applyBorder="1" applyAlignment="1" applyProtection="1">
      <alignment vertical="center"/>
      <protection/>
    </xf>
    <xf numFmtId="5" fontId="38" fillId="0" borderId="93" xfId="0" applyNumberFormat="1" applyFont="1" applyBorder="1" applyAlignment="1" applyProtection="1">
      <alignment vertical="center"/>
      <protection/>
    </xf>
    <xf numFmtId="0" fontId="38" fillId="0" borderId="118" xfId="0" applyFont="1" applyFill="1" applyBorder="1" applyAlignment="1" applyProtection="1">
      <alignment vertical="center"/>
      <protection/>
    </xf>
    <xf numFmtId="0" fontId="38" fillId="0" borderId="119" xfId="0" applyFont="1" applyFill="1" applyBorder="1" applyAlignment="1" applyProtection="1">
      <alignment vertical="center"/>
      <protection/>
    </xf>
    <xf numFmtId="0" fontId="38" fillId="0" borderId="120" xfId="0" applyFont="1" applyFill="1" applyBorder="1" applyAlignment="1" applyProtection="1">
      <alignment vertical="center"/>
      <protection/>
    </xf>
    <xf numFmtId="0" fontId="38" fillId="0" borderId="121" xfId="0" applyFont="1" applyFill="1" applyBorder="1" applyAlignment="1" applyProtection="1">
      <alignment vertical="center"/>
      <protection/>
    </xf>
    <xf numFmtId="0" fontId="38" fillId="0" borderId="122" xfId="0" applyFont="1" applyFill="1" applyBorder="1" applyAlignment="1" applyProtection="1">
      <alignment vertical="center"/>
      <protection/>
    </xf>
    <xf numFmtId="0" fontId="41" fillId="5" borderId="123" xfId="0" applyFont="1" applyFill="1" applyBorder="1" applyAlignment="1" applyProtection="1">
      <alignment horizontal="center" vertical="center" wrapText="1"/>
      <protection/>
    </xf>
    <xf numFmtId="0" fontId="38" fillId="5" borderId="124" xfId="0" applyFont="1" applyFill="1" applyBorder="1" applyAlignment="1" applyProtection="1">
      <alignment horizontal="center"/>
      <protection/>
    </xf>
    <xf numFmtId="0" fontId="38" fillId="5" borderId="125" xfId="0" applyFont="1" applyFill="1" applyBorder="1" applyAlignment="1" applyProtection="1">
      <alignment horizontal="center" wrapText="1"/>
      <protection/>
    </xf>
    <xf numFmtId="0" fontId="38" fillId="5" borderId="126" xfId="0" applyFont="1" applyFill="1" applyBorder="1" applyAlignment="1" applyProtection="1">
      <alignment horizontal="center"/>
      <protection/>
    </xf>
    <xf numFmtId="0" fontId="41" fillId="5" borderId="124" xfId="0" applyFont="1" applyFill="1" applyBorder="1" applyAlignment="1" applyProtection="1">
      <alignment horizontal="center" vertical="center" wrapText="1"/>
      <protection/>
    </xf>
    <xf numFmtId="0" fontId="38" fillId="5" borderId="127" xfId="0" applyFont="1" applyFill="1" applyBorder="1" applyAlignment="1" applyProtection="1">
      <alignment horizontal="center"/>
      <protection/>
    </xf>
    <xf numFmtId="0" fontId="38" fillId="0" borderId="128" xfId="0" applyFont="1" applyFill="1" applyBorder="1" applyAlignment="1" applyProtection="1">
      <alignment horizontal="center"/>
      <protection/>
    </xf>
    <xf numFmtId="0" fontId="38" fillId="0" borderId="129" xfId="0" applyFont="1" applyFill="1" applyBorder="1" applyAlignment="1" applyProtection="1">
      <alignment horizontal="center"/>
      <protection/>
    </xf>
    <xf numFmtId="0" fontId="38" fillId="5" borderId="130" xfId="0" applyFont="1" applyFill="1" applyBorder="1" applyAlignment="1" applyProtection="1" quotePrefix="1">
      <alignment horizontal="center"/>
      <protection/>
    </xf>
    <xf numFmtId="0" fontId="38" fillId="5" borderId="131" xfId="0" applyFont="1" applyFill="1" applyBorder="1" applyAlignment="1" applyProtection="1">
      <alignment horizontal="distributed"/>
      <protection/>
    </xf>
    <xf numFmtId="181" fontId="40" fillId="5" borderId="131" xfId="0" applyNumberFormat="1" applyFont="1" applyFill="1" applyBorder="1" applyAlignment="1" applyProtection="1">
      <alignment vertical="center"/>
      <protection/>
    </xf>
    <xf numFmtId="179" fontId="40" fillId="5" borderId="132" xfId="0" applyNumberFormat="1" applyFont="1" applyFill="1" applyBorder="1" applyAlignment="1" applyProtection="1">
      <alignment horizontal="center" vertical="center"/>
      <protection/>
    </xf>
    <xf numFmtId="182" fontId="40" fillId="5" borderId="132" xfId="0" applyNumberFormat="1" applyFont="1" applyFill="1" applyBorder="1" applyAlignment="1" applyProtection="1">
      <alignment horizontal="center" vertical="center"/>
      <protection/>
    </xf>
    <xf numFmtId="9" fontId="38" fillId="0" borderId="128" xfId="0" applyNumberFormat="1" applyFont="1" applyFill="1" applyBorder="1" applyAlignment="1" applyProtection="1">
      <alignment vertical="center"/>
      <protection/>
    </xf>
    <xf numFmtId="0" fontId="38" fillId="0" borderId="129" xfId="0" applyFont="1" applyFill="1" applyBorder="1" applyAlignment="1" applyProtection="1">
      <alignment vertical="center"/>
      <protection/>
    </xf>
    <xf numFmtId="0" fontId="38" fillId="5" borderId="133" xfId="0" applyFont="1" applyFill="1" applyBorder="1" applyAlignment="1" applyProtection="1" quotePrefix="1">
      <alignment horizontal="center"/>
      <protection/>
    </xf>
    <xf numFmtId="0" fontId="38" fillId="5" borderId="10" xfId="0" applyFont="1" applyFill="1" applyBorder="1" applyAlignment="1" applyProtection="1">
      <alignment horizontal="distributed"/>
      <protection/>
    </xf>
    <xf numFmtId="181" fontId="40" fillId="5" borderId="39" xfId="0" applyNumberFormat="1" applyFont="1" applyFill="1" applyBorder="1" applyAlignment="1" applyProtection="1">
      <alignment vertical="center"/>
      <protection/>
    </xf>
    <xf numFmtId="181" fontId="40" fillId="5" borderId="10" xfId="0" applyNumberFormat="1" applyFont="1" applyFill="1" applyBorder="1" applyAlignment="1" applyProtection="1">
      <alignment vertical="center"/>
      <protection/>
    </xf>
    <xf numFmtId="179" fontId="40" fillId="5" borderId="134" xfId="0" applyNumberFormat="1" applyFont="1" applyFill="1" applyBorder="1" applyAlignment="1" applyProtection="1">
      <alignment horizontal="center" vertical="center"/>
      <protection/>
    </xf>
    <xf numFmtId="182" fontId="40" fillId="5" borderId="135" xfId="0" applyNumberFormat="1" applyFont="1" applyFill="1" applyBorder="1" applyAlignment="1" applyProtection="1">
      <alignment horizontal="center" vertical="center"/>
      <protection/>
    </xf>
    <xf numFmtId="0" fontId="38" fillId="0" borderId="128" xfId="0" applyFont="1" applyFill="1" applyBorder="1" applyAlignment="1" applyProtection="1">
      <alignment vertical="center"/>
      <protection/>
    </xf>
    <xf numFmtId="0" fontId="38" fillId="5" borderId="136" xfId="0" applyFont="1" applyFill="1" applyBorder="1" applyAlignment="1" applyProtection="1" quotePrefix="1">
      <alignment horizontal="center"/>
      <protection/>
    </xf>
    <xf numFmtId="0" fontId="38" fillId="5" borderId="137" xfId="0" applyFont="1" applyFill="1" applyBorder="1" applyAlignment="1" applyProtection="1">
      <alignment horizontal="distributed"/>
      <protection/>
    </xf>
    <xf numFmtId="181" fontId="40" fillId="5" borderId="125" xfId="0" applyNumberFormat="1" applyFont="1" applyFill="1" applyBorder="1" applyAlignment="1" applyProtection="1">
      <alignment vertical="center"/>
      <protection/>
    </xf>
    <xf numFmtId="181" fontId="40" fillId="5" borderId="137" xfId="0" applyNumberFormat="1" applyFont="1" applyFill="1" applyBorder="1" applyAlignment="1" applyProtection="1">
      <alignment vertical="center"/>
      <protection/>
    </xf>
    <xf numFmtId="179" fontId="40" fillId="5" borderId="138" xfId="0" applyNumberFormat="1" applyFont="1" applyFill="1" applyBorder="1" applyAlignment="1" applyProtection="1">
      <alignment horizontal="center" vertical="center"/>
      <protection/>
    </xf>
    <xf numFmtId="182" fontId="40" fillId="5" borderId="139" xfId="0" applyNumberFormat="1" applyFont="1" applyFill="1" applyBorder="1" applyAlignment="1" applyProtection="1">
      <alignment horizontal="center" vertical="center"/>
      <protection/>
    </xf>
    <xf numFmtId="0" fontId="38" fillId="5" borderId="140" xfId="0" applyFont="1" applyFill="1" applyBorder="1" applyAlignment="1" applyProtection="1" quotePrefix="1">
      <alignment horizontal="center"/>
      <protection/>
    </xf>
    <xf numFmtId="0" fontId="38" fillId="5" borderId="141" xfId="0" applyFont="1" applyFill="1" applyBorder="1" applyAlignment="1" applyProtection="1" quotePrefix="1">
      <alignment horizontal="center"/>
      <protection/>
    </xf>
    <xf numFmtId="5" fontId="43" fillId="5" borderId="126" xfId="0" applyNumberFormat="1" applyFont="1" applyFill="1" applyBorder="1" applyAlignment="1" applyProtection="1">
      <alignment vertical="center"/>
      <protection/>
    </xf>
    <xf numFmtId="5" fontId="38" fillId="5" borderId="142" xfId="0" applyNumberFormat="1" applyFont="1" applyFill="1" applyBorder="1" applyAlignment="1" applyProtection="1">
      <alignment vertical="center"/>
      <protection/>
    </xf>
    <xf numFmtId="5" fontId="38" fillId="5" borderId="143" xfId="0" applyNumberFormat="1" applyFont="1" applyFill="1" applyBorder="1" applyAlignment="1" applyProtection="1">
      <alignment vertical="center"/>
      <protection/>
    </xf>
    <xf numFmtId="0" fontId="38" fillId="0" borderId="144" xfId="0" applyFont="1" applyFill="1" applyBorder="1" applyAlignment="1" applyProtection="1">
      <alignment vertical="center"/>
      <protection/>
    </xf>
    <xf numFmtId="0" fontId="38" fillId="0" borderId="145" xfId="0" applyFont="1" applyFill="1" applyBorder="1" applyAlignment="1" applyProtection="1">
      <alignment vertical="center"/>
      <protection/>
    </xf>
    <xf numFmtId="0" fontId="38" fillId="0" borderId="146" xfId="0" applyFont="1" applyFill="1" applyBorder="1" applyAlignment="1" applyProtection="1">
      <alignment vertical="center"/>
      <protection/>
    </xf>
    <xf numFmtId="0" fontId="38" fillId="0" borderId="10" xfId="0" applyFont="1" applyBorder="1" applyAlignment="1">
      <alignment horizontal="center" vertical="center"/>
    </xf>
    <xf numFmtId="0" fontId="38" fillId="0" borderId="10" xfId="0" applyFont="1" applyBorder="1" applyAlignment="1">
      <alignment vertical="center"/>
    </xf>
    <xf numFmtId="0" fontId="38" fillId="0" borderId="10" xfId="0" applyFont="1" applyFill="1" applyBorder="1" applyAlignment="1" quotePrefix="1">
      <alignment horizontal="center"/>
    </xf>
    <xf numFmtId="183" fontId="38" fillId="0" borderId="10" xfId="0" applyNumberFormat="1" applyFont="1" applyBorder="1" applyAlignment="1">
      <alignment vertical="center"/>
    </xf>
    <xf numFmtId="0" fontId="38" fillId="0" borderId="10" xfId="0" applyFont="1" applyFill="1" applyBorder="1" applyAlignment="1">
      <alignment horizontal="center"/>
    </xf>
    <xf numFmtId="183" fontId="38" fillId="0" borderId="0" xfId="0" applyNumberFormat="1" applyFont="1" applyAlignment="1">
      <alignment vertical="center"/>
    </xf>
    <xf numFmtId="0" fontId="38" fillId="0" borderId="0" xfId="0" applyFont="1" applyFill="1" applyBorder="1" applyAlignment="1">
      <alignment vertical="center"/>
    </xf>
    <xf numFmtId="0" fontId="38" fillId="0" borderId="11" xfId="0" applyFont="1" applyBorder="1" applyAlignment="1">
      <alignment vertical="center"/>
    </xf>
    <xf numFmtId="0" fontId="38" fillId="0" borderId="0" xfId="0" applyFont="1" applyAlignment="1">
      <alignment horizontal="center" vertical="center"/>
    </xf>
    <xf numFmtId="183" fontId="38" fillId="0" borderId="0" xfId="0" applyNumberFormat="1" applyFont="1" applyAlignment="1">
      <alignment horizontal="right" vertical="center"/>
    </xf>
    <xf numFmtId="184" fontId="38" fillId="0" borderId="0" xfId="0" applyNumberFormat="1" applyFont="1" applyAlignment="1">
      <alignment vertical="center"/>
    </xf>
    <xf numFmtId="0" fontId="38" fillId="0" borderId="15" xfId="0" applyFont="1" applyBorder="1" applyAlignment="1" applyProtection="1">
      <alignment vertical="center"/>
      <protection/>
    </xf>
    <xf numFmtId="0" fontId="38" fillId="0" borderId="16" xfId="0" applyFont="1" applyBorder="1" applyAlignment="1" applyProtection="1">
      <alignment vertical="center"/>
      <protection/>
    </xf>
    <xf numFmtId="0" fontId="38" fillId="7" borderId="147" xfId="0" applyFont="1" applyFill="1" applyBorder="1" applyAlignment="1" applyProtection="1">
      <alignment horizontal="center" wrapText="1"/>
      <protection/>
    </xf>
    <xf numFmtId="0" fontId="38" fillId="7" borderId="56" xfId="0" applyFont="1" applyFill="1" applyBorder="1" applyAlignment="1" applyProtection="1">
      <alignment horizontal="center"/>
      <protection/>
    </xf>
    <xf numFmtId="0" fontId="41" fillId="7" borderId="50" xfId="0" applyFont="1" applyFill="1" applyBorder="1" applyAlignment="1" applyProtection="1">
      <alignment horizontal="center" vertical="center" wrapText="1"/>
      <protection/>
    </xf>
    <xf numFmtId="0" fontId="38" fillId="7" borderId="54" xfId="0" applyFont="1" applyFill="1" applyBorder="1" applyAlignment="1" applyProtection="1">
      <alignment horizontal="center"/>
      <protection/>
    </xf>
    <xf numFmtId="0" fontId="38" fillId="7" borderId="48" xfId="0" applyFont="1" applyFill="1" applyBorder="1" applyAlignment="1" applyProtection="1">
      <alignment horizontal="center" wrapText="1"/>
      <protection/>
    </xf>
    <xf numFmtId="0" fontId="41" fillId="7" borderId="148" xfId="0" applyFont="1" applyFill="1" applyBorder="1" applyAlignment="1" applyProtection="1">
      <alignment horizontal="center" vertical="center" wrapText="1"/>
      <protection/>
    </xf>
    <xf numFmtId="0" fontId="38" fillId="0" borderId="25" xfId="0" applyFont="1" applyBorder="1" applyAlignment="1" applyProtection="1">
      <alignment horizontal="center"/>
      <protection/>
    </xf>
    <xf numFmtId="0" fontId="38" fillId="0" borderId="26" xfId="0" applyFont="1" applyBorder="1" applyAlignment="1" applyProtection="1">
      <alignment horizontal="center"/>
      <protection/>
    </xf>
    <xf numFmtId="179" fontId="40" fillId="7" borderId="149" xfId="0" applyNumberFormat="1" applyFont="1" applyFill="1" applyBorder="1" applyAlignment="1" applyProtection="1">
      <alignment horizontal="center" vertical="center"/>
      <protection/>
    </xf>
    <xf numFmtId="9" fontId="38" fillId="0" borderId="25" xfId="0" applyNumberFormat="1" applyFont="1" applyBorder="1" applyAlignment="1" applyProtection="1">
      <alignment vertical="center"/>
      <protection/>
    </xf>
    <xf numFmtId="0" fontId="38" fillId="0" borderId="26" xfId="0" applyFont="1" applyBorder="1" applyAlignment="1" applyProtection="1">
      <alignment vertical="center"/>
      <protection/>
    </xf>
    <xf numFmtId="0" fontId="38" fillId="21" borderId="35" xfId="0" applyFont="1" applyFill="1" applyBorder="1" applyAlignment="1" applyProtection="1">
      <alignment horizontal="center"/>
      <protection locked="0"/>
    </xf>
    <xf numFmtId="179" fontId="40" fillId="7" borderId="150" xfId="0" applyNumberFormat="1" applyFont="1" applyFill="1" applyBorder="1" applyAlignment="1" applyProtection="1">
      <alignment horizontal="center" vertical="center"/>
      <protection/>
    </xf>
    <xf numFmtId="0" fontId="38" fillId="0" borderId="25" xfId="0" applyFont="1" applyBorder="1" applyAlignment="1" applyProtection="1">
      <alignment vertical="center"/>
      <protection/>
    </xf>
    <xf numFmtId="9" fontId="38" fillId="0" borderId="0" xfId="0" applyNumberFormat="1" applyFont="1" applyBorder="1" applyAlignment="1" applyProtection="1">
      <alignment vertical="center"/>
      <protection/>
    </xf>
    <xf numFmtId="179" fontId="40" fillId="7" borderId="148" xfId="0" applyNumberFormat="1" applyFont="1" applyFill="1" applyBorder="1" applyAlignment="1" applyProtection="1">
      <alignment horizontal="center" vertical="center"/>
      <protection/>
    </xf>
    <xf numFmtId="0" fontId="38" fillId="7" borderId="151" xfId="0" applyFont="1" applyFill="1" applyBorder="1" applyAlignment="1" applyProtection="1" quotePrefix="1">
      <alignment horizontal="center"/>
      <protection/>
    </xf>
    <xf numFmtId="181" fontId="40" fillId="7" borderId="152" xfId="0" applyNumberFormat="1" applyFont="1" applyFill="1" applyBorder="1" applyAlignment="1" applyProtection="1">
      <alignment vertical="center"/>
      <protection/>
    </xf>
    <xf numFmtId="5" fontId="43" fillId="7" borderId="153" xfId="0" applyNumberFormat="1" applyFont="1" applyFill="1" applyBorder="1" applyAlignment="1" applyProtection="1">
      <alignment vertical="center"/>
      <protection/>
    </xf>
    <xf numFmtId="0" fontId="38" fillId="0" borderId="60" xfId="0" applyFont="1" applyBorder="1" applyAlignment="1" applyProtection="1">
      <alignment vertical="center"/>
      <protection/>
    </xf>
    <xf numFmtId="0" fontId="38" fillId="0" borderId="61" xfId="0" applyFont="1" applyBorder="1" applyAlignment="1" applyProtection="1">
      <alignment vertical="center"/>
      <protection/>
    </xf>
    <xf numFmtId="0" fontId="38" fillId="0" borderId="62" xfId="0" applyFont="1" applyBorder="1" applyAlignment="1" applyProtection="1">
      <alignment vertical="center"/>
      <protection/>
    </xf>
    <xf numFmtId="0" fontId="38" fillId="0" borderId="64" xfId="0" applyFont="1" applyBorder="1" applyAlignment="1" applyProtection="1">
      <alignment vertical="center"/>
      <protection/>
    </xf>
    <xf numFmtId="0" fontId="38" fillId="0" borderId="65" xfId="0" applyFont="1" applyBorder="1" applyAlignment="1" applyProtection="1">
      <alignment vertical="center"/>
      <protection/>
    </xf>
    <xf numFmtId="0" fontId="41" fillId="4" borderId="77" xfId="0" applyFont="1" applyFill="1" applyBorder="1" applyAlignment="1" applyProtection="1">
      <alignment horizontal="center" vertical="center" wrapText="1"/>
      <protection/>
    </xf>
    <xf numFmtId="0" fontId="38" fillId="4" borderId="154" xfId="0" applyFont="1" applyFill="1" applyBorder="1" applyAlignment="1" applyProtection="1">
      <alignment horizontal="center"/>
      <protection/>
    </xf>
    <xf numFmtId="0" fontId="41" fillId="4" borderId="63" xfId="0" applyFont="1" applyFill="1" applyBorder="1" applyAlignment="1" applyProtection="1">
      <alignment horizontal="center" vertical="center" wrapText="1"/>
      <protection/>
    </xf>
    <xf numFmtId="0" fontId="38" fillId="0" borderId="70" xfId="0" applyFont="1" applyBorder="1" applyAlignment="1" applyProtection="1">
      <alignment horizontal="center"/>
      <protection/>
    </xf>
    <xf numFmtId="0" fontId="38" fillId="0" borderId="71" xfId="0" applyFont="1" applyBorder="1" applyAlignment="1" applyProtection="1">
      <alignment horizontal="center"/>
      <protection/>
    </xf>
    <xf numFmtId="179" fontId="40" fillId="4" borderId="155" xfId="0" applyNumberFormat="1" applyFont="1" applyFill="1" applyBorder="1" applyAlignment="1" applyProtection="1">
      <alignment horizontal="center" vertical="center"/>
      <protection/>
    </xf>
    <xf numFmtId="179" fontId="40" fillId="4" borderId="156" xfId="0" applyNumberFormat="1" applyFont="1" applyFill="1" applyBorder="1" applyAlignment="1" applyProtection="1">
      <alignment horizontal="center" vertical="center"/>
      <protection/>
    </xf>
    <xf numFmtId="9" fontId="38" fillId="0" borderId="70" xfId="0" applyNumberFormat="1" applyFont="1" applyBorder="1" applyAlignment="1" applyProtection="1">
      <alignment vertical="center"/>
      <protection/>
    </xf>
    <xf numFmtId="0" fontId="38" fillId="0" borderId="71" xfId="0" applyFont="1" applyBorder="1" applyAlignment="1" applyProtection="1">
      <alignment vertical="center"/>
      <protection/>
    </xf>
    <xf numFmtId="179" fontId="40" fillId="4" borderId="11" xfId="0" applyNumberFormat="1" applyFont="1" applyFill="1" applyBorder="1" applyAlignment="1" applyProtection="1">
      <alignment horizontal="center" vertical="center"/>
      <protection/>
    </xf>
    <xf numFmtId="179" fontId="40" fillId="4" borderId="157" xfId="0" applyNumberFormat="1" applyFont="1" applyFill="1" applyBorder="1" applyAlignment="1" applyProtection="1">
      <alignment horizontal="center" vertical="center"/>
      <protection/>
    </xf>
    <xf numFmtId="0" fontId="38" fillId="0" borderId="70" xfId="0" applyFont="1" applyBorder="1" applyAlignment="1" applyProtection="1">
      <alignment vertical="center"/>
      <protection/>
    </xf>
    <xf numFmtId="0" fontId="38" fillId="4" borderId="68" xfId="0" applyFont="1" applyFill="1" applyBorder="1" applyAlignment="1" applyProtection="1" quotePrefix="1">
      <alignment horizontal="center"/>
      <protection/>
    </xf>
    <xf numFmtId="0" fontId="38" fillId="4" borderId="78" xfId="0" applyFont="1" applyFill="1" applyBorder="1" applyAlignment="1" applyProtection="1">
      <alignment horizontal="distributed"/>
      <protection/>
    </xf>
    <xf numFmtId="179" fontId="40" fillId="4" borderId="158" xfId="0" applyNumberFormat="1" applyFont="1" applyFill="1" applyBorder="1" applyAlignment="1" applyProtection="1">
      <alignment horizontal="center" vertical="center"/>
      <protection/>
    </xf>
    <xf numFmtId="179" fontId="40" fillId="4" borderId="159" xfId="0" applyNumberFormat="1" applyFont="1" applyFill="1" applyBorder="1" applyAlignment="1" applyProtection="1">
      <alignment horizontal="center" vertical="center"/>
      <protection/>
    </xf>
    <xf numFmtId="0" fontId="38" fillId="4" borderId="160" xfId="0" applyFont="1" applyFill="1" applyBorder="1" applyAlignment="1" applyProtection="1" quotePrefix="1">
      <alignment horizontal="center"/>
      <protection/>
    </xf>
    <xf numFmtId="0" fontId="38" fillId="4" borderId="161" xfId="0" applyFont="1" applyFill="1" applyBorder="1" applyAlignment="1" applyProtection="1" quotePrefix="1">
      <alignment horizontal="center"/>
      <protection/>
    </xf>
    <xf numFmtId="5" fontId="43" fillId="4" borderId="162" xfId="0" applyNumberFormat="1" applyFont="1" applyFill="1" applyBorder="1" applyAlignment="1" applyProtection="1">
      <alignment vertical="center"/>
      <protection/>
    </xf>
    <xf numFmtId="0" fontId="38" fillId="4" borderId="163" xfId="0" applyFont="1" applyFill="1" applyBorder="1" applyAlignment="1" applyProtection="1" quotePrefix="1">
      <alignment horizontal="center"/>
      <protection/>
    </xf>
    <xf numFmtId="0" fontId="38" fillId="4" borderId="164" xfId="0" applyFont="1" applyFill="1" applyBorder="1" applyAlignment="1" applyProtection="1" quotePrefix="1">
      <alignment horizontal="center"/>
      <protection/>
    </xf>
    <xf numFmtId="0" fontId="38" fillId="4" borderId="165" xfId="0" applyFont="1" applyFill="1" applyBorder="1" applyAlignment="1" applyProtection="1" quotePrefix="1">
      <alignment horizontal="center"/>
      <protection/>
    </xf>
    <xf numFmtId="5" fontId="38" fillId="4" borderId="163" xfId="0" applyNumberFormat="1" applyFont="1" applyFill="1" applyBorder="1" applyAlignment="1" applyProtection="1">
      <alignment vertical="center"/>
      <protection/>
    </xf>
    <xf numFmtId="5" fontId="38" fillId="4" borderId="166" xfId="0" applyNumberFormat="1" applyFont="1" applyFill="1" applyBorder="1" applyAlignment="1" applyProtection="1">
      <alignment vertical="center"/>
      <protection/>
    </xf>
    <xf numFmtId="5" fontId="38" fillId="4" borderId="167" xfId="0" applyNumberFormat="1" applyFont="1" applyFill="1" applyBorder="1" applyAlignment="1" applyProtection="1">
      <alignment vertical="center"/>
      <protection/>
    </xf>
    <xf numFmtId="0" fontId="38" fillId="0" borderId="89" xfId="0" applyFont="1" applyBorder="1" applyAlignment="1" applyProtection="1">
      <alignment vertical="center"/>
      <protection/>
    </xf>
    <xf numFmtId="0" fontId="38" fillId="0" borderId="90" xfId="0" applyFont="1" applyBorder="1" applyAlignment="1" applyProtection="1">
      <alignment vertical="center"/>
      <protection/>
    </xf>
    <xf numFmtId="0" fontId="38" fillId="0" borderId="91" xfId="0" applyFont="1" applyBorder="1" applyAlignment="1" applyProtection="1">
      <alignment vertical="center"/>
      <protection/>
    </xf>
    <xf numFmtId="0" fontId="38" fillId="0" borderId="94" xfId="0" applyFont="1" applyBorder="1" applyAlignment="1" applyProtection="1">
      <alignment vertical="center"/>
      <protection/>
    </xf>
    <xf numFmtId="0" fontId="38" fillId="0" borderId="95" xfId="0" applyFont="1" applyBorder="1" applyAlignment="1" applyProtection="1">
      <alignment vertical="center"/>
      <protection/>
    </xf>
    <xf numFmtId="0" fontId="38" fillId="8" borderId="168" xfId="0" applyFont="1" applyFill="1" applyBorder="1" applyAlignment="1" applyProtection="1">
      <alignment horizontal="center"/>
      <protection/>
    </xf>
    <xf numFmtId="0" fontId="41" fillId="8" borderId="93" xfId="0" applyFont="1" applyFill="1" applyBorder="1" applyAlignment="1" applyProtection="1">
      <alignment horizontal="center" vertical="center" wrapText="1"/>
      <protection/>
    </xf>
    <xf numFmtId="0" fontId="38" fillId="0" borderId="100" xfId="0" applyFont="1" applyBorder="1" applyAlignment="1" applyProtection="1">
      <alignment horizontal="center"/>
      <protection/>
    </xf>
    <xf numFmtId="0" fontId="38" fillId="0" borderId="101" xfId="0" applyFont="1" applyBorder="1" applyAlignment="1" applyProtection="1">
      <alignment horizontal="center"/>
      <protection/>
    </xf>
    <xf numFmtId="0" fontId="38" fillId="8" borderId="169" xfId="0" applyFont="1" applyFill="1" applyBorder="1" applyAlignment="1" applyProtection="1" quotePrefix="1">
      <alignment horizontal="center"/>
      <protection/>
    </xf>
    <xf numFmtId="0" fontId="38" fillId="8" borderId="103" xfId="0" applyFont="1" applyFill="1" applyBorder="1" applyAlignment="1" applyProtection="1">
      <alignment horizontal="distributed"/>
      <protection/>
    </xf>
    <xf numFmtId="179" fontId="40" fillId="8" borderId="170" xfId="0" applyNumberFormat="1" applyFont="1" applyFill="1" applyBorder="1" applyAlignment="1" applyProtection="1">
      <alignment horizontal="center" vertical="center"/>
      <protection/>
    </xf>
    <xf numFmtId="179" fontId="40" fillId="8" borderId="171" xfId="0" applyNumberFormat="1" applyFont="1" applyFill="1" applyBorder="1" applyAlignment="1" applyProtection="1">
      <alignment horizontal="center" vertical="center"/>
      <protection/>
    </xf>
    <xf numFmtId="9" fontId="38" fillId="0" borderId="100" xfId="0" applyNumberFormat="1" applyFont="1" applyBorder="1" applyAlignment="1" applyProtection="1">
      <alignment vertical="center"/>
      <protection/>
    </xf>
    <xf numFmtId="0" fontId="38" fillId="0" borderId="101" xfId="0" applyFont="1" applyBorder="1" applyAlignment="1" applyProtection="1">
      <alignment vertical="center"/>
      <protection/>
    </xf>
    <xf numFmtId="179" fontId="40" fillId="8" borderId="11" xfId="0" applyNumberFormat="1" applyFont="1" applyFill="1" applyBorder="1" applyAlignment="1" applyProtection="1">
      <alignment horizontal="center" vertical="center"/>
      <protection/>
    </xf>
    <xf numFmtId="179" fontId="40" fillId="8" borderId="172" xfId="0" applyNumberFormat="1" applyFont="1" applyFill="1" applyBorder="1" applyAlignment="1" applyProtection="1">
      <alignment horizontal="center" vertical="center"/>
      <protection/>
    </xf>
    <xf numFmtId="0" fontId="38" fillId="0" borderId="100" xfId="0" applyFont="1" applyBorder="1" applyAlignment="1" applyProtection="1">
      <alignment vertical="center"/>
      <protection/>
    </xf>
    <xf numFmtId="181" fontId="40" fillId="8" borderId="173" xfId="0" applyNumberFormat="1" applyFont="1" applyFill="1" applyBorder="1" applyAlignment="1" applyProtection="1">
      <alignment vertical="center"/>
      <protection/>
    </xf>
    <xf numFmtId="179" fontId="40" fillId="8" borderId="92" xfId="0" applyNumberFormat="1" applyFont="1" applyFill="1" applyBorder="1" applyAlignment="1" applyProtection="1">
      <alignment horizontal="center" vertical="center"/>
      <protection/>
    </xf>
    <xf numFmtId="179" fontId="40" fillId="8" borderId="174" xfId="0" applyNumberFormat="1" applyFont="1" applyFill="1" applyBorder="1" applyAlignment="1" applyProtection="1">
      <alignment horizontal="center" vertical="center"/>
      <protection/>
    </xf>
    <xf numFmtId="0" fontId="38" fillId="8" borderId="175" xfId="0" applyFont="1" applyFill="1" applyBorder="1" applyAlignment="1" applyProtection="1" quotePrefix="1">
      <alignment horizontal="center"/>
      <protection/>
    </xf>
    <xf numFmtId="0" fontId="38" fillId="8" borderId="176" xfId="0" applyFont="1" applyFill="1" applyBorder="1" applyAlignment="1" applyProtection="1" quotePrefix="1">
      <alignment horizontal="center"/>
      <protection/>
    </xf>
    <xf numFmtId="5" fontId="43" fillId="8" borderId="177" xfId="0" applyNumberFormat="1" applyFont="1" applyFill="1" applyBorder="1" applyAlignment="1" applyProtection="1">
      <alignment vertical="center"/>
      <protection/>
    </xf>
    <xf numFmtId="5" fontId="43" fillId="8" borderId="178" xfId="0" applyNumberFormat="1" applyFont="1" applyFill="1" applyBorder="1" applyAlignment="1" applyProtection="1">
      <alignment vertical="center"/>
      <protection/>
    </xf>
    <xf numFmtId="5" fontId="38" fillId="8" borderId="179" xfId="0" applyNumberFormat="1" applyFont="1" applyFill="1" applyBorder="1" applyAlignment="1" applyProtection="1">
      <alignment vertical="center"/>
      <protection/>
    </xf>
    <xf numFmtId="5" fontId="38" fillId="8" borderId="180" xfId="0" applyNumberFormat="1" applyFont="1" applyFill="1" applyBorder="1" applyAlignment="1" applyProtection="1">
      <alignment vertical="center"/>
      <protection/>
    </xf>
    <xf numFmtId="5" fontId="38" fillId="8" borderId="181" xfId="0" applyNumberFormat="1" applyFont="1" applyFill="1" applyBorder="1" applyAlignment="1" applyProtection="1">
      <alignment vertical="center"/>
      <protection/>
    </xf>
    <xf numFmtId="0" fontId="38" fillId="0" borderId="118" xfId="0" applyFont="1" applyBorder="1" applyAlignment="1" applyProtection="1">
      <alignment vertical="center"/>
      <protection/>
    </xf>
    <xf numFmtId="0" fontId="38" fillId="0" borderId="119" xfId="0" applyFont="1" applyBorder="1" applyAlignment="1" applyProtection="1">
      <alignment vertical="center"/>
      <protection/>
    </xf>
    <xf numFmtId="0" fontId="38" fillId="0" borderId="120" xfId="0" applyFont="1" applyBorder="1" applyAlignment="1" applyProtection="1">
      <alignment vertical="center"/>
      <protection/>
    </xf>
    <xf numFmtId="0" fontId="38" fillId="0" borderId="121" xfId="0" applyFont="1" applyBorder="1" applyAlignment="1" applyProtection="1">
      <alignment vertical="center"/>
      <protection/>
    </xf>
    <xf numFmtId="0" fontId="38" fillId="0" borderId="122" xfId="0" applyFont="1" applyBorder="1" applyAlignment="1" applyProtection="1">
      <alignment vertical="center"/>
      <protection/>
    </xf>
    <xf numFmtId="0" fontId="41" fillId="5" borderId="182" xfId="0" applyFont="1" applyFill="1" applyBorder="1" applyAlignment="1" applyProtection="1">
      <alignment horizontal="center" vertical="center" wrapText="1"/>
      <protection/>
    </xf>
    <xf numFmtId="0" fontId="38" fillId="5" borderId="0" xfId="0" applyFont="1" applyFill="1" applyBorder="1" applyAlignment="1" applyProtection="1">
      <alignment horizontal="center"/>
      <protection/>
    </xf>
    <xf numFmtId="0" fontId="38" fillId="5" borderId="18" xfId="0" applyFont="1" applyFill="1" applyBorder="1" applyAlignment="1" applyProtection="1">
      <alignment horizontal="center" wrapText="1"/>
      <protection/>
    </xf>
    <xf numFmtId="0" fontId="38" fillId="5" borderId="183" xfId="0" applyFont="1" applyFill="1" applyBorder="1" applyAlignment="1" applyProtection="1">
      <alignment horizontal="center"/>
      <protection/>
    </xf>
    <xf numFmtId="0" fontId="41" fillId="5" borderId="0" xfId="0" applyFont="1" applyFill="1" applyBorder="1" applyAlignment="1" applyProtection="1">
      <alignment horizontal="center" vertical="center" wrapText="1"/>
      <protection/>
    </xf>
    <xf numFmtId="0" fontId="38" fillId="5" borderId="23" xfId="0" applyFont="1" applyFill="1" applyBorder="1" applyAlignment="1" applyProtection="1">
      <alignment horizontal="center"/>
      <protection/>
    </xf>
    <xf numFmtId="0" fontId="41" fillId="5" borderId="184" xfId="0" applyFont="1" applyFill="1" applyBorder="1" applyAlignment="1" applyProtection="1">
      <alignment horizontal="center" vertical="center" wrapText="1"/>
      <protection/>
    </xf>
    <xf numFmtId="0" fontId="38" fillId="0" borderId="128" xfId="0" applyFont="1" applyBorder="1" applyAlignment="1" applyProtection="1">
      <alignment horizontal="center"/>
      <protection/>
    </xf>
    <xf numFmtId="0" fontId="38" fillId="0" borderId="129" xfId="0" applyFont="1" applyBorder="1" applyAlignment="1" applyProtection="1">
      <alignment horizontal="center"/>
      <protection/>
    </xf>
    <xf numFmtId="179" fontId="40" fillId="5" borderId="185" xfId="0" applyNumberFormat="1" applyFont="1" applyFill="1" applyBorder="1" applyAlignment="1" applyProtection="1">
      <alignment horizontal="center" vertical="center"/>
      <protection/>
    </xf>
    <xf numFmtId="179" fontId="40" fillId="5" borderId="186" xfId="0" applyNumberFormat="1" applyFont="1" applyFill="1" applyBorder="1" applyAlignment="1" applyProtection="1">
      <alignment horizontal="center" vertical="center"/>
      <protection/>
    </xf>
    <xf numFmtId="9" fontId="38" fillId="0" borderId="128" xfId="0" applyNumberFormat="1" applyFont="1" applyBorder="1" applyAlignment="1" applyProtection="1">
      <alignment vertical="center"/>
      <protection/>
    </xf>
    <xf numFmtId="0" fontId="38" fillId="0" borderId="129" xfId="0" applyFont="1" applyBorder="1" applyAlignment="1" applyProtection="1">
      <alignment vertical="center"/>
      <protection/>
    </xf>
    <xf numFmtId="179" fontId="40" fillId="5" borderId="11" xfId="0" applyNumberFormat="1" applyFont="1" applyFill="1" applyBorder="1" applyAlignment="1" applyProtection="1">
      <alignment horizontal="center" vertical="center"/>
      <protection/>
    </xf>
    <xf numFmtId="179" fontId="40" fillId="5" borderId="187" xfId="0" applyNumberFormat="1" applyFont="1" applyFill="1" applyBorder="1" applyAlignment="1" applyProtection="1">
      <alignment horizontal="center" vertical="center"/>
      <protection/>
    </xf>
    <xf numFmtId="0" fontId="38" fillId="0" borderId="128" xfId="0" applyFont="1" applyBorder="1" applyAlignment="1" applyProtection="1">
      <alignment vertical="center"/>
      <protection/>
    </xf>
    <xf numFmtId="179" fontId="40" fillId="5" borderId="124" xfId="0" applyNumberFormat="1" applyFont="1" applyFill="1" applyBorder="1" applyAlignment="1" applyProtection="1">
      <alignment horizontal="center" vertical="center"/>
      <protection/>
    </xf>
    <xf numFmtId="179" fontId="40" fillId="5" borderId="188" xfId="0" applyNumberFormat="1" applyFont="1" applyFill="1" applyBorder="1" applyAlignment="1" applyProtection="1">
      <alignment horizontal="center" vertical="center"/>
      <protection/>
    </xf>
    <xf numFmtId="0" fontId="38" fillId="5" borderId="189" xfId="0" applyFont="1" applyFill="1" applyBorder="1" applyAlignment="1" applyProtection="1" quotePrefix="1">
      <alignment horizontal="center"/>
      <protection/>
    </xf>
    <xf numFmtId="0" fontId="38" fillId="5" borderId="190" xfId="0" applyFont="1" applyFill="1" applyBorder="1" applyAlignment="1" applyProtection="1" quotePrefix="1">
      <alignment horizontal="center"/>
      <protection/>
    </xf>
    <xf numFmtId="5" fontId="43" fillId="5" borderId="191" xfId="0" applyNumberFormat="1" applyFont="1" applyFill="1" applyBorder="1" applyAlignment="1" applyProtection="1">
      <alignment vertical="center"/>
      <protection/>
    </xf>
    <xf numFmtId="0" fontId="38" fillId="5" borderId="192" xfId="0" applyFont="1" applyFill="1" applyBorder="1" applyAlignment="1" applyProtection="1" quotePrefix="1">
      <alignment horizontal="center"/>
      <protection/>
    </xf>
    <xf numFmtId="0" fontId="38" fillId="5" borderId="193" xfId="0" applyFont="1" applyFill="1" applyBorder="1" applyAlignment="1" applyProtection="1" quotePrefix="1">
      <alignment horizontal="center"/>
      <protection/>
    </xf>
    <xf numFmtId="5" fontId="43" fillId="5" borderId="127" xfId="0" applyNumberFormat="1" applyFont="1" applyFill="1" applyBorder="1" applyAlignment="1" applyProtection="1">
      <alignment vertical="center"/>
      <protection/>
    </xf>
    <xf numFmtId="0" fontId="38" fillId="5" borderId="194" xfId="0" applyFont="1" applyFill="1" applyBorder="1" applyAlignment="1" applyProtection="1" quotePrefix="1">
      <alignment horizontal="center"/>
      <protection/>
    </xf>
    <xf numFmtId="5" fontId="38" fillId="5" borderId="192" xfId="0" applyNumberFormat="1" applyFont="1" applyFill="1" applyBorder="1" applyAlignment="1" applyProtection="1">
      <alignment vertical="center"/>
      <protection/>
    </xf>
    <xf numFmtId="5" fontId="38" fillId="5" borderId="195" xfId="0" applyNumberFormat="1" applyFont="1" applyFill="1" applyBorder="1" applyAlignment="1" applyProtection="1">
      <alignment vertical="center"/>
      <protection/>
    </xf>
    <xf numFmtId="5" fontId="38" fillId="5" borderId="196" xfId="0" applyNumberFormat="1" applyFont="1" applyFill="1" applyBorder="1" applyAlignment="1" applyProtection="1">
      <alignment vertical="center"/>
      <protection/>
    </xf>
    <xf numFmtId="0" fontId="38" fillId="0" borderId="144" xfId="0" applyFont="1" applyBorder="1" applyAlignment="1" applyProtection="1">
      <alignment vertical="center"/>
      <protection/>
    </xf>
    <xf numFmtId="0" fontId="38" fillId="0" borderId="145" xfId="0" applyFont="1" applyBorder="1" applyAlignment="1" applyProtection="1">
      <alignment vertical="center"/>
      <protection/>
    </xf>
    <xf numFmtId="0" fontId="38" fillId="0" borderId="146" xfId="0" applyFont="1" applyBorder="1" applyAlignment="1" applyProtection="1">
      <alignment vertical="center"/>
      <protection/>
    </xf>
    <xf numFmtId="181" fontId="40" fillId="7" borderId="33" xfId="0" applyNumberFormat="1" applyFont="1" applyFill="1" applyBorder="1" applyAlignment="1" applyProtection="1">
      <alignment vertical="center"/>
      <protection/>
    </xf>
    <xf numFmtId="181" fontId="40" fillId="7" borderId="11" xfId="0" applyNumberFormat="1" applyFont="1" applyFill="1" applyBorder="1" applyAlignment="1" applyProtection="1">
      <alignment vertical="center"/>
      <protection/>
    </xf>
    <xf numFmtId="181" fontId="40" fillId="7" borderId="50" xfId="0" applyNumberFormat="1" applyFont="1" applyFill="1" applyBorder="1" applyAlignment="1" applyProtection="1">
      <alignment vertical="center"/>
      <protection/>
    </xf>
    <xf numFmtId="5" fontId="38" fillId="21" borderId="197" xfId="0" applyNumberFormat="1" applyFont="1" applyFill="1" applyBorder="1" applyAlignment="1" applyProtection="1">
      <alignment vertical="center"/>
      <protection locked="0"/>
    </xf>
    <xf numFmtId="0" fontId="38" fillId="21" borderId="198" xfId="0" applyFont="1" applyFill="1" applyBorder="1" applyAlignment="1" applyProtection="1">
      <alignment horizontal="center" vertical="center"/>
      <protection locked="0"/>
    </xf>
    <xf numFmtId="5" fontId="38" fillId="21" borderId="199" xfId="0" applyNumberFormat="1" applyFont="1" applyFill="1" applyBorder="1" applyAlignment="1" applyProtection="1">
      <alignment vertical="center"/>
      <protection locked="0"/>
    </xf>
    <xf numFmtId="0" fontId="38" fillId="21" borderId="200" xfId="0" applyFont="1" applyFill="1" applyBorder="1" applyAlignment="1" applyProtection="1">
      <alignment horizontal="center" vertical="center"/>
      <protection locked="0"/>
    </xf>
    <xf numFmtId="5" fontId="38" fillId="21" borderId="201" xfId="0" applyNumberFormat="1" applyFont="1" applyFill="1" applyBorder="1" applyAlignment="1" applyProtection="1">
      <alignment vertical="center"/>
      <protection locked="0"/>
    </xf>
    <xf numFmtId="0" fontId="38" fillId="21" borderId="202" xfId="0" applyFont="1" applyFill="1" applyBorder="1" applyAlignment="1" applyProtection="1">
      <alignment horizontal="center" vertical="center"/>
      <protection locked="0"/>
    </xf>
    <xf numFmtId="0" fontId="38" fillId="21" borderId="203" xfId="0" applyFont="1" applyFill="1" applyBorder="1" applyAlignment="1" applyProtection="1">
      <alignment horizontal="center" vertical="center"/>
      <protection locked="0"/>
    </xf>
    <xf numFmtId="5" fontId="38" fillId="21" borderId="29" xfId="0" applyNumberFormat="1" applyFont="1" applyFill="1" applyBorder="1" applyAlignment="1" applyProtection="1">
      <alignment vertical="center"/>
      <protection locked="0"/>
    </xf>
    <xf numFmtId="5" fontId="38" fillId="21" borderId="36" xfId="0" applyNumberFormat="1" applyFont="1" applyFill="1" applyBorder="1" applyAlignment="1" applyProtection="1">
      <alignment vertical="center"/>
      <protection locked="0"/>
    </xf>
    <xf numFmtId="5" fontId="38" fillId="21" borderId="45" xfId="0" applyNumberFormat="1" applyFont="1" applyFill="1" applyBorder="1" applyAlignment="1" applyProtection="1">
      <alignment vertical="center"/>
      <protection locked="0"/>
    </xf>
    <xf numFmtId="181" fontId="40" fillId="7" borderId="38" xfId="0" applyNumberFormat="1" applyFont="1" applyFill="1" applyBorder="1" applyAlignment="1" applyProtection="1">
      <alignment vertical="center"/>
      <protection/>
    </xf>
    <xf numFmtId="181" fontId="40" fillId="7" borderId="204" xfId="0" applyNumberFormat="1" applyFont="1" applyFill="1" applyBorder="1" applyAlignment="1" applyProtection="1">
      <alignment vertical="center"/>
      <protection/>
    </xf>
    <xf numFmtId="5" fontId="38" fillId="21" borderId="205" xfId="0" applyNumberFormat="1" applyFont="1" applyFill="1" applyBorder="1" applyAlignment="1" applyProtection="1">
      <alignment vertical="center"/>
      <protection locked="0"/>
    </xf>
    <xf numFmtId="5" fontId="38" fillId="21" borderId="206" xfId="0" applyNumberFormat="1" applyFont="1" applyFill="1" applyBorder="1" applyAlignment="1" applyProtection="1">
      <alignment vertical="center"/>
      <protection locked="0"/>
    </xf>
    <xf numFmtId="5" fontId="38" fillId="21" borderId="207" xfId="0" applyNumberFormat="1" applyFont="1" applyFill="1" applyBorder="1" applyAlignment="1" applyProtection="1">
      <alignment vertical="center"/>
      <protection locked="0"/>
    </xf>
    <xf numFmtId="0" fontId="38" fillId="21" borderId="13" xfId="0" applyFont="1" applyFill="1" applyBorder="1" applyAlignment="1" applyProtection="1">
      <alignment horizontal="center" vertical="center"/>
      <protection locked="0"/>
    </xf>
    <xf numFmtId="0" fontId="38" fillId="21" borderId="13" xfId="0" applyFont="1" applyFill="1" applyBorder="1" applyAlignment="1" applyProtection="1">
      <alignment vertical="center"/>
      <protection/>
    </xf>
    <xf numFmtId="181" fontId="40" fillId="7" borderId="208" xfId="0" applyNumberFormat="1" applyFont="1" applyFill="1" applyBorder="1" applyAlignment="1" applyProtection="1">
      <alignment vertical="center"/>
      <protection/>
    </xf>
    <xf numFmtId="181" fontId="40" fillId="7" borderId="209" xfId="0" applyNumberFormat="1" applyFont="1" applyFill="1" applyBorder="1" applyAlignment="1" applyProtection="1">
      <alignment vertical="center"/>
      <protection/>
    </xf>
    <xf numFmtId="181" fontId="40" fillId="7" borderId="210" xfId="0" applyNumberFormat="1" applyFont="1" applyFill="1" applyBorder="1" applyAlignment="1" applyProtection="1">
      <alignment vertical="center"/>
      <protection/>
    </xf>
    <xf numFmtId="9" fontId="38" fillId="21" borderId="29" xfId="0" applyNumberFormat="1" applyFont="1" applyFill="1" applyBorder="1" applyAlignment="1" applyProtection="1">
      <alignment horizontal="center"/>
      <protection locked="0"/>
    </xf>
    <xf numFmtId="0" fontId="38" fillId="21" borderId="30" xfId="0" applyFont="1" applyFill="1" applyBorder="1" applyAlignment="1" applyProtection="1">
      <alignment horizontal="center"/>
      <protection locked="0"/>
    </xf>
    <xf numFmtId="9" fontId="38" fillId="21" borderId="36" xfId="0" applyNumberFormat="1" applyFont="1" applyFill="1" applyBorder="1" applyAlignment="1" applyProtection="1">
      <alignment horizontal="center"/>
      <protection locked="0"/>
    </xf>
    <xf numFmtId="0" fontId="38" fillId="21" borderId="36" xfId="0" applyFont="1" applyFill="1" applyBorder="1" applyAlignment="1" applyProtection="1">
      <alignment horizontal="center"/>
      <protection locked="0"/>
    </xf>
    <xf numFmtId="9" fontId="38" fillId="21" borderId="45" xfId="0" applyNumberFormat="1" applyFont="1" applyFill="1" applyBorder="1" applyAlignment="1" applyProtection="1">
      <alignment horizontal="center"/>
      <protection locked="0"/>
    </xf>
    <xf numFmtId="0" fontId="38" fillId="21" borderId="46" xfId="0" applyFont="1" applyFill="1" applyBorder="1" applyAlignment="1" applyProtection="1">
      <alignment horizontal="center"/>
      <protection locked="0"/>
    </xf>
    <xf numFmtId="0" fontId="38" fillId="21" borderId="211" xfId="0" applyFont="1" applyFill="1" applyBorder="1" applyAlignment="1" applyProtection="1">
      <alignment horizontal="center" vertical="center"/>
      <protection locked="0"/>
    </xf>
    <xf numFmtId="0" fontId="38" fillId="21" borderId="212" xfId="0" applyFont="1" applyFill="1" applyBorder="1" applyAlignment="1" applyProtection="1">
      <alignment horizontal="center" vertical="center"/>
      <protection locked="0"/>
    </xf>
    <xf numFmtId="0" fontId="38" fillId="21" borderId="213" xfId="0" applyFont="1" applyFill="1" applyBorder="1" applyAlignment="1" applyProtection="1">
      <alignment horizontal="center" vertical="center"/>
      <protection locked="0"/>
    </xf>
    <xf numFmtId="0" fontId="38" fillId="21" borderId="214" xfId="0" applyFont="1" applyFill="1" applyBorder="1" applyAlignment="1" applyProtection="1">
      <alignment horizontal="center" vertical="center"/>
      <protection locked="0"/>
    </xf>
    <xf numFmtId="0" fontId="38" fillId="21" borderId="215" xfId="0" applyFont="1" applyFill="1" applyBorder="1" applyAlignment="1" applyProtection="1">
      <alignment horizontal="center" vertical="center"/>
      <protection locked="0"/>
    </xf>
    <xf numFmtId="0" fontId="38" fillId="21" borderId="216" xfId="0" applyFont="1" applyFill="1" applyBorder="1" applyAlignment="1" applyProtection="1">
      <alignment horizontal="center" vertical="center"/>
      <protection locked="0"/>
    </xf>
    <xf numFmtId="0" fontId="38" fillId="21" borderId="217" xfId="0" applyFont="1" applyFill="1" applyBorder="1" applyAlignment="1" applyProtection="1">
      <alignment horizontal="center" vertical="center"/>
      <protection locked="0"/>
    </xf>
    <xf numFmtId="0" fontId="38" fillId="21" borderId="218" xfId="0" applyFont="1" applyFill="1" applyBorder="1" applyAlignment="1" applyProtection="1">
      <alignment horizontal="center" vertical="center"/>
      <protection locked="0"/>
    </xf>
    <xf numFmtId="0" fontId="38" fillId="21" borderId="219" xfId="0" applyFont="1" applyFill="1" applyBorder="1" applyAlignment="1" applyProtection="1">
      <alignment horizontal="center" vertical="center"/>
      <protection locked="0"/>
    </xf>
    <xf numFmtId="0" fontId="38" fillId="21" borderId="220" xfId="0" applyFont="1" applyFill="1" applyBorder="1" applyAlignment="1" applyProtection="1">
      <alignment horizontal="center" vertical="center"/>
      <protection locked="0"/>
    </xf>
    <xf numFmtId="0" fontId="38" fillId="21" borderId="221" xfId="0" applyFont="1" applyFill="1" applyBorder="1" applyAlignment="1" applyProtection="1">
      <alignment horizontal="center" vertical="center"/>
      <protection locked="0"/>
    </xf>
    <xf numFmtId="0" fontId="38" fillId="21" borderId="222" xfId="0" applyFont="1" applyFill="1" applyBorder="1" applyAlignment="1" applyProtection="1">
      <alignment horizontal="center" vertical="center"/>
      <protection locked="0"/>
    </xf>
    <xf numFmtId="191" fontId="0" fillId="0" borderId="10" xfId="0" applyNumberFormat="1" applyBorder="1" applyAlignment="1">
      <alignment horizontal="center" vertical="center"/>
    </xf>
    <xf numFmtId="0" fontId="0" fillId="0" borderId="10" xfId="0" applyBorder="1" applyAlignment="1">
      <alignment vertical="center"/>
    </xf>
    <xf numFmtId="0" fontId="0" fillId="0" borderId="12" xfId="0" applyFill="1" applyBorder="1" applyAlignment="1">
      <alignment horizontal="left" vertical="center"/>
    </xf>
    <xf numFmtId="191" fontId="0" fillId="0" borderId="10" xfId="0" applyNumberFormat="1" applyFill="1" applyBorder="1" applyAlignment="1">
      <alignment horizontal="center" vertical="center" wrapText="1"/>
    </xf>
    <xf numFmtId="191" fontId="38" fillId="0" borderId="10" xfId="0" applyNumberFormat="1" applyFont="1" applyFill="1" applyBorder="1" applyAlignment="1" applyProtection="1" quotePrefix="1">
      <alignment horizontal="center"/>
      <protection/>
    </xf>
    <xf numFmtId="190" fontId="0" fillId="0" borderId="42" xfId="0" applyNumberFormat="1" applyBorder="1" applyAlignment="1">
      <alignment horizontal="center" vertical="center"/>
    </xf>
    <xf numFmtId="0" fontId="22" fillId="0" borderId="0" xfId="43" applyAlignment="1" applyProtection="1">
      <alignment vertical="center"/>
      <protection/>
    </xf>
    <xf numFmtId="0" fontId="0" fillId="24" borderId="13" xfId="0" applyFill="1" applyBorder="1" applyAlignment="1" applyProtection="1">
      <alignment vertical="center"/>
      <protection locked="0"/>
    </xf>
    <xf numFmtId="0" fontId="0" fillId="0" borderId="0" xfId="0" applyAlignment="1" applyProtection="1">
      <alignment vertical="center"/>
      <protection locked="0"/>
    </xf>
    <xf numFmtId="180" fontId="44" fillId="0" borderId="11" xfId="0" applyNumberFormat="1" applyFont="1" applyBorder="1" applyAlignment="1">
      <alignment vertical="center"/>
    </xf>
    <xf numFmtId="0" fontId="0" fillId="0" borderId="21" xfId="0" applyBorder="1" applyAlignment="1" applyProtection="1">
      <alignment horizontal="center" vertical="center"/>
      <protection/>
    </xf>
    <xf numFmtId="183" fontId="21" fillId="0" borderId="0" xfId="0" applyNumberFormat="1" applyFont="1" applyAlignment="1">
      <alignment vertical="center"/>
    </xf>
    <xf numFmtId="0" fontId="38" fillId="0" borderId="223" xfId="0" applyFont="1" applyFill="1" applyBorder="1" applyAlignment="1" applyProtection="1">
      <alignment horizontal="right" vertical="center"/>
      <protection/>
    </xf>
    <xf numFmtId="0" fontId="38" fillId="0" borderId="121" xfId="0" applyFont="1" applyFill="1" applyBorder="1" applyAlignment="1" applyProtection="1">
      <alignment horizontal="right" vertical="center"/>
      <protection/>
    </xf>
    <xf numFmtId="0" fontId="40" fillId="0" borderId="224" xfId="0" applyFont="1" applyFill="1" applyBorder="1" applyAlignment="1" applyProtection="1">
      <alignment vertical="center"/>
      <protection/>
    </xf>
    <xf numFmtId="0" fontId="38" fillId="0" borderId="0" xfId="0" applyFont="1" applyAlignment="1">
      <alignment vertical="center"/>
    </xf>
    <xf numFmtId="0" fontId="40" fillId="0" borderId="225" xfId="0" applyFont="1" applyFill="1" applyBorder="1" applyAlignment="1" applyProtection="1">
      <alignment vertical="center"/>
      <protection/>
    </xf>
    <xf numFmtId="0" fontId="38" fillId="0" borderId="226" xfId="0" applyFont="1" applyFill="1" applyBorder="1" applyAlignment="1" applyProtection="1">
      <alignment horizontal="right" vertical="center"/>
      <protection/>
    </xf>
    <xf numFmtId="0" fontId="38" fillId="0" borderId="64" xfId="0" applyFont="1" applyFill="1" applyBorder="1" applyAlignment="1" applyProtection="1">
      <alignment horizontal="right" vertical="center"/>
      <protection/>
    </xf>
    <xf numFmtId="0" fontId="40" fillId="0" borderId="227" xfId="0" applyFont="1" applyFill="1" applyBorder="1" applyAlignment="1" applyProtection="1">
      <alignment vertical="center"/>
      <protection/>
    </xf>
    <xf numFmtId="0" fontId="38" fillId="0" borderId="228" xfId="0" applyFont="1" applyFill="1" applyBorder="1" applyAlignment="1" applyProtection="1">
      <alignment horizontal="right" vertical="center"/>
      <protection/>
    </xf>
    <xf numFmtId="0" fontId="38" fillId="0" borderId="94" xfId="0" applyFont="1" applyFill="1" applyBorder="1" applyAlignment="1" applyProtection="1">
      <alignment horizontal="right" vertical="center"/>
      <protection/>
    </xf>
    <xf numFmtId="0" fontId="40" fillId="0" borderId="229" xfId="0" applyFont="1" applyFill="1" applyBorder="1" applyAlignment="1" applyProtection="1">
      <alignment vertical="center"/>
      <protection/>
    </xf>
    <xf numFmtId="177" fontId="38" fillId="5" borderId="230" xfId="0" applyNumberFormat="1" applyFont="1" applyFill="1" applyBorder="1" applyAlignment="1" applyProtection="1">
      <alignment horizontal="center" wrapText="1"/>
      <protection/>
    </xf>
    <xf numFmtId="0" fontId="38" fillId="5" borderId="231" xfId="0" applyFont="1" applyFill="1" applyBorder="1" applyAlignment="1" applyProtection="1">
      <alignment horizontal="center"/>
      <protection/>
    </xf>
    <xf numFmtId="0" fontId="38" fillId="5" borderId="232" xfId="0" applyFont="1" applyFill="1" applyBorder="1" applyAlignment="1" applyProtection="1" quotePrefix="1">
      <alignment horizontal="center"/>
      <protection/>
    </xf>
    <xf numFmtId="0" fontId="38" fillId="5" borderId="233" xfId="0" applyFont="1" applyFill="1" applyBorder="1" applyAlignment="1" applyProtection="1">
      <alignment horizontal="center"/>
      <protection/>
    </xf>
    <xf numFmtId="0" fontId="38" fillId="5" borderId="234" xfId="0" applyFont="1" applyFill="1" applyBorder="1" applyAlignment="1" applyProtection="1">
      <alignment horizontal="center"/>
      <protection/>
    </xf>
    <xf numFmtId="177" fontId="37" fillId="5" borderId="235" xfId="0" applyNumberFormat="1" applyFont="1" applyFill="1" applyBorder="1" applyAlignment="1" applyProtection="1">
      <alignment horizontal="center" wrapText="1"/>
      <protection/>
    </xf>
    <xf numFmtId="0" fontId="37" fillId="5" borderId="138" xfId="0" applyFont="1" applyFill="1" applyBorder="1" applyAlignment="1" applyProtection="1">
      <alignment horizontal="center"/>
      <protection/>
    </xf>
    <xf numFmtId="0" fontId="38" fillId="5" borderId="236" xfId="0" applyFont="1" applyFill="1" applyBorder="1" applyAlignment="1" applyProtection="1" quotePrefix="1">
      <alignment horizontal="center" vertical="center"/>
      <protection/>
    </xf>
    <xf numFmtId="0" fontId="38" fillId="5" borderId="237" xfId="0" applyFont="1" applyFill="1" applyBorder="1" applyAlignment="1" applyProtection="1" quotePrefix="1">
      <alignment horizontal="center" vertical="center"/>
      <protection/>
    </xf>
    <xf numFmtId="0" fontId="38" fillId="5" borderId="238" xfId="0" applyFont="1" applyFill="1" applyBorder="1" applyAlignment="1" applyProtection="1">
      <alignment horizontal="center" vertical="center"/>
      <protection/>
    </xf>
    <xf numFmtId="0" fontId="38" fillId="5" borderId="125" xfId="0" applyFont="1" applyFill="1" applyBorder="1" applyAlignment="1" applyProtection="1">
      <alignment horizontal="center" vertical="center"/>
      <protection/>
    </xf>
    <xf numFmtId="0" fontId="37" fillId="5" borderId="230" xfId="0" applyFont="1" applyFill="1" applyBorder="1" applyAlignment="1" applyProtection="1">
      <alignment horizontal="center" vertical="center" wrapText="1"/>
      <protection/>
    </xf>
    <xf numFmtId="0" fontId="37" fillId="5" borderId="231" xfId="0" applyFont="1" applyFill="1" applyBorder="1" applyAlignment="1" applyProtection="1">
      <alignment horizontal="center" vertical="center"/>
      <protection/>
    </xf>
    <xf numFmtId="177" fontId="38" fillId="5" borderId="185" xfId="0" applyNumberFormat="1" applyFont="1" applyFill="1" applyBorder="1" applyAlignment="1" applyProtection="1">
      <alignment horizontal="center"/>
      <protection/>
    </xf>
    <xf numFmtId="0" fontId="38" fillId="5" borderId="185" xfId="0" applyFont="1" applyFill="1" applyBorder="1" applyAlignment="1" applyProtection="1">
      <alignment horizontal="center" vertical="center"/>
      <protection/>
    </xf>
    <xf numFmtId="0" fontId="38" fillId="5" borderId="239" xfId="0" applyFont="1" applyFill="1" applyBorder="1" applyAlignment="1" applyProtection="1">
      <alignment horizontal="center" vertical="center"/>
      <protection/>
    </xf>
    <xf numFmtId="177" fontId="38" fillId="8" borderId="171" xfId="0" applyNumberFormat="1" applyFont="1" applyFill="1" applyBorder="1" applyAlignment="1" applyProtection="1">
      <alignment horizontal="center"/>
      <protection/>
    </xf>
    <xf numFmtId="0" fontId="38" fillId="8" borderId="170" xfId="0" applyFont="1" applyFill="1" applyBorder="1" applyAlignment="1" applyProtection="1">
      <alignment horizontal="center" vertical="center"/>
      <protection/>
    </xf>
    <xf numFmtId="0" fontId="38" fillId="8" borderId="240" xfId="0" applyFont="1" applyFill="1" applyBorder="1" applyAlignment="1" applyProtection="1" quotePrefix="1">
      <alignment horizontal="center" vertical="center"/>
      <protection/>
    </xf>
    <xf numFmtId="0" fontId="38" fillId="8" borderId="241" xfId="0" applyFont="1" applyFill="1" applyBorder="1" applyAlignment="1" applyProtection="1" quotePrefix="1">
      <alignment horizontal="center" vertical="center"/>
      <protection/>
    </xf>
    <xf numFmtId="0" fontId="37" fillId="8" borderId="242" xfId="0" applyFont="1" applyFill="1" applyBorder="1" applyAlignment="1" applyProtection="1">
      <alignment horizontal="center" vertical="center" wrapText="1"/>
      <protection/>
    </xf>
    <xf numFmtId="0" fontId="37" fillId="8" borderId="178" xfId="0" applyFont="1" applyFill="1" applyBorder="1" applyAlignment="1" applyProtection="1">
      <alignment horizontal="center" vertical="center"/>
      <protection/>
    </xf>
    <xf numFmtId="0" fontId="40" fillId="3" borderId="243" xfId="0" applyFont="1" applyFill="1" applyBorder="1" applyAlignment="1" applyProtection="1">
      <alignment horizontal="right"/>
      <protection/>
    </xf>
    <xf numFmtId="0" fontId="38" fillId="3" borderId="244" xfId="0" applyFont="1" applyFill="1" applyBorder="1" applyAlignment="1" applyProtection="1">
      <alignment/>
      <protection/>
    </xf>
    <xf numFmtId="177" fontId="38" fillId="7" borderId="149" xfId="0" applyNumberFormat="1" applyFont="1" applyFill="1" applyBorder="1" applyAlignment="1" applyProtection="1">
      <alignment horizontal="center"/>
      <protection/>
    </xf>
    <xf numFmtId="0" fontId="38" fillId="7" borderId="33" xfId="0" applyFont="1" applyFill="1" applyBorder="1" applyAlignment="1" applyProtection="1">
      <alignment horizontal="center" vertical="center"/>
      <protection/>
    </xf>
    <xf numFmtId="0" fontId="38" fillId="7" borderId="245" xfId="0" applyFont="1" applyFill="1" applyBorder="1" applyAlignment="1" applyProtection="1">
      <alignment horizontal="center" vertical="center"/>
      <protection/>
    </xf>
    <xf numFmtId="177" fontId="38" fillId="7" borderId="33" xfId="0" applyNumberFormat="1" applyFont="1" applyFill="1" applyBorder="1" applyAlignment="1" applyProtection="1">
      <alignment horizontal="center"/>
      <protection/>
    </xf>
    <xf numFmtId="5" fontId="40" fillId="3" borderId="243" xfId="0" applyNumberFormat="1" applyFont="1" applyFill="1" applyBorder="1" applyAlignment="1" applyProtection="1" quotePrefix="1">
      <alignment horizontal="right"/>
      <protection/>
    </xf>
    <xf numFmtId="0" fontId="38" fillId="3" borderId="246" xfId="0" applyFont="1" applyFill="1" applyBorder="1" applyAlignment="1" applyProtection="1">
      <alignment vertical="center"/>
      <protection/>
    </xf>
    <xf numFmtId="181" fontId="40" fillId="3" borderId="243" xfId="0" applyNumberFormat="1" applyFont="1" applyFill="1" applyBorder="1" applyAlignment="1" applyProtection="1">
      <alignment horizontal="center"/>
      <protection/>
    </xf>
    <xf numFmtId="181" fontId="40" fillId="3" borderId="246" xfId="0" applyNumberFormat="1" applyFont="1" applyFill="1" applyBorder="1" applyAlignment="1" applyProtection="1">
      <alignment horizontal="center"/>
      <protection/>
    </xf>
    <xf numFmtId="0" fontId="40" fillId="3" borderId="243" xfId="0" applyFont="1" applyFill="1" applyBorder="1" applyAlignment="1" applyProtection="1">
      <alignment horizontal="center" vertical="center"/>
      <protection/>
    </xf>
    <xf numFmtId="0" fontId="38" fillId="3" borderId="246" xfId="0" applyFont="1" applyFill="1" applyBorder="1" applyAlignment="1" applyProtection="1">
      <alignment horizontal="center" vertical="center"/>
      <protection/>
    </xf>
    <xf numFmtId="0" fontId="38" fillId="4" borderId="247" xfId="0" applyFont="1" applyFill="1" applyBorder="1" applyAlignment="1" applyProtection="1" quotePrefix="1">
      <alignment horizontal="center"/>
      <protection/>
    </xf>
    <xf numFmtId="0" fontId="38" fillId="4" borderId="248" xfId="0" applyFont="1" applyFill="1" applyBorder="1" applyAlignment="1" applyProtection="1">
      <alignment horizontal="center"/>
      <protection/>
    </xf>
    <xf numFmtId="177" fontId="38" fillId="4" borderId="155" xfId="0" applyNumberFormat="1" applyFont="1" applyFill="1" applyBorder="1" applyAlignment="1" applyProtection="1">
      <alignment horizontal="center"/>
      <protection/>
    </xf>
    <xf numFmtId="0" fontId="38" fillId="4" borderId="155" xfId="0" applyFont="1" applyFill="1" applyBorder="1" applyAlignment="1" applyProtection="1">
      <alignment horizontal="center" vertical="center"/>
      <protection/>
    </xf>
    <xf numFmtId="0" fontId="38" fillId="0" borderId="10" xfId="0" applyFont="1" applyBorder="1" applyAlignment="1" applyProtection="1" quotePrefix="1">
      <alignment horizontal="center" wrapText="1"/>
      <protection/>
    </xf>
    <xf numFmtId="177" fontId="38" fillId="7" borderId="249" xfId="0" applyNumberFormat="1" applyFont="1" applyFill="1" applyBorder="1" applyAlignment="1" applyProtection="1">
      <alignment horizontal="center" wrapText="1"/>
      <protection/>
    </xf>
    <xf numFmtId="0" fontId="38" fillId="7" borderId="250" xfId="0" applyFont="1" applyFill="1" applyBorder="1" applyAlignment="1" applyProtection="1">
      <alignment horizontal="center"/>
      <protection/>
    </xf>
    <xf numFmtId="0" fontId="38" fillId="4" borderId="251" xfId="0" applyFont="1" applyFill="1" applyBorder="1" applyAlignment="1" applyProtection="1">
      <alignment horizontal="center" vertical="center"/>
      <protection/>
    </xf>
    <xf numFmtId="0" fontId="38" fillId="4" borderId="18" xfId="0" applyFont="1" applyFill="1" applyBorder="1" applyAlignment="1" applyProtection="1">
      <alignment horizontal="center" vertical="center"/>
      <protection/>
    </xf>
    <xf numFmtId="0" fontId="37" fillId="4" borderId="252" xfId="0" applyFont="1" applyFill="1" applyBorder="1" applyAlignment="1" applyProtection="1">
      <alignment horizontal="center" vertical="center" wrapText="1"/>
      <protection/>
    </xf>
    <xf numFmtId="0" fontId="37" fillId="4" borderId="154" xfId="0" applyFont="1" applyFill="1" applyBorder="1" applyAlignment="1" applyProtection="1">
      <alignment horizontal="center" vertical="center"/>
      <protection/>
    </xf>
    <xf numFmtId="177" fontId="38" fillId="4" borderId="156" xfId="0" applyNumberFormat="1" applyFont="1" applyFill="1" applyBorder="1" applyAlignment="1" applyProtection="1">
      <alignment horizontal="center"/>
      <protection/>
    </xf>
    <xf numFmtId="0" fontId="38" fillId="4" borderId="253" xfId="0" applyFont="1" applyFill="1" applyBorder="1" applyAlignment="1" applyProtection="1">
      <alignment horizontal="center" vertical="center"/>
      <protection/>
    </xf>
    <xf numFmtId="177" fontId="38" fillId="4" borderId="254" xfId="0" applyNumberFormat="1" applyFont="1" applyFill="1" applyBorder="1" applyAlignment="1" applyProtection="1">
      <alignment horizontal="center"/>
      <protection/>
    </xf>
    <xf numFmtId="0" fontId="38" fillId="4" borderId="255" xfId="0" applyFont="1" applyFill="1" applyBorder="1" applyAlignment="1" applyProtection="1">
      <alignment horizontal="center" vertical="center"/>
      <protection/>
    </xf>
    <xf numFmtId="177" fontId="37" fillId="4" borderId="88" xfId="0" applyNumberFormat="1" applyFont="1" applyFill="1" applyBorder="1" applyAlignment="1" applyProtection="1">
      <alignment horizontal="center" wrapText="1"/>
      <protection/>
    </xf>
    <xf numFmtId="0" fontId="37" fillId="4" borderId="0" xfId="0" applyFont="1" applyFill="1" applyBorder="1" applyAlignment="1" applyProtection="1">
      <alignment horizontal="center"/>
      <protection/>
    </xf>
    <xf numFmtId="177" fontId="37" fillId="4" borderId="256" xfId="0" applyNumberFormat="1" applyFont="1" applyFill="1" applyBorder="1" applyAlignment="1" applyProtection="1">
      <alignment horizontal="center" wrapText="1"/>
      <protection/>
    </xf>
    <xf numFmtId="0" fontId="37" fillId="4" borderId="257" xfId="0" applyFont="1" applyFill="1" applyBorder="1" applyAlignment="1" applyProtection="1">
      <alignment horizontal="center"/>
      <protection/>
    </xf>
    <xf numFmtId="0" fontId="38" fillId="7" borderId="258" xfId="0" applyFont="1" applyFill="1" applyBorder="1" applyAlignment="1" applyProtection="1" quotePrefix="1">
      <alignment horizontal="center" vertical="center"/>
      <protection/>
    </xf>
    <xf numFmtId="0" fontId="38" fillId="7" borderId="259" xfId="0" applyFont="1" applyFill="1" applyBorder="1" applyAlignment="1" applyProtection="1" quotePrefix="1">
      <alignment horizontal="center" vertical="center"/>
      <protection/>
    </xf>
    <xf numFmtId="0" fontId="38" fillId="4" borderId="260" xfId="0" applyFont="1" applyFill="1" applyBorder="1" applyAlignment="1" applyProtection="1" quotePrefix="1">
      <alignment horizontal="center" vertical="center"/>
      <protection/>
    </xf>
    <xf numFmtId="0" fontId="38" fillId="4" borderId="261" xfId="0" applyFont="1" applyFill="1" applyBorder="1" applyAlignment="1" applyProtection="1" quotePrefix="1">
      <alignment horizontal="center" vertical="center"/>
      <protection/>
    </xf>
    <xf numFmtId="0" fontId="38" fillId="7" borderId="262" xfId="0" applyFont="1" applyFill="1" applyBorder="1" applyAlignment="1" applyProtection="1">
      <alignment horizontal="center" vertical="center"/>
      <protection/>
    </xf>
    <xf numFmtId="0" fontId="38" fillId="7" borderId="18" xfId="0" applyFont="1" applyFill="1" applyBorder="1" applyAlignment="1" applyProtection="1">
      <alignment horizontal="center" vertical="center"/>
      <protection/>
    </xf>
    <xf numFmtId="0" fontId="37" fillId="7" borderId="263" xfId="0" applyFont="1" applyFill="1" applyBorder="1" applyAlignment="1" applyProtection="1">
      <alignment horizontal="center" vertical="center" wrapText="1"/>
      <protection/>
    </xf>
    <xf numFmtId="0" fontId="37" fillId="7" borderId="23" xfId="0" applyFont="1" applyFill="1" applyBorder="1" applyAlignment="1" applyProtection="1">
      <alignment horizontal="center" vertical="center"/>
      <protection/>
    </xf>
    <xf numFmtId="0" fontId="38" fillId="7" borderId="264" xfId="0" applyFont="1" applyFill="1" applyBorder="1" applyAlignment="1" applyProtection="1" quotePrefix="1">
      <alignment horizontal="center"/>
      <protection/>
    </xf>
    <xf numFmtId="0" fontId="38" fillId="7" borderId="265" xfId="0" applyFont="1" applyFill="1" applyBorder="1" applyAlignment="1" applyProtection="1">
      <alignment horizontal="center"/>
      <protection/>
    </xf>
    <xf numFmtId="0" fontId="38" fillId="7" borderId="266" xfId="0" applyFont="1" applyFill="1" applyBorder="1" applyAlignment="1" applyProtection="1">
      <alignment horizontal="center"/>
      <protection/>
    </xf>
    <xf numFmtId="177" fontId="38" fillId="4" borderId="267" xfId="0" applyNumberFormat="1" applyFont="1" applyFill="1" applyBorder="1" applyAlignment="1" applyProtection="1">
      <alignment horizontal="center" wrapText="1"/>
      <protection/>
    </xf>
    <xf numFmtId="0" fontId="38" fillId="4" borderId="268" xfId="0" applyFont="1" applyFill="1" applyBorder="1" applyAlignment="1" applyProtection="1">
      <alignment horizontal="center"/>
      <protection/>
    </xf>
    <xf numFmtId="177" fontId="37" fillId="7" borderId="269" xfId="0" applyNumberFormat="1" applyFont="1" applyFill="1" applyBorder="1" applyAlignment="1" applyProtection="1">
      <alignment horizontal="center" wrapText="1"/>
      <protection/>
    </xf>
    <xf numFmtId="0" fontId="37" fillId="7" borderId="0" xfId="0" applyFont="1" applyFill="1" applyBorder="1" applyAlignment="1" applyProtection="1">
      <alignment horizontal="center"/>
      <protection/>
    </xf>
    <xf numFmtId="177" fontId="37" fillId="7" borderId="270" xfId="0" applyNumberFormat="1" applyFont="1" applyFill="1" applyBorder="1" applyAlignment="1" applyProtection="1">
      <alignment horizontal="center" wrapText="1"/>
      <protection/>
    </xf>
    <xf numFmtId="0" fontId="37" fillId="7" borderId="271" xfId="0" applyFont="1" applyFill="1" applyBorder="1" applyAlignment="1" applyProtection="1">
      <alignment horizontal="center"/>
      <protection/>
    </xf>
    <xf numFmtId="0" fontId="38" fillId="0" borderId="272" xfId="0" applyFont="1" applyFill="1" applyBorder="1" applyAlignment="1" applyProtection="1">
      <alignment horizontal="right" vertical="center"/>
      <protection/>
    </xf>
    <xf numFmtId="0" fontId="38" fillId="0" borderId="15" xfId="0" applyFont="1" applyFill="1" applyBorder="1" applyAlignment="1" applyProtection="1">
      <alignment horizontal="right" vertical="center"/>
      <protection/>
    </xf>
    <xf numFmtId="0" fontId="38" fillId="0" borderId="0" xfId="0" applyFont="1" applyAlignment="1" applyProtection="1">
      <alignment vertical="center"/>
      <protection/>
    </xf>
    <xf numFmtId="0" fontId="38" fillId="0" borderId="0" xfId="0" applyFont="1" applyAlignment="1">
      <alignment vertical="center" wrapText="1"/>
    </xf>
    <xf numFmtId="0" fontId="38" fillId="8" borderId="273" xfId="0" applyFont="1" applyFill="1" applyBorder="1" applyAlignment="1" applyProtection="1">
      <alignment horizontal="center" vertical="center"/>
      <protection/>
    </xf>
    <xf numFmtId="0" fontId="38" fillId="8" borderId="173" xfId="0" applyFont="1" applyFill="1" applyBorder="1" applyAlignment="1" applyProtection="1">
      <alignment horizontal="center" vertical="center"/>
      <protection/>
    </xf>
    <xf numFmtId="177" fontId="37" fillId="8" borderId="274" xfId="0" applyNumberFormat="1" applyFont="1" applyFill="1" applyBorder="1" applyAlignment="1" applyProtection="1">
      <alignment horizontal="center" wrapText="1"/>
      <protection/>
    </xf>
    <xf numFmtId="0" fontId="37" fillId="8" borderId="275" xfId="0" applyFont="1" applyFill="1" applyBorder="1" applyAlignment="1" applyProtection="1">
      <alignment horizontal="center"/>
      <protection/>
    </xf>
    <xf numFmtId="0" fontId="37" fillId="8" borderId="276" xfId="0" applyFont="1" applyFill="1" applyBorder="1" applyAlignment="1" applyProtection="1">
      <alignment horizontal="center"/>
      <protection/>
    </xf>
    <xf numFmtId="177" fontId="38" fillId="8" borderId="274" xfId="0" applyNumberFormat="1" applyFont="1" applyFill="1" applyBorder="1" applyAlignment="1" applyProtection="1">
      <alignment horizontal="center" wrapText="1"/>
      <protection/>
    </xf>
    <xf numFmtId="0" fontId="38" fillId="8" borderId="276" xfId="0" applyFont="1" applyFill="1" applyBorder="1" applyAlignment="1" applyProtection="1">
      <alignment horizontal="center"/>
      <protection/>
    </xf>
    <xf numFmtId="0" fontId="38" fillId="8" borderId="277" xfId="0" applyFont="1" applyFill="1" applyBorder="1" applyAlignment="1" applyProtection="1" quotePrefix="1">
      <alignment horizontal="center"/>
      <protection/>
    </xf>
    <xf numFmtId="0" fontId="38" fillId="8" borderId="278" xfId="0" applyFont="1" applyFill="1" applyBorder="1" applyAlignment="1" applyProtection="1">
      <alignment horizontal="center"/>
      <protection/>
    </xf>
    <xf numFmtId="0" fontId="38" fillId="8" borderId="279" xfId="0" applyFont="1" applyFill="1" applyBorder="1" applyAlignment="1" applyProtection="1">
      <alignment horizontal="center"/>
      <protection/>
    </xf>
    <xf numFmtId="0" fontId="38" fillId="8" borderId="18" xfId="0" applyFont="1" applyFill="1" applyBorder="1" applyAlignment="1" applyProtection="1">
      <alignment horizontal="center" vertical="center"/>
      <protection/>
    </xf>
    <xf numFmtId="0" fontId="38" fillId="7" borderId="280" xfId="0" applyFont="1" applyFill="1" applyBorder="1" applyAlignment="1" applyProtection="1" quotePrefix="1">
      <alignment horizontal="center" vertical="center"/>
      <protection/>
    </xf>
    <xf numFmtId="0" fontId="38" fillId="4" borderId="281" xfId="0" applyFont="1" applyFill="1" applyBorder="1" applyAlignment="1" applyProtection="1" quotePrefix="1">
      <alignment horizontal="center" vertical="center"/>
      <protection/>
    </xf>
    <xf numFmtId="0" fontId="38" fillId="7" borderId="48" xfId="0" applyFont="1" applyFill="1" applyBorder="1" applyAlignment="1" applyProtection="1">
      <alignment horizontal="center" vertical="center"/>
      <protection/>
    </xf>
    <xf numFmtId="0" fontId="37" fillId="7" borderId="269" xfId="0" applyFont="1" applyFill="1" applyBorder="1" applyAlignment="1" applyProtection="1">
      <alignment horizontal="center" vertical="center" wrapText="1"/>
      <protection/>
    </xf>
    <xf numFmtId="0" fontId="37" fillId="7" borderId="0" xfId="0" applyFont="1" applyFill="1" applyBorder="1" applyAlignment="1" applyProtection="1">
      <alignment horizontal="center" vertical="center"/>
      <protection/>
    </xf>
    <xf numFmtId="0" fontId="38" fillId="7" borderId="148" xfId="0" applyFont="1" applyFill="1" applyBorder="1" applyAlignment="1" applyProtection="1" quotePrefix="1">
      <alignment horizontal="center"/>
      <protection/>
    </xf>
    <xf numFmtId="0" fontId="38" fillId="7" borderId="50" xfId="0" applyFont="1" applyFill="1" applyBorder="1" applyAlignment="1" applyProtection="1">
      <alignment horizontal="center"/>
      <protection/>
    </xf>
    <xf numFmtId="0" fontId="38" fillId="4" borderId="159" xfId="0" applyFont="1" applyFill="1" applyBorder="1" applyAlignment="1" applyProtection="1" quotePrefix="1">
      <alignment horizontal="center"/>
      <protection/>
    </xf>
    <xf numFmtId="0" fontId="38" fillId="4" borderId="158" xfId="0" applyFont="1" applyFill="1" applyBorder="1" applyAlignment="1" applyProtection="1">
      <alignment horizontal="center"/>
      <protection/>
    </xf>
    <xf numFmtId="0" fontId="37" fillId="4" borderId="88" xfId="0" applyFont="1" applyFill="1" applyBorder="1" applyAlignment="1" applyProtection="1">
      <alignment horizontal="center" vertical="center" wrapText="1"/>
      <protection/>
    </xf>
    <xf numFmtId="0" fontId="37" fillId="4" borderId="0" xfId="0" applyFont="1" applyFill="1" applyBorder="1" applyAlignment="1" applyProtection="1">
      <alignment horizontal="center" vertical="center"/>
      <protection/>
    </xf>
    <xf numFmtId="0" fontId="37" fillId="4" borderId="282" xfId="0" applyFont="1" applyFill="1" applyBorder="1" applyAlignment="1" applyProtection="1">
      <alignment horizontal="center"/>
      <protection/>
    </xf>
    <xf numFmtId="0" fontId="37" fillId="7" borderId="50" xfId="0" applyFont="1" applyFill="1" applyBorder="1" applyAlignment="1" applyProtection="1">
      <alignment horizontal="center"/>
      <protection/>
    </xf>
    <xf numFmtId="0" fontId="40" fillId="3" borderId="244" xfId="0" applyFont="1" applyFill="1" applyBorder="1" applyAlignment="1" applyProtection="1">
      <alignment horizontal="center" vertical="center"/>
      <protection/>
    </xf>
    <xf numFmtId="0" fontId="38" fillId="3" borderId="244" xfId="0" applyFont="1" applyFill="1" applyBorder="1" applyAlignment="1" applyProtection="1">
      <alignment horizontal="center" vertical="center"/>
      <protection/>
    </xf>
    <xf numFmtId="177" fontId="37" fillId="8" borderId="283" xfId="0" applyNumberFormat="1" applyFont="1" applyFill="1" applyBorder="1" applyAlignment="1" applyProtection="1">
      <alignment horizontal="center" wrapText="1"/>
      <protection/>
    </xf>
    <xf numFmtId="0" fontId="37" fillId="8" borderId="0" xfId="0" applyFont="1" applyFill="1" applyBorder="1" applyAlignment="1" applyProtection="1">
      <alignment horizontal="center"/>
      <protection/>
    </xf>
    <xf numFmtId="177" fontId="38" fillId="8" borderId="284" xfId="0" applyNumberFormat="1" applyFont="1" applyFill="1" applyBorder="1" applyAlignment="1" applyProtection="1">
      <alignment horizontal="center" wrapText="1"/>
      <protection/>
    </xf>
    <xf numFmtId="0" fontId="38" fillId="8" borderId="285" xfId="0" applyFont="1" applyFill="1" applyBorder="1" applyAlignment="1" applyProtection="1">
      <alignment horizontal="center"/>
      <protection/>
    </xf>
    <xf numFmtId="0" fontId="38" fillId="8" borderId="174" xfId="0" applyFont="1" applyFill="1" applyBorder="1" applyAlignment="1" applyProtection="1" quotePrefix="1">
      <alignment horizontal="center"/>
      <protection/>
    </xf>
    <xf numFmtId="0" fontId="38" fillId="8" borderId="92" xfId="0" applyFont="1" applyFill="1" applyBorder="1" applyAlignment="1" applyProtection="1">
      <alignment horizontal="center"/>
      <protection/>
    </xf>
    <xf numFmtId="0" fontId="37" fillId="8" borderId="283" xfId="0" applyFont="1" applyFill="1" applyBorder="1" applyAlignment="1" applyProtection="1">
      <alignment horizontal="center" vertical="center" wrapText="1"/>
      <protection/>
    </xf>
    <xf numFmtId="0" fontId="37" fillId="8" borderId="0" xfId="0" applyFont="1" applyFill="1" applyBorder="1" applyAlignment="1" applyProtection="1">
      <alignment horizontal="center" vertical="center"/>
      <protection/>
    </xf>
    <xf numFmtId="0" fontId="38" fillId="8" borderId="104" xfId="0" applyFont="1" applyFill="1" applyBorder="1" applyAlignment="1" applyProtection="1">
      <alignment horizontal="center" vertical="center"/>
      <protection/>
    </xf>
    <xf numFmtId="177" fontId="38" fillId="8" borderId="170" xfId="0" applyNumberFormat="1" applyFont="1" applyFill="1" applyBorder="1" applyAlignment="1" applyProtection="1">
      <alignment horizontal="center"/>
      <protection/>
    </xf>
    <xf numFmtId="0" fontId="38" fillId="8" borderId="286" xfId="0" applyFont="1" applyFill="1" applyBorder="1" applyAlignment="1" applyProtection="1" quotePrefix="1">
      <alignment horizontal="center" vertical="center"/>
      <protection/>
    </xf>
    <xf numFmtId="0" fontId="38" fillId="5" borderId="188" xfId="0" applyFont="1" applyFill="1" applyBorder="1" applyAlignment="1" applyProtection="1" quotePrefix="1">
      <alignment horizontal="center"/>
      <protection/>
    </xf>
    <xf numFmtId="0" fontId="38" fillId="5" borderId="124" xfId="0" applyFont="1" applyFill="1" applyBorder="1" applyAlignment="1" applyProtection="1">
      <alignment horizontal="center"/>
      <protection/>
    </xf>
    <xf numFmtId="177" fontId="38" fillId="5" borderId="186" xfId="0" applyNumberFormat="1" applyFont="1" applyFill="1" applyBorder="1" applyAlignment="1" applyProtection="1">
      <alignment horizontal="center"/>
      <protection/>
    </xf>
    <xf numFmtId="177" fontId="37" fillId="5" borderId="287" xfId="0" applyNumberFormat="1" applyFont="1" applyFill="1" applyBorder="1" applyAlignment="1" applyProtection="1">
      <alignment horizontal="center" wrapText="1"/>
      <protection/>
    </xf>
    <xf numFmtId="0" fontId="37" fillId="5" borderId="0" xfId="0" applyFont="1" applyFill="1" applyBorder="1" applyAlignment="1" applyProtection="1">
      <alignment horizontal="center"/>
      <protection/>
    </xf>
    <xf numFmtId="0" fontId="38" fillId="5" borderId="288" xfId="0" applyFont="1" applyFill="1" applyBorder="1" applyAlignment="1" applyProtection="1" quotePrefix="1">
      <alignment horizontal="center" vertical="center"/>
      <protection/>
    </xf>
    <xf numFmtId="0" fontId="38" fillId="5" borderId="18" xfId="0" applyFont="1" applyFill="1" applyBorder="1" applyAlignment="1" applyProtection="1">
      <alignment horizontal="center" vertical="center"/>
      <protection/>
    </xf>
    <xf numFmtId="0" fontId="37" fillId="5" borderId="287" xfId="0" applyFont="1" applyFill="1" applyBorder="1" applyAlignment="1" applyProtection="1">
      <alignment horizontal="center" vertical="center" wrapText="1"/>
      <protection/>
    </xf>
    <xf numFmtId="0" fontId="37" fillId="5" borderId="0" xfId="0" applyFont="1" applyFill="1" applyBorder="1" applyAlignment="1" applyProtection="1">
      <alignment horizontal="center" vertical="center"/>
      <protection/>
    </xf>
    <xf numFmtId="0" fontId="38" fillId="0" borderId="228" xfId="0" applyFont="1" applyBorder="1" applyAlignment="1" applyProtection="1">
      <alignment horizontal="right" vertical="center"/>
      <protection/>
    </xf>
    <xf numFmtId="0" fontId="38" fillId="0" borderId="94" xfId="0" applyFont="1" applyBorder="1" applyAlignment="1" applyProtection="1">
      <alignment horizontal="right" vertical="center"/>
      <protection/>
    </xf>
    <xf numFmtId="0" fontId="40" fillId="0" borderId="229" xfId="0" applyFont="1" applyBorder="1" applyAlignment="1" applyProtection="1">
      <alignment vertical="center"/>
      <protection/>
    </xf>
    <xf numFmtId="0" fontId="38" fillId="0" borderId="223" xfId="0" applyFont="1" applyBorder="1" applyAlignment="1" applyProtection="1">
      <alignment horizontal="right" vertical="center"/>
      <protection/>
    </xf>
    <xf numFmtId="0" fontId="38" fillId="0" borderId="121" xfId="0" applyFont="1" applyBorder="1" applyAlignment="1" applyProtection="1">
      <alignment horizontal="right" vertical="center"/>
      <protection/>
    </xf>
    <xf numFmtId="0" fontId="40" fillId="0" borderId="224" xfId="0" applyFont="1" applyBorder="1" applyAlignment="1" applyProtection="1">
      <alignment vertical="center"/>
      <protection/>
    </xf>
    <xf numFmtId="0" fontId="38" fillId="0" borderId="272" xfId="0" applyFont="1" applyBorder="1" applyAlignment="1" applyProtection="1">
      <alignment horizontal="right" vertical="center"/>
      <protection/>
    </xf>
    <xf numFmtId="0" fontId="38" fillId="0" borderId="15" xfId="0" applyFont="1" applyBorder="1" applyAlignment="1" applyProtection="1">
      <alignment horizontal="right" vertical="center"/>
      <protection/>
    </xf>
    <xf numFmtId="0" fontId="40" fillId="0" borderId="225" xfId="0" applyFont="1" applyBorder="1" applyAlignment="1" applyProtection="1">
      <alignment vertical="center"/>
      <protection/>
    </xf>
    <xf numFmtId="0" fontId="38" fillId="0" borderId="226" xfId="0" applyFont="1" applyBorder="1" applyAlignment="1" applyProtection="1">
      <alignment horizontal="right" vertical="center"/>
      <protection/>
    </xf>
    <xf numFmtId="0" fontId="38" fillId="0" borderId="64" xfId="0" applyFont="1" applyBorder="1" applyAlignment="1" applyProtection="1">
      <alignment horizontal="right" vertical="center"/>
      <protection/>
    </xf>
    <xf numFmtId="0" fontId="40" fillId="0" borderId="227" xfId="0" applyFont="1" applyBorder="1" applyAlignment="1" applyProtection="1">
      <alignment vertical="center"/>
      <protection/>
    </xf>
    <xf numFmtId="0" fontId="38" fillId="5" borderId="289" xfId="0" applyFont="1" applyFill="1" applyBorder="1" applyAlignment="1" applyProtection="1">
      <alignment horizontal="center"/>
      <protection/>
    </xf>
    <xf numFmtId="0" fontId="20" fillId="0" borderId="0" xfId="0" applyFont="1" applyBorder="1" applyAlignment="1">
      <alignment horizontal="right" vertical="center"/>
    </xf>
    <xf numFmtId="180" fontId="19" fillId="0" borderId="0" xfId="0" applyNumberFormat="1" applyFont="1" applyBorder="1" applyAlignment="1">
      <alignment vertical="center"/>
    </xf>
    <xf numFmtId="0" fontId="38" fillId="21" borderId="0" xfId="0" applyFont="1" applyFill="1" applyAlignment="1" applyProtection="1">
      <alignment vertical="top" wrapText="1"/>
      <protection locked="0"/>
    </xf>
    <xf numFmtId="0" fontId="38" fillId="21" borderId="0" xfId="0" applyFont="1" applyFill="1" applyAlignment="1" applyProtection="1">
      <alignment vertical="top"/>
      <protection locked="0"/>
    </xf>
    <xf numFmtId="180" fontId="44" fillId="0" borderId="11" xfId="0" applyNumberFormat="1" applyFont="1" applyBorder="1" applyAlignment="1">
      <alignment vertical="center"/>
    </xf>
    <xf numFmtId="0" fontId="44" fillId="0" borderId="11" xfId="0" applyFont="1" applyBorder="1" applyAlignment="1">
      <alignment vertical="center"/>
    </xf>
    <xf numFmtId="183" fontId="21" fillId="0" borderId="0" xfId="0" applyNumberFormat="1" applyFont="1" applyBorder="1" applyAlignment="1">
      <alignment vertical="center"/>
    </xf>
    <xf numFmtId="183" fontId="21"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0" fillId="0" borderId="0" xfId="0" applyAlignment="1">
      <alignment vertical="center"/>
    </xf>
    <xf numFmtId="0" fontId="45" fillId="0" borderId="0" xfId="0" applyFont="1" applyAlignment="1">
      <alignment vertical="center"/>
    </xf>
    <xf numFmtId="184" fontId="46" fillId="0" borderId="0" xfId="0" applyNumberFormat="1" applyFont="1" applyAlignment="1">
      <alignment vertical="center"/>
    </xf>
    <xf numFmtId="0" fontId="46" fillId="0" borderId="0" xfId="0" applyFont="1" applyAlignment="1">
      <alignment vertical="center"/>
    </xf>
    <xf numFmtId="0" fontId="47" fillId="0" borderId="0" xfId="0" applyFont="1" applyAlignment="1">
      <alignment vertical="center"/>
    </xf>
    <xf numFmtId="183" fontId="58" fillId="0" borderId="0" xfId="0" applyNumberFormat="1" applyFont="1" applyAlignment="1">
      <alignment vertical="center"/>
    </xf>
    <xf numFmtId="0" fontId="5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indexed="61"/>
      </font>
      <fill>
        <patternFill>
          <bgColor indexed="61"/>
        </patternFill>
      </fill>
    </dxf>
    <dxf>
      <font>
        <color indexed="45"/>
      </font>
      <fill>
        <patternFill>
          <bgColor indexed="45"/>
        </patternFill>
      </fill>
    </dxf>
    <dxf>
      <font>
        <color indexed="13"/>
      </font>
      <fill>
        <patternFill>
          <bgColor indexed="13"/>
        </patternFill>
      </fill>
    </dxf>
    <dxf>
      <font>
        <color indexed="10"/>
      </font>
      <fill>
        <patternFill>
          <bgColor indexed="10"/>
        </patternFill>
      </fill>
    </dxf>
    <dxf>
      <font>
        <color indexed="52"/>
      </font>
      <fill>
        <patternFill>
          <bgColor indexed="52"/>
        </patternFill>
      </fill>
    </dxf>
    <dxf>
      <font>
        <color indexed="14"/>
      </font>
      <fill>
        <patternFill>
          <bgColor indexed="14"/>
        </patternFill>
      </fill>
    </dxf>
    <dxf>
      <font>
        <color indexed="61"/>
      </font>
      <fill>
        <patternFill>
          <bgColor indexed="61"/>
        </patternFill>
      </fill>
    </dxf>
    <dxf>
      <font>
        <color indexed="45"/>
      </font>
      <fill>
        <patternFill>
          <bgColor indexed="45"/>
        </patternFill>
      </fill>
    </dxf>
    <dxf>
      <font>
        <color indexed="13"/>
      </font>
      <fill>
        <patternFill>
          <bgColor indexed="13"/>
        </patternFill>
      </fill>
    </dxf>
    <dxf>
      <font>
        <color indexed="10"/>
      </font>
      <fill>
        <patternFill>
          <bgColor indexed="10"/>
        </patternFill>
      </fill>
    </dxf>
    <dxf>
      <font>
        <color indexed="52"/>
      </font>
      <fill>
        <patternFill>
          <bgColor indexed="52"/>
        </patternFill>
      </fill>
    </dxf>
    <dxf>
      <font>
        <color indexed="14"/>
      </font>
      <fill>
        <patternFill>
          <bgColor indexed="14"/>
        </patternFill>
      </fill>
    </dxf>
    <dxf>
      <font>
        <color indexed="61"/>
      </font>
      <fill>
        <patternFill>
          <bgColor indexed="61"/>
        </patternFill>
      </fill>
    </dxf>
    <dxf>
      <font>
        <color indexed="45"/>
      </font>
      <fill>
        <patternFill>
          <bgColor indexed="45"/>
        </patternFill>
      </fill>
    </dxf>
    <dxf>
      <font>
        <color indexed="13"/>
      </font>
      <fill>
        <patternFill>
          <bgColor indexed="13"/>
        </patternFill>
      </fill>
    </dxf>
    <dxf>
      <font>
        <color indexed="10"/>
      </font>
      <fill>
        <patternFill>
          <bgColor indexed="10"/>
        </patternFill>
      </fill>
    </dxf>
    <dxf>
      <font>
        <color indexed="52"/>
      </font>
      <fill>
        <patternFill>
          <bgColor indexed="52"/>
        </patternFill>
      </fill>
    </dxf>
    <dxf>
      <font>
        <color indexed="14"/>
      </font>
      <fill>
        <patternFill>
          <bgColor indexed="14"/>
        </patternFill>
      </fill>
    </dxf>
    <dxf>
      <font>
        <color indexed="61"/>
      </font>
      <fill>
        <patternFill>
          <bgColor indexed="61"/>
        </patternFill>
      </fill>
    </dxf>
    <dxf>
      <font>
        <color indexed="45"/>
      </font>
      <fill>
        <patternFill>
          <bgColor indexed="45"/>
        </patternFill>
      </fill>
    </dxf>
    <dxf>
      <font>
        <color indexed="13"/>
      </font>
      <fill>
        <patternFill>
          <bgColor indexed="13"/>
        </patternFill>
      </fill>
    </dxf>
    <dxf>
      <font>
        <color indexed="10"/>
      </font>
      <fill>
        <patternFill>
          <bgColor indexed="10"/>
        </patternFill>
      </fill>
    </dxf>
    <dxf>
      <font>
        <color indexed="52"/>
      </font>
      <fill>
        <patternFill>
          <bgColor indexed="52"/>
        </patternFill>
      </fill>
    </dxf>
    <dxf>
      <font>
        <color indexed="14"/>
      </font>
      <fill>
        <patternFill>
          <bgColor indexed="14"/>
        </patternFill>
      </fill>
    </dxf>
    <dxf>
      <font>
        <color rgb="FFFF00FF"/>
      </font>
      <fill>
        <patternFill>
          <bgColor rgb="FFFF00FF"/>
        </patternFill>
      </fill>
      <border/>
    </dxf>
    <dxf>
      <font>
        <color rgb="FFFF9900"/>
      </font>
      <fill>
        <patternFill>
          <bgColor rgb="FFFF9900"/>
        </patternFill>
      </fill>
      <border/>
    </dxf>
    <dxf>
      <font>
        <color rgb="FFFF0000"/>
      </font>
      <fill>
        <patternFill>
          <bgColor rgb="FFFF0000"/>
        </patternFill>
      </fill>
      <border/>
    </dxf>
    <dxf>
      <font>
        <color rgb="FFFFFF00"/>
      </font>
      <fill>
        <patternFill>
          <bgColor rgb="FFFFFF00"/>
        </patternFill>
      </fill>
      <border/>
    </dxf>
    <dxf>
      <font>
        <color rgb="FFFF99CC"/>
      </font>
      <fill>
        <patternFill>
          <bgColor rgb="FFFF99CC"/>
        </patternFill>
      </fill>
      <border/>
    </dxf>
    <dxf>
      <font>
        <color rgb="FF993366"/>
      </font>
      <fill>
        <patternFill>
          <bgColor rgb="FF99336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月別</a:t>
            </a: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p>
        </c:rich>
      </c:tx>
      <c:layout>
        <c:manualLayout>
          <c:xMode val="factor"/>
          <c:yMode val="factor"/>
          <c:x val="-0.003"/>
          <c:y val="-0.00825"/>
        </c:manualLayout>
      </c:layout>
      <c:spPr>
        <a:noFill/>
        <a:ln>
          <a:noFill/>
        </a:ln>
      </c:spPr>
    </c:title>
    <c:plotArea>
      <c:layout>
        <c:manualLayout>
          <c:xMode val="edge"/>
          <c:yMode val="edge"/>
          <c:x val="0.04825"/>
          <c:y val="0.06225"/>
          <c:w val="0.8055"/>
          <c:h val="0.93775"/>
        </c:manualLayout>
      </c:layout>
      <c:barChart>
        <c:barDir val="col"/>
        <c:grouping val="stacked"/>
        <c:varyColors val="0"/>
        <c:ser>
          <c:idx val="1"/>
          <c:order val="0"/>
          <c:tx>
            <c:strRef>
              <c:f>'②グラフ（自動で作成）'!$L$3</c:f>
              <c:strCache>
                <c:ptCount val="1"/>
                <c:pt idx="0">
                  <c:v>電気</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numRef>
          </c:cat>
          <c:val>
            <c:numRef>
              <c:f>'②グラフ（自動で作成）'!$M$3:$X$3</c:f>
              <c:numCache/>
            </c:numRef>
          </c:val>
        </c:ser>
        <c:ser>
          <c:idx val="2"/>
          <c:order val="1"/>
          <c:tx>
            <c:strRef>
              <c:f>'②グラフ（自動で作成）'!$L$4</c:f>
              <c:strCache>
                <c:ptCount val="1"/>
                <c:pt idx="0">
                  <c:v>都市ガス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numRef>
          </c:cat>
          <c:val>
            <c:numRef>
              <c:f>'②グラフ（自動で作成）'!$M$4:$X$4</c:f>
              <c:numCache/>
            </c:numRef>
          </c:val>
        </c:ser>
        <c:ser>
          <c:idx val="3"/>
          <c:order val="2"/>
          <c:tx>
            <c:strRef>
              <c:f>'②グラフ（自動で作成）'!$L$5</c:f>
              <c:strCache>
                <c:ptCount val="1"/>
                <c:pt idx="0">
                  <c:v>ＬＰガス</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numRef>
          </c:cat>
          <c:val>
            <c:numRef>
              <c:f>'②グラフ（自動で作成）'!$M$5:$X$5</c:f>
              <c:numCache/>
            </c:numRef>
          </c:val>
        </c:ser>
        <c:ser>
          <c:idx val="4"/>
          <c:order val="3"/>
          <c:tx>
            <c:strRef>
              <c:f>'②グラフ（自動で作成）'!$L$6</c:f>
              <c:strCache>
                <c:ptCount val="1"/>
                <c:pt idx="0">
                  <c:v>水道</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numRef>
          </c:cat>
          <c:val>
            <c:numRef>
              <c:f>'②グラフ（自動で作成）'!$M$6:$X$6</c:f>
              <c:numCache/>
            </c:numRef>
          </c:val>
        </c:ser>
        <c:ser>
          <c:idx val="5"/>
          <c:order val="4"/>
          <c:tx>
            <c:strRef>
              <c:f>'②グラフ（自動で作成）'!$L$7</c:f>
              <c:strCache>
                <c:ptCount val="1"/>
                <c:pt idx="0">
                  <c:v>灯油</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numRef>
          </c:cat>
          <c:val>
            <c:numRef>
              <c:f>'②グラフ（自動で作成）'!$M$7:$X$7</c:f>
              <c:numCache/>
            </c:numRef>
          </c:val>
        </c:ser>
        <c:ser>
          <c:idx val="6"/>
          <c:order val="5"/>
          <c:tx>
            <c:strRef>
              <c:f>'②グラフ（自動で作成）'!$L$8</c:f>
              <c:strCache>
                <c:ptCount val="1"/>
                <c:pt idx="0">
                  <c:v>ガソリン</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numRef>
          </c:cat>
          <c:val>
            <c:numRef>
              <c:f>'②グラフ（自動で作成）'!$M$8:$X$8</c:f>
              <c:numCache/>
            </c:numRef>
          </c:val>
        </c:ser>
        <c:overlap val="100"/>
        <c:serLines>
          <c:spPr>
            <a:ln w="3175">
              <a:solidFill>
                <a:srgbClr val="000000"/>
              </a:solidFill>
            </a:ln>
          </c:spPr>
        </c:serLines>
        <c:axId val="33745656"/>
        <c:axId val="35275449"/>
      </c:barChart>
      <c:catAx>
        <c:axId val="3374565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月</a:t>
                </a:r>
              </a:p>
            </c:rich>
          </c:tx>
          <c:layout>
            <c:manualLayout>
              <c:xMode val="factor"/>
              <c:yMode val="factor"/>
              <c:x val="0.01"/>
              <c:y val="0.128"/>
            </c:manualLayout>
          </c:layout>
          <c:overlay val="0"/>
          <c:spPr>
            <a:noFill/>
            <a:ln>
              <a:noFill/>
            </a:ln>
          </c:spPr>
        </c:title>
        <c:delete val="0"/>
        <c:numFmt formatCode="General" sourceLinked="1"/>
        <c:majorTickMark val="in"/>
        <c:minorTickMark val="none"/>
        <c:tickLblPos val="nextTo"/>
        <c:spPr>
          <a:ln w="3175">
            <a:solidFill>
              <a:srgbClr val="000000"/>
            </a:solidFill>
          </a:ln>
        </c:spPr>
        <c:crossAx val="35275449"/>
        <c:crosses val="autoZero"/>
        <c:auto val="1"/>
        <c:lblOffset val="100"/>
        <c:tickLblSkip val="1"/>
        <c:noMultiLvlLbl val="0"/>
      </c:catAx>
      <c:valAx>
        <c:axId val="35275449"/>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kg-CO2</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275"/>
              <c:y val="-0.011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45656"/>
        <c:crossesAt val="1"/>
        <c:crossBetween val="between"/>
        <c:dispUnits/>
      </c:valAx>
      <c:spPr>
        <a:solidFill>
          <a:srgbClr val="FFFFFF"/>
        </a:solidFill>
        <a:ln w="12700">
          <a:solidFill>
            <a:srgbClr val="808080"/>
          </a:solidFill>
        </a:ln>
      </c:spPr>
    </c:plotArea>
    <c:legend>
      <c:legendPos val="r"/>
      <c:layout>
        <c:manualLayout>
          <c:xMode val="edge"/>
          <c:yMode val="edge"/>
          <c:x val="0.86975"/>
          <c:y val="0.309"/>
          <c:w val="0.1245"/>
          <c:h val="0.34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都市ガスの使用量（単位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17475"/>
          <c:y val="0.0045"/>
        </c:manualLayout>
      </c:layout>
      <c:spPr>
        <a:noFill/>
        <a:ln>
          <a:noFill/>
        </a:ln>
      </c:spPr>
    </c:title>
    <c:plotArea>
      <c:layout>
        <c:manualLayout>
          <c:xMode val="edge"/>
          <c:yMode val="edge"/>
          <c:x val="0.0515"/>
          <c:y val="0.1215"/>
          <c:w val="0.9215"/>
          <c:h val="0.8785"/>
        </c:manualLayout>
      </c:layout>
      <c:lineChart>
        <c:grouping val="standard"/>
        <c:varyColors val="0"/>
        <c:ser>
          <c:idx val="0"/>
          <c:order val="0"/>
          <c:tx>
            <c:strRef>
              <c:f>'グラフ（例）'!$L$18</c:f>
              <c:strCache>
                <c:ptCount val="1"/>
                <c:pt idx="0">
                  <c:v>今年</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9900"/>
              </a:solidFill>
              <a:ln>
                <a:solidFill>
                  <a:srgbClr val="FF9900"/>
                </a:solidFill>
              </a:ln>
            </c:spPr>
          </c:marker>
          <c:cat>
            <c:numRef>
              <c:f>'グラフ（例）'!$M$2:$X$2</c:f>
              <c:numCache/>
            </c:numRef>
          </c:cat>
          <c:val>
            <c:numRef>
              <c:f>'グラフ（例）'!$M$18:$X$18</c:f>
              <c:numCache/>
            </c:numRef>
          </c:val>
          <c:smooth val="0"/>
        </c:ser>
        <c:ser>
          <c:idx val="1"/>
          <c:order val="1"/>
          <c:tx>
            <c:strRef>
              <c:f>'グラフ（例）'!$L$19</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'グラフ（例）'!$M$19:$X$19</c:f>
              <c:numCache/>
            </c:numRef>
          </c:val>
          <c:smooth val="0"/>
        </c:ser>
        <c:marker val="1"/>
        <c:axId val="34069842"/>
        <c:axId val="38193123"/>
      </c:lineChart>
      <c:catAx>
        <c:axId val="34069842"/>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月</a:t>
                </a:r>
              </a:p>
            </c:rich>
          </c:tx>
          <c:layout>
            <c:manualLayout>
              <c:xMode val="factor"/>
              <c:yMode val="factor"/>
              <c:x val="0.0115"/>
              <c:y val="0.127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193123"/>
        <c:crosses val="autoZero"/>
        <c:auto val="1"/>
        <c:lblOffset val="100"/>
        <c:tickLblSkip val="1"/>
        <c:noMultiLvlLbl val="0"/>
      </c:catAx>
      <c:valAx>
        <c:axId val="381931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34069842"/>
        <c:crossesAt val="1"/>
        <c:crossBetween val="between"/>
        <c:dispUnits/>
        <c:majorUnit val="10"/>
      </c:valAx>
      <c:spPr>
        <a:solidFill>
          <a:srgbClr val="FFFFFF"/>
        </a:solidFill>
        <a:ln w="12700">
          <a:solidFill>
            <a:srgbClr val="808080"/>
          </a:solidFill>
        </a:ln>
      </c:spPr>
    </c:plotArea>
    <c:legend>
      <c:legendPos val="t"/>
      <c:layout>
        <c:manualLayout>
          <c:xMode val="edge"/>
          <c:yMode val="edge"/>
          <c:x val="0.6175"/>
          <c:y val="0.03125"/>
          <c:w val="0.3585"/>
          <c:h val="0.084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LP</a:t>
            </a:r>
            <a:r>
              <a:rPr lang="en-US" cap="none" sz="900" b="0" i="0" u="none" baseline="0">
                <a:solidFill>
                  <a:srgbClr val="000000"/>
                </a:solidFill>
                <a:latin typeface="ＭＳ Ｐゴシック"/>
                <a:ea typeface="ＭＳ Ｐゴシック"/>
                <a:cs typeface="ＭＳ Ｐゴシック"/>
              </a:rPr>
              <a:t>ガスの使用量（単位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18675"/>
          <c:y val="0.0135"/>
        </c:manualLayout>
      </c:layout>
      <c:spPr>
        <a:noFill/>
        <a:ln>
          <a:noFill/>
        </a:ln>
      </c:spPr>
    </c:title>
    <c:plotArea>
      <c:layout>
        <c:manualLayout>
          <c:xMode val="edge"/>
          <c:yMode val="edge"/>
          <c:x val="0.04225"/>
          <c:y val="0.12975"/>
          <c:w val="0.93075"/>
          <c:h val="0.87025"/>
        </c:manualLayout>
      </c:layout>
      <c:lineChart>
        <c:grouping val="standard"/>
        <c:varyColors val="0"/>
        <c:ser>
          <c:idx val="0"/>
          <c:order val="0"/>
          <c:tx>
            <c:strRef>
              <c:f>'グラフ（例）'!$L$22</c:f>
              <c:strCache>
                <c:ptCount val="1"/>
                <c:pt idx="0">
                  <c:v>今年</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'グラフ（例）'!$M$2:$X$2</c:f>
              <c:numCache/>
            </c:numRef>
          </c:cat>
          <c:val>
            <c:numRef>
              <c:f>'グラフ（例）'!$M$22:$X$22</c:f>
              <c:numCache/>
            </c:numRef>
          </c:val>
          <c:smooth val="0"/>
        </c:ser>
        <c:ser>
          <c:idx val="1"/>
          <c:order val="1"/>
          <c:tx>
            <c:strRef>
              <c:f>'グラフ（例）'!$L$23</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'グラフ（例）'!$M$23:$X$23</c:f>
              <c:numCache/>
            </c:numRef>
          </c:val>
          <c:smooth val="0"/>
        </c:ser>
        <c:marker val="1"/>
        <c:axId val="8193788"/>
        <c:axId val="6635229"/>
      </c:lineChart>
      <c:catAx>
        <c:axId val="8193788"/>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月</a:t>
                </a:r>
              </a:p>
            </c:rich>
          </c:tx>
          <c:layout>
            <c:manualLayout>
              <c:xMode val="factor"/>
              <c:yMode val="factor"/>
              <c:x val="0.0115"/>
              <c:y val="0.127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35229"/>
        <c:crosses val="autoZero"/>
        <c:auto val="1"/>
        <c:lblOffset val="100"/>
        <c:tickLblSkip val="1"/>
        <c:noMultiLvlLbl val="0"/>
      </c:catAx>
      <c:valAx>
        <c:axId val="66352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8193788"/>
        <c:crossesAt val="1"/>
        <c:crossBetween val="between"/>
        <c:dispUnits/>
      </c:valAx>
      <c:spPr>
        <a:solidFill>
          <a:srgbClr val="FFFFFF"/>
        </a:solidFill>
        <a:ln w="12700">
          <a:solidFill>
            <a:srgbClr val="808080"/>
          </a:solidFill>
        </a:ln>
      </c:spPr>
    </c:plotArea>
    <c:legend>
      <c:legendPos val="t"/>
      <c:layout>
        <c:manualLayout>
          <c:xMode val="edge"/>
          <c:yMode val="edge"/>
          <c:x val="0.5965"/>
          <c:y val="0.03575"/>
          <c:w val="0.3585"/>
          <c:h val="0.084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水道の使用量（単位</a:t>
            </a:r>
            <a:r>
              <a:rPr lang="en-US" cap="none" sz="875" b="0" i="0" u="none" baseline="0">
                <a:solidFill>
                  <a:srgbClr val="000000"/>
                </a:solidFill>
                <a:latin typeface="ＭＳ Ｐゴシック"/>
                <a:ea typeface="ＭＳ Ｐゴシック"/>
                <a:cs typeface="ＭＳ Ｐゴシック"/>
              </a:rPr>
              <a:t> </a:t>
            </a:r>
            <a:r>
              <a:rPr lang="en-US" cap="none" sz="875" b="0" i="0" u="none" baseline="0">
                <a:solidFill>
                  <a:srgbClr val="000000"/>
                </a:solidFill>
                <a:latin typeface="ＭＳ Ｐゴシック"/>
                <a:ea typeface="ＭＳ Ｐゴシック"/>
                <a:cs typeface="ＭＳ Ｐゴシック"/>
              </a:rPr>
              <a:t>㎥）</a:t>
            </a:r>
          </a:p>
        </c:rich>
      </c:tx>
      <c:layout>
        <c:manualLayout>
          <c:xMode val="factor"/>
          <c:yMode val="factor"/>
          <c:x val="-0.1555"/>
          <c:y val="0.01325"/>
        </c:manualLayout>
      </c:layout>
      <c:spPr>
        <a:noFill/>
        <a:ln>
          <a:noFill/>
        </a:ln>
      </c:spPr>
    </c:title>
    <c:plotArea>
      <c:layout>
        <c:manualLayout>
          <c:xMode val="edge"/>
          <c:yMode val="edge"/>
          <c:x val="0.055"/>
          <c:y val="0.12175"/>
          <c:w val="0.92375"/>
          <c:h val="0.87825"/>
        </c:manualLayout>
      </c:layout>
      <c:lineChart>
        <c:grouping val="standard"/>
        <c:varyColors val="0"/>
        <c:ser>
          <c:idx val="0"/>
          <c:order val="0"/>
          <c:tx>
            <c:strRef>
              <c:f>'グラフ（例）'!$L$26</c:f>
              <c:strCache>
                <c:ptCount val="1"/>
                <c:pt idx="0">
                  <c:v>今年</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'グラフ（例）'!$M$2:$X$2</c:f>
              <c:numCache/>
            </c:numRef>
          </c:cat>
          <c:val>
            <c:numRef>
              <c:f>'グラフ（例）'!$M$26:$X$26</c:f>
              <c:numCache/>
            </c:numRef>
          </c:val>
          <c:smooth val="0"/>
        </c:ser>
        <c:ser>
          <c:idx val="1"/>
          <c:order val="1"/>
          <c:tx>
            <c:strRef>
              <c:f>'グラフ（例）'!$L$27</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'グラフ（例）'!$M$27:$X$27</c:f>
              <c:numCache/>
            </c:numRef>
          </c:val>
          <c:smooth val="0"/>
        </c:ser>
        <c:marker val="1"/>
        <c:axId val="59717062"/>
        <c:axId val="582647"/>
      </c:lineChart>
      <c:catAx>
        <c:axId val="59717062"/>
        <c:scaling>
          <c:orientation val="minMax"/>
        </c:scaling>
        <c:axPos val="b"/>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月</a:t>
                </a:r>
              </a:p>
            </c:rich>
          </c:tx>
          <c:layout>
            <c:manualLayout>
              <c:xMode val="factor"/>
              <c:yMode val="factor"/>
              <c:x val="0.01375"/>
              <c:y val="0.12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582647"/>
        <c:crosses val="autoZero"/>
        <c:auto val="1"/>
        <c:lblOffset val="100"/>
        <c:tickLblSkip val="1"/>
        <c:noMultiLvlLbl val="0"/>
      </c:catAx>
      <c:valAx>
        <c:axId val="5826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59717062"/>
        <c:crossesAt val="1"/>
        <c:crossBetween val="between"/>
        <c:dispUnits/>
      </c:valAx>
      <c:spPr>
        <a:solidFill>
          <a:srgbClr val="FFFFFF"/>
        </a:solidFill>
        <a:ln w="12700">
          <a:solidFill>
            <a:srgbClr val="808080"/>
          </a:solidFill>
        </a:ln>
      </c:spPr>
    </c:plotArea>
    <c:legend>
      <c:legendPos val="t"/>
      <c:layout>
        <c:manualLayout>
          <c:xMode val="edge"/>
          <c:yMode val="edge"/>
          <c:x val="0.6005"/>
          <c:y val="0.03525"/>
          <c:w val="0.381"/>
          <c:h val="0.083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灯油の使用量（単位</a:t>
            </a:r>
            <a:r>
              <a:rPr lang="en-US" cap="none" sz="900" b="0" i="0" u="none" baseline="0">
                <a:solidFill>
                  <a:srgbClr val="000000"/>
                </a:solidFill>
                <a:latin typeface="ＭＳ Ｐゴシック"/>
                <a:ea typeface="ＭＳ Ｐゴシック"/>
                <a:cs typeface="ＭＳ Ｐゴシック"/>
              </a:rPr>
              <a:t> ℓ</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16875"/>
          <c:y val="0.009"/>
        </c:manualLayout>
      </c:layout>
      <c:spPr>
        <a:noFill/>
        <a:ln>
          <a:noFill/>
        </a:ln>
      </c:spPr>
    </c:title>
    <c:plotArea>
      <c:layout>
        <c:manualLayout>
          <c:xMode val="edge"/>
          <c:yMode val="edge"/>
          <c:x val="0.04225"/>
          <c:y val="0.1155"/>
          <c:w val="0.93075"/>
          <c:h val="0.8845"/>
        </c:manualLayout>
      </c:layout>
      <c:lineChart>
        <c:grouping val="standard"/>
        <c:varyColors val="0"/>
        <c:ser>
          <c:idx val="1"/>
          <c:order val="0"/>
          <c:tx>
            <c:strRef>
              <c:f>'グラフ（例）'!$L$30</c:f>
              <c:strCache>
                <c:ptCount val="1"/>
                <c:pt idx="0">
                  <c:v>今年</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CCFF"/>
              </a:solidFill>
              <a:ln>
                <a:solidFill>
                  <a:srgbClr val="00CCFF"/>
                </a:solidFill>
              </a:ln>
            </c:spPr>
          </c:marker>
          <c:cat>
            <c:numRef>
              <c:f>'グラフ（例）'!$M$2:$X$2</c:f>
              <c:numCache/>
            </c:numRef>
          </c:cat>
          <c:val>
            <c:numRef>
              <c:f>'グラフ（例）'!$M$30:$X$30</c:f>
              <c:numCache/>
            </c:numRef>
          </c:val>
          <c:smooth val="0"/>
        </c:ser>
        <c:ser>
          <c:idx val="0"/>
          <c:order val="1"/>
          <c:tx>
            <c:strRef>
              <c:f>'グラフ（例）'!$L$31</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'グラフ（例）'!$M$31:$X$31</c:f>
              <c:numCache/>
            </c:numRef>
          </c:val>
          <c:smooth val="0"/>
        </c:ser>
        <c:marker val="1"/>
        <c:axId val="5243824"/>
        <c:axId val="47194417"/>
      </c:lineChart>
      <c:catAx>
        <c:axId val="5243824"/>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月</a:t>
                </a:r>
              </a:p>
            </c:rich>
          </c:tx>
          <c:layout>
            <c:manualLayout>
              <c:xMode val="factor"/>
              <c:yMode val="factor"/>
              <c:x val="0.0115"/>
              <c:y val="0.127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7194417"/>
        <c:crosses val="autoZero"/>
        <c:auto val="1"/>
        <c:lblOffset val="100"/>
        <c:tickLblSkip val="1"/>
        <c:noMultiLvlLbl val="0"/>
      </c:catAx>
      <c:valAx>
        <c:axId val="471944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243824"/>
        <c:crossesAt val="1"/>
        <c:crossBetween val="between"/>
        <c:dispUnits/>
      </c:valAx>
      <c:spPr>
        <a:solidFill>
          <a:srgbClr val="FFFFFF"/>
        </a:solidFill>
        <a:ln w="12700">
          <a:solidFill>
            <a:srgbClr val="808080"/>
          </a:solidFill>
        </a:ln>
      </c:spPr>
    </c:plotArea>
    <c:legend>
      <c:legendPos val="r"/>
      <c:layout>
        <c:manualLayout>
          <c:xMode val="edge"/>
          <c:yMode val="edge"/>
          <c:x val="0.59025"/>
          <c:y val="0.036"/>
          <c:w val="0.3585"/>
          <c:h val="0.085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ガソリンの使用量（単位</a:t>
            </a:r>
            <a:r>
              <a:rPr lang="en-US" cap="none" sz="900" b="0" i="0" u="none" baseline="0">
                <a:solidFill>
                  <a:srgbClr val="000000"/>
                </a:solidFill>
                <a:latin typeface="ＭＳ Ｐゴシック"/>
                <a:ea typeface="ＭＳ Ｐゴシック"/>
                <a:cs typeface="ＭＳ Ｐゴシック"/>
              </a:rPr>
              <a:t> ℓ</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17925"/>
          <c:y val="0.0045"/>
        </c:manualLayout>
      </c:layout>
      <c:spPr>
        <a:noFill/>
        <a:ln>
          <a:noFill/>
        </a:ln>
      </c:spPr>
    </c:title>
    <c:plotArea>
      <c:layout>
        <c:manualLayout>
          <c:xMode val="edge"/>
          <c:yMode val="edge"/>
          <c:x val="0.05775"/>
          <c:y val="0.118"/>
          <c:w val="0.918"/>
          <c:h val="0.882"/>
        </c:manualLayout>
      </c:layout>
      <c:lineChart>
        <c:grouping val="standard"/>
        <c:varyColors val="0"/>
        <c:ser>
          <c:idx val="0"/>
          <c:order val="0"/>
          <c:tx>
            <c:strRef>
              <c:f>'グラフ（例）'!$L$34</c:f>
              <c:strCache>
                <c:ptCount val="1"/>
                <c:pt idx="0">
                  <c:v>今年</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numRef>
              <c:f>'グラフ（例）'!$M$2:$X$2</c:f>
              <c:numCache/>
            </c:numRef>
          </c:cat>
          <c:val>
            <c:numRef>
              <c:f>'グラフ（例）'!$M$34:$X$34</c:f>
              <c:numCache/>
            </c:numRef>
          </c:val>
          <c:smooth val="0"/>
        </c:ser>
        <c:ser>
          <c:idx val="1"/>
          <c:order val="1"/>
          <c:tx>
            <c:strRef>
              <c:f>'グラフ（例）'!$L$35</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'グラフ（例）'!$M$35:$X$35</c:f>
              <c:numCache/>
            </c:numRef>
          </c:val>
          <c:smooth val="0"/>
        </c:ser>
        <c:marker val="1"/>
        <c:axId val="22096570"/>
        <c:axId val="64651403"/>
      </c:lineChart>
      <c:catAx>
        <c:axId val="22096570"/>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月</a:t>
                </a:r>
              </a:p>
            </c:rich>
          </c:tx>
          <c:layout>
            <c:manualLayout>
              <c:xMode val="factor"/>
              <c:yMode val="factor"/>
              <c:x val="0.0115"/>
              <c:y val="0.126"/>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651403"/>
        <c:crosses val="autoZero"/>
        <c:auto val="1"/>
        <c:lblOffset val="100"/>
        <c:tickLblSkip val="1"/>
        <c:noMultiLvlLbl val="0"/>
      </c:catAx>
      <c:valAx>
        <c:axId val="6465140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096570"/>
        <c:crossesAt val="1"/>
        <c:crossBetween val="between"/>
        <c:dispUnits/>
      </c:valAx>
      <c:spPr>
        <a:solidFill>
          <a:srgbClr val="FFFFFF"/>
        </a:solidFill>
        <a:ln w="12700">
          <a:solidFill>
            <a:srgbClr val="808080"/>
          </a:solidFill>
        </a:ln>
      </c:spPr>
    </c:plotArea>
    <c:legend>
      <c:legendPos val="t"/>
      <c:layout>
        <c:manualLayout>
          <c:xMode val="edge"/>
          <c:yMode val="edge"/>
          <c:x val="0.60475"/>
          <c:y val="0.0315"/>
          <c:w val="0.36175"/>
          <c:h val="0.085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月別</a:t>
            </a: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p>
        </c:rich>
      </c:tx>
      <c:layout>
        <c:manualLayout>
          <c:xMode val="factor"/>
          <c:yMode val="factor"/>
          <c:x val="0.018"/>
          <c:y val="-0.01625"/>
        </c:manualLayout>
      </c:layout>
      <c:spPr>
        <a:noFill/>
        <a:ln>
          <a:noFill/>
        </a:ln>
      </c:spPr>
    </c:title>
    <c:plotArea>
      <c:layout>
        <c:manualLayout>
          <c:xMode val="edge"/>
          <c:yMode val="edge"/>
          <c:x val="0.05925"/>
          <c:y val="0.045"/>
          <c:w val="0.94075"/>
          <c:h val="0.874"/>
        </c:manualLayout>
      </c:layout>
      <c:barChart>
        <c:barDir val="col"/>
        <c:grouping val="stacked"/>
        <c:varyColors val="0"/>
        <c:ser>
          <c:idx val="1"/>
          <c:order val="0"/>
          <c:tx>
            <c:strRef>
              <c:f>'②グラフ（自動で作成）'!$L$3</c:f>
              <c:strCache>
                <c:ptCount val="1"/>
                <c:pt idx="0">
                  <c:v>電気</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'②グラフ（自動で作成）'!$M$3:$X$3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1"/>
          <c:tx>
            <c:strRef>
              <c:f>'②グラフ（自動で作成）'!$L$4</c:f>
              <c:strCache>
                <c:ptCount val="1"/>
                <c:pt idx="0">
                  <c:v>都市ガス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'②グラフ（自動で作成）'!$M$4:$X$4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2"/>
          <c:tx>
            <c:strRef>
              <c:f>'②グラフ（自動で作成）'!$L$5</c:f>
              <c:strCache>
                <c:ptCount val="1"/>
                <c:pt idx="0">
                  <c:v>ＬＰガス</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'②グラフ（自動で作成）'!$M$5:$X$5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3"/>
          <c:tx>
            <c:strRef>
              <c:f>'②グラフ（自動で作成）'!$L$6</c:f>
              <c:strCache>
                <c:ptCount val="1"/>
                <c:pt idx="0">
                  <c:v>水道</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'②グラフ（自動で作成）'!$M$6:$X$6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4"/>
          <c:tx>
            <c:strRef>
              <c:f>'②グラフ（自動で作成）'!$L$7</c:f>
              <c:strCache>
                <c:ptCount val="1"/>
                <c:pt idx="0">
                  <c:v>灯油</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'②グラフ（自動で作成）'!$M$7:$X$7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5"/>
          <c:tx>
            <c:strRef>
              <c:f>'②グラフ（自動で作成）'!$L$8</c:f>
              <c:strCache>
                <c:ptCount val="1"/>
                <c:pt idx="0">
                  <c:v>ガソリン</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'②グラフ（自動で作成）'!$M$2:$X$2</c:f>
              <c:numCach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'②グラフ（自動で作成）'!$M$8:$X$8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serLines>
          <c:spPr>
            <a:ln w="3175">
              <a:solidFill>
                <a:srgbClr val="000000"/>
              </a:solidFill>
            </a:ln>
          </c:spPr>
        </c:serLines>
        <c:axId val="44991716"/>
        <c:axId val="2272261"/>
      </c:barChart>
      <c:catAx>
        <c:axId val="4499171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0775"/>
              <c:y val="0.121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272261"/>
        <c:crosses val="autoZero"/>
        <c:auto val="1"/>
        <c:lblOffset val="100"/>
        <c:tickLblSkip val="1"/>
        <c:noMultiLvlLbl val="0"/>
      </c:catAx>
      <c:valAx>
        <c:axId val="2272261"/>
        <c:scaling>
          <c:orientation val="minMax"/>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CO2</a:t>
                </a:r>
                <a:r>
                  <a:rPr lang="en-US" cap="none" sz="1000" b="0" i="0" u="none" baseline="0">
                    <a:solidFill>
                      <a:srgbClr val="000000"/>
                    </a:solidFill>
                    <a:latin typeface="ＭＳ Ｐゴシック"/>
                    <a:ea typeface="ＭＳ Ｐゴシック"/>
                    <a:cs typeface="ＭＳ Ｐゴシック"/>
                  </a:rPr>
                  <a:t>排出量（</a:t>
                </a:r>
                <a:r>
                  <a:rPr lang="en-US" cap="none" sz="1000" b="0" i="0" u="none" baseline="0">
                    <a:solidFill>
                      <a:srgbClr val="000000"/>
                    </a:solidFill>
                    <a:latin typeface="ＭＳ Ｐゴシック"/>
                    <a:ea typeface="ＭＳ Ｐゴシック"/>
                    <a:cs typeface="ＭＳ Ｐゴシック"/>
                  </a:rPr>
                  <a:t>kg-CO2</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25"/>
              <c:y val="-0.01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4991716"/>
        <c:crossesAt val="1"/>
        <c:crossBetween val="between"/>
        <c:dispUnits/>
      </c:valAx>
      <c:spPr>
        <a:solidFill>
          <a:srgbClr val="FFFFFF"/>
        </a:solidFill>
        <a:ln w="12700">
          <a:solidFill>
            <a:srgbClr val="808080"/>
          </a:solidFill>
        </a:ln>
      </c:spPr>
    </c:plotArea>
    <c:legend>
      <c:legendPos val="b"/>
      <c:layout>
        <c:manualLayout>
          <c:xMode val="edge"/>
          <c:yMode val="edge"/>
          <c:x val="0.104"/>
          <c:y val="0.927"/>
          <c:w val="0.887"/>
          <c:h val="0.062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月別</a:t>
            </a: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p>
        </c:rich>
      </c:tx>
      <c:layout>
        <c:manualLayout>
          <c:xMode val="factor"/>
          <c:yMode val="factor"/>
          <c:x val="0.02225"/>
          <c:y val="-0.016"/>
        </c:manualLayout>
      </c:layout>
      <c:spPr>
        <a:noFill/>
        <a:ln>
          <a:noFill/>
        </a:ln>
      </c:spPr>
    </c:title>
    <c:plotArea>
      <c:layout>
        <c:manualLayout>
          <c:xMode val="edge"/>
          <c:yMode val="edge"/>
          <c:x val="0.06225"/>
          <c:y val="0.05925"/>
          <c:w val="0.9265"/>
          <c:h val="0.88225"/>
        </c:manualLayout>
      </c:layout>
      <c:barChart>
        <c:barDir val="col"/>
        <c:grouping val="stacked"/>
        <c:varyColors val="0"/>
        <c:ser>
          <c:idx val="1"/>
          <c:order val="0"/>
          <c:tx>
            <c:strRef>
              <c:f>'グラフ（例）'!$L$3</c:f>
              <c:strCache>
                <c:ptCount val="1"/>
                <c:pt idx="0">
                  <c:v>電気</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'グラフ（例）'!$M$3:$X$3</c:f>
              <c:numCache>
                <c:ptCount val="12"/>
                <c:pt idx="0">
                  <c:v>307.98</c:v>
                </c:pt>
                <c:pt idx="1">
                  <c:v>241.686</c:v>
                </c:pt>
                <c:pt idx="2">
                  <c:v>211.41</c:v>
                </c:pt>
                <c:pt idx="3">
                  <c:v>238.554</c:v>
                </c:pt>
                <c:pt idx="4">
                  <c:v>247.95000000000002</c:v>
                </c:pt>
                <c:pt idx="5">
                  <c:v>212.976</c:v>
                </c:pt>
                <c:pt idx="6">
                  <c:v>302.76</c:v>
                </c:pt>
                <c:pt idx="7">
                  <c:v>445.788</c:v>
                </c:pt>
                <c:pt idx="8">
                  <c:v>326.772</c:v>
                </c:pt>
                <c:pt idx="9">
                  <c:v>277.182</c:v>
                </c:pt>
                <c:pt idx="10">
                  <c:v>148.24800000000002</c:v>
                </c:pt>
                <c:pt idx="11">
                  <c:v>214.02</c:v>
                </c:pt>
              </c:numCache>
            </c:numRef>
          </c:val>
        </c:ser>
        <c:ser>
          <c:idx val="2"/>
          <c:order val="1"/>
          <c:tx>
            <c:strRef>
              <c:f>'グラフ（例）'!$L$4</c:f>
              <c:strCache>
                <c:ptCount val="1"/>
                <c:pt idx="0">
                  <c:v>都市ガス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'グラフ（例）'!$M$4:$X$4</c:f>
              <c:numCache>
                <c:ptCount val="12"/>
                <c:pt idx="0">
                  <c:v>370.98</c:v>
                </c:pt>
                <c:pt idx="1">
                  <c:v>327.47</c:v>
                </c:pt>
                <c:pt idx="2">
                  <c:v>304.57</c:v>
                </c:pt>
                <c:pt idx="3">
                  <c:v>217.55</c:v>
                </c:pt>
                <c:pt idx="4">
                  <c:v>148.85</c:v>
                </c:pt>
                <c:pt idx="5">
                  <c:v>132.82</c:v>
                </c:pt>
                <c:pt idx="6">
                  <c:v>107.63</c:v>
                </c:pt>
                <c:pt idx="7">
                  <c:v>89.31</c:v>
                </c:pt>
                <c:pt idx="8">
                  <c:v>87.02</c:v>
                </c:pt>
                <c:pt idx="9">
                  <c:v>105.34</c:v>
                </c:pt>
                <c:pt idx="10">
                  <c:v>201.52</c:v>
                </c:pt>
                <c:pt idx="11">
                  <c:v>297.7</c:v>
                </c:pt>
              </c:numCache>
            </c:numRef>
          </c:val>
        </c:ser>
        <c:ser>
          <c:idx val="3"/>
          <c:order val="2"/>
          <c:tx>
            <c:strRef>
              <c:f>'グラフ（例）'!$L$5</c:f>
              <c:strCache>
                <c:ptCount val="1"/>
                <c:pt idx="0">
                  <c:v>ＬＰガス</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'グラフ（例）'!$M$5:$X$5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3"/>
          <c:tx>
            <c:strRef>
              <c:f>'グラフ（例）'!$L$6</c:f>
              <c:strCache>
                <c:ptCount val="1"/>
                <c:pt idx="0">
                  <c:v>水道</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'グラフ（例）'!$M$6:$X$6</c:f>
              <c:numCache>
                <c:ptCount val="12"/>
                <c:pt idx="0">
                  <c:v>5.865</c:v>
                </c:pt>
                <c:pt idx="1">
                  <c:v>5.865</c:v>
                </c:pt>
                <c:pt idx="2">
                  <c:v>5.75</c:v>
                </c:pt>
                <c:pt idx="3">
                  <c:v>5.75</c:v>
                </c:pt>
                <c:pt idx="4">
                  <c:v>6.67</c:v>
                </c:pt>
                <c:pt idx="5">
                  <c:v>6.67</c:v>
                </c:pt>
                <c:pt idx="6">
                  <c:v>7.015000000000001</c:v>
                </c:pt>
                <c:pt idx="7">
                  <c:v>7.015000000000001</c:v>
                </c:pt>
                <c:pt idx="8">
                  <c:v>6.555000000000001</c:v>
                </c:pt>
                <c:pt idx="9">
                  <c:v>6.555000000000001</c:v>
                </c:pt>
                <c:pt idx="10">
                  <c:v>6.555000000000001</c:v>
                </c:pt>
                <c:pt idx="11">
                  <c:v>6.555000000000001</c:v>
                </c:pt>
              </c:numCache>
            </c:numRef>
          </c:val>
        </c:ser>
        <c:ser>
          <c:idx val="5"/>
          <c:order val="4"/>
          <c:tx>
            <c:strRef>
              <c:f>'グラフ（例）'!$L$7</c:f>
              <c:strCache>
                <c:ptCount val="1"/>
                <c:pt idx="0">
                  <c:v>灯油</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'グラフ（例）'!$M$7:$X$7</c:f>
              <c:numCache>
                <c:ptCount val="12"/>
                <c:pt idx="0">
                  <c:v>49.800000000000004</c:v>
                </c:pt>
                <c:pt idx="1">
                  <c:v>57.27</c:v>
                </c:pt>
                <c:pt idx="2">
                  <c:v>44.82000000000001</c:v>
                </c:pt>
                <c:pt idx="3">
                  <c:v>0</c:v>
                </c:pt>
                <c:pt idx="4">
                  <c:v>0</c:v>
                </c:pt>
                <c:pt idx="5">
                  <c:v>0</c:v>
                </c:pt>
                <c:pt idx="6">
                  <c:v>0</c:v>
                </c:pt>
                <c:pt idx="7">
                  <c:v>0</c:v>
                </c:pt>
                <c:pt idx="8">
                  <c:v>0</c:v>
                </c:pt>
                <c:pt idx="9">
                  <c:v>0</c:v>
                </c:pt>
                <c:pt idx="10">
                  <c:v>19.92</c:v>
                </c:pt>
                <c:pt idx="11">
                  <c:v>37.35</c:v>
                </c:pt>
              </c:numCache>
            </c:numRef>
          </c:val>
        </c:ser>
        <c:ser>
          <c:idx val="6"/>
          <c:order val="5"/>
          <c:tx>
            <c:strRef>
              <c:f>'グラフ（例）'!$L$8</c:f>
              <c:strCache>
                <c:ptCount val="1"/>
                <c:pt idx="0">
                  <c:v>ガソリン</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'グラフ（例）'!$M$8:$X$8</c:f>
              <c:numCache>
                <c:ptCount val="12"/>
                <c:pt idx="0">
                  <c:v>159.6856</c:v>
                </c:pt>
                <c:pt idx="1">
                  <c:v>128.2264</c:v>
                </c:pt>
                <c:pt idx="2">
                  <c:v>216.0152</c:v>
                </c:pt>
                <c:pt idx="3">
                  <c:v>165.41599999999997</c:v>
                </c:pt>
                <c:pt idx="4">
                  <c:v>146.7864</c:v>
                </c:pt>
                <c:pt idx="5">
                  <c:v>156.368</c:v>
                </c:pt>
                <c:pt idx="6">
                  <c:v>179.19679999999997</c:v>
                </c:pt>
                <c:pt idx="7">
                  <c:v>229.21599999999998</c:v>
                </c:pt>
                <c:pt idx="8">
                  <c:v>174.348</c:v>
                </c:pt>
                <c:pt idx="9">
                  <c:v>136.74079999999998</c:v>
                </c:pt>
                <c:pt idx="10">
                  <c:v>177.15519999999998</c:v>
                </c:pt>
                <c:pt idx="11">
                  <c:v>253.48319999999998</c:v>
                </c:pt>
              </c:numCache>
            </c:numRef>
          </c:val>
        </c:ser>
        <c:overlap val="100"/>
        <c:serLines>
          <c:spPr>
            <a:ln w="3175">
              <a:solidFill>
                <a:srgbClr val="000000"/>
              </a:solidFill>
            </a:ln>
          </c:spPr>
        </c:serLines>
        <c:axId val="20450350"/>
        <c:axId val="49835423"/>
      </c:barChart>
      <c:catAx>
        <c:axId val="20450350"/>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0105"/>
              <c:y val="0.124"/>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49835423"/>
        <c:crosses val="autoZero"/>
        <c:auto val="1"/>
        <c:lblOffset val="100"/>
        <c:tickLblSkip val="1"/>
        <c:noMultiLvlLbl val="0"/>
      </c:catAx>
      <c:valAx>
        <c:axId val="49835423"/>
        <c:scaling>
          <c:orientation val="minMax"/>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CO2</a:t>
                </a:r>
                <a:r>
                  <a:rPr lang="en-US" cap="none" sz="975" b="0" i="0" u="none" baseline="0">
                    <a:solidFill>
                      <a:srgbClr val="000000"/>
                    </a:solidFill>
                    <a:latin typeface="ＭＳ Ｐゴシック"/>
                    <a:ea typeface="ＭＳ Ｐゴシック"/>
                    <a:cs typeface="ＭＳ Ｐゴシック"/>
                  </a:rPr>
                  <a:t>排出量（</a:t>
                </a:r>
                <a:r>
                  <a:rPr lang="en-US" cap="none" sz="975" b="0" i="0" u="none" baseline="0">
                    <a:solidFill>
                      <a:srgbClr val="000000"/>
                    </a:solidFill>
                    <a:latin typeface="ＭＳ Ｐゴシック"/>
                    <a:ea typeface="ＭＳ Ｐゴシック"/>
                    <a:cs typeface="ＭＳ Ｐゴシック"/>
                  </a:rPr>
                  <a:t>kg-CO2</a:t>
                </a:r>
                <a:r>
                  <a:rPr lang="en-US" cap="none" sz="975" b="0" i="0" u="none" baseline="0">
                    <a:solidFill>
                      <a:srgbClr val="000000"/>
                    </a:solidFill>
                    <a:latin typeface="ＭＳ Ｐゴシック"/>
                    <a:ea typeface="ＭＳ Ｐゴシック"/>
                    <a:cs typeface="ＭＳ Ｐゴシック"/>
                  </a:rPr>
                  <a:t>）</a:t>
                </a:r>
              </a:p>
            </c:rich>
          </c:tx>
          <c:layout>
            <c:manualLayout>
              <c:xMode val="factor"/>
              <c:yMode val="factor"/>
              <c:x val="-0.012"/>
              <c:y val="-0.008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20450350"/>
        <c:crossesAt val="1"/>
        <c:crossBetween val="between"/>
        <c:dispUnits/>
      </c:valAx>
      <c:spPr>
        <a:solidFill>
          <a:srgbClr val="FFFFFF"/>
        </a:solidFill>
        <a:ln w="12700">
          <a:solidFill>
            <a:srgbClr val="808080"/>
          </a:solidFill>
        </a:ln>
      </c:spPr>
    </c:plotArea>
    <c:legend>
      <c:legendPos val="r"/>
      <c:layout>
        <c:manualLayout>
          <c:xMode val="edge"/>
          <c:yMode val="edge"/>
          <c:x val="0.15375"/>
          <c:y val="0.939"/>
          <c:w val="0.82625"/>
          <c:h val="0.06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電気の使用量（単位</a:t>
            </a:r>
            <a:r>
              <a:rPr lang="en-US" cap="none" sz="875" b="0" i="0" u="none" baseline="0">
                <a:solidFill>
                  <a:srgbClr val="000000"/>
                </a:solidFill>
                <a:latin typeface="ＭＳ Ｐゴシック"/>
                <a:ea typeface="ＭＳ Ｐゴシック"/>
                <a:cs typeface="ＭＳ Ｐゴシック"/>
              </a:rPr>
              <a:t> kwh</a:t>
            </a:r>
            <a:r>
              <a:rPr lang="en-US" cap="none" sz="875" b="0" i="0" u="none" baseline="0">
                <a:solidFill>
                  <a:srgbClr val="000000"/>
                </a:solidFill>
                <a:latin typeface="ＭＳ Ｐゴシック"/>
                <a:ea typeface="ＭＳ Ｐゴシック"/>
                <a:cs typeface="ＭＳ Ｐゴシック"/>
              </a:rPr>
              <a:t>）</a:t>
            </a:r>
          </a:p>
        </c:rich>
      </c:tx>
      <c:layout>
        <c:manualLayout>
          <c:xMode val="factor"/>
          <c:yMode val="factor"/>
          <c:x val="-0.18975"/>
          <c:y val="0.009"/>
        </c:manualLayout>
      </c:layout>
      <c:spPr>
        <a:noFill/>
        <a:ln>
          <a:noFill/>
        </a:ln>
      </c:spPr>
    </c:title>
    <c:plotArea>
      <c:layout>
        <c:manualLayout>
          <c:xMode val="edge"/>
          <c:yMode val="edge"/>
          <c:x val="0.03"/>
          <c:y val="0.127"/>
          <c:w val="0.946"/>
          <c:h val="0.873"/>
        </c:manualLayout>
      </c:layout>
      <c:lineChart>
        <c:grouping val="standard"/>
        <c:varyColors val="0"/>
        <c:ser>
          <c:idx val="1"/>
          <c:order val="0"/>
          <c:tx>
            <c:strRef>
              <c:f>'②グラフ（自動で作成）'!$L$14</c:f>
              <c:strCache>
                <c:ptCount val="1"/>
                <c:pt idx="0">
                  <c:v>今年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'②グラフ（自動で作成）'!$M$2:$X$2</c:f>
              <c:numCache/>
            </c:numRef>
          </c:cat>
          <c:val>
            <c:numRef>
              <c:f>'②グラフ（自動で作成）'!$M$14:$X$14</c:f>
              <c:numCache/>
            </c:numRef>
          </c:val>
          <c:smooth val="0"/>
        </c:ser>
        <c:ser>
          <c:idx val="0"/>
          <c:order val="1"/>
          <c:tx>
            <c:strRef>
              <c:f>'②グラフ（自動で作成）'!$L$15</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'②グラフ（自動で作成）'!$M$15:$X$15</c:f>
              <c:numCache/>
            </c:numRef>
          </c:val>
          <c:smooth val="0"/>
        </c:ser>
        <c:marker val="1"/>
        <c:axId val="49043586"/>
        <c:axId val="38739091"/>
      </c:lineChart>
      <c:catAx>
        <c:axId val="49043586"/>
        <c:scaling>
          <c:orientation val="minMax"/>
        </c:scaling>
        <c:axPos val="b"/>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月</a:t>
                </a:r>
              </a:p>
            </c:rich>
          </c:tx>
          <c:layout>
            <c:manualLayout>
              <c:xMode val="factor"/>
              <c:yMode val="factor"/>
              <c:x val="0.014"/>
              <c:y val="0.125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38739091"/>
        <c:crosses val="autoZero"/>
        <c:auto val="1"/>
        <c:lblOffset val="100"/>
        <c:tickLblSkip val="1"/>
        <c:noMultiLvlLbl val="0"/>
      </c:catAx>
      <c:valAx>
        <c:axId val="3873909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49043586"/>
        <c:crossesAt val="1"/>
        <c:crossBetween val="between"/>
        <c:dispUnits/>
      </c:valAx>
      <c:spPr>
        <a:solidFill>
          <a:srgbClr val="FFFFFF"/>
        </a:solidFill>
        <a:ln w="12700">
          <a:solidFill>
            <a:srgbClr val="808080"/>
          </a:solidFill>
        </a:ln>
      </c:spPr>
    </c:plotArea>
    <c:legend>
      <c:legendPos val="t"/>
      <c:layout>
        <c:manualLayout>
          <c:xMode val="edge"/>
          <c:yMode val="edge"/>
          <c:x val="0.58125"/>
          <c:y val="0.04"/>
          <c:w val="0.3765"/>
          <c:h val="0.084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都市ガスの使用量（単位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17475"/>
          <c:y val="0.0045"/>
        </c:manualLayout>
      </c:layout>
      <c:spPr>
        <a:noFill/>
        <a:ln>
          <a:noFill/>
        </a:ln>
      </c:spPr>
    </c:title>
    <c:plotArea>
      <c:layout>
        <c:manualLayout>
          <c:xMode val="edge"/>
          <c:yMode val="edge"/>
          <c:x val="0.0515"/>
          <c:y val="0.1215"/>
          <c:w val="0.9215"/>
          <c:h val="0.8785"/>
        </c:manualLayout>
      </c:layout>
      <c:lineChart>
        <c:grouping val="standard"/>
        <c:varyColors val="0"/>
        <c:ser>
          <c:idx val="0"/>
          <c:order val="0"/>
          <c:tx>
            <c:strRef>
              <c:f>'②グラフ（自動で作成）'!$L$18</c:f>
              <c:strCache>
                <c:ptCount val="1"/>
                <c:pt idx="0">
                  <c:v>今年</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9900"/>
              </a:solidFill>
              <a:ln>
                <a:solidFill>
                  <a:srgbClr val="FF9900"/>
                </a:solidFill>
              </a:ln>
            </c:spPr>
          </c:marker>
          <c:cat>
            <c:numRef>
              <c:f>'②グラフ（自動で作成）'!$M$2:$X$2</c:f>
              <c:numCache/>
            </c:numRef>
          </c:cat>
          <c:val>
            <c:numRef>
              <c:f>'②グラフ（自動で作成）'!$M$18:$X$18</c:f>
              <c:numCache/>
            </c:numRef>
          </c:val>
          <c:smooth val="0"/>
        </c:ser>
        <c:ser>
          <c:idx val="1"/>
          <c:order val="1"/>
          <c:tx>
            <c:strRef>
              <c:f>'②グラフ（自動で作成）'!$L$19</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'②グラフ（自動で作成）'!$M$19:$X$19</c:f>
              <c:numCache/>
            </c:numRef>
          </c:val>
          <c:smooth val="0"/>
        </c:ser>
        <c:marker val="1"/>
        <c:axId val="13107500"/>
        <c:axId val="50858637"/>
      </c:lineChart>
      <c:catAx>
        <c:axId val="13107500"/>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月</a:t>
                </a:r>
              </a:p>
            </c:rich>
          </c:tx>
          <c:layout>
            <c:manualLayout>
              <c:xMode val="factor"/>
              <c:yMode val="factor"/>
              <c:x val="0.0115"/>
              <c:y val="0.127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858637"/>
        <c:crosses val="autoZero"/>
        <c:auto val="1"/>
        <c:lblOffset val="100"/>
        <c:tickLblSkip val="1"/>
        <c:noMultiLvlLbl val="0"/>
      </c:catAx>
      <c:valAx>
        <c:axId val="508586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13107500"/>
        <c:crossesAt val="1"/>
        <c:crossBetween val="between"/>
        <c:dispUnits/>
        <c:majorUnit val="10"/>
      </c:valAx>
      <c:spPr>
        <a:solidFill>
          <a:srgbClr val="FFFFFF"/>
        </a:solidFill>
        <a:ln w="12700">
          <a:solidFill>
            <a:srgbClr val="808080"/>
          </a:solidFill>
        </a:ln>
      </c:spPr>
    </c:plotArea>
    <c:legend>
      <c:legendPos val="t"/>
      <c:layout>
        <c:manualLayout>
          <c:xMode val="edge"/>
          <c:yMode val="edge"/>
          <c:x val="0.6145"/>
          <c:y val="0.03125"/>
          <c:w val="0.3585"/>
          <c:h val="0.084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LP</a:t>
            </a:r>
            <a:r>
              <a:rPr lang="en-US" cap="none" sz="900" b="0" i="0" u="none" baseline="0">
                <a:solidFill>
                  <a:srgbClr val="000000"/>
                </a:solidFill>
                <a:latin typeface="ＭＳ Ｐゴシック"/>
                <a:ea typeface="ＭＳ Ｐゴシック"/>
                <a:cs typeface="ＭＳ Ｐゴシック"/>
              </a:rPr>
              <a:t>ガスの使用量（単位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18675"/>
          <c:y val="0.0135"/>
        </c:manualLayout>
      </c:layout>
      <c:spPr>
        <a:noFill/>
        <a:ln>
          <a:noFill/>
        </a:ln>
      </c:spPr>
    </c:title>
    <c:plotArea>
      <c:layout>
        <c:manualLayout>
          <c:xMode val="edge"/>
          <c:yMode val="edge"/>
          <c:x val="0.04225"/>
          <c:y val="0.12975"/>
          <c:w val="0.93075"/>
          <c:h val="0.87025"/>
        </c:manualLayout>
      </c:layout>
      <c:lineChart>
        <c:grouping val="standard"/>
        <c:varyColors val="0"/>
        <c:ser>
          <c:idx val="0"/>
          <c:order val="0"/>
          <c:tx>
            <c:strRef>
              <c:f>'②グラフ（自動で作成）'!$L$22</c:f>
              <c:strCache>
                <c:ptCount val="1"/>
                <c:pt idx="0">
                  <c:v>今年</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'②グラフ（自動で作成）'!$M$2:$X$2</c:f>
              <c:numCache/>
            </c:numRef>
          </c:cat>
          <c:val>
            <c:numRef>
              <c:f>'②グラフ（自動で作成）'!$M$22:$X$22</c:f>
              <c:numCache/>
            </c:numRef>
          </c:val>
          <c:smooth val="0"/>
        </c:ser>
        <c:ser>
          <c:idx val="1"/>
          <c:order val="1"/>
          <c:tx>
            <c:strRef>
              <c:f>'②グラフ（自動で作成）'!$L$23</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'②グラフ（自動で作成）'!$M$23:$X$23</c:f>
              <c:numCache/>
            </c:numRef>
          </c:val>
          <c:smooth val="0"/>
        </c:ser>
        <c:marker val="1"/>
        <c:axId val="55074550"/>
        <c:axId val="25908903"/>
      </c:lineChart>
      <c:catAx>
        <c:axId val="55074550"/>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月</a:t>
                </a:r>
              </a:p>
            </c:rich>
          </c:tx>
          <c:layout>
            <c:manualLayout>
              <c:xMode val="factor"/>
              <c:yMode val="factor"/>
              <c:x val="0.0115"/>
              <c:y val="0.127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908903"/>
        <c:crosses val="autoZero"/>
        <c:auto val="1"/>
        <c:lblOffset val="100"/>
        <c:tickLblSkip val="1"/>
        <c:noMultiLvlLbl val="0"/>
      </c:catAx>
      <c:valAx>
        <c:axId val="2590890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074550"/>
        <c:crossesAt val="1"/>
        <c:crossBetween val="between"/>
        <c:dispUnits/>
      </c:valAx>
      <c:spPr>
        <a:solidFill>
          <a:srgbClr val="FFFFFF"/>
        </a:solidFill>
        <a:ln w="12700">
          <a:solidFill>
            <a:srgbClr val="808080"/>
          </a:solidFill>
        </a:ln>
      </c:spPr>
    </c:plotArea>
    <c:legend>
      <c:legendPos val="t"/>
      <c:layout>
        <c:manualLayout>
          <c:xMode val="edge"/>
          <c:yMode val="edge"/>
          <c:x val="0.5965"/>
          <c:y val="0.03575"/>
          <c:w val="0.3585"/>
          <c:h val="0.084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水道の使用量（単位</a:t>
            </a:r>
            <a:r>
              <a:rPr lang="en-US" cap="none" sz="875" b="0" i="0" u="none" baseline="0">
                <a:solidFill>
                  <a:srgbClr val="000000"/>
                </a:solidFill>
                <a:latin typeface="ＭＳ Ｐゴシック"/>
                <a:ea typeface="ＭＳ Ｐゴシック"/>
                <a:cs typeface="ＭＳ Ｐゴシック"/>
              </a:rPr>
              <a:t> </a:t>
            </a:r>
            <a:r>
              <a:rPr lang="en-US" cap="none" sz="875" b="0" i="0" u="none" baseline="0">
                <a:solidFill>
                  <a:srgbClr val="000000"/>
                </a:solidFill>
                <a:latin typeface="ＭＳ Ｐゴシック"/>
                <a:ea typeface="ＭＳ Ｐゴシック"/>
                <a:cs typeface="ＭＳ Ｐゴシック"/>
              </a:rPr>
              <a:t>㎥）</a:t>
            </a:r>
          </a:p>
        </c:rich>
      </c:tx>
      <c:layout>
        <c:manualLayout>
          <c:xMode val="factor"/>
          <c:yMode val="factor"/>
          <c:x val="-0.1555"/>
          <c:y val="0.01325"/>
        </c:manualLayout>
      </c:layout>
      <c:spPr>
        <a:noFill/>
        <a:ln>
          <a:noFill/>
        </a:ln>
      </c:spPr>
    </c:title>
    <c:plotArea>
      <c:layout>
        <c:manualLayout>
          <c:xMode val="edge"/>
          <c:yMode val="edge"/>
          <c:x val="0.055"/>
          <c:y val="0.12175"/>
          <c:w val="0.92375"/>
          <c:h val="0.87825"/>
        </c:manualLayout>
      </c:layout>
      <c:lineChart>
        <c:grouping val="standard"/>
        <c:varyColors val="0"/>
        <c:ser>
          <c:idx val="0"/>
          <c:order val="0"/>
          <c:tx>
            <c:strRef>
              <c:f>'②グラフ（自動で作成）'!$L$26</c:f>
              <c:strCache>
                <c:ptCount val="1"/>
                <c:pt idx="0">
                  <c:v>今年</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'②グラフ（自動で作成）'!$M$2:$X$2</c:f>
              <c:numCache/>
            </c:numRef>
          </c:cat>
          <c:val>
            <c:numRef>
              <c:f>'②グラフ（自動で作成）'!$M$26:$X$26</c:f>
              <c:numCache/>
            </c:numRef>
          </c:val>
          <c:smooth val="0"/>
        </c:ser>
        <c:ser>
          <c:idx val="1"/>
          <c:order val="1"/>
          <c:tx>
            <c:strRef>
              <c:f>'②グラフ（自動で作成）'!$L$27</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'②グラフ（自動で作成）'!$M$27:$X$27</c:f>
              <c:numCache/>
            </c:numRef>
          </c:val>
          <c:smooth val="0"/>
        </c:ser>
        <c:marker val="1"/>
        <c:axId val="31853536"/>
        <c:axId val="18246369"/>
      </c:lineChart>
      <c:catAx>
        <c:axId val="31853536"/>
        <c:scaling>
          <c:orientation val="minMax"/>
        </c:scaling>
        <c:axPos val="b"/>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月</a:t>
                </a:r>
              </a:p>
            </c:rich>
          </c:tx>
          <c:layout>
            <c:manualLayout>
              <c:xMode val="factor"/>
              <c:yMode val="factor"/>
              <c:x val="0.01375"/>
              <c:y val="0.12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18246369"/>
        <c:crosses val="autoZero"/>
        <c:auto val="1"/>
        <c:lblOffset val="100"/>
        <c:tickLblSkip val="1"/>
        <c:noMultiLvlLbl val="0"/>
      </c:catAx>
      <c:valAx>
        <c:axId val="182463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31853536"/>
        <c:crossesAt val="1"/>
        <c:crossBetween val="between"/>
        <c:dispUnits/>
      </c:valAx>
      <c:spPr>
        <a:solidFill>
          <a:srgbClr val="FFFFFF"/>
        </a:solidFill>
        <a:ln w="12700">
          <a:solidFill>
            <a:srgbClr val="808080"/>
          </a:solidFill>
        </a:ln>
      </c:spPr>
    </c:plotArea>
    <c:legend>
      <c:legendPos val="t"/>
      <c:layout>
        <c:manualLayout>
          <c:xMode val="edge"/>
          <c:yMode val="edge"/>
          <c:x val="0.5945"/>
          <c:y val="0.03525"/>
          <c:w val="0.381"/>
          <c:h val="0.083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灯油の使用量（単位</a:t>
            </a:r>
            <a:r>
              <a:rPr lang="en-US" cap="none" sz="900" b="0" i="0" u="none" baseline="0">
                <a:solidFill>
                  <a:srgbClr val="000000"/>
                </a:solidFill>
                <a:latin typeface="ＭＳ Ｐゴシック"/>
                <a:ea typeface="ＭＳ Ｐゴシック"/>
                <a:cs typeface="ＭＳ Ｐゴシック"/>
              </a:rPr>
              <a:t> ℓ</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16875"/>
          <c:y val="0.009"/>
        </c:manualLayout>
      </c:layout>
      <c:spPr>
        <a:noFill/>
        <a:ln>
          <a:noFill/>
        </a:ln>
      </c:spPr>
    </c:title>
    <c:plotArea>
      <c:layout>
        <c:manualLayout>
          <c:xMode val="edge"/>
          <c:yMode val="edge"/>
          <c:x val="0.04225"/>
          <c:y val="0.1155"/>
          <c:w val="0.93075"/>
          <c:h val="0.8845"/>
        </c:manualLayout>
      </c:layout>
      <c:lineChart>
        <c:grouping val="standard"/>
        <c:varyColors val="0"/>
        <c:ser>
          <c:idx val="1"/>
          <c:order val="0"/>
          <c:tx>
            <c:strRef>
              <c:f>'②グラフ（自動で作成）'!$L$30</c:f>
              <c:strCache>
                <c:ptCount val="1"/>
                <c:pt idx="0">
                  <c:v>今年</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CCFF"/>
              </a:solidFill>
              <a:ln>
                <a:solidFill>
                  <a:srgbClr val="00CCFF"/>
                </a:solidFill>
              </a:ln>
            </c:spPr>
          </c:marker>
          <c:cat>
            <c:numRef>
              <c:f>'②グラフ（自動で作成）'!$M$2:$X$2</c:f>
              <c:numCache/>
            </c:numRef>
          </c:cat>
          <c:val>
            <c:numRef>
              <c:f>'②グラフ（自動で作成）'!$M$30:$X$30</c:f>
              <c:numCache/>
            </c:numRef>
          </c:val>
          <c:smooth val="0"/>
        </c:ser>
        <c:ser>
          <c:idx val="0"/>
          <c:order val="1"/>
          <c:tx>
            <c:strRef>
              <c:f>'②グラフ（自動で作成）'!$L$31</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'②グラフ（自動で作成）'!$M$31:$X$31</c:f>
              <c:numCache/>
            </c:numRef>
          </c:val>
          <c:smooth val="0"/>
        </c:ser>
        <c:marker val="1"/>
        <c:axId val="29999594"/>
        <c:axId val="1560891"/>
      </c:lineChart>
      <c:catAx>
        <c:axId val="29999594"/>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月</a:t>
                </a:r>
              </a:p>
            </c:rich>
          </c:tx>
          <c:layout>
            <c:manualLayout>
              <c:xMode val="factor"/>
              <c:yMode val="factor"/>
              <c:x val="0.0115"/>
              <c:y val="0.127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560891"/>
        <c:crosses val="autoZero"/>
        <c:auto val="1"/>
        <c:lblOffset val="100"/>
        <c:tickLblSkip val="1"/>
        <c:noMultiLvlLbl val="0"/>
      </c:catAx>
      <c:valAx>
        <c:axId val="156089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9999594"/>
        <c:crossesAt val="1"/>
        <c:crossBetween val="between"/>
        <c:dispUnits/>
      </c:valAx>
      <c:spPr>
        <a:solidFill>
          <a:srgbClr val="FFFFFF"/>
        </a:solidFill>
        <a:ln w="12700">
          <a:solidFill>
            <a:srgbClr val="808080"/>
          </a:solidFill>
        </a:ln>
      </c:spPr>
    </c:plotArea>
    <c:legend>
      <c:legendPos val="r"/>
      <c:layout>
        <c:manualLayout>
          <c:xMode val="edge"/>
          <c:yMode val="edge"/>
          <c:x val="0.58725"/>
          <c:y val="0.036"/>
          <c:w val="0.3585"/>
          <c:h val="0.085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ガソリンの使用量（単位</a:t>
            </a:r>
            <a:r>
              <a:rPr lang="en-US" cap="none" sz="900" b="0" i="0" u="none" baseline="0">
                <a:solidFill>
                  <a:srgbClr val="000000"/>
                </a:solidFill>
                <a:latin typeface="ＭＳ Ｐゴシック"/>
                <a:ea typeface="ＭＳ Ｐゴシック"/>
                <a:cs typeface="ＭＳ Ｐゴシック"/>
              </a:rPr>
              <a:t> ℓ</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17925"/>
          <c:y val="0.0045"/>
        </c:manualLayout>
      </c:layout>
      <c:spPr>
        <a:noFill/>
        <a:ln>
          <a:noFill/>
        </a:ln>
      </c:spPr>
    </c:title>
    <c:plotArea>
      <c:layout>
        <c:manualLayout>
          <c:xMode val="edge"/>
          <c:yMode val="edge"/>
          <c:x val="0.05775"/>
          <c:y val="0.118"/>
          <c:w val="0.918"/>
          <c:h val="0.882"/>
        </c:manualLayout>
      </c:layout>
      <c:lineChart>
        <c:grouping val="standard"/>
        <c:varyColors val="0"/>
        <c:ser>
          <c:idx val="0"/>
          <c:order val="0"/>
          <c:tx>
            <c:strRef>
              <c:f>'②グラフ（自動で作成）'!$L$34</c:f>
              <c:strCache>
                <c:ptCount val="1"/>
                <c:pt idx="0">
                  <c:v>今年</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numRef>
              <c:f>'②グラフ（自動で作成）'!$M$2:$X$2</c:f>
              <c:numCache/>
            </c:numRef>
          </c:cat>
          <c:val>
            <c:numRef>
              <c:f>'②グラフ（自動で作成）'!$M$34:$X$34</c:f>
              <c:numCache/>
            </c:numRef>
          </c:val>
          <c:smooth val="0"/>
        </c:ser>
        <c:ser>
          <c:idx val="1"/>
          <c:order val="1"/>
          <c:tx>
            <c:strRef>
              <c:f>'②グラフ（自動で作成）'!$L$35</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'②グラフ（自動で作成）'!$M$35:$X$35</c:f>
              <c:numCache/>
            </c:numRef>
          </c:val>
          <c:smooth val="0"/>
        </c:ser>
        <c:marker val="1"/>
        <c:axId val="14048020"/>
        <c:axId val="59323317"/>
      </c:lineChart>
      <c:catAx>
        <c:axId val="14048020"/>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月</a:t>
                </a:r>
              </a:p>
            </c:rich>
          </c:tx>
          <c:layout>
            <c:manualLayout>
              <c:xMode val="factor"/>
              <c:yMode val="factor"/>
              <c:x val="0.0115"/>
              <c:y val="0.126"/>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323317"/>
        <c:crosses val="autoZero"/>
        <c:auto val="1"/>
        <c:lblOffset val="100"/>
        <c:tickLblSkip val="1"/>
        <c:noMultiLvlLbl val="0"/>
      </c:catAx>
      <c:valAx>
        <c:axId val="593233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4048020"/>
        <c:crossesAt val="1"/>
        <c:crossBetween val="between"/>
        <c:dispUnits/>
      </c:valAx>
      <c:spPr>
        <a:solidFill>
          <a:srgbClr val="FFFFFF"/>
        </a:solidFill>
        <a:ln w="12700">
          <a:solidFill>
            <a:srgbClr val="808080"/>
          </a:solidFill>
        </a:ln>
      </c:spPr>
    </c:plotArea>
    <c:legend>
      <c:legendPos val="t"/>
      <c:layout>
        <c:manualLayout>
          <c:xMode val="edge"/>
          <c:yMode val="edge"/>
          <c:x val="0.59575"/>
          <c:y val="0.0315"/>
          <c:w val="0.36175"/>
          <c:h val="0.085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月別</a:t>
            </a: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p>
        </c:rich>
      </c:tx>
      <c:layout>
        <c:manualLayout>
          <c:xMode val="factor"/>
          <c:yMode val="factor"/>
          <c:x val="-0.003"/>
          <c:y val="-0.00825"/>
        </c:manualLayout>
      </c:layout>
      <c:spPr>
        <a:noFill/>
        <a:ln>
          <a:noFill/>
        </a:ln>
      </c:spPr>
    </c:title>
    <c:plotArea>
      <c:layout>
        <c:manualLayout>
          <c:xMode val="edge"/>
          <c:yMode val="edge"/>
          <c:x val="0.04825"/>
          <c:y val="0.06225"/>
          <c:w val="0.8055"/>
          <c:h val="0.93775"/>
        </c:manualLayout>
      </c:layout>
      <c:barChart>
        <c:barDir val="col"/>
        <c:grouping val="stacked"/>
        <c:varyColors val="0"/>
        <c:ser>
          <c:idx val="1"/>
          <c:order val="0"/>
          <c:tx>
            <c:strRef>
              <c:f>'グラフ（例）'!$L$3</c:f>
              <c:strCache>
                <c:ptCount val="1"/>
                <c:pt idx="0">
                  <c:v>電気</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numRef>
          </c:cat>
          <c:val>
            <c:numRef>
              <c:f>'グラフ（例）'!$M$3:$X$3</c:f>
              <c:numCache/>
            </c:numRef>
          </c:val>
        </c:ser>
        <c:ser>
          <c:idx val="2"/>
          <c:order val="1"/>
          <c:tx>
            <c:strRef>
              <c:f>'グラフ（例）'!$L$4</c:f>
              <c:strCache>
                <c:ptCount val="1"/>
                <c:pt idx="0">
                  <c:v>都市ガス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numRef>
          </c:cat>
          <c:val>
            <c:numRef>
              <c:f>'グラフ（例）'!$M$4:$X$4</c:f>
              <c:numCache/>
            </c:numRef>
          </c:val>
        </c:ser>
        <c:ser>
          <c:idx val="3"/>
          <c:order val="2"/>
          <c:tx>
            <c:strRef>
              <c:f>'グラフ（例）'!$L$5</c:f>
              <c:strCache>
                <c:ptCount val="1"/>
                <c:pt idx="0">
                  <c:v>ＬＰガス</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numRef>
          </c:cat>
          <c:val>
            <c:numRef>
              <c:f>'グラフ（例）'!$M$5:$X$5</c:f>
              <c:numCache/>
            </c:numRef>
          </c:val>
        </c:ser>
        <c:ser>
          <c:idx val="4"/>
          <c:order val="3"/>
          <c:tx>
            <c:strRef>
              <c:f>'グラフ（例）'!$L$6</c:f>
              <c:strCache>
                <c:ptCount val="1"/>
                <c:pt idx="0">
                  <c:v>水道</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numRef>
          </c:cat>
          <c:val>
            <c:numRef>
              <c:f>'グラフ（例）'!$M$6:$X$6</c:f>
              <c:numCache/>
            </c:numRef>
          </c:val>
        </c:ser>
        <c:ser>
          <c:idx val="5"/>
          <c:order val="4"/>
          <c:tx>
            <c:strRef>
              <c:f>'グラフ（例）'!$L$7</c:f>
              <c:strCache>
                <c:ptCount val="1"/>
                <c:pt idx="0">
                  <c:v>灯油</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numRef>
          </c:cat>
          <c:val>
            <c:numRef>
              <c:f>'グラフ（例）'!$M$7:$X$7</c:f>
              <c:numCache/>
            </c:numRef>
          </c:val>
        </c:ser>
        <c:ser>
          <c:idx val="6"/>
          <c:order val="5"/>
          <c:tx>
            <c:strRef>
              <c:f>'グラフ（例）'!$L$8</c:f>
              <c:strCache>
                <c:ptCount val="1"/>
                <c:pt idx="0">
                  <c:v>ガソリン</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'グラフ（例）'!$M$2:$X$2</c:f>
              <c:numCache/>
            </c:numRef>
          </c:cat>
          <c:val>
            <c:numRef>
              <c:f>'グラフ（例）'!$M$8:$X$8</c:f>
              <c:numCache/>
            </c:numRef>
          </c:val>
        </c:ser>
        <c:overlap val="100"/>
        <c:serLines>
          <c:spPr>
            <a:ln w="3175">
              <a:solidFill>
                <a:srgbClr val="000000"/>
              </a:solidFill>
            </a:ln>
          </c:spPr>
        </c:serLines>
        <c:axId val="64147806"/>
        <c:axId val="40459343"/>
      </c:barChart>
      <c:catAx>
        <c:axId val="6414780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月</a:t>
                </a:r>
              </a:p>
            </c:rich>
          </c:tx>
          <c:layout>
            <c:manualLayout>
              <c:xMode val="factor"/>
              <c:yMode val="factor"/>
              <c:x val="0.01"/>
              <c:y val="0.128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40459343"/>
        <c:crosses val="autoZero"/>
        <c:auto val="1"/>
        <c:lblOffset val="100"/>
        <c:tickLblSkip val="1"/>
        <c:noMultiLvlLbl val="0"/>
      </c:catAx>
      <c:valAx>
        <c:axId val="40459343"/>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kg-CO2</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
              <c:y val="-0.011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147806"/>
        <c:crossesAt val="1"/>
        <c:crossBetween val="between"/>
        <c:dispUnits/>
      </c:valAx>
      <c:spPr>
        <a:solidFill>
          <a:srgbClr val="FFFFFF"/>
        </a:solidFill>
        <a:ln w="12700">
          <a:solidFill>
            <a:srgbClr val="808080"/>
          </a:solidFill>
        </a:ln>
      </c:spPr>
    </c:plotArea>
    <c:legend>
      <c:legendPos val="r"/>
      <c:layout>
        <c:manualLayout>
          <c:xMode val="edge"/>
          <c:yMode val="edge"/>
          <c:x val="0.86975"/>
          <c:y val="0.309"/>
          <c:w val="0.1245"/>
          <c:h val="0.34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電気の使用量（単位</a:t>
            </a:r>
            <a:r>
              <a:rPr lang="en-US" cap="none" sz="875" b="0" i="0" u="none" baseline="0">
                <a:solidFill>
                  <a:srgbClr val="000000"/>
                </a:solidFill>
                <a:latin typeface="ＭＳ Ｐゴシック"/>
                <a:ea typeface="ＭＳ Ｐゴシック"/>
                <a:cs typeface="ＭＳ Ｐゴシック"/>
              </a:rPr>
              <a:t> kwh</a:t>
            </a:r>
            <a:r>
              <a:rPr lang="en-US" cap="none" sz="875" b="0" i="0" u="none" baseline="0">
                <a:solidFill>
                  <a:srgbClr val="000000"/>
                </a:solidFill>
                <a:latin typeface="ＭＳ Ｐゴシック"/>
                <a:ea typeface="ＭＳ Ｐゴシック"/>
                <a:cs typeface="ＭＳ Ｐゴシック"/>
              </a:rPr>
              <a:t>）</a:t>
            </a:r>
          </a:p>
        </c:rich>
      </c:tx>
      <c:layout>
        <c:manualLayout>
          <c:xMode val="factor"/>
          <c:yMode val="factor"/>
          <c:x val="-0.18975"/>
          <c:y val="0.009"/>
        </c:manualLayout>
      </c:layout>
      <c:spPr>
        <a:noFill/>
        <a:ln>
          <a:noFill/>
        </a:ln>
      </c:spPr>
    </c:title>
    <c:plotArea>
      <c:layout>
        <c:manualLayout>
          <c:xMode val="edge"/>
          <c:yMode val="edge"/>
          <c:x val="0.03"/>
          <c:y val="0.127"/>
          <c:w val="0.946"/>
          <c:h val="0.873"/>
        </c:manualLayout>
      </c:layout>
      <c:lineChart>
        <c:grouping val="standard"/>
        <c:varyColors val="0"/>
        <c:ser>
          <c:idx val="1"/>
          <c:order val="0"/>
          <c:tx>
            <c:strRef>
              <c:f>'グラフ（例）'!$L$14</c:f>
              <c:strCache>
                <c:ptCount val="1"/>
                <c:pt idx="0">
                  <c:v>今年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'グラフ（例）'!$M$2:$X$2</c:f>
              <c:numCache/>
            </c:numRef>
          </c:cat>
          <c:val>
            <c:numRef>
              <c:f>'グラフ（例）'!$M$14:$X$14</c:f>
              <c:numCache/>
            </c:numRef>
          </c:val>
          <c:smooth val="0"/>
        </c:ser>
        <c:ser>
          <c:idx val="0"/>
          <c:order val="1"/>
          <c:tx>
            <c:strRef>
              <c:f>'グラフ（例）'!$L$15</c:f>
              <c:strCache>
                <c:ptCount val="1"/>
                <c:pt idx="0">
                  <c:v>前年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'グラフ（例）'!$M$15:$X$15</c:f>
              <c:numCache/>
            </c:numRef>
          </c:val>
          <c:smooth val="0"/>
        </c:ser>
        <c:marker val="1"/>
        <c:axId val="28589768"/>
        <c:axId val="55981321"/>
      </c:lineChart>
      <c:catAx>
        <c:axId val="28589768"/>
        <c:scaling>
          <c:orientation val="minMax"/>
        </c:scaling>
        <c:axPos val="b"/>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月</a:t>
                </a:r>
              </a:p>
            </c:rich>
          </c:tx>
          <c:layout>
            <c:manualLayout>
              <c:xMode val="factor"/>
              <c:yMode val="factor"/>
              <c:x val="0.014"/>
              <c:y val="0.126"/>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55981321"/>
        <c:crosses val="autoZero"/>
        <c:auto val="1"/>
        <c:lblOffset val="100"/>
        <c:tickLblSkip val="1"/>
        <c:noMultiLvlLbl val="0"/>
      </c:catAx>
      <c:valAx>
        <c:axId val="559813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28589768"/>
        <c:crossesAt val="1"/>
        <c:crossBetween val="between"/>
        <c:dispUnits/>
      </c:valAx>
      <c:spPr>
        <a:solidFill>
          <a:srgbClr val="FFFFFF"/>
        </a:solidFill>
        <a:ln w="12700">
          <a:solidFill>
            <a:srgbClr val="808080"/>
          </a:solidFill>
        </a:ln>
      </c:spPr>
    </c:plotArea>
    <c:legend>
      <c:legendPos val="t"/>
      <c:layout>
        <c:manualLayout>
          <c:xMode val="edge"/>
          <c:yMode val="edge"/>
          <c:x val="0.59025"/>
          <c:y val="0.04"/>
          <c:w val="0.3765"/>
          <c:h val="0.084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9312;&#29872;&#22659;&#23478;&#35336;&#31807;!F1" /><Relationship Id="rId3" Type="http://schemas.openxmlformats.org/officeDocument/2006/relationships/hyperlink" Target="#&#9314;&#32080;&#26524;&#12398;&#12414;&#12392;&#12417;!C43" /><Relationship Id="rId4" Type="http://schemas.openxmlformats.org/officeDocument/2006/relationships/hyperlink" Target="#'&#9313;&#12464;&#12521;&#12501;&#65288;&#33258;&#21205;&#12391;&#20316;&#25104;&#65289;'!A1" /></Relationships>
</file>

<file path=xl/drawings/_rels/drawing2.xml.rels><?xml version="1.0" encoding="utf-8" standalone="yes"?><Relationships xmlns="http://schemas.openxmlformats.org/package/2006/relationships"><Relationship Id="rId1" Type="http://schemas.openxmlformats.org/officeDocument/2006/relationships/hyperlink" Target="#&#38651;&#27671;&#12398;&#25490;&#20986;&#20418;&#25968;!M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14</xdr:row>
      <xdr:rowOff>161925</xdr:rowOff>
    </xdr:from>
    <xdr:to>
      <xdr:col>11</xdr:col>
      <xdr:colOff>171450</xdr:colOff>
      <xdr:row>32</xdr:row>
      <xdr:rowOff>0</xdr:rowOff>
    </xdr:to>
    <xdr:pic>
      <xdr:nvPicPr>
        <xdr:cNvPr id="1" name="図 121"/>
        <xdr:cNvPicPr preferRelativeResize="1">
          <a:picLocks noChangeAspect="0"/>
        </xdr:cNvPicPr>
      </xdr:nvPicPr>
      <xdr:blipFill>
        <a:blip r:embed="rId1"/>
        <a:stretch>
          <a:fillRect/>
        </a:stretch>
      </xdr:blipFill>
      <xdr:spPr>
        <a:xfrm>
          <a:off x="323850" y="2571750"/>
          <a:ext cx="7200900" cy="3095625"/>
        </a:xfrm>
        <a:prstGeom prst="rect">
          <a:avLst/>
        </a:prstGeom>
        <a:noFill/>
        <a:ln w="28575" cmpd="sng">
          <a:solidFill>
            <a:srgbClr val="000000"/>
          </a:solidFill>
          <a:headEnd type="none"/>
          <a:tailEnd type="none"/>
        </a:ln>
      </xdr:spPr>
    </xdr:pic>
    <xdr:clientData/>
  </xdr:twoCellAnchor>
  <xdr:twoCellAnchor>
    <xdr:from>
      <xdr:col>1</xdr:col>
      <xdr:colOff>95250</xdr:colOff>
      <xdr:row>8</xdr:row>
      <xdr:rowOff>9525</xdr:rowOff>
    </xdr:from>
    <xdr:to>
      <xdr:col>10</xdr:col>
      <xdr:colOff>790575</xdr:colOff>
      <xdr:row>14</xdr:row>
      <xdr:rowOff>114300</xdr:rowOff>
    </xdr:to>
    <xdr:sp>
      <xdr:nvSpPr>
        <xdr:cNvPr id="2" name="Text Box 2"/>
        <xdr:cNvSpPr txBox="1">
          <a:spLocks noChangeArrowheads="1"/>
        </xdr:cNvSpPr>
      </xdr:nvSpPr>
      <xdr:spPr>
        <a:xfrm>
          <a:off x="419100" y="1390650"/>
          <a:ext cx="6867525" cy="114300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rPr>
            <a:t>　この環境家計簿は、ご家庭で前年の使用量に対する削減目標を設定し、その目標に向かって取り組んでいただくものです。目標の設定は四半期に１度ですので、その時々の状況に応じて臨機応変に設定することができます。また、達成状況がわかりやすく表示されるしくみになっているので、楽しみながら削減に取り組むことができます。</a:t>
          </a:r>
        </a:p>
      </xdr:txBody>
    </xdr:sp>
    <xdr:clientData/>
  </xdr:twoCellAnchor>
  <xdr:twoCellAnchor>
    <xdr:from>
      <xdr:col>1</xdr:col>
      <xdr:colOff>0</xdr:colOff>
      <xdr:row>63</xdr:row>
      <xdr:rowOff>0</xdr:rowOff>
    </xdr:from>
    <xdr:to>
      <xdr:col>11</xdr:col>
      <xdr:colOff>171450</xdr:colOff>
      <xdr:row>68</xdr:row>
      <xdr:rowOff>57150</xdr:rowOff>
    </xdr:to>
    <xdr:sp>
      <xdr:nvSpPr>
        <xdr:cNvPr id="3" name="AutoShape 14"/>
        <xdr:cNvSpPr>
          <a:spLocks/>
        </xdr:cNvSpPr>
      </xdr:nvSpPr>
      <xdr:spPr>
        <a:xfrm>
          <a:off x="323850" y="11001375"/>
          <a:ext cx="7200900" cy="923925"/>
        </a:xfrm>
        <a:prstGeom prst="roundRect">
          <a:avLst/>
        </a:prstGeom>
        <a:solidFill>
          <a:srgbClr val="CCECFF"/>
        </a:solidFill>
        <a:ln w="63500" cmpd="sng">
          <a:solidFill>
            <a:srgbClr val="0000FF"/>
          </a:solidFill>
          <a:prstDash val="sysDash"/>
          <a:headEnd type="none"/>
          <a:tailEnd type="none"/>
        </a:ln>
      </xdr:spPr>
      <xdr:txBody>
        <a:bodyPr vertOverflow="clip" wrap="square" lIns="36576" tIns="18288" rIns="0" bIns="0"/>
        <a:p>
          <a:pPr algn="l">
            <a:defRPr/>
          </a:pPr>
          <a:r>
            <a:rPr lang="en-US" cap="none" sz="1200" b="1" i="0" u="none" baseline="0">
              <a:solidFill>
                <a:srgbClr val="000000"/>
              </a:solidFill>
            </a:rPr>
            <a:t>手順</a:t>
          </a:r>
          <a:r>
            <a:rPr lang="en-US" cap="none" sz="1200" b="1" i="0" u="none" baseline="0">
              <a:solidFill>
                <a:srgbClr val="000000"/>
              </a:solidFill>
            </a:rPr>
            <a:t> </a:t>
          </a:r>
          <a:r>
            <a:rPr lang="en-US" cap="none" sz="1200" b="1" i="0" u="none" baseline="0">
              <a:solidFill>
                <a:srgbClr val="000000"/>
              </a:solidFill>
            </a:rPr>
            <a:t>５</a:t>
          </a:r>
          <a:r>
            <a:rPr lang="en-US" cap="none" sz="1100" b="0" i="0" u="none" baseline="0">
              <a:solidFill>
                <a:srgbClr val="000000"/>
              </a:solidFill>
            </a:rPr>
            <a:t>
</a:t>
          </a:r>
          <a:r>
            <a:rPr lang="en-US" cap="none" sz="1050" b="0" i="0" u="none" baseline="0">
              <a:solidFill>
                <a:srgbClr val="000000"/>
              </a:solidFill>
            </a:rPr>
            <a:t>　手順３，４を繰り返し、１年間実施してください。１年間実施後、実施結果をグラフや結果のまとめで確認し、感想や来年の目標を記入して完了になります。</a:t>
          </a:r>
        </a:p>
      </xdr:txBody>
    </xdr:sp>
    <xdr:clientData/>
  </xdr:twoCellAnchor>
  <xdr:twoCellAnchor>
    <xdr:from>
      <xdr:col>1</xdr:col>
      <xdr:colOff>0</xdr:colOff>
      <xdr:row>49</xdr:row>
      <xdr:rowOff>47625</xdr:rowOff>
    </xdr:from>
    <xdr:to>
      <xdr:col>11</xdr:col>
      <xdr:colOff>171450</xdr:colOff>
      <xdr:row>53</xdr:row>
      <xdr:rowOff>142875</xdr:rowOff>
    </xdr:to>
    <xdr:sp>
      <xdr:nvSpPr>
        <xdr:cNvPr id="4" name="AutoShape 8"/>
        <xdr:cNvSpPr>
          <a:spLocks/>
        </xdr:cNvSpPr>
      </xdr:nvSpPr>
      <xdr:spPr>
        <a:xfrm>
          <a:off x="323850" y="8648700"/>
          <a:ext cx="7200900" cy="800100"/>
        </a:xfrm>
        <a:prstGeom prst="roundRect">
          <a:avLst/>
        </a:prstGeom>
        <a:solidFill>
          <a:srgbClr val="FFFF00"/>
        </a:solidFill>
        <a:ln w="63500" cmpd="sng">
          <a:solidFill>
            <a:srgbClr val="CCCC00"/>
          </a:solidFill>
          <a:prstDash val="sysDash"/>
          <a:headEnd type="none"/>
          <a:tailEnd type="none"/>
        </a:ln>
      </xdr:spPr>
      <xdr:txBody>
        <a:bodyPr vertOverflow="clip" wrap="square" lIns="36576" tIns="18288" rIns="0" bIns="0"/>
        <a:p>
          <a:pPr algn="l">
            <a:defRPr/>
          </a:pPr>
          <a:r>
            <a:rPr lang="en-US" cap="none" sz="1200" b="1" i="0" u="none" baseline="0">
              <a:solidFill>
                <a:srgbClr val="000000"/>
              </a:solidFill>
            </a:rPr>
            <a:t>手順</a:t>
          </a:r>
          <a:r>
            <a:rPr lang="en-US" cap="none" sz="1200" b="1" i="0" u="none" baseline="0">
              <a:solidFill>
                <a:srgbClr val="000000"/>
              </a:solidFill>
            </a:rPr>
            <a:t> </a:t>
          </a:r>
          <a:r>
            <a:rPr lang="en-US" cap="none" sz="1200" b="1" i="0" u="none" baseline="0">
              <a:solidFill>
                <a:srgbClr val="000000"/>
              </a:solidFill>
            </a:rPr>
            <a:t>３</a:t>
          </a:r>
          <a:r>
            <a:rPr lang="en-US" cap="none" sz="1100" b="0" i="0" u="none" baseline="0">
              <a:solidFill>
                <a:srgbClr val="000000"/>
              </a:solidFill>
            </a:rPr>
            <a:t>
</a:t>
          </a:r>
          <a:r>
            <a:rPr lang="en-US" cap="none" sz="1050" b="0" i="0" u="none" baseline="0">
              <a:solidFill>
                <a:srgbClr val="000000"/>
              </a:solidFill>
            </a:rPr>
            <a:t>　３ヶ月間毎月の検針票等を参考に電気・ガス等の使用量・金額を記入してください。水道の検針が２ヶ月毎の場合は、値を半分にして１ヵ月あたりの使用量を入力してください。</a:t>
          </a:r>
        </a:p>
      </xdr:txBody>
    </xdr:sp>
    <xdr:clientData/>
  </xdr:twoCellAnchor>
  <xdr:twoCellAnchor>
    <xdr:from>
      <xdr:col>1</xdr:col>
      <xdr:colOff>0</xdr:colOff>
      <xdr:row>33</xdr:row>
      <xdr:rowOff>0</xdr:rowOff>
    </xdr:from>
    <xdr:to>
      <xdr:col>11</xdr:col>
      <xdr:colOff>171450</xdr:colOff>
      <xdr:row>38</xdr:row>
      <xdr:rowOff>57150</xdr:rowOff>
    </xdr:to>
    <xdr:sp>
      <xdr:nvSpPr>
        <xdr:cNvPr id="5" name="AutoShape 3"/>
        <xdr:cNvSpPr>
          <a:spLocks/>
        </xdr:cNvSpPr>
      </xdr:nvSpPr>
      <xdr:spPr>
        <a:xfrm>
          <a:off x="323850" y="5857875"/>
          <a:ext cx="7200900" cy="923925"/>
        </a:xfrm>
        <a:prstGeom prst="roundRect">
          <a:avLst/>
        </a:prstGeom>
        <a:solidFill>
          <a:srgbClr val="FFCC99"/>
        </a:solidFill>
        <a:ln w="63500" cmpd="sng">
          <a:solidFill>
            <a:srgbClr val="FF0000"/>
          </a:solidFill>
          <a:prstDash val="sysDash"/>
          <a:headEnd type="none"/>
          <a:tailEnd type="none"/>
        </a:ln>
      </xdr:spPr>
      <xdr:txBody>
        <a:bodyPr vertOverflow="clip" wrap="square" lIns="36576" tIns="18288" rIns="0" bIns="0"/>
        <a:p>
          <a:pPr algn="l">
            <a:defRPr/>
          </a:pPr>
          <a:r>
            <a:rPr lang="en-US" cap="none" sz="1200" b="1" i="0" u="none" baseline="0">
              <a:solidFill>
                <a:srgbClr val="000000"/>
              </a:solidFill>
            </a:rPr>
            <a:t>手順</a:t>
          </a:r>
          <a:r>
            <a:rPr lang="en-US" cap="none" sz="1200" b="1" i="0" u="none" baseline="0">
              <a:solidFill>
                <a:srgbClr val="000000"/>
              </a:solidFill>
            </a:rPr>
            <a:t> </a:t>
          </a:r>
          <a:r>
            <a:rPr lang="en-US" cap="none" sz="1200" b="1" i="0" u="none" baseline="0">
              <a:solidFill>
                <a:srgbClr val="000000"/>
              </a:solidFill>
            </a:rPr>
            <a:t>１</a:t>
          </a:r>
          <a:r>
            <a:rPr lang="en-US" cap="none" sz="1100" b="0" i="0" u="none" baseline="0">
              <a:solidFill>
                <a:srgbClr val="000000"/>
              </a:solidFill>
            </a:rPr>
            <a:t>
</a:t>
          </a:r>
          <a:r>
            <a:rPr lang="en-US" cap="none" sz="1050" b="0" i="0" u="none" baseline="0">
              <a:solidFill>
                <a:srgbClr val="000000"/>
              </a:solidFill>
            </a:rPr>
            <a:t>　環境家計簿の記入を開始する月を決めて、環境家計簿シートの１行目黄色部分に開始年月を入力してください。開始年月を入力することで自動的に下の表に年月が表示されます。また、家族の人数も入力してください。</a:t>
          </a:r>
        </a:p>
      </xdr:txBody>
    </xdr:sp>
    <xdr:clientData/>
  </xdr:twoCellAnchor>
  <xdr:twoCellAnchor>
    <xdr:from>
      <xdr:col>1</xdr:col>
      <xdr:colOff>0</xdr:colOff>
      <xdr:row>38</xdr:row>
      <xdr:rowOff>161925</xdr:rowOff>
    </xdr:from>
    <xdr:to>
      <xdr:col>11</xdr:col>
      <xdr:colOff>171450</xdr:colOff>
      <xdr:row>48</xdr:row>
      <xdr:rowOff>114300</xdr:rowOff>
    </xdr:to>
    <xdr:sp>
      <xdr:nvSpPr>
        <xdr:cNvPr id="6" name="AutoShape 7"/>
        <xdr:cNvSpPr>
          <a:spLocks/>
        </xdr:cNvSpPr>
      </xdr:nvSpPr>
      <xdr:spPr>
        <a:xfrm>
          <a:off x="323850" y="6886575"/>
          <a:ext cx="7200900" cy="1685925"/>
        </a:xfrm>
        <a:prstGeom prst="roundRect">
          <a:avLst/>
        </a:prstGeom>
        <a:solidFill>
          <a:srgbClr val="FFCC66"/>
        </a:solidFill>
        <a:ln w="63500" cmpd="sng">
          <a:solidFill>
            <a:srgbClr val="FF6600"/>
          </a:solidFill>
          <a:prstDash val="sysDash"/>
          <a:headEnd type="none"/>
          <a:tailEnd type="none"/>
        </a:ln>
      </xdr:spPr>
      <xdr:txBody>
        <a:bodyPr vertOverflow="clip" wrap="square" lIns="36576" tIns="18288" rIns="0" bIns="0"/>
        <a:p>
          <a:pPr algn="l">
            <a:defRPr/>
          </a:pPr>
          <a:r>
            <a:rPr lang="en-US" cap="none" sz="1200" b="1" i="0" u="none" baseline="0">
              <a:solidFill>
                <a:srgbClr val="000000"/>
              </a:solidFill>
            </a:rPr>
            <a:t>手順</a:t>
          </a:r>
          <a:r>
            <a:rPr lang="en-US" cap="none" sz="1200" b="1" i="0" u="none" baseline="0">
              <a:solidFill>
                <a:srgbClr val="000000"/>
              </a:solidFill>
            </a:rPr>
            <a:t> </a:t>
          </a:r>
          <a:r>
            <a:rPr lang="en-US" cap="none" sz="1200" b="1" i="0" u="none" baseline="0">
              <a:solidFill>
                <a:srgbClr val="000000"/>
              </a:solidFill>
            </a:rPr>
            <a:t>２</a:t>
          </a:r>
          <a:r>
            <a:rPr lang="en-US" cap="none" sz="1100" b="0" i="0" u="none" baseline="0">
              <a:solidFill>
                <a:srgbClr val="000000"/>
              </a:solidFill>
            </a:rPr>
            <a:t>
</a:t>
          </a:r>
          <a:r>
            <a:rPr lang="en-US" cap="none" sz="1050" b="0" i="0" u="none" baseline="0">
              <a:solidFill>
                <a:srgbClr val="000000"/>
              </a:solidFill>
            </a:rPr>
            <a:t>　前年ご家庭で使用された電気・ガス等の使用量を検針票等を参考に記入してください。１年間のデータがわかれば先に入力してください。前年のデータがわからない場合は今年の検針票に昨年同月使用量の記載がある場合がありますのでそちらを参考にしてみてください。</a:t>
          </a:r>
          <a:r>
            <a:rPr lang="en-US" cap="none" sz="1050" b="0" i="0" u="none" baseline="0">
              <a:solidFill>
                <a:srgbClr val="000000"/>
              </a:solidFill>
            </a:rPr>
            <a:t>
</a:t>
          </a:r>
          <a:r>
            <a:rPr lang="en-US" cap="none" sz="1050" b="0" i="0" u="none" baseline="0">
              <a:solidFill>
                <a:srgbClr val="000000"/>
              </a:solidFill>
            </a:rPr>
            <a:t>　前年使用量がわかる場合は、開始月から３ヶ月間の削減目標を設定してください。項目毎にプルダウンメニューから１，３，５，７，１０，２０，３０％を選択できます。前年使用量がわからない場合は目標設定をしても達成状況は反映されません。</a:t>
          </a:r>
        </a:p>
      </xdr:txBody>
    </xdr:sp>
    <xdr:clientData/>
  </xdr:twoCellAnchor>
  <xdr:twoCellAnchor>
    <xdr:from>
      <xdr:col>1</xdr:col>
      <xdr:colOff>0</xdr:colOff>
      <xdr:row>54</xdr:row>
      <xdr:rowOff>66675</xdr:rowOff>
    </xdr:from>
    <xdr:to>
      <xdr:col>11</xdr:col>
      <xdr:colOff>171450</xdr:colOff>
      <xdr:row>62</xdr:row>
      <xdr:rowOff>76200</xdr:rowOff>
    </xdr:to>
    <xdr:sp>
      <xdr:nvSpPr>
        <xdr:cNvPr id="7" name="AutoShape 9"/>
        <xdr:cNvSpPr>
          <a:spLocks/>
        </xdr:cNvSpPr>
      </xdr:nvSpPr>
      <xdr:spPr>
        <a:xfrm>
          <a:off x="323850" y="9572625"/>
          <a:ext cx="7200900" cy="1390650"/>
        </a:xfrm>
        <a:prstGeom prst="roundRect">
          <a:avLst/>
        </a:prstGeom>
        <a:solidFill>
          <a:srgbClr val="CCFF99"/>
        </a:solidFill>
        <a:ln w="63500" cmpd="sng">
          <a:solidFill>
            <a:srgbClr val="008000"/>
          </a:solidFill>
          <a:prstDash val="sysDash"/>
          <a:headEnd type="none"/>
          <a:tailEnd type="none"/>
        </a:ln>
      </xdr:spPr>
      <xdr:txBody>
        <a:bodyPr vertOverflow="clip" wrap="square" lIns="36576" tIns="18288" rIns="0" bIns="0"/>
        <a:p>
          <a:pPr algn="l">
            <a:defRPr/>
          </a:pPr>
          <a:r>
            <a:rPr lang="en-US" cap="none" sz="1200" b="1" i="0" u="none" baseline="0">
              <a:solidFill>
                <a:srgbClr val="000000"/>
              </a:solidFill>
            </a:rPr>
            <a:t>手順</a:t>
          </a:r>
          <a:r>
            <a:rPr lang="en-US" cap="none" sz="1200" b="1" i="0" u="none" baseline="0">
              <a:solidFill>
                <a:srgbClr val="000000"/>
              </a:solidFill>
            </a:rPr>
            <a:t> </a:t>
          </a:r>
          <a:r>
            <a:rPr lang="en-US" cap="none" sz="1200" b="1" i="0" u="none" baseline="0">
              <a:solidFill>
                <a:srgbClr val="000000"/>
              </a:solidFill>
            </a:rPr>
            <a:t>４</a:t>
          </a:r>
          <a:r>
            <a:rPr lang="en-US" cap="none" sz="1100" b="0" i="0" u="none" baseline="0">
              <a:solidFill>
                <a:srgbClr val="000000"/>
              </a:solidFill>
            </a:rPr>
            <a:t>
</a:t>
          </a:r>
          <a:r>
            <a:rPr lang="en-US" cap="none" sz="1050" b="0" i="0" u="none" baseline="0">
              <a:solidFill>
                <a:srgbClr val="000000"/>
              </a:solidFill>
            </a:rPr>
            <a:t>　３ヶ月間のデータがそろったところで最初に設定した目標の達成状況を確認してください。目標が達成されていれば右側の花壇にお花が咲きます。</a:t>
          </a:r>
          <a:r>
            <a:rPr lang="en-US" cap="none" sz="1050" b="0" i="0" u="none" baseline="0">
              <a:solidFill>
                <a:srgbClr val="000000"/>
              </a:solidFill>
            </a:rPr>
            <a:t>
</a:t>
          </a:r>
          <a:r>
            <a:rPr lang="en-US" cap="none" sz="1050" b="0" i="0" u="none" baseline="0">
              <a:solidFill>
                <a:srgbClr val="000000"/>
              </a:solidFill>
            </a:rPr>
            <a:t>　次に、３ヶ月間の結果をもとに次の３ヶ月間に取り組む目標の設定を行ってください（プルダウンメニューから１，３，５，７，１０，２０，３０％を選択）。目標が達成できた項目はさらなる削減を目指したり、達成できなかった項目は削減目標を下げるなど個々に考えて達成を目指せる目標を設定してください。</a:t>
          </a:r>
        </a:p>
      </xdr:txBody>
    </xdr:sp>
    <xdr:clientData/>
  </xdr:twoCellAnchor>
  <xdr:twoCellAnchor>
    <xdr:from>
      <xdr:col>2</xdr:col>
      <xdr:colOff>266700</xdr:colOff>
      <xdr:row>14</xdr:row>
      <xdr:rowOff>171450</xdr:rowOff>
    </xdr:from>
    <xdr:to>
      <xdr:col>4</xdr:col>
      <xdr:colOff>495300</xdr:colOff>
      <xdr:row>15</xdr:row>
      <xdr:rowOff>161925</xdr:rowOff>
    </xdr:to>
    <xdr:sp>
      <xdr:nvSpPr>
        <xdr:cNvPr id="8" name="Rectangle 26"/>
        <xdr:cNvSpPr>
          <a:spLocks/>
        </xdr:cNvSpPr>
      </xdr:nvSpPr>
      <xdr:spPr>
        <a:xfrm>
          <a:off x="1276350" y="2590800"/>
          <a:ext cx="1600200" cy="171450"/>
        </a:xfrm>
        <a:prstGeom prst="rect">
          <a:avLst/>
        </a:prstGeom>
        <a:noFill/>
        <a:ln w="635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19</xdr:row>
      <xdr:rowOff>161925</xdr:rowOff>
    </xdr:from>
    <xdr:to>
      <xdr:col>2</xdr:col>
      <xdr:colOff>514350</xdr:colOff>
      <xdr:row>23</xdr:row>
      <xdr:rowOff>104775</xdr:rowOff>
    </xdr:to>
    <xdr:sp>
      <xdr:nvSpPr>
        <xdr:cNvPr id="9" name="Rectangle 27"/>
        <xdr:cNvSpPr>
          <a:spLocks/>
        </xdr:cNvSpPr>
      </xdr:nvSpPr>
      <xdr:spPr>
        <a:xfrm>
          <a:off x="952500" y="3486150"/>
          <a:ext cx="571500" cy="666750"/>
        </a:xfrm>
        <a:prstGeom prst="rect">
          <a:avLst/>
        </a:prstGeom>
        <a:noFill/>
        <a:ln w="63500" cmpd="sng">
          <a:solidFill>
            <a:srgbClr val="FF66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19</xdr:row>
      <xdr:rowOff>171450</xdr:rowOff>
    </xdr:from>
    <xdr:to>
      <xdr:col>3</xdr:col>
      <xdr:colOff>123825</xdr:colOff>
      <xdr:row>23</xdr:row>
      <xdr:rowOff>95250</xdr:rowOff>
    </xdr:to>
    <xdr:sp>
      <xdr:nvSpPr>
        <xdr:cNvPr id="10" name="Rectangle 28"/>
        <xdr:cNvSpPr>
          <a:spLocks/>
        </xdr:cNvSpPr>
      </xdr:nvSpPr>
      <xdr:spPr>
        <a:xfrm>
          <a:off x="1485900" y="3495675"/>
          <a:ext cx="333375" cy="647700"/>
        </a:xfrm>
        <a:prstGeom prst="rect">
          <a:avLst/>
        </a:prstGeom>
        <a:noFill/>
        <a:ln w="63500" cmpd="sng">
          <a:solidFill>
            <a:srgbClr val="FFFF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19</xdr:row>
      <xdr:rowOff>171450</xdr:rowOff>
    </xdr:from>
    <xdr:to>
      <xdr:col>4</xdr:col>
      <xdr:colOff>228600</xdr:colOff>
      <xdr:row>23</xdr:row>
      <xdr:rowOff>95250</xdr:rowOff>
    </xdr:to>
    <xdr:sp>
      <xdr:nvSpPr>
        <xdr:cNvPr id="11" name="Rectangle 29"/>
        <xdr:cNvSpPr>
          <a:spLocks/>
        </xdr:cNvSpPr>
      </xdr:nvSpPr>
      <xdr:spPr>
        <a:xfrm>
          <a:off x="2209800" y="3495675"/>
          <a:ext cx="400050" cy="647700"/>
        </a:xfrm>
        <a:prstGeom prst="rect">
          <a:avLst/>
        </a:prstGeom>
        <a:noFill/>
        <a:ln w="63500" cmpd="sng">
          <a:solidFill>
            <a:srgbClr val="FFFF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47625</xdr:rowOff>
    </xdr:from>
    <xdr:to>
      <xdr:col>11</xdr:col>
      <xdr:colOff>152400</xdr:colOff>
      <xdr:row>24</xdr:row>
      <xdr:rowOff>123825</xdr:rowOff>
    </xdr:to>
    <xdr:sp>
      <xdr:nvSpPr>
        <xdr:cNvPr id="12" name="Rectangle 30"/>
        <xdr:cNvSpPr>
          <a:spLocks/>
        </xdr:cNvSpPr>
      </xdr:nvSpPr>
      <xdr:spPr>
        <a:xfrm>
          <a:off x="6572250" y="3190875"/>
          <a:ext cx="933450" cy="1162050"/>
        </a:xfrm>
        <a:prstGeom prst="rect">
          <a:avLst/>
        </a:prstGeom>
        <a:noFill/>
        <a:ln w="63500"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13</xdr:row>
      <xdr:rowOff>57150</xdr:rowOff>
    </xdr:from>
    <xdr:to>
      <xdr:col>5</xdr:col>
      <xdr:colOff>85725</xdr:colOff>
      <xdr:row>14</xdr:row>
      <xdr:rowOff>66675</xdr:rowOff>
    </xdr:to>
    <xdr:sp>
      <xdr:nvSpPr>
        <xdr:cNvPr id="13" name="AutoShape 36"/>
        <xdr:cNvSpPr>
          <a:spLocks/>
        </xdr:cNvSpPr>
      </xdr:nvSpPr>
      <xdr:spPr>
        <a:xfrm>
          <a:off x="2667000" y="2305050"/>
          <a:ext cx="485775" cy="190500"/>
        </a:xfrm>
        <a:prstGeom prst="borderCallout2">
          <a:avLst>
            <a:gd name="adj1" fmla="val -402944"/>
            <a:gd name="adj2" fmla="val 197365"/>
            <a:gd name="adj3" fmla="val -326472"/>
            <a:gd name="adj4" fmla="val 13157"/>
            <a:gd name="adj5" fmla="val -50000"/>
            <a:gd name="adj6" fmla="val 13157"/>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手順１</a:t>
          </a:r>
        </a:p>
      </xdr:txBody>
    </xdr:sp>
    <xdr:clientData/>
  </xdr:twoCellAnchor>
  <xdr:twoCellAnchor>
    <xdr:from>
      <xdr:col>1</xdr:col>
      <xdr:colOff>142875</xdr:colOff>
      <xdr:row>24</xdr:row>
      <xdr:rowOff>0</xdr:rowOff>
    </xdr:from>
    <xdr:to>
      <xdr:col>1</xdr:col>
      <xdr:colOff>628650</xdr:colOff>
      <xdr:row>25</xdr:row>
      <xdr:rowOff>9525</xdr:rowOff>
    </xdr:to>
    <xdr:sp>
      <xdr:nvSpPr>
        <xdr:cNvPr id="14" name="AutoShape 37"/>
        <xdr:cNvSpPr>
          <a:spLocks/>
        </xdr:cNvSpPr>
      </xdr:nvSpPr>
      <xdr:spPr>
        <a:xfrm>
          <a:off x="466725" y="4238625"/>
          <a:ext cx="485775" cy="190500"/>
        </a:xfrm>
        <a:prstGeom prst="borderCallout2">
          <a:avLst>
            <a:gd name="adj1" fmla="val 138236"/>
            <a:gd name="adj2" fmla="val -81578"/>
            <a:gd name="adj3" fmla="val 104902"/>
            <a:gd name="adj4" fmla="val 13157"/>
            <a:gd name="adj5" fmla="val 53921"/>
            <a:gd name="adj6" fmla="val 13157"/>
          </a:avLst>
        </a:prstGeom>
        <a:solidFill>
          <a:srgbClr val="FFFFFF"/>
        </a:solidFill>
        <a:ln w="25400" cmpd="sng">
          <a:solidFill>
            <a:srgbClr val="FF6600"/>
          </a:solidFill>
          <a:headEnd type="none"/>
          <a:tailEnd type="none"/>
        </a:ln>
      </xdr:spPr>
      <xdr:txBody>
        <a:bodyPr vertOverflow="clip" wrap="square" lIns="27432" tIns="18288" rIns="0" bIns="0"/>
        <a:p>
          <a:pPr algn="l">
            <a:defRPr/>
          </a:pPr>
          <a:r>
            <a:rPr lang="en-US" cap="none" sz="1100" b="0" i="0" u="none" baseline="0">
              <a:solidFill>
                <a:srgbClr val="000000"/>
              </a:solidFill>
            </a:rPr>
            <a:t>手順２</a:t>
          </a:r>
        </a:p>
      </xdr:txBody>
    </xdr:sp>
    <xdr:clientData/>
  </xdr:twoCellAnchor>
  <xdr:twoCellAnchor>
    <xdr:from>
      <xdr:col>4</xdr:col>
      <xdr:colOff>247650</xdr:colOff>
      <xdr:row>24</xdr:row>
      <xdr:rowOff>28575</xdr:rowOff>
    </xdr:from>
    <xdr:to>
      <xdr:col>5</xdr:col>
      <xdr:colOff>47625</xdr:colOff>
      <xdr:row>25</xdr:row>
      <xdr:rowOff>38100</xdr:rowOff>
    </xdr:to>
    <xdr:sp>
      <xdr:nvSpPr>
        <xdr:cNvPr id="15" name="AutoShape 38"/>
        <xdr:cNvSpPr>
          <a:spLocks/>
        </xdr:cNvSpPr>
      </xdr:nvSpPr>
      <xdr:spPr>
        <a:xfrm>
          <a:off x="2628900" y="4267200"/>
          <a:ext cx="485775" cy="190500"/>
        </a:xfrm>
        <a:prstGeom prst="borderCallout2">
          <a:avLst>
            <a:gd name="adj1" fmla="val -255884"/>
            <a:gd name="adj2" fmla="val -118425"/>
            <a:gd name="adj3" fmla="val -216666"/>
            <a:gd name="adj4" fmla="val 13157"/>
            <a:gd name="adj5" fmla="val -65685"/>
            <a:gd name="adj6" fmla="val 13157"/>
          </a:avLst>
        </a:prstGeom>
        <a:solidFill>
          <a:srgbClr val="FFFFFF"/>
        </a:solidFill>
        <a:ln w="25400" cmpd="sng">
          <a:solidFill>
            <a:srgbClr val="FFFF00"/>
          </a:solidFill>
          <a:headEnd type="none"/>
          <a:tailEnd type="none"/>
        </a:ln>
      </xdr:spPr>
      <xdr:txBody>
        <a:bodyPr vertOverflow="clip" wrap="square" lIns="27432" tIns="18288" rIns="0" bIns="0"/>
        <a:p>
          <a:pPr algn="l">
            <a:defRPr/>
          </a:pPr>
          <a:r>
            <a:rPr lang="en-US" cap="none" sz="1100" b="0" i="0" u="none" baseline="0">
              <a:solidFill>
                <a:srgbClr val="000000"/>
              </a:solidFill>
            </a:rPr>
            <a:t>手順３</a:t>
          </a:r>
        </a:p>
      </xdr:txBody>
    </xdr:sp>
    <xdr:clientData/>
  </xdr:twoCellAnchor>
  <xdr:twoCellAnchor>
    <xdr:from>
      <xdr:col>3</xdr:col>
      <xdr:colOff>581025</xdr:colOff>
      <xdr:row>23</xdr:row>
      <xdr:rowOff>133350</xdr:rowOff>
    </xdr:from>
    <xdr:to>
      <xdr:col>4</xdr:col>
      <xdr:colOff>95250</xdr:colOff>
      <xdr:row>24</xdr:row>
      <xdr:rowOff>104775</xdr:rowOff>
    </xdr:to>
    <xdr:sp>
      <xdr:nvSpPr>
        <xdr:cNvPr id="16" name="Line 39"/>
        <xdr:cNvSpPr>
          <a:spLocks/>
        </xdr:cNvSpPr>
      </xdr:nvSpPr>
      <xdr:spPr>
        <a:xfrm rot="1211492">
          <a:off x="2276475" y="4191000"/>
          <a:ext cx="200025" cy="152400"/>
        </a:xfrm>
        <a:prstGeom prst="lin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485775</xdr:colOff>
      <xdr:row>16</xdr:row>
      <xdr:rowOff>104775</xdr:rowOff>
    </xdr:from>
    <xdr:to>
      <xdr:col>11</xdr:col>
      <xdr:colOff>114300</xdr:colOff>
      <xdr:row>17</xdr:row>
      <xdr:rowOff>114300</xdr:rowOff>
    </xdr:to>
    <xdr:sp>
      <xdr:nvSpPr>
        <xdr:cNvPr id="17" name="AutoShape 40"/>
        <xdr:cNvSpPr>
          <a:spLocks/>
        </xdr:cNvSpPr>
      </xdr:nvSpPr>
      <xdr:spPr>
        <a:xfrm>
          <a:off x="6981825" y="2895600"/>
          <a:ext cx="485775" cy="190500"/>
        </a:xfrm>
        <a:prstGeom prst="borderCallout2">
          <a:avLst>
            <a:gd name="adj1" fmla="val -124509"/>
            <a:gd name="adj2" fmla="val 107893"/>
            <a:gd name="adj3" fmla="val -99018"/>
            <a:gd name="adj4" fmla="val 7893"/>
            <a:gd name="adj5" fmla="val -53921"/>
            <a:gd name="adj6" fmla="val 7893"/>
          </a:avLst>
        </a:prstGeom>
        <a:solidFill>
          <a:srgbClr val="FFFFFF"/>
        </a:solidFill>
        <a:ln w="25400" cmpd="sng">
          <a:solidFill>
            <a:srgbClr val="008000"/>
          </a:solidFill>
          <a:headEnd type="none"/>
          <a:tailEnd type="none"/>
        </a:ln>
      </xdr:spPr>
      <xdr:txBody>
        <a:bodyPr vertOverflow="clip" wrap="square" lIns="27432" tIns="18288" rIns="0" bIns="0"/>
        <a:p>
          <a:pPr algn="l">
            <a:defRPr/>
          </a:pPr>
          <a:r>
            <a:rPr lang="en-US" cap="none" sz="1100" b="0" i="0" u="none" baseline="0">
              <a:solidFill>
                <a:srgbClr val="000000"/>
              </a:solidFill>
            </a:rPr>
            <a:t>手順４</a:t>
          </a:r>
        </a:p>
      </xdr:txBody>
    </xdr:sp>
    <xdr:clientData/>
  </xdr:twoCellAnchor>
  <xdr:twoCellAnchor>
    <xdr:from>
      <xdr:col>1</xdr:col>
      <xdr:colOff>647700</xdr:colOff>
      <xdr:row>26</xdr:row>
      <xdr:rowOff>171450</xdr:rowOff>
    </xdr:from>
    <xdr:to>
      <xdr:col>2</xdr:col>
      <xdr:colOff>523875</xdr:colOff>
      <xdr:row>30</xdr:row>
      <xdr:rowOff>142875</xdr:rowOff>
    </xdr:to>
    <xdr:sp>
      <xdr:nvSpPr>
        <xdr:cNvPr id="18" name="Rectangle 41"/>
        <xdr:cNvSpPr>
          <a:spLocks/>
        </xdr:cNvSpPr>
      </xdr:nvSpPr>
      <xdr:spPr>
        <a:xfrm>
          <a:off x="971550" y="4772025"/>
          <a:ext cx="561975" cy="695325"/>
        </a:xfrm>
        <a:prstGeom prst="rect">
          <a:avLst/>
        </a:prstGeom>
        <a:noFill/>
        <a:ln w="6350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30</xdr:row>
      <xdr:rowOff>133350</xdr:rowOff>
    </xdr:from>
    <xdr:to>
      <xdr:col>1</xdr:col>
      <xdr:colOff>628650</xdr:colOff>
      <xdr:row>31</xdr:row>
      <xdr:rowOff>142875</xdr:rowOff>
    </xdr:to>
    <xdr:sp>
      <xdr:nvSpPr>
        <xdr:cNvPr id="19" name="AutoShape 42"/>
        <xdr:cNvSpPr>
          <a:spLocks/>
        </xdr:cNvSpPr>
      </xdr:nvSpPr>
      <xdr:spPr>
        <a:xfrm>
          <a:off x="466725" y="5457825"/>
          <a:ext cx="485775" cy="190500"/>
        </a:xfrm>
        <a:prstGeom prst="borderCallout2">
          <a:avLst>
            <a:gd name="adj1" fmla="val 128435"/>
            <a:gd name="adj2" fmla="val -44740"/>
            <a:gd name="adj3" fmla="val 104902"/>
            <a:gd name="adj4" fmla="val 7893"/>
            <a:gd name="adj5" fmla="val 48037"/>
            <a:gd name="adj6" fmla="val 7893"/>
          </a:avLst>
        </a:prstGeom>
        <a:solidFill>
          <a:srgbClr val="FFFFFF"/>
        </a:solidFill>
        <a:ln w="254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rPr>
            <a:t>手順５</a:t>
          </a:r>
        </a:p>
      </xdr:txBody>
    </xdr:sp>
    <xdr:clientData/>
  </xdr:twoCellAnchor>
  <xdr:twoCellAnchor>
    <xdr:from>
      <xdr:col>1</xdr:col>
      <xdr:colOff>352425</xdr:colOff>
      <xdr:row>16</xdr:row>
      <xdr:rowOff>9525</xdr:rowOff>
    </xdr:from>
    <xdr:to>
      <xdr:col>2</xdr:col>
      <xdr:colOff>9525</xdr:colOff>
      <xdr:row>17</xdr:row>
      <xdr:rowOff>38100</xdr:rowOff>
    </xdr:to>
    <xdr:sp>
      <xdr:nvSpPr>
        <xdr:cNvPr id="20" name="Rectangle 57"/>
        <xdr:cNvSpPr>
          <a:spLocks/>
        </xdr:cNvSpPr>
      </xdr:nvSpPr>
      <xdr:spPr>
        <a:xfrm>
          <a:off x="676275" y="2800350"/>
          <a:ext cx="342900" cy="209550"/>
        </a:xfrm>
        <a:prstGeom prst="rect">
          <a:avLst/>
        </a:prstGeom>
        <a:noFill/>
        <a:ln w="635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13</xdr:row>
      <xdr:rowOff>171450</xdr:rowOff>
    </xdr:from>
    <xdr:to>
      <xdr:col>3</xdr:col>
      <xdr:colOff>457200</xdr:colOff>
      <xdr:row>14</xdr:row>
      <xdr:rowOff>161925</xdr:rowOff>
    </xdr:to>
    <xdr:sp>
      <xdr:nvSpPr>
        <xdr:cNvPr id="21" name="Line 58"/>
        <xdr:cNvSpPr>
          <a:spLocks/>
        </xdr:cNvSpPr>
      </xdr:nvSpPr>
      <xdr:spPr>
        <a:xfrm rot="6390086">
          <a:off x="2076450" y="2419350"/>
          <a:ext cx="76200" cy="1714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2</xdr:row>
      <xdr:rowOff>9525</xdr:rowOff>
    </xdr:from>
    <xdr:to>
      <xdr:col>8</xdr:col>
      <xdr:colOff>666750</xdr:colOff>
      <xdr:row>8</xdr:row>
      <xdr:rowOff>0</xdr:rowOff>
    </xdr:to>
    <xdr:sp>
      <xdr:nvSpPr>
        <xdr:cNvPr id="22" name="WordArt 255"/>
        <xdr:cNvSpPr>
          <a:spLocks/>
        </xdr:cNvSpPr>
      </xdr:nvSpPr>
      <xdr:spPr>
        <a:xfrm>
          <a:off x="1447800" y="361950"/>
          <a:ext cx="4343400" cy="1028700"/>
        </a:xfrm>
        <a:prstGeom prst="rect"/>
        <a:noFill/>
      </xdr:spPr>
      <xdr:txBody>
        <a:bodyPr fromWordArt="1" wrap="none" lIns="91440" tIns="45720" rIns="91440" bIns="45720">
          <a:prstTxWarp prst="textPlain"/>
        </a:bodyPr>
        <a:p>
          <a:pPr algn="ctr"/>
          <a:r>
            <a:rPr sz="8000" b="1" kern="10" spc="0">
              <a:ln w="25400" cmpd="sng">
                <a:solidFill>
                  <a:srgbClr val="000000"/>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79998"/>
                  </a:srgbClr>
                </a:outerShdw>
              </a:effectLst>
              <a:latin typeface="HG丸ｺﾞｼｯｸM-PRO"/>
              <a:cs typeface="HG丸ｺﾞｼｯｸM-PRO"/>
            </a:rPr>
            <a:t>めっちゃエコやねん</a:t>
          </a:r>
        </a:p>
      </xdr:txBody>
    </xdr:sp>
    <xdr:clientData/>
  </xdr:twoCellAnchor>
  <xdr:twoCellAnchor>
    <xdr:from>
      <xdr:col>1</xdr:col>
      <xdr:colOff>0</xdr:colOff>
      <xdr:row>0</xdr:row>
      <xdr:rowOff>76200</xdr:rowOff>
    </xdr:from>
    <xdr:to>
      <xdr:col>3</xdr:col>
      <xdr:colOff>457200</xdr:colOff>
      <xdr:row>1</xdr:row>
      <xdr:rowOff>161925</xdr:rowOff>
    </xdr:to>
    <xdr:sp>
      <xdr:nvSpPr>
        <xdr:cNvPr id="23" name="WordArt 256"/>
        <xdr:cNvSpPr>
          <a:spLocks/>
        </xdr:cNvSpPr>
      </xdr:nvSpPr>
      <xdr:spPr>
        <a:xfrm>
          <a:off x="323850" y="76200"/>
          <a:ext cx="1828800" cy="27622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HG丸ｺﾞｼｯｸM-PRO"/>
              <a:cs typeface="HG丸ｺﾞｼｯｸM-PRO"/>
            </a:rPr>
            <a:t>大阪府環境家計簿</a:t>
          </a:r>
        </a:p>
      </xdr:txBody>
    </xdr:sp>
    <xdr:clientData/>
  </xdr:twoCellAnchor>
  <xdr:twoCellAnchor>
    <xdr:from>
      <xdr:col>12</xdr:col>
      <xdr:colOff>476250</xdr:colOff>
      <xdr:row>45</xdr:row>
      <xdr:rowOff>123825</xdr:rowOff>
    </xdr:from>
    <xdr:to>
      <xdr:col>16</xdr:col>
      <xdr:colOff>171450</xdr:colOff>
      <xdr:row>50</xdr:row>
      <xdr:rowOff>19050</xdr:rowOff>
    </xdr:to>
    <xdr:sp>
      <xdr:nvSpPr>
        <xdr:cNvPr id="24" name="額縁 1">
          <a:hlinkClick r:id="rId2"/>
        </xdr:cNvPr>
        <xdr:cNvSpPr>
          <a:spLocks/>
        </xdr:cNvSpPr>
      </xdr:nvSpPr>
      <xdr:spPr>
        <a:xfrm>
          <a:off x="8515350" y="8096250"/>
          <a:ext cx="2438400" cy="771525"/>
        </a:xfrm>
        <a:prstGeom prst="bevel">
          <a:avLst/>
        </a:prstGeom>
        <a:solidFill>
          <a:srgbClr val="FFCC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こちらをクリック</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1" i="0" u="none" baseline="0">
              <a:solidFill>
                <a:srgbClr val="000000"/>
              </a:solidFill>
            </a:rPr>
            <a:t>①環境家計簿</a:t>
          </a:r>
          <a:r>
            <a:rPr lang="en-US" cap="none" sz="1100" b="0" i="0" u="none" baseline="0">
              <a:solidFill>
                <a:srgbClr val="000000"/>
              </a:solidFill>
            </a:rPr>
            <a:t>」シートへ！</a:t>
          </a:r>
        </a:p>
      </xdr:txBody>
    </xdr:sp>
    <xdr:clientData/>
  </xdr:twoCellAnchor>
  <xdr:twoCellAnchor>
    <xdr:from>
      <xdr:col>12</xdr:col>
      <xdr:colOff>57150</xdr:colOff>
      <xdr:row>33</xdr:row>
      <xdr:rowOff>47625</xdr:rowOff>
    </xdr:from>
    <xdr:to>
      <xdr:col>12</xdr:col>
      <xdr:colOff>371475</xdr:colOff>
      <xdr:row>62</xdr:row>
      <xdr:rowOff>95250</xdr:rowOff>
    </xdr:to>
    <xdr:sp>
      <xdr:nvSpPr>
        <xdr:cNvPr id="25" name="右中かっこ 2"/>
        <xdr:cNvSpPr>
          <a:spLocks/>
        </xdr:cNvSpPr>
      </xdr:nvSpPr>
      <xdr:spPr>
        <a:xfrm>
          <a:off x="8096250" y="5934075"/>
          <a:ext cx="314325" cy="509587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62</xdr:row>
      <xdr:rowOff>161925</xdr:rowOff>
    </xdr:from>
    <xdr:to>
      <xdr:col>12</xdr:col>
      <xdr:colOff>352425</xdr:colOff>
      <xdr:row>68</xdr:row>
      <xdr:rowOff>57150</xdr:rowOff>
    </xdr:to>
    <xdr:sp>
      <xdr:nvSpPr>
        <xdr:cNvPr id="26" name="右中かっこ 3"/>
        <xdr:cNvSpPr>
          <a:spLocks/>
        </xdr:cNvSpPr>
      </xdr:nvSpPr>
      <xdr:spPr>
        <a:xfrm>
          <a:off x="8115300" y="11096625"/>
          <a:ext cx="276225" cy="94297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438150</xdr:colOff>
      <xdr:row>63</xdr:row>
      <xdr:rowOff>66675</xdr:rowOff>
    </xdr:from>
    <xdr:to>
      <xdr:col>16</xdr:col>
      <xdr:colOff>219075</xdr:colOff>
      <xdr:row>67</xdr:row>
      <xdr:rowOff>133350</xdr:rowOff>
    </xdr:to>
    <xdr:sp>
      <xdr:nvSpPr>
        <xdr:cNvPr id="27" name="額縁 29">
          <a:hlinkClick r:id="rId3"/>
        </xdr:cNvPr>
        <xdr:cNvSpPr>
          <a:spLocks/>
        </xdr:cNvSpPr>
      </xdr:nvSpPr>
      <xdr:spPr>
        <a:xfrm>
          <a:off x="8477250" y="11182350"/>
          <a:ext cx="2524125" cy="771525"/>
        </a:xfrm>
        <a:prstGeom prst="bevel">
          <a:avLst/>
        </a:prstGeom>
        <a:solidFill>
          <a:srgbClr val="CCEC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こちらをクリック</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1" i="0" u="none" baseline="0">
              <a:solidFill>
                <a:srgbClr val="000000"/>
              </a:solidFill>
            </a:rPr>
            <a:t>③結果のまとめ</a:t>
          </a:r>
          <a:r>
            <a:rPr lang="en-US" cap="none" sz="1100" b="0" i="0" u="none" baseline="0">
              <a:solidFill>
                <a:srgbClr val="000000"/>
              </a:solidFill>
            </a:rPr>
            <a:t>」シートへ！</a:t>
          </a:r>
        </a:p>
      </xdr:txBody>
    </xdr:sp>
    <xdr:clientData/>
  </xdr:twoCellAnchor>
  <xdr:twoCellAnchor>
    <xdr:from>
      <xdr:col>12</xdr:col>
      <xdr:colOff>447675</xdr:colOff>
      <xdr:row>54</xdr:row>
      <xdr:rowOff>123825</xdr:rowOff>
    </xdr:from>
    <xdr:to>
      <xdr:col>16</xdr:col>
      <xdr:colOff>438150</xdr:colOff>
      <xdr:row>59</xdr:row>
      <xdr:rowOff>76200</xdr:rowOff>
    </xdr:to>
    <xdr:sp>
      <xdr:nvSpPr>
        <xdr:cNvPr id="28" name="メモ 4">
          <a:hlinkClick r:id="rId4"/>
        </xdr:cNvPr>
        <xdr:cNvSpPr>
          <a:spLocks/>
        </xdr:cNvSpPr>
      </xdr:nvSpPr>
      <xdr:spPr>
        <a:xfrm>
          <a:off x="8486775" y="9677400"/>
          <a:ext cx="2733675" cy="819150"/>
        </a:xfrm>
        <a:prstGeom prst="foldedCorner">
          <a:avLst>
            <a:gd name="adj" fmla="val 33333"/>
          </a:avLst>
        </a:prstGeom>
        <a:solidFill>
          <a:srgbClr val="CCFFCC"/>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1" i="0" u="none" baseline="0">
              <a:solidFill>
                <a:srgbClr val="000000"/>
              </a:solidFill>
            </a:rPr>
            <a:t>②グラフ</a:t>
          </a:r>
          <a:r>
            <a:rPr lang="en-US" cap="none" sz="1100" b="0" i="0" u="none" baseline="0">
              <a:solidFill>
                <a:srgbClr val="000000"/>
              </a:solidFill>
            </a:rPr>
            <a:t>」シートは、</a:t>
          </a:r>
          <a:r>
            <a:rPr lang="en-US" cap="none" sz="1100" b="0" i="0" u="none" baseline="0">
              <a:solidFill>
                <a:srgbClr val="000000"/>
              </a:solidFill>
            </a:rPr>
            <a:t>
</a:t>
          </a:r>
          <a:r>
            <a:rPr lang="en-US" cap="none" sz="1100" b="0" i="0" u="none" baseline="0">
              <a:solidFill>
                <a:srgbClr val="000000"/>
              </a:solidFill>
            </a:rPr>
            <a:t>「①環境家計簿」シートを入力すれば、自動で作成されます。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6</xdr:row>
      <xdr:rowOff>228600</xdr:rowOff>
    </xdr:from>
    <xdr:to>
      <xdr:col>26</xdr:col>
      <xdr:colOff>304800</xdr:colOff>
      <xdr:row>14</xdr:row>
      <xdr:rowOff>38100</xdr:rowOff>
    </xdr:to>
    <xdr:sp>
      <xdr:nvSpPr>
        <xdr:cNvPr id="1" name="Oval 2"/>
        <xdr:cNvSpPr>
          <a:spLocks/>
        </xdr:cNvSpPr>
      </xdr:nvSpPr>
      <xdr:spPr>
        <a:xfrm>
          <a:off x="13306425" y="1457325"/>
          <a:ext cx="1524000" cy="1514475"/>
        </a:xfrm>
        <a:prstGeom prst="ellipse">
          <a:avLst/>
        </a:prstGeom>
        <a:solidFill>
          <a:srgbClr val="FF6600">
            <a:alpha val="20000"/>
          </a:srgbClr>
        </a:solid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xdr:row>
      <xdr:rowOff>19050</xdr:rowOff>
    </xdr:from>
    <xdr:to>
      <xdr:col>24</xdr:col>
      <xdr:colOff>9525</xdr:colOff>
      <xdr:row>9</xdr:row>
      <xdr:rowOff>19050</xdr:rowOff>
    </xdr:to>
    <xdr:grpSp>
      <xdr:nvGrpSpPr>
        <xdr:cNvPr id="2" name="Group 3"/>
        <xdr:cNvGrpSpPr>
          <a:grpSpLocks/>
        </xdr:cNvGrpSpPr>
      </xdr:nvGrpSpPr>
      <xdr:grpSpPr>
        <a:xfrm>
          <a:off x="13944600" y="1809750"/>
          <a:ext cx="209550" cy="190500"/>
          <a:chOff x="991" y="416"/>
          <a:chExt cx="22" cy="19"/>
        </a:xfrm>
        <a:solidFill>
          <a:srgbClr val="FFFFFF"/>
        </a:solidFill>
      </xdr:grpSpPr>
      <xdr:sp>
        <xdr:nvSpPr>
          <xdr:cNvPr id="3" name="Line 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10</xdr:row>
      <xdr:rowOff>0</xdr:rowOff>
    </xdr:from>
    <xdr:to>
      <xdr:col>23</xdr:col>
      <xdr:colOff>9525</xdr:colOff>
      <xdr:row>10</xdr:row>
      <xdr:rowOff>180975</xdr:rowOff>
    </xdr:to>
    <xdr:grpSp>
      <xdr:nvGrpSpPr>
        <xdr:cNvPr id="6" name="Group 7"/>
        <xdr:cNvGrpSpPr>
          <a:grpSpLocks/>
        </xdr:cNvGrpSpPr>
      </xdr:nvGrpSpPr>
      <xdr:grpSpPr>
        <a:xfrm>
          <a:off x="13754100" y="2171700"/>
          <a:ext cx="209550" cy="180975"/>
          <a:chOff x="991" y="416"/>
          <a:chExt cx="22" cy="19"/>
        </a:xfrm>
        <a:solidFill>
          <a:srgbClr val="FFFFFF"/>
        </a:solidFill>
      </xdr:grpSpPr>
      <xdr:sp>
        <xdr:nvSpPr>
          <xdr:cNvPr id="7" name="Line 8"/>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9"/>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10"/>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180975</xdr:colOff>
      <xdr:row>10</xdr:row>
      <xdr:rowOff>0</xdr:rowOff>
    </xdr:from>
    <xdr:to>
      <xdr:col>25</xdr:col>
      <xdr:colOff>9525</xdr:colOff>
      <xdr:row>10</xdr:row>
      <xdr:rowOff>180975</xdr:rowOff>
    </xdr:to>
    <xdr:grpSp>
      <xdr:nvGrpSpPr>
        <xdr:cNvPr id="10" name="Group 11"/>
        <xdr:cNvGrpSpPr>
          <a:grpSpLocks/>
        </xdr:cNvGrpSpPr>
      </xdr:nvGrpSpPr>
      <xdr:grpSpPr>
        <a:xfrm>
          <a:off x="14135100" y="2171700"/>
          <a:ext cx="209550" cy="180975"/>
          <a:chOff x="991" y="416"/>
          <a:chExt cx="22" cy="19"/>
        </a:xfrm>
        <a:solidFill>
          <a:srgbClr val="FFFFFF"/>
        </a:solidFill>
      </xdr:grpSpPr>
      <xdr:sp>
        <xdr:nvSpPr>
          <xdr:cNvPr id="11" name="Line 12"/>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13"/>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14"/>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457200</xdr:colOff>
      <xdr:row>11</xdr:row>
      <xdr:rowOff>180975</xdr:rowOff>
    </xdr:from>
    <xdr:to>
      <xdr:col>22</xdr:col>
      <xdr:colOff>9525</xdr:colOff>
      <xdr:row>12</xdr:row>
      <xdr:rowOff>180975</xdr:rowOff>
    </xdr:to>
    <xdr:grpSp>
      <xdr:nvGrpSpPr>
        <xdr:cNvPr id="14" name="Group 15"/>
        <xdr:cNvGrpSpPr>
          <a:grpSpLocks/>
        </xdr:cNvGrpSpPr>
      </xdr:nvGrpSpPr>
      <xdr:grpSpPr>
        <a:xfrm>
          <a:off x="13563600" y="2543175"/>
          <a:ext cx="209550" cy="190500"/>
          <a:chOff x="991" y="416"/>
          <a:chExt cx="22" cy="19"/>
        </a:xfrm>
        <a:solidFill>
          <a:srgbClr val="FFFFFF"/>
        </a:solidFill>
      </xdr:grpSpPr>
      <xdr:sp>
        <xdr:nvSpPr>
          <xdr:cNvPr id="15" name="Line 16"/>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17"/>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Oval 18"/>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11</xdr:row>
      <xdr:rowOff>180975</xdr:rowOff>
    </xdr:from>
    <xdr:to>
      <xdr:col>24</xdr:col>
      <xdr:colOff>19050</xdr:colOff>
      <xdr:row>12</xdr:row>
      <xdr:rowOff>180975</xdr:rowOff>
    </xdr:to>
    <xdr:grpSp>
      <xdr:nvGrpSpPr>
        <xdr:cNvPr id="18" name="Group 19"/>
        <xdr:cNvGrpSpPr>
          <a:grpSpLocks/>
        </xdr:cNvGrpSpPr>
      </xdr:nvGrpSpPr>
      <xdr:grpSpPr>
        <a:xfrm>
          <a:off x="13954125" y="2543175"/>
          <a:ext cx="209550" cy="190500"/>
          <a:chOff x="991" y="416"/>
          <a:chExt cx="22" cy="19"/>
        </a:xfrm>
        <a:solidFill>
          <a:srgbClr val="FFFFFF"/>
        </a:solidFill>
      </xdr:grpSpPr>
      <xdr:sp>
        <xdr:nvSpPr>
          <xdr:cNvPr id="19" name="Line 2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Oval 2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2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0</xdr:colOff>
      <xdr:row>11</xdr:row>
      <xdr:rowOff>171450</xdr:rowOff>
    </xdr:from>
    <xdr:to>
      <xdr:col>26</xdr:col>
      <xdr:colOff>19050</xdr:colOff>
      <xdr:row>12</xdr:row>
      <xdr:rowOff>171450</xdr:rowOff>
    </xdr:to>
    <xdr:grpSp>
      <xdr:nvGrpSpPr>
        <xdr:cNvPr id="22" name="Group 23"/>
        <xdr:cNvGrpSpPr>
          <a:grpSpLocks/>
        </xdr:cNvGrpSpPr>
      </xdr:nvGrpSpPr>
      <xdr:grpSpPr>
        <a:xfrm>
          <a:off x="14335125" y="2533650"/>
          <a:ext cx="209550" cy="190500"/>
          <a:chOff x="991" y="416"/>
          <a:chExt cx="22" cy="19"/>
        </a:xfrm>
        <a:solidFill>
          <a:srgbClr val="FFFFFF"/>
        </a:solidFill>
      </xdr:grpSpPr>
      <xdr:sp>
        <xdr:nvSpPr>
          <xdr:cNvPr id="23" name="Line 2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2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Oval 2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13</xdr:row>
      <xdr:rowOff>47625</xdr:rowOff>
    </xdr:from>
    <xdr:to>
      <xdr:col>25</xdr:col>
      <xdr:colOff>133350</xdr:colOff>
      <xdr:row>14</xdr:row>
      <xdr:rowOff>9525</xdr:rowOff>
    </xdr:to>
    <xdr:sp>
      <xdr:nvSpPr>
        <xdr:cNvPr id="26" name="Line 27"/>
        <xdr:cNvSpPr>
          <a:spLocks/>
        </xdr:cNvSpPr>
      </xdr:nvSpPr>
      <xdr:spPr>
        <a:xfrm>
          <a:off x="14401800" y="27908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6</xdr:row>
      <xdr:rowOff>266700</xdr:rowOff>
    </xdr:from>
    <xdr:to>
      <xdr:col>21</xdr:col>
      <xdr:colOff>114300</xdr:colOff>
      <xdr:row>7</xdr:row>
      <xdr:rowOff>114300</xdr:rowOff>
    </xdr:to>
    <xdr:sp>
      <xdr:nvSpPr>
        <xdr:cNvPr id="27" name="Line 28"/>
        <xdr:cNvSpPr>
          <a:spLocks/>
        </xdr:cNvSpPr>
      </xdr:nvSpPr>
      <xdr:spPr>
        <a:xfrm>
          <a:off x="13620750" y="149542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12</xdr:row>
      <xdr:rowOff>66675</xdr:rowOff>
    </xdr:from>
    <xdr:to>
      <xdr:col>26</xdr:col>
      <xdr:colOff>180975</xdr:colOff>
      <xdr:row>13</xdr:row>
      <xdr:rowOff>28575</xdr:rowOff>
    </xdr:to>
    <xdr:sp>
      <xdr:nvSpPr>
        <xdr:cNvPr id="28" name="Line 29"/>
        <xdr:cNvSpPr>
          <a:spLocks/>
        </xdr:cNvSpPr>
      </xdr:nvSpPr>
      <xdr:spPr>
        <a:xfrm rot="20291916">
          <a:off x="14639925" y="26193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11</xdr:row>
      <xdr:rowOff>0</xdr:rowOff>
    </xdr:from>
    <xdr:to>
      <xdr:col>26</xdr:col>
      <xdr:colOff>314325</xdr:colOff>
      <xdr:row>11</xdr:row>
      <xdr:rowOff>152400</xdr:rowOff>
    </xdr:to>
    <xdr:sp>
      <xdr:nvSpPr>
        <xdr:cNvPr id="29" name="Line 30"/>
        <xdr:cNvSpPr>
          <a:spLocks/>
        </xdr:cNvSpPr>
      </xdr:nvSpPr>
      <xdr:spPr>
        <a:xfrm rot="18983831">
          <a:off x="14773275" y="23622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9</xdr:row>
      <xdr:rowOff>38100</xdr:rowOff>
    </xdr:from>
    <xdr:to>
      <xdr:col>20</xdr:col>
      <xdr:colOff>257175</xdr:colOff>
      <xdr:row>10</xdr:row>
      <xdr:rowOff>0</xdr:rowOff>
    </xdr:to>
    <xdr:sp>
      <xdr:nvSpPr>
        <xdr:cNvPr id="30" name="Line 31"/>
        <xdr:cNvSpPr>
          <a:spLocks/>
        </xdr:cNvSpPr>
      </xdr:nvSpPr>
      <xdr:spPr>
        <a:xfrm rot="18983831">
          <a:off x="13296900" y="20193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7</xdr:row>
      <xdr:rowOff>152400</xdr:rowOff>
    </xdr:from>
    <xdr:to>
      <xdr:col>20</xdr:col>
      <xdr:colOff>371475</xdr:colOff>
      <xdr:row>8</xdr:row>
      <xdr:rowOff>114300</xdr:rowOff>
    </xdr:to>
    <xdr:sp>
      <xdr:nvSpPr>
        <xdr:cNvPr id="31" name="Line 32"/>
        <xdr:cNvSpPr>
          <a:spLocks/>
        </xdr:cNvSpPr>
      </xdr:nvSpPr>
      <xdr:spPr>
        <a:xfrm rot="20291916">
          <a:off x="13411200" y="17526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133350</xdr:rowOff>
    </xdr:from>
    <xdr:to>
      <xdr:col>24</xdr:col>
      <xdr:colOff>66675</xdr:colOff>
      <xdr:row>14</xdr:row>
      <xdr:rowOff>95250</xdr:rowOff>
    </xdr:to>
    <xdr:sp>
      <xdr:nvSpPr>
        <xdr:cNvPr id="32" name="Line 33"/>
        <xdr:cNvSpPr>
          <a:spLocks/>
        </xdr:cNvSpPr>
      </xdr:nvSpPr>
      <xdr:spPr>
        <a:xfrm rot="952048">
          <a:off x="14144625" y="28765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xdr:row>
      <xdr:rowOff>161925</xdr:rowOff>
    </xdr:from>
    <xdr:to>
      <xdr:col>22</xdr:col>
      <xdr:colOff>171450</xdr:colOff>
      <xdr:row>7</xdr:row>
      <xdr:rowOff>9525</xdr:rowOff>
    </xdr:to>
    <xdr:sp>
      <xdr:nvSpPr>
        <xdr:cNvPr id="33" name="Line 34"/>
        <xdr:cNvSpPr>
          <a:spLocks/>
        </xdr:cNvSpPr>
      </xdr:nvSpPr>
      <xdr:spPr>
        <a:xfrm rot="952048">
          <a:off x="13868400" y="139065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13</xdr:row>
      <xdr:rowOff>123825</xdr:rowOff>
    </xdr:from>
    <xdr:to>
      <xdr:col>22</xdr:col>
      <xdr:colOff>171450</xdr:colOff>
      <xdr:row>14</xdr:row>
      <xdr:rowOff>85725</xdr:rowOff>
    </xdr:to>
    <xdr:sp>
      <xdr:nvSpPr>
        <xdr:cNvPr id="34" name="Line 35"/>
        <xdr:cNvSpPr>
          <a:spLocks/>
        </xdr:cNvSpPr>
      </xdr:nvSpPr>
      <xdr:spPr>
        <a:xfrm rot="2229415">
          <a:off x="13868400" y="28670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6</xdr:row>
      <xdr:rowOff>171450</xdr:rowOff>
    </xdr:from>
    <xdr:to>
      <xdr:col>24</xdr:col>
      <xdr:colOff>180975</xdr:colOff>
      <xdr:row>7</xdr:row>
      <xdr:rowOff>19050</xdr:rowOff>
    </xdr:to>
    <xdr:sp>
      <xdr:nvSpPr>
        <xdr:cNvPr id="35" name="Line 36"/>
        <xdr:cNvSpPr>
          <a:spLocks/>
        </xdr:cNvSpPr>
      </xdr:nvSpPr>
      <xdr:spPr>
        <a:xfrm rot="2229415">
          <a:off x="14258925" y="140017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7</xdr:row>
      <xdr:rowOff>47625</xdr:rowOff>
    </xdr:from>
    <xdr:to>
      <xdr:col>26</xdr:col>
      <xdr:colOff>85725</xdr:colOff>
      <xdr:row>7</xdr:row>
      <xdr:rowOff>114300</xdr:rowOff>
    </xdr:to>
    <xdr:sp>
      <xdr:nvSpPr>
        <xdr:cNvPr id="36" name="Line 37"/>
        <xdr:cNvSpPr>
          <a:spLocks/>
        </xdr:cNvSpPr>
      </xdr:nvSpPr>
      <xdr:spPr>
        <a:xfrm rot="3324309">
          <a:off x="14468475" y="164782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457200</xdr:colOff>
      <xdr:row>13</xdr:row>
      <xdr:rowOff>66675</xdr:rowOff>
    </xdr:from>
    <xdr:to>
      <xdr:col>21</xdr:col>
      <xdr:colOff>133350</xdr:colOff>
      <xdr:row>13</xdr:row>
      <xdr:rowOff>133350</xdr:rowOff>
    </xdr:to>
    <xdr:sp>
      <xdr:nvSpPr>
        <xdr:cNvPr id="37" name="Line 38"/>
        <xdr:cNvSpPr>
          <a:spLocks/>
        </xdr:cNvSpPr>
      </xdr:nvSpPr>
      <xdr:spPr>
        <a:xfrm rot="3324309">
          <a:off x="13563600" y="280987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8</xdr:row>
      <xdr:rowOff>47625</xdr:rowOff>
    </xdr:from>
    <xdr:to>
      <xdr:col>26</xdr:col>
      <xdr:colOff>276225</xdr:colOff>
      <xdr:row>8</xdr:row>
      <xdr:rowOff>123825</xdr:rowOff>
    </xdr:to>
    <xdr:sp>
      <xdr:nvSpPr>
        <xdr:cNvPr id="38" name="Line 39"/>
        <xdr:cNvSpPr>
          <a:spLocks/>
        </xdr:cNvSpPr>
      </xdr:nvSpPr>
      <xdr:spPr>
        <a:xfrm rot="4838753">
          <a:off x="14658975" y="183832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12</xdr:row>
      <xdr:rowOff>47625</xdr:rowOff>
    </xdr:from>
    <xdr:to>
      <xdr:col>20</xdr:col>
      <xdr:colOff>400050</xdr:colOff>
      <xdr:row>12</xdr:row>
      <xdr:rowOff>123825</xdr:rowOff>
    </xdr:to>
    <xdr:sp>
      <xdr:nvSpPr>
        <xdr:cNvPr id="39" name="Line 40"/>
        <xdr:cNvSpPr>
          <a:spLocks/>
        </xdr:cNvSpPr>
      </xdr:nvSpPr>
      <xdr:spPr>
        <a:xfrm rot="4838753">
          <a:off x="13363575" y="260032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9</xdr:row>
      <xdr:rowOff>142875</xdr:rowOff>
    </xdr:from>
    <xdr:to>
      <xdr:col>26</xdr:col>
      <xdr:colOff>371475</xdr:colOff>
      <xdr:row>10</xdr:row>
      <xdr:rowOff>19050</xdr:rowOff>
    </xdr:to>
    <xdr:sp>
      <xdr:nvSpPr>
        <xdr:cNvPr id="40" name="Line 41"/>
        <xdr:cNvSpPr>
          <a:spLocks/>
        </xdr:cNvSpPr>
      </xdr:nvSpPr>
      <xdr:spPr>
        <a:xfrm rot="6195945">
          <a:off x="14754225" y="212407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10</xdr:row>
      <xdr:rowOff>171450</xdr:rowOff>
    </xdr:from>
    <xdr:to>
      <xdr:col>20</xdr:col>
      <xdr:colOff>285750</xdr:colOff>
      <xdr:row>11</xdr:row>
      <xdr:rowOff>57150</xdr:rowOff>
    </xdr:to>
    <xdr:sp>
      <xdr:nvSpPr>
        <xdr:cNvPr id="41" name="Line 42"/>
        <xdr:cNvSpPr>
          <a:spLocks/>
        </xdr:cNvSpPr>
      </xdr:nvSpPr>
      <xdr:spPr>
        <a:xfrm rot="6195945">
          <a:off x="13249275" y="234315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17</xdr:row>
      <xdr:rowOff>219075</xdr:rowOff>
    </xdr:from>
    <xdr:to>
      <xdr:col>26</xdr:col>
      <xdr:colOff>304800</xdr:colOff>
      <xdr:row>25</xdr:row>
      <xdr:rowOff>28575</xdr:rowOff>
    </xdr:to>
    <xdr:sp>
      <xdr:nvSpPr>
        <xdr:cNvPr id="42" name="Oval 44"/>
        <xdr:cNvSpPr>
          <a:spLocks/>
        </xdr:cNvSpPr>
      </xdr:nvSpPr>
      <xdr:spPr>
        <a:xfrm>
          <a:off x="13306425" y="3705225"/>
          <a:ext cx="1524000" cy="1514475"/>
        </a:xfrm>
        <a:prstGeom prst="ellipse">
          <a:avLst/>
        </a:prstGeom>
        <a:solidFill>
          <a:srgbClr val="FF6600">
            <a:alpha val="20000"/>
          </a:srgbClr>
        </a:solid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19</xdr:row>
      <xdr:rowOff>19050</xdr:rowOff>
    </xdr:from>
    <xdr:to>
      <xdr:col>24</xdr:col>
      <xdr:colOff>9525</xdr:colOff>
      <xdr:row>20</xdr:row>
      <xdr:rowOff>19050</xdr:rowOff>
    </xdr:to>
    <xdr:grpSp>
      <xdr:nvGrpSpPr>
        <xdr:cNvPr id="43" name="Group 45"/>
        <xdr:cNvGrpSpPr>
          <a:grpSpLocks/>
        </xdr:cNvGrpSpPr>
      </xdr:nvGrpSpPr>
      <xdr:grpSpPr>
        <a:xfrm>
          <a:off x="13944600" y="4067175"/>
          <a:ext cx="209550" cy="190500"/>
          <a:chOff x="991" y="416"/>
          <a:chExt cx="22" cy="19"/>
        </a:xfrm>
        <a:solidFill>
          <a:srgbClr val="FFFFFF"/>
        </a:solidFill>
      </xdr:grpSpPr>
      <xdr:sp>
        <xdr:nvSpPr>
          <xdr:cNvPr id="44" name="Line 46"/>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Oval 47"/>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Oval 48"/>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21</xdr:row>
      <xdr:rowOff>0</xdr:rowOff>
    </xdr:from>
    <xdr:to>
      <xdr:col>23</xdr:col>
      <xdr:colOff>9525</xdr:colOff>
      <xdr:row>21</xdr:row>
      <xdr:rowOff>180975</xdr:rowOff>
    </xdr:to>
    <xdr:grpSp>
      <xdr:nvGrpSpPr>
        <xdr:cNvPr id="47" name="Group 49"/>
        <xdr:cNvGrpSpPr>
          <a:grpSpLocks/>
        </xdr:cNvGrpSpPr>
      </xdr:nvGrpSpPr>
      <xdr:grpSpPr>
        <a:xfrm>
          <a:off x="13754100" y="4429125"/>
          <a:ext cx="209550" cy="180975"/>
          <a:chOff x="991" y="416"/>
          <a:chExt cx="22" cy="19"/>
        </a:xfrm>
        <a:solidFill>
          <a:srgbClr val="FFFFFF"/>
        </a:solidFill>
      </xdr:grpSpPr>
      <xdr:sp>
        <xdr:nvSpPr>
          <xdr:cNvPr id="48" name="Line 5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Oval 5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Oval 5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180975</xdr:colOff>
      <xdr:row>21</xdr:row>
      <xdr:rowOff>0</xdr:rowOff>
    </xdr:from>
    <xdr:to>
      <xdr:col>25</xdr:col>
      <xdr:colOff>9525</xdr:colOff>
      <xdr:row>21</xdr:row>
      <xdr:rowOff>180975</xdr:rowOff>
    </xdr:to>
    <xdr:grpSp>
      <xdr:nvGrpSpPr>
        <xdr:cNvPr id="51" name="Group 53"/>
        <xdr:cNvGrpSpPr>
          <a:grpSpLocks/>
        </xdr:cNvGrpSpPr>
      </xdr:nvGrpSpPr>
      <xdr:grpSpPr>
        <a:xfrm>
          <a:off x="14135100" y="4429125"/>
          <a:ext cx="209550" cy="180975"/>
          <a:chOff x="991" y="416"/>
          <a:chExt cx="22" cy="19"/>
        </a:xfrm>
        <a:solidFill>
          <a:srgbClr val="FFFFFF"/>
        </a:solidFill>
      </xdr:grpSpPr>
      <xdr:sp>
        <xdr:nvSpPr>
          <xdr:cNvPr id="52" name="Line 5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Oval 5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Oval 5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457200</xdr:colOff>
      <xdr:row>22</xdr:row>
      <xdr:rowOff>180975</xdr:rowOff>
    </xdr:from>
    <xdr:to>
      <xdr:col>22</xdr:col>
      <xdr:colOff>9525</xdr:colOff>
      <xdr:row>23</xdr:row>
      <xdr:rowOff>180975</xdr:rowOff>
    </xdr:to>
    <xdr:grpSp>
      <xdr:nvGrpSpPr>
        <xdr:cNvPr id="55" name="Group 57"/>
        <xdr:cNvGrpSpPr>
          <a:grpSpLocks/>
        </xdr:cNvGrpSpPr>
      </xdr:nvGrpSpPr>
      <xdr:grpSpPr>
        <a:xfrm>
          <a:off x="13563600" y="4800600"/>
          <a:ext cx="209550" cy="190500"/>
          <a:chOff x="991" y="416"/>
          <a:chExt cx="22" cy="19"/>
        </a:xfrm>
        <a:solidFill>
          <a:srgbClr val="FFFFFF"/>
        </a:solidFill>
      </xdr:grpSpPr>
      <xdr:sp>
        <xdr:nvSpPr>
          <xdr:cNvPr id="56" name="Line 58"/>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59"/>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60"/>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22</xdr:row>
      <xdr:rowOff>180975</xdr:rowOff>
    </xdr:from>
    <xdr:to>
      <xdr:col>24</xdr:col>
      <xdr:colOff>19050</xdr:colOff>
      <xdr:row>23</xdr:row>
      <xdr:rowOff>180975</xdr:rowOff>
    </xdr:to>
    <xdr:grpSp>
      <xdr:nvGrpSpPr>
        <xdr:cNvPr id="59" name="Group 61"/>
        <xdr:cNvGrpSpPr>
          <a:grpSpLocks/>
        </xdr:cNvGrpSpPr>
      </xdr:nvGrpSpPr>
      <xdr:grpSpPr>
        <a:xfrm>
          <a:off x="13954125" y="4800600"/>
          <a:ext cx="209550" cy="190500"/>
          <a:chOff x="991" y="416"/>
          <a:chExt cx="22" cy="19"/>
        </a:xfrm>
        <a:solidFill>
          <a:srgbClr val="FFFFFF"/>
        </a:solidFill>
      </xdr:grpSpPr>
      <xdr:sp>
        <xdr:nvSpPr>
          <xdr:cNvPr id="60" name="Line 62"/>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63"/>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Oval 64"/>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0</xdr:colOff>
      <xdr:row>22</xdr:row>
      <xdr:rowOff>171450</xdr:rowOff>
    </xdr:from>
    <xdr:to>
      <xdr:col>26</xdr:col>
      <xdr:colOff>19050</xdr:colOff>
      <xdr:row>23</xdr:row>
      <xdr:rowOff>171450</xdr:rowOff>
    </xdr:to>
    <xdr:grpSp>
      <xdr:nvGrpSpPr>
        <xdr:cNvPr id="63" name="Group 65"/>
        <xdr:cNvGrpSpPr>
          <a:grpSpLocks/>
        </xdr:cNvGrpSpPr>
      </xdr:nvGrpSpPr>
      <xdr:grpSpPr>
        <a:xfrm>
          <a:off x="14335125" y="4791075"/>
          <a:ext cx="209550" cy="190500"/>
          <a:chOff x="991" y="416"/>
          <a:chExt cx="22" cy="19"/>
        </a:xfrm>
        <a:solidFill>
          <a:srgbClr val="FFFFFF"/>
        </a:solidFill>
      </xdr:grpSpPr>
      <xdr:sp>
        <xdr:nvSpPr>
          <xdr:cNvPr id="64" name="Line 66"/>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67"/>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68"/>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24</xdr:row>
      <xdr:rowOff>47625</xdr:rowOff>
    </xdr:from>
    <xdr:to>
      <xdr:col>25</xdr:col>
      <xdr:colOff>133350</xdr:colOff>
      <xdr:row>25</xdr:row>
      <xdr:rowOff>9525</xdr:rowOff>
    </xdr:to>
    <xdr:sp>
      <xdr:nvSpPr>
        <xdr:cNvPr id="67" name="Line 69"/>
        <xdr:cNvSpPr>
          <a:spLocks/>
        </xdr:cNvSpPr>
      </xdr:nvSpPr>
      <xdr:spPr>
        <a:xfrm>
          <a:off x="14401800" y="50482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17</xdr:row>
      <xdr:rowOff>266700</xdr:rowOff>
    </xdr:from>
    <xdr:to>
      <xdr:col>21</xdr:col>
      <xdr:colOff>114300</xdr:colOff>
      <xdr:row>18</xdr:row>
      <xdr:rowOff>114300</xdr:rowOff>
    </xdr:to>
    <xdr:sp>
      <xdr:nvSpPr>
        <xdr:cNvPr id="68" name="Line 70"/>
        <xdr:cNvSpPr>
          <a:spLocks/>
        </xdr:cNvSpPr>
      </xdr:nvSpPr>
      <xdr:spPr>
        <a:xfrm>
          <a:off x="13620750" y="375285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66675</xdr:rowOff>
    </xdr:from>
    <xdr:to>
      <xdr:col>26</xdr:col>
      <xdr:colOff>180975</xdr:colOff>
      <xdr:row>24</xdr:row>
      <xdr:rowOff>28575</xdr:rowOff>
    </xdr:to>
    <xdr:sp>
      <xdr:nvSpPr>
        <xdr:cNvPr id="69" name="Line 71"/>
        <xdr:cNvSpPr>
          <a:spLocks/>
        </xdr:cNvSpPr>
      </xdr:nvSpPr>
      <xdr:spPr>
        <a:xfrm rot="20291916">
          <a:off x="14639925" y="48768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22</xdr:row>
      <xdr:rowOff>0</xdr:rowOff>
    </xdr:from>
    <xdr:to>
      <xdr:col>26</xdr:col>
      <xdr:colOff>314325</xdr:colOff>
      <xdr:row>22</xdr:row>
      <xdr:rowOff>152400</xdr:rowOff>
    </xdr:to>
    <xdr:sp>
      <xdr:nvSpPr>
        <xdr:cNvPr id="70" name="Line 72"/>
        <xdr:cNvSpPr>
          <a:spLocks/>
        </xdr:cNvSpPr>
      </xdr:nvSpPr>
      <xdr:spPr>
        <a:xfrm rot="18983831">
          <a:off x="14773275" y="46196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20</xdr:row>
      <xdr:rowOff>38100</xdr:rowOff>
    </xdr:from>
    <xdr:to>
      <xdr:col>20</xdr:col>
      <xdr:colOff>257175</xdr:colOff>
      <xdr:row>21</xdr:row>
      <xdr:rowOff>0</xdr:rowOff>
    </xdr:to>
    <xdr:sp>
      <xdr:nvSpPr>
        <xdr:cNvPr id="71" name="Line 73"/>
        <xdr:cNvSpPr>
          <a:spLocks/>
        </xdr:cNvSpPr>
      </xdr:nvSpPr>
      <xdr:spPr>
        <a:xfrm rot="18983831">
          <a:off x="13296900" y="42767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18</xdr:row>
      <xdr:rowOff>152400</xdr:rowOff>
    </xdr:from>
    <xdr:to>
      <xdr:col>20</xdr:col>
      <xdr:colOff>371475</xdr:colOff>
      <xdr:row>19</xdr:row>
      <xdr:rowOff>114300</xdr:rowOff>
    </xdr:to>
    <xdr:sp>
      <xdr:nvSpPr>
        <xdr:cNvPr id="72" name="Line 74"/>
        <xdr:cNvSpPr>
          <a:spLocks/>
        </xdr:cNvSpPr>
      </xdr:nvSpPr>
      <xdr:spPr>
        <a:xfrm rot="20291916">
          <a:off x="13411200" y="40100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24</xdr:row>
      <xdr:rowOff>133350</xdr:rowOff>
    </xdr:from>
    <xdr:to>
      <xdr:col>24</xdr:col>
      <xdr:colOff>66675</xdr:colOff>
      <xdr:row>25</xdr:row>
      <xdr:rowOff>95250</xdr:rowOff>
    </xdr:to>
    <xdr:sp>
      <xdr:nvSpPr>
        <xdr:cNvPr id="73" name="Line 75"/>
        <xdr:cNvSpPr>
          <a:spLocks/>
        </xdr:cNvSpPr>
      </xdr:nvSpPr>
      <xdr:spPr>
        <a:xfrm rot="952048">
          <a:off x="14144625" y="51339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17</xdr:row>
      <xdr:rowOff>161925</xdr:rowOff>
    </xdr:from>
    <xdr:to>
      <xdr:col>22</xdr:col>
      <xdr:colOff>171450</xdr:colOff>
      <xdr:row>18</xdr:row>
      <xdr:rowOff>9525</xdr:rowOff>
    </xdr:to>
    <xdr:sp>
      <xdr:nvSpPr>
        <xdr:cNvPr id="74" name="Line 76"/>
        <xdr:cNvSpPr>
          <a:spLocks/>
        </xdr:cNvSpPr>
      </xdr:nvSpPr>
      <xdr:spPr>
        <a:xfrm rot="952048">
          <a:off x="13868400" y="364807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24</xdr:row>
      <xdr:rowOff>123825</xdr:rowOff>
    </xdr:from>
    <xdr:to>
      <xdr:col>22</xdr:col>
      <xdr:colOff>171450</xdr:colOff>
      <xdr:row>25</xdr:row>
      <xdr:rowOff>85725</xdr:rowOff>
    </xdr:to>
    <xdr:sp>
      <xdr:nvSpPr>
        <xdr:cNvPr id="75" name="Line 77"/>
        <xdr:cNvSpPr>
          <a:spLocks/>
        </xdr:cNvSpPr>
      </xdr:nvSpPr>
      <xdr:spPr>
        <a:xfrm rot="2229415">
          <a:off x="13868400" y="51244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17</xdr:row>
      <xdr:rowOff>171450</xdr:rowOff>
    </xdr:from>
    <xdr:to>
      <xdr:col>24</xdr:col>
      <xdr:colOff>180975</xdr:colOff>
      <xdr:row>18</xdr:row>
      <xdr:rowOff>19050</xdr:rowOff>
    </xdr:to>
    <xdr:sp>
      <xdr:nvSpPr>
        <xdr:cNvPr id="76" name="Line 78"/>
        <xdr:cNvSpPr>
          <a:spLocks/>
        </xdr:cNvSpPr>
      </xdr:nvSpPr>
      <xdr:spPr>
        <a:xfrm rot="2229415">
          <a:off x="14258925" y="365760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18</xdr:row>
      <xdr:rowOff>47625</xdr:rowOff>
    </xdr:from>
    <xdr:to>
      <xdr:col>26</xdr:col>
      <xdr:colOff>85725</xdr:colOff>
      <xdr:row>18</xdr:row>
      <xdr:rowOff>114300</xdr:rowOff>
    </xdr:to>
    <xdr:sp>
      <xdr:nvSpPr>
        <xdr:cNvPr id="77" name="Line 79"/>
        <xdr:cNvSpPr>
          <a:spLocks/>
        </xdr:cNvSpPr>
      </xdr:nvSpPr>
      <xdr:spPr>
        <a:xfrm rot="3324309">
          <a:off x="14468475" y="390525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457200</xdr:colOff>
      <xdr:row>24</xdr:row>
      <xdr:rowOff>66675</xdr:rowOff>
    </xdr:from>
    <xdr:to>
      <xdr:col>21</xdr:col>
      <xdr:colOff>133350</xdr:colOff>
      <xdr:row>24</xdr:row>
      <xdr:rowOff>133350</xdr:rowOff>
    </xdr:to>
    <xdr:sp>
      <xdr:nvSpPr>
        <xdr:cNvPr id="78" name="Line 80"/>
        <xdr:cNvSpPr>
          <a:spLocks/>
        </xdr:cNvSpPr>
      </xdr:nvSpPr>
      <xdr:spPr>
        <a:xfrm rot="3324309">
          <a:off x="13563600" y="506730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19</xdr:row>
      <xdr:rowOff>47625</xdr:rowOff>
    </xdr:from>
    <xdr:to>
      <xdr:col>26</xdr:col>
      <xdr:colOff>276225</xdr:colOff>
      <xdr:row>19</xdr:row>
      <xdr:rowOff>123825</xdr:rowOff>
    </xdr:to>
    <xdr:sp>
      <xdr:nvSpPr>
        <xdr:cNvPr id="79" name="Line 81"/>
        <xdr:cNvSpPr>
          <a:spLocks/>
        </xdr:cNvSpPr>
      </xdr:nvSpPr>
      <xdr:spPr>
        <a:xfrm rot="4838753">
          <a:off x="14658975" y="409575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23</xdr:row>
      <xdr:rowOff>47625</xdr:rowOff>
    </xdr:from>
    <xdr:to>
      <xdr:col>20</xdr:col>
      <xdr:colOff>400050</xdr:colOff>
      <xdr:row>23</xdr:row>
      <xdr:rowOff>123825</xdr:rowOff>
    </xdr:to>
    <xdr:sp>
      <xdr:nvSpPr>
        <xdr:cNvPr id="80" name="Line 82"/>
        <xdr:cNvSpPr>
          <a:spLocks/>
        </xdr:cNvSpPr>
      </xdr:nvSpPr>
      <xdr:spPr>
        <a:xfrm rot="4838753">
          <a:off x="13363575" y="485775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20</xdr:row>
      <xdr:rowOff>142875</xdr:rowOff>
    </xdr:from>
    <xdr:to>
      <xdr:col>26</xdr:col>
      <xdr:colOff>371475</xdr:colOff>
      <xdr:row>21</xdr:row>
      <xdr:rowOff>19050</xdr:rowOff>
    </xdr:to>
    <xdr:sp>
      <xdr:nvSpPr>
        <xdr:cNvPr id="81" name="Line 83"/>
        <xdr:cNvSpPr>
          <a:spLocks/>
        </xdr:cNvSpPr>
      </xdr:nvSpPr>
      <xdr:spPr>
        <a:xfrm rot="6195945">
          <a:off x="14754225" y="438150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21</xdr:row>
      <xdr:rowOff>171450</xdr:rowOff>
    </xdr:from>
    <xdr:to>
      <xdr:col>20</xdr:col>
      <xdr:colOff>285750</xdr:colOff>
      <xdr:row>22</xdr:row>
      <xdr:rowOff>57150</xdr:rowOff>
    </xdr:to>
    <xdr:sp>
      <xdr:nvSpPr>
        <xdr:cNvPr id="82" name="Line 84"/>
        <xdr:cNvSpPr>
          <a:spLocks/>
        </xdr:cNvSpPr>
      </xdr:nvSpPr>
      <xdr:spPr>
        <a:xfrm rot="6195945">
          <a:off x="13249275" y="460057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28</xdr:row>
      <xdr:rowOff>219075</xdr:rowOff>
    </xdr:from>
    <xdr:to>
      <xdr:col>26</xdr:col>
      <xdr:colOff>304800</xdr:colOff>
      <xdr:row>36</xdr:row>
      <xdr:rowOff>28575</xdr:rowOff>
    </xdr:to>
    <xdr:sp>
      <xdr:nvSpPr>
        <xdr:cNvPr id="83" name="Oval 86"/>
        <xdr:cNvSpPr>
          <a:spLocks/>
        </xdr:cNvSpPr>
      </xdr:nvSpPr>
      <xdr:spPr>
        <a:xfrm>
          <a:off x="13306425" y="5962650"/>
          <a:ext cx="1524000" cy="1514475"/>
        </a:xfrm>
        <a:prstGeom prst="ellipse">
          <a:avLst/>
        </a:prstGeom>
        <a:solidFill>
          <a:srgbClr val="FF6600">
            <a:alpha val="20000"/>
          </a:srgbClr>
        </a:solid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30</xdr:row>
      <xdr:rowOff>19050</xdr:rowOff>
    </xdr:from>
    <xdr:to>
      <xdr:col>24</xdr:col>
      <xdr:colOff>9525</xdr:colOff>
      <xdr:row>31</xdr:row>
      <xdr:rowOff>19050</xdr:rowOff>
    </xdr:to>
    <xdr:grpSp>
      <xdr:nvGrpSpPr>
        <xdr:cNvPr id="84" name="Group 87"/>
        <xdr:cNvGrpSpPr>
          <a:grpSpLocks/>
        </xdr:cNvGrpSpPr>
      </xdr:nvGrpSpPr>
      <xdr:grpSpPr>
        <a:xfrm>
          <a:off x="13944600" y="6324600"/>
          <a:ext cx="209550" cy="190500"/>
          <a:chOff x="991" y="416"/>
          <a:chExt cx="22" cy="19"/>
        </a:xfrm>
        <a:solidFill>
          <a:srgbClr val="FFFFFF"/>
        </a:solidFill>
      </xdr:grpSpPr>
      <xdr:sp>
        <xdr:nvSpPr>
          <xdr:cNvPr id="85" name="Line 88"/>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Oval 89"/>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Oval 90"/>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32</xdr:row>
      <xdr:rowOff>0</xdr:rowOff>
    </xdr:from>
    <xdr:to>
      <xdr:col>23</xdr:col>
      <xdr:colOff>9525</xdr:colOff>
      <xdr:row>32</xdr:row>
      <xdr:rowOff>180975</xdr:rowOff>
    </xdr:to>
    <xdr:grpSp>
      <xdr:nvGrpSpPr>
        <xdr:cNvPr id="88" name="Group 91"/>
        <xdr:cNvGrpSpPr>
          <a:grpSpLocks/>
        </xdr:cNvGrpSpPr>
      </xdr:nvGrpSpPr>
      <xdr:grpSpPr>
        <a:xfrm>
          <a:off x="13754100" y="6686550"/>
          <a:ext cx="209550" cy="180975"/>
          <a:chOff x="991" y="416"/>
          <a:chExt cx="22" cy="19"/>
        </a:xfrm>
        <a:solidFill>
          <a:srgbClr val="FFFFFF"/>
        </a:solidFill>
      </xdr:grpSpPr>
      <xdr:sp>
        <xdr:nvSpPr>
          <xdr:cNvPr id="89" name="Line 92"/>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Oval 93"/>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Oval 94"/>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180975</xdr:colOff>
      <xdr:row>32</xdr:row>
      <xdr:rowOff>0</xdr:rowOff>
    </xdr:from>
    <xdr:to>
      <xdr:col>25</xdr:col>
      <xdr:colOff>9525</xdr:colOff>
      <xdr:row>32</xdr:row>
      <xdr:rowOff>180975</xdr:rowOff>
    </xdr:to>
    <xdr:grpSp>
      <xdr:nvGrpSpPr>
        <xdr:cNvPr id="92" name="Group 95"/>
        <xdr:cNvGrpSpPr>
          <a:grpSpLocks/>
        </xdr:cNvGrpSpPr>
      </xdr:nvGrpSpPr>
      <xdr:grpSpPr>
        <a:xfrm>
          <a:off x="14135100" y="6686550"/>
          <a:ext cx="209550" cy="180975"/>
          <a:chOff x="991" y="416"/>
          <a:chExt cx="22" cy="19"/>
        </a:xfrm>
        <a:solidFill>
          <a:srgbClr val="FFFFFF"/>
        </a:solidFill>
      </xdr:grpSpPr>
      <xdr:sp>
        <xdr:nvSpPr>
          <xdr:cNvPr id="93" name="Line 96"/>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Oval 97"/>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Oval 98"/>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457200</xdr:colOff>
      <xdr:row>33</xdr:row>
      <xdr:rowOff>180975</xdr:rowOff>
    </xdr:from>
    <xdr:to>
      <xdr:col>22</xdr:col>
      <xdr:colOff>9525</xdr:colOff>
      <xdr:row>34</xdr:row>
      <xdr:rowOff>180975</xdr:rowOff>
    </xdr:to>
    <xdr:grpSp>
      <xdr:nvGrpSpPr>
        <xdr:cNvPr id="96" name="Group 99"/>
        <xdr:cNvGrpSpPr>
          <a:grpSpLocks/>
        </xdr:cNvGrpSpPr>
      </xdr:nvGrpSpPr>
      <xdr:grpSpPr>
        <a:xfrm>
          <a:off x="13563600" y="7058025"/>
          <a:ext cx="209550" cy="190500"/>
          <a:chOff x="991" y="416"/>
          <a:chExt cx="22" cy="19"/>
        </a:xfrm>
        <a:solidFill>
          <a:srgbClr val="FFFFFF"/>
        </a:solidFill>
      </xdr:grpSpPr>
      <xdr:sp>
        <xdr:nvSpPr>
          <xdr:cNvPr id="97" name="Line 10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Oval 10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Oval 10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33</xdr:row>
      <xdr:rowOff>180975</xdr:rowOff>
    </xdr:from>
    <xdr:to>
      <xdr:col>24</xdr:col>
      <xdr:colOff>19050</xdr:colOff>
      <xdr:row>34</xdr:row>
      <xdr:rowOff>180975</xdr:rowOff>
    </xdr:to>
    <xdr:grpSp>
      <xdr:nvGrpSpPr>
        <xdr:cNvPr id="100" name="Group 103"/>
        <xdr:cNvGrpSpPr>
          <a:grpSpLocks/>
        </xdr:cNvGrpSpPr>
      </xdr:nvGrpSpPr>
      <xdr:grpSpPr>
        <a:xfrm>
          <a:off x="13954125" y="7058025"/>
          <a:ext cx="209550" cy="190500"/>
          <a:chOff x="991" y="416"/>
          <a:chExt cx="22" cy="19"/>
        </a:xfrm>
        <a:solidFill>
          <a:srgbClr val="FFFFFF"/>
        </a:solidFill>
      </xdr:grpSpPr>
      <xdr:sp>
        <xdr:nvSpPr>
          <xdr:cNvPr id="101" name="Line 10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Oval 10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Oval 10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0</xdr:colOff>
      <xdr:row>33</xdr:row>
      <xdr:rowOff>171450</xdr:rowOff>
    </xdr:from>
    <xdr:to>
      <xdr:col>26</xdr:col>
      <xdr:colOff>19050</xdr:colOff>
      <xdr:row>34</xdr:row>
      <xdr:rowOff>171450</xdr:rowOff>
    </xdr:to>
    <xdr:grpSp>
      <xdr:nvGrpSpPr>
        <xdr:cNvPr id="104" name="Group 107"/>
        <xdr:cNvGrpSpPr>
          <a:grpSpLocks/>
        </xdr:cNvGrpSpPr>
      </xdr:nvGrpSpPr>
      <xdr:grpSpPr>
        <a:xfrm>
          <a:off x="14335125" y="7048500"/>
          <a:ext cx="209550" cy="190500"/>
          <a:chOff x="991" y="416"/>
          <a:chExt cx="22" cy="19"/>
        </a:xfrm>
        <a:solidFill>
          <a:srgbClr val="FFFFFF"/>
        </a:solidFill>
      </xdr:grpSpPr>
      <xdr:sp>
        <xdr:nvSpPr>
          <xdr:cNvPr id="105" name="Line 108"/>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Oval 109"/>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Oval 110"/>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35</xdr:row>
      <xdr:rowOff>47625</xdr:rowOff>
    </xdr:from>
    <xdr:to>
      <xdr:col>25</xdr:col>
      <xdr:colOff>133350</xdr:colOff>
      <xdr:row>36</xdr:row>
      <xdr:rowOff>9525</xdr:rowOff>
    </xdr:to>
    <xdr:sp>
      <xdr:nvSpPr>
        <xdr:cNvPr id="108" name="Line 111"/>
        <xdr:cNvSpPr>
          <a:spLocks/>
        </xdr:cNvSpPr>
      </xdr:nvSpPr>
      <xdr:spPr>
        <a:xfrm>
          <a:off x="14401800" y="73056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28</xdr:row>
      <xdr:rowOff>266700</xdr:rowOff>
    </xdr:from>
    <xdr:to>
      <xdr:col>21</xdr:col>
      <xdr:colOff>114300</xdr:colOff>
      <xdr:row>29</xdr:row>
      <xdr:rowOff>114300</xdr:rowOff>
    </xdr:to>
    <xdr:sp>
      <xdr:nvSpPr>
        <xdr:cNvPr id="109" name="Line 112"/>
        <xdr:cNvSpPr>
          <a:spLocks/>
        </xdr:cNvSpPr>
      </xdr:nvSpPr>
      <xdr:spPr>
        <a:xfrm>
          <a:off x="13620750" y="601027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34</xdr:row>
      <xdr:rowOff>66675</xdr:rowOff>
    </xdr:from>
    <xdr:to>
      <xdr:col>26</xdr:col>
      <xdr:colOff>180975</xdr:colOff>
      <xdr:row>35</xdr:row>
      <xdr:rowOff>28575</xdr:rowOff>
    </xdr:to>
    <xdr:sp>
      <xdr:nvSpPr>
        <xdr:cNvPr id="110" name="Line 113"/>
        <xdr:cNvSpPr>
          <a:spLocks/>
        </xdr:cNvSpPr>
      </xdr:nvSpPr>
      <xdr:spPr>
        <a:xfrm rot="20291916">
          <a:off x="14639925" y="71342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33</xdr:row>
      <xdr:rowOff>0</xdr:rowOff>
    </xdr:from>
    <xdr:to>
      <xdr:col>26</xdr:col>
      <xdr:colOff>314325</xdr:colOff>
      <xdr:row>33</xdr:row>
      <xdr:rowOff>152400</xdr:rowOff>
    </xdr:to>
    <xdr:sp>
      <xdr:nvSpPr>
        <xdr:cNvPr id="111" name="Line 114"/>
        <xdr:cNvSpPr>
          <a:spLocks/>
        </xdr:cNvSpPr>
      </xdr:nvSpPr>
      <xdr:spPr>
        <a:xfrm rot="18983831">
          <a:off x="14773275" y="68770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31</xdr:row>
      <xdr:rowOff>38100</xdr:rowOff>
    </xdr:from>
    <xdr:to>
      <xdr:col>20</xdr:col>
      <xdr:colOff>257175</xdr:colOff>
      <xdr:row>32</xdr:row>
      <xdr:rowOff>0</xdr:rowOff>
    </xdr:to>
    <xdr:sp>
      <xdr:nvSpPr>
        <xdr:cNvPr id="112" name="Line 115"/>
        <xdr:cNvSpPr>
          <a:spLocks/>
        </xdr:cNvSpPr>
      </xdr:nvSpPr>
      <xdr:spPr>
        <a:xfrm rot="18983831">
          <a:off x="13296900" y="65341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29</xdr:row>
      <xdr:rowOff>152400</xdr:rowOff>
    </xdr:from>
    <xdr:to>
      <xdr:col>20</xdr:col>
      <xdr:colOff>371475</xdr:colOff>
      <xdr:row>30</xdr:row>
      <xdr:rowOff>114300</xdr:rowOff>
    </xdr:to>
    <xdr:sp>
      <xdr:nvSpPr>
        <xdr:cNvPr id="113" name="Line 116"/>
        <xdr:cNvSpPr>
          <a:spLocks/>
        </xdr:cNvSpPr>
      </xdr:nvSpPr>
      <xdr:spPr>
        <a:xfrm rot="20291916">
          <a:off x="13411200" y="62674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xdr:row>
      <xdr:rowOff>133350</xdr:rowOff>
    </xdr:from>
    <xdr:to>
      <xdr:col>24</xdr:col>
      <xdr:colOff>66675</xdr:colOff>
      <xdr:row>36</xdr:row>
      <xdr:rowOff>95250</xdr:rowOff>
    </xdr:to>
    <xdr:sp>
      <xdr:nvSpPr>
        <xdr:cNvPr id="114" name="Line 117"/>
        <xdr:cNvSpPr>
          <a:spLocks/>
        </xdr:cNvSpPr>
      </xdr:nvSpPr>
      <xdr:spPr>
        <a:xfrm rot="952048">
          <a:off x="14144625" y="73914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28</xdr:row>
      <xdr:rowOff>161925</xdr:rowOff>
    </xdr:from>
    <xdr:to>
      <xdr:col>22</xdr:col>
      <xdr:colOff>171450</xdr:colOff>
      <xdr:row>29</xdr:row>
      <xdr:rowOff>9525</xdr:rowOff>
    </xdr:to>
    <xdr:sp>
      <xdr:nvSpPr>
        <xdr:cNvPr id="115" name="Line 118"/>
        <xdr:cNvSpPr>
          <a:spLocks/>
        </xdr:cNvSpPr>
      </xdr:nvSpPr>
      <xdr:spPr>
        <a:xfrm rot="952048">
          <a:off x="13868400" y="590550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35</xdr:row>
      <xdr:rowOff>123825</xdr:rowOff>
    </xdr:from>
    <xdr:to>
      <xdr:col>22</xdr:col>
      <xdr:colOff>171450</xdr:colOff>
      <xdr:row>36</xdr:row>
      <xdr:rowOff>85725</xdr:rowOff>
    </xdr:to>
    <xdr:sp>
      <xdr:nvSpPr>
        <xdr:cNvPr id="116" name="Line 119"/>
        <xdr:cNvSpPr>
          <a:spLocks/>
        </xdr:cNvSpPr>
      </xdr:nvSpPr>
      <xdr:spPr>
        <a:xfrm rot="2229415">
          <a:off x="13868400" y="73818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28</xdr:row>
      <xdr:rowOff>171450</xdr:rowOff>
    </xdr:from>
    <xdr:to>
      <xdr:col>24</xdr:col>
      <xdr:colOff>180975</xdr:colOff>
      <xdr:row>29</xdr:row>
      <xdr:rowOff>19050</xdr:rowOff>
    </xdr:to>
    <xdr:sp>
      <xdr:nvSpPr>
        <xdr:cNvPr id="117" name="Line 120"/>
        <xdr:cNvSpPr>
          <a:spLocks/>
        </xdr:cNvSpPr>
      </xdr:nvSpPr>
      <xdr:spPr>
        <a:xfrm rot="2229415">
          <a:off x="14258925" y="591502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29</xdr:row>
      <xdr:rowOff>47625</xdr:rowOff>
    </xdr:from>
    <xdr:to>
      <xdr:col>26</xdr:col>
      <xdr:colOff>85725</xdr:colOff>
      <xdr:row>29</xdr:row>
      <xdr:rowOff>114300</xdr:rowOff>
    </xdr:to>
    <xdr:sp>
      <xdr:nvSpPr>
        <xdr:cNvPr id="118" name="Line 121"/>
        <xdr:cNvSpPr>
          <a:spLocks/>
        </xdr:cNvSpPr>
      </xdr:nvSpPr>
      <xdr:spPr>
        <a:xfrm rot="3324309">
          <a:off x="14468475" y="616267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457200</xdr:colOff>
      <xdr:row>35</xdr:row>
      <xdr:rowOff>66675</xdr:rowOff>
    </xdr:from>
    <xdr:to>
      <xdr:col>21</xdr:col>
      <xdr:colOff>133350</xdr:colOff>
      <xdr:row>35</xdr:row>
      <xdr:rowOff>133350</xdr:rowOff>
    </xdr:to>
    <xdr:sp>
      <xdr:nvSpPr>
        <xdr:cNvPr id="119" name="Line 122"/>
        <xdr:cNvSpPr>
          <a:spLocks/>
        </xdr:cNvSpPr>
      </xdr:nvSpPr>
      <xdr:spPr>
        <a:xfrm rot="3324309">
          <a:off x="13563600" y="732472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30</xdr:row>
      <xdr:rowOff>47625</xdr:rowOff>
    </xdr:from>
    <xdr:to>
      <xdr:col>26</xdr:col>
      <xdr:colOff>276225</xdr:colOff>
      <xdr:row>30</xdr:row>
      <xdr:rowOff>123825</xdr:rowOff>
    </xdr:to>
    <xdr:sp>
      <xdr:nvSpPr>
        <xdr:cNvPr id="120" name="Line 123"/>
        <xdr:cNvSpPr>
          <a:spLocks/>
        </xdr:cNvSpPr>
      </xdr:nvSpPr>
      <xdr:spPr>
        <a:xfrm rot="4838753">
          <a:off x="14658975" y="635317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34</xdr:row>
      <xdr:rowOff>47625</xdr:rowOff>
    </xdr:from>
    <xdr:to>
      <xdr:col>20</xdr:col>
      <xdr:colOff>400050</xdr:colOff>
      <xdr:row>34</xdr:row>
      <xdr:rowOff>123825</xdr:rowOff>
    </xdr:to>
    <xdr:sp>
      <xdr:nvSpPr>
        <xdr:cNvPr id="121" name="Line 124"/>
        <xdr:cNvSpPr>
          <a:spLocks/>
        </xdr:cNvSpPr>
      </xdr:nvSpPr>
      <xdr:spPr>
        <a:xfrm rot="4838753">
          <a:off x="13363575" y="711517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31</xdr:row>
      <xdr:rowOff>142875</xdr:rowOff>
    </xdr:from>
    <xdr:to>
      <xdr:col>26</xdr:col>
      <xdr:colOff>371475</xdr:colOff>
      <xdr:row>32</xdr:row>
      <xdr:rowOff>19050</xdr:rowOff>
    </xdr:to>
    <xdr:sp>
      <xdr:nvSpPr>
        <xdr:cNvPr id="122" name="Line 125"/>
        <xdr:cNvSpPr>
          <a:spLocks/>
        </xdr:cNvSpPr>
      </xdr:nvSpPr>
      <xdr:spPr>
        <a:xfrm rot="6195945">
          <a:off x="14754225" y="663892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32</xdr:row>
      <xdr:rowOff>171450</xdr:rowOff>
    </xdr:from>
    <xdr:to>
      <xdr:col>20</xdr:col>
      <xdr:colOff>285750</xdr:colOff>
      <xdr:row>33</xdr:row>
      <xdr:rowOff>57150</xdr:rowOff>
    </xdr:to>
    <xdr:sp>
      <xdr:nvSpPr>
        <xdr:cNvPr id="123" name="Line 126"/>
        <xdr:cNvSpPr>
          <a:spLocks/>
        </xdr:cNvSpPr>
      </xdr:nvSpPr>
      <xdr:spPr>
        <a:xfrm rot="6195945">
          <a:off x="13249275" y="685800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39</xdr:row>
      <xdr:rowOff>219075</xdr:rowOff>
    </xdr:from>
    <xdr:to>
      <xdr:col>26</xdr:col>
      <xdr:colOff>304800</xdr:colOff>
      <xdr:row>47</xdr:row>
      <xdr:rowOff>28575</xdr:rowOff>
    </xdr:to>
    <xdr:sp>
      <xdr:nvSpPr>
        <xdr:cNvPr id="124" name="Oval 128"/>
        <xdr:cNvSpPr>
          <a:spLocks/>
        </xdr:cNvSpPr>
      </xdr:nvSpPr>
      <xdr:spPr>
        <a:xfrm>
          <a:off x="13306425" y="8220075"/>
          <a:ext cx="1524000" cy="1514475"/>
        </a:xfrm>
        <a:prstGeom prst="ellipse">
          <a:avLst/>
        </a:prstGeom>
        <a:solidFill>
          <a:srgbClr val="FF6600">
            <a:alpha val="20000"/>
          </a:srgbClr>
        </a:solid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41</xdr:row>
      <xdr:rowOff>19050</xdr:rowOff>
    </xdr:from>
    <xdr:to>
      <xdr:col>24</xdr:col>
      <xdr:colOff>9525</xdr:colOff>
      <xdr:row>42</xdr:row>
      <xdr:rowOff>19050</xdr:rowOff>
    </xdr:to>
    <xdr:grpSp>
      <xdr:nvGrpSpPr>
        <xdr:cNvPr id="125" name="Group 129"/>
        <xdr:cNvGrpSpPr>
          <a:grpSpLocks/>
        </xdr:cNvGrpSpPr>
      </xdr:nvGrpSpPr>
      <xdr:grpSpPr>
        <a:xfrm>
          <a:off x="13944600" y="8582025"/>
          <a:ext cx="209550" cy="190500"/>
          <a:chOff x="991" y="416"/>
          <a:chExt cx="22" cy="19"/>
        </a:xfrm>
        <a:solidFill>
          <a:srgbClr val="FFFFFF"/>
        </a:solidFill>
      </xdr:grpSpPr>
      <xdr:sp>
        <xdr:nvSpPr>
          <xdr:cNvPr id="126" name="Line 13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Oval 13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Oval 13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43</xdr:row>
      <xdr:rowOff>0</xdr:rowOff>
    </xdr:from>
    <xdr:to>
      <xdr:col>23</xdr:col>
      <xdr:colOff>9525</xdr:colOff>
      <xdr:row>43</xdr:row>
      <xdr:rowOff>180975</xdr:rowOff>
    </xdr:to>
    <xdr:grpSp>
      <xdr:nvGrpSpPr>
        <xdr:cNvPr id="129" name="Group 133"/>
        <xdr:cNvGrpSpPr>
          <a:grpSpLocks/>
        </xdr:cNvGrpSpPr>
      </xdr:nvGrpSpPr>
      <xdr:grpSpPr>
        <a:xfrm>
          <a:off x="13754100" y="8943975"/>
          <a:ext cx="209550" cy="180975"/>
          <a:chOff x="991" y="416"/>
          <a:chExt cx="22" cy="19"/>
        </a:xfrm>
        <a:solidFill>
          <a:srgbClr val="FFFFFF"/>
        </a:solidFill>
      </xdr:grpSpPr>
      <xdr:sp>
        <xdr:nvSpPr>
          <xdr:cNvPr id="130" name="Line 13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Oval 13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Oval 13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180975</xdr:colOff>
      <xdr:row>43</xdr:row>
      <xdr:rowOff>0</xdr:rowOff>
    </xdr:from>
    <xdr:to>
      <xdr:col>25</xdr:col>
      <xdr:colOff>9525</xdr:colOff>
      <xdr:row>43</xdr:row>
      <xdr:rowOff>180975</xdr:rowOff>
    </xdr:to>
    <xdr:grpSp>
      <xdr:nvGrpSpPr>
        <xdr:cNvPr id="133" name="Group 137"/>
        <xdr:cNvGrpSpPr>
          <a:grpSpLocks/>
        </xdr:cNvGrpSpPr>
      </xdr:nvGrpSpPr>
      <xdr:grpSpPr>
        <a:xfrm>
          <a:off x="14135100" y="8943975"/>
          <a:ext cx="209550" cy="180975"/>
          <a:chOff x="991" y="416"/>
          <a:chExt cx="22" cy="19"/>
        </a:xfrm>
        <a:solidFill>
          <a:srgbClr val="FFFFFF"/>
        </a:solidFill>
      </xdr:grpSpPr>
      <xdr:sp>
        <xdr:nvSpPr>
          <xdr:cNvPr id="134" name="Line 138"/>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Oval 139"/>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Oval 140"/>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457200</xdr:colOff>
      <xdr:row>44</xdr:row>
      <xdr:rowOff>180975</xdr:rowOff>
    </xdr:from>
    <xdr:to>
      <xdr:col>22</xdr:col>
      <xdr:colOff>9525</xdr:colOff>
      <xdr:row>45</xdr:row>
      <xdr:rowOff>180975</xdr:rowOff>
    </xdr:to>
    <xdr:grpSp>
      <xdr:nvGrpSpPr>
        <xdr:cNvPr id="137" name="Group 141"/>
        <xdr:cNvGrpSpPr>
          <a:grpSpLocks/>
        </xdr:cNvGrpSpPr>
      </xdr:nvGrpSpPr>
      <xdr:grpSpPr>
        <a:xfrm>
          <a:off x="13563600" y="9315450"/>
          <a:ext cx="209550" cy="190500"/>
          <a:chOff x="991" y="416"/>
          <a:chExt cx="22" cy="19"/>
        </a:xfrm>
        <a:solidFill>
          <a:srgbClr val="FFFFFF"/>
        </a:solidFill>
      </xdr:grpSpPr>
      <xdr:sp>
        <xdr:nvSpPr>
          <xdr:cNvPr id="138" name="Line 142"/>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Oval 143"/>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Oval 144"/>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44</xdr:row>
      <xdr:rowOff>180975</xdr:rowOff>
    </xdr:from>
    <xdr:to>
      <xdr:col>24</xdr:col>
      <xdr:colOff>19050</xdr:colOff>
      <xdr:row>45</xdr:row>
      <xdr:rowOff>180975</xdr:rowOff>
    </xdr:to>
    <xdr:grpSp>
      <xdr:nvGrpSpPr>
        <xdr:cNvPr id="141" name="Group 145"/>
        <xdr:cNvGrpSpPr>
          <a:grpSpLocks/>
        </xdr:cNvGrpSpPr>
      </xdr:nvGrpSpPr>
      <xdr:grpSpPr>
        <a:xfrm>
          <a:off x="13954125" y="9315450"/>
          <a:ext cx="209550" cy="190500"/>
          <a:chOff x="991" y="416"/>
          <a:chExt cx="22" cy="19"/>
        </a:xfrm>
        <a:solidFill>
          <a:srgbClr val="FFFFFF"/>
        </a:solidFill>
      </xdr:grpSpPr>
      <xdr:sp>
        <xdr:nvSpPr>
          <xdr:cNvPr id="142" name="Line 146"/>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 name="Oval 147"/>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Oval 148"/>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0</xdr:colOff>
      <xdr:row>44</xdr:row>
      <xdr:rowOff>171450</xdr:rowOff>
    </xdr:from>
    <xdr:to>
      <xdr:col>26</xdr:col>
      <xdr:colOff>19050</xdr:colOff>
      <xdr:row>45</xdr:row>
      <xdr:rowOff>171450</xdr:rowOff>
    </xdr:to>
    <xdr:grpSp>
      <xdr:nvGrpSpPr>
        <xdr:cNvPr id="145" name="Group 149"/>
        <xdr:cNvGrpSpPr>
          <a:grpSpLocks/>
        </xdr:cNvGrpSpPr>
      </xdr:nvGrpSpPr>
      <xdr:grpSpPr>
        <a:xfrm>
          <a:off x="14335125" y="9305925"/>
          <a:ext cx="209550" cy="190500"/>
          <a:chOff x="991" y="416"/>
          <a:chExt cx="22" cy="19"/>
        </a:xfrm>
        <a:solidFill>
          <a:srgbClr val="FFFFFF"/>
        </a:solidFill>
      </xdr:grpSpPr>
      <xdr:sp>
        <xdr:nvSpPr>
          <xdr:cNvPr id="146" name="Line 15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Oval 15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Oval 15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46</xdr:row>
      <xdr:rowOff>47625</xdr:rowOff>
    </xdr:from>
    <xdr:to>
      <xdr:col>25</xdr:col>
      <xdr:colOff>133350</xdr:colOff>
      <xdr:row>47</xdr:row>
      <xdr:rowOff>9525</xdr:rowOff>
    </xdr:to>
    <xdr:sp>
      <xdr:nvSpPr>
        <xdr:cNvPr id="149" name="Line 153"/>
        <xdr:cNvSpPr>
          <a:spLocks/>
        </xdr:cNvSpPr>
      </xdr:nvSpPr>
      <xdr:spPr>
        <a:xfrm>
          <a:off x="14401800" y="95631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39</xdr:row>
      <xdr:rowOff>266700</xdr:rowOff>
    </xdr:from>
    <xdr:to>
      <xdr:col>21</xdr:col>
      <xdr:colOff>114300</xdr:colOff>
      <xdr:row>40</xdr:row>
      <xdr:rowOff>114300</xdr:rowOff>
    </xdr:to>
    <xdr:sp>
      <xdr:nvSpPr>
        <xdr:cNvPr id="150" name="Line 154"/>
        <xdr:cNvSpPr>
          <a:spLocks/>
        </xdr:cNvSpPr>
      </xdr:nvSpPr>
      <xdr:spPr>
        <a:xfrm>
          <a:off x="13620750" y="826770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45</xdr:row>
      <xdr:rowOff>66675</xdr:rowOff>
    </xdr:from>
    <xdr:to>
      <xdr:col>26</xdr:col>
      <xdr:colOff>180975</xdr:colOff>
      <xdr:row>46</xdr:row>
      <xdr:rowOff>28575</xdr:rowOff>
    </xdr:to>
    <xdr:sp>
      <xdr:nvSpPr>
        <xdr:cNvPr id="151" name="Line 155"/>
        <xdr:cNvSpPr>
          <a:spLocks/>
        </xdr:cNvSpPr>
      </xdr:nvSpPr>
      <xdr:spPr>
        <a:xfrm rot="20291916">
          <a:off x="14639925" y="93916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44</xdr:row>
      <xdr:rowOff>0</xdr:rowOff>
    </xdr:from>
    <xdr:to>
      <xdr:col>26</xdr:col>
      <xdr:colOff>314325</xdr:colOff>
      <xdr:row>44</xdr:row>
      <xdr:rowOff>152400</xdr:rowOff>
    </xdr:to>
    <xdr:sp>
      <xdr:nvSpPr>
        <xdr:cNvPr id="152" name="Line 156"/>
        <xdr:cNvSpPr>
          <a:spLocks/>
        </xdr:cNvSpPr>
      </xdr:nvSpPr>
      <xdr:spPr>
        <a:xfrm rot="18983831">
          <a:off x="14773275" y="91344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42</xdr:row>
      <xdr:rowOff>38100</xdr:rowOff>
    </xdr:from>
    <xdr:to>
      <xdr:col>20</xdr:col>
      <xdr:colOff>257175</xdr:colOff>
      <xdr:row>43</xdr:row>
      <xdr:rowOff>0</xdr:rowOff>
    </xdr:to>
    <xdr:sp>
      <xdr:nvSpPr>
        <xdr:cNvPr id="153" name="Line 157"/>
        <xdr:cNvSpPr>
          <a:spLocks/>
        </xdr:cNvSpPr>
      </xdr:nvSpPr>
      <xdr:spPr>
        <a:xfrm rot="18983831">
          <a:off x="13296900" y="87915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40</xdr:row>
      <xdr:rowOff>152400</xdr:rowOff>
    </xdr:from>
    <xdr:to>
      <xdr:col>20</xdr:col>
      <xdr:colOff>371475</xdr:colOff>
      <xdr:row>41</xdr:row>
      <xdr:rowOff>114300</xdr:rowOff>
    </xdr:to>
    <xdr:sp>
      <xdr:nvSpPr>
        <xdr:cNvPr id="154" name="Line 158"/>
        <xdr:cNvSpPr>
          <a:spLocks/>
        </xdr:cNvSpPr>
      </xdr:nvSpPr>
      <xdr:spPr>
        <a:xfrm rot="20291916">
          <a:off x="13411200" y="85248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46</xdr:row>
      <xdr:rowOff>133350</xdr:rowOff>
    </xdr:from>
    <xdr:to>
      <xdr:col>24</xdr:col>
      <xdr:colOff>66675</xdr:colOff>
      <xdr:row>47</xdr:row>
      <xdr:rowOff>95250</xdr:rowOff>
    </xdr:to>
    <xdr:sp>
      <xdr:nvSpPr>
        <xdr:cNvPr id="155" name="Line 159"/>
        <xdr:cNvSpPr>
          <a:spLocks/>
        </xdr:cNvSpPr>
      </xdr:nvSpPr>
      <xdr:spPr>
        <a:xfrm rot="952048">
          <a:off x="14144625" y="96488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39</xdr:row>
      <xdr:rowOff>161925</xdr:rowOff>
    </xdr:from>
    <xdr:to>
      <xdr:col>22</xdr:col>
      <xdr:colOff>171450</xdr:colOff>
      <xdr:row>40</xdr:row>
      <xdr:rowOff>9525</xdr:rowOff>
    </xdr:to>
    <xdr:sp>
      <xdr:nvSpPr>
        <xdr:cNvPr id="156" name="Line 160"/>
        <xdr:cNvSpPr>
          <a:spLocks/>
        </xdr:cNvSpPr>
      </xdr:nvSpPr>
      <xdr:spPr>
        <a:xfrm rot="952048">
          <a:off x="13868400" y="816292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46</xdr:row>
      <xdr:rowOff>123825</xdr:rowOff>
    </xdr:from>
    <xdr:to>
      <xdr:col>22</xdr:col>
      <xdr:colOff>171450</xdr:colOff>
      <xdr:row>47</xdr:row>
      <xdr:rowOff>85725</xdr:rowOff>
    </xdr:to>
    <xdr:sp>
      <xdr:nvSpPr>
        <xdr:cNvPr id="157" name="Line 161"/>
        <xdr:cNvSpPr>
          <a:spLocks/>
        </xdr:cNvSpPr>
      </xdr:nvSpPr>
      <xdr:spPr>
        <a:xfrm rot="2229415">
          <a:off x="13868400" y="96393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39</xdr:row>
      <xdr:rowOff>171450</xdr:rowOff>
    </xdr:from>
    <xdr:to>
      <xdr:col>24</xdr:col>
      <xdr:colOff>180975</xdr:colOff>
      <xdr:row>40</xdr:row>
      <xdr:rowOff>19050</xdr:rowOff>
    </xdr:to>
    <xdr:sp>
      <xdr:nvSpPr>
        <xdr:cNvPr id="158" name="Line 162"/>
        <xdr:cNvSpPr>
          <a:spLocks/>
        </xdr:cNvSpPr>
      </xdr:nvSpPr>
      <xdr:spPr>
        <a:xfrm rot="2229415">
          <a:off x="14258925" y="817245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40</xdr:row>
      <xdr:rowOff>47625</xdr:rowOff>
    </xdr:from>
    <xdr:to>
      <xdr:col>26</xdr:col>
      <xdr:colOff>85725</xdr:colOff>
      <xdr:row>40</xdr:row>
      <xdr:rowOff>114300</xdr:rowOff>
    </xdr:to>
    <xdr:sp>
      <xdr:nvSpPr>
        <xdr:cNvPr id="159" name="Line 163"/>
        <xdr:cNvSpPr>
          <a:spLocks/>
        </xdr:cNvSpPr>
      </xdr:nvSpPr>
      <xdr:spPr>
        <a:xfrm rot="3324309">
          <a:off x="14468475" y="842010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457200</xdr:colOff>
      <xdr:row>46</xdr:row>
      <xdr:rowOff>66675</xdr:rowOff>
    </xdr:from>
    <xdr:to>
      <xdr:col>21</xdr:col>
      <xdr:colOff>133350</xdr:colOff>
      <xdr:row>46</xdr:row>
      <xdr:rowOff>133350</xdr:rowOff>
    </xdr:to>
    <xdr:sp>
      <xdr:nvSpPr>
        <xdr:cNvPr id="160" name="Line 164"/>
        <xdr:cNvSpPr>
          <a:spLocks/>
        </xdr:cNvSpPr>
      </xdr:nvSpPr>
      <xdr:spPr>
        <a:xfrm rot="3324309">
          <a:off x="13563600" y="958215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41</xdr:row>
      <xdr:rowOff>47625</xdr:rowOff>
    </xdr:from>
    <xdr:to>
      <xdr:col>26</xdr:col>
      <xdr:colOff>276225</xdr:colOff>
      <xdr:row>41</xdr:row>
      <xdr:rowOff>123825</xdr:rowOff>
    </xdr:to>
    <xdr:sp>
      <xdr:nvSpPr>
        <xdr:cNvPr id="161" name="Line 165"/>
        <xdr:cNvSpPr>
          <a:spLocks/>
        </xdr:cNvSpPr>
      </xdr:nvSpPr>
      <xdr:spPr>
        <a:xfrm rot="4838753">
          <a:off x="14658975" y="861060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45</xdr:row>
      <xdr:rowOff>47625</xdr:rowOff>
    </xdr:from>
    <xdr:to>
      <xdr:col>20</xdr:col>
      <xdr:colOff>400050</xdr:colOff>
      <xdr:row>45</xdr:row>
      <xdr:rowOff>123825</xdr:rowOff>
    </xdr:to>
    <xdr:sp>
      <xdr:nvSpPr>
        <xdr:cNvPr id="162" name="Line 166"/>
        <xdr:cNvSpPr>
          <a:spLocks/>
        </xdr:cNvSpPr>
      </xdr:nvSpPr>
      <xdr:spPr>
        <a:xfrm rot="4838753">
          <a:off x="13363575" y="937260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42</xdr:row>
      <xdr:rowOff>142875</xdr:rowOff>
    </xdr:from>
    <xdr:to>
      <xdr:col>26</xdr:col>
      <xdr:colOff>371475</xdr:colOff>
      <xdr:row>43</xdr:row>
      <xdr:rowOff>19050</xdr:rowOff>
    </xdr:to>
    <xdr:sp>
      <xdr:nvSpPr>
        <xdr:cNvPr id="163" name="Line 167"/>
        <xdr:cNvSpPr>
          <a:spLocks/>
        </xdr:cNvSpPr>
      </xdr:nvSpPr>
      <xdr:spPr>
        <a:xfrm rot="6195945">
          <a:off x="14754225" y="889635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43</xdr:row>
      <xdr:rowOff>171450</xdr:rowOff>
    </xdr:from>
    <xdr:to>
      <xdr:col>20</xdr:col>
      <xdr:colOff>285750</xdr:colOff>
      <xdr:row>44</xdr:row>
      <xdr:rowOff>57150</xdr:rowOff>
    </xdr:to>
    <xdr:sp>
      <xdr:nvSpPr>
        <xdr:cNvPr id="164" name="Line 168"/>
        <xdr:cNvSpPr>
          <a:spLocks/>
        </xdr:cNvSpPr>
      </xdr:nvSpPr>
      <xdr:spPr>
        <a:xfrm rot="6195945">
          <a:off x="13249275" y="911542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50</xdr:row>
      <xdr:rowOff>104775</xdr:rowOff>
    </xdr:from>
    <xdr:to>
      <xdr:col>16</xdr:col>
      <xdr:colOff>66675</xdr:colOff>
      <xdr:row>52</xdr:row>
      <xdr:rowOff>38100</xdr:rowOff>
    </xdr:to>
    <xdr:sp>
      <xdr:nvSpPr>
        <xdr:cNvPr id="165" name="AutoShape 199">
          <a:hlinkClick r:id="rId1"/>
        </xdr:cNvPr>
        <xdr:cNvSpPr>
          <a:spLocks/>
        </xdr:cNvSpPr>
      </xdr:nvSpPr>
      <xdr:spPr>
        <a:xfrm>
          <a:off x="9496425" y="10344150"/>
          <a:ext cx="1314450" cy="276225"/>
        </a:xfrm>
        <a:prstGeom prst="bevel">
          <a:avLst/>
        </a:prstGeom>
        <a:solidFill>
          <a:srgbClr val="FFFF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電気の排出係数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6</xdr:row>
      <xdr:rowOff>219075</xdr:rowOff>
    </xdr:from>
    <xdr:to>
      <xdr:col>26</xdr:col>
      <xdr:colOff>304800</xdr:colOff>
      <xdr:row>14</xdr:row>
      <xdr:rowOff>28575</xdr:rowOff>
    </xdr:to>
    <xdr:sp>
      <xdr:nvSpPr>
        <xdr:cNvPr id="1" name="Oval 263"/>
        <xdr:cNvSpPr>
          <a:spLocks/>
        </xdr:cNvSpPr>
      </xdr:nvSpPr>
      <xdr:spPr>
        <a:xfrm>
          <a:off x="13306425" y="1447800"/>
          <a:ext cx="1524000" cy="1514475"/>
        </a:xfrm>
        <a:prstGeom prst="ellipse">
          <a:avLst/>
        </a:prstGeom>
        <a:solidFill>
          <a:srgbClr val="FF6600">
            <a:alpha val="20000"/>
          </a:srgbClr>
        </a:solid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xdr:row>
      <xdr:rowOff>19050</xdr:rowOff>
    </xdr:from>
    <xdr:to>
      <xdr:col>24</xdr:col>
      <xdr:colOff>9525</xdr:colOff>
      <xdr:row>9</xdr:row>
      <xdr:rowOff>19050</xdr:rowOff>
    </xdr:to>
    <xdr:grpSp>
      <xdr:nvGrpSpPr>
        <xdr:cNvPr id="2" name="Group 264"/>
        <xdr:cNvGrpSpPr>
          <a:grpSpLocks/>
        </xdr:cNvGrpSpPr>
      </xdr:nvGrpSpPr>
      <xdr:grpSpPr>
        <a:xfrm>
          <a:off x="13944600" y="1809750"/>
          <a:ext cx="209550" cy="190500"/>
          <a:chOff x="991" y="416"/>
          <a:chExt cx="22" cy="19"/>
        </a:xfrm>
        <a:solidFill>
          <a:srgbClr val="FFFFFF"/>
        </a:solidFill>
      </xdr:grpSpPr>
      <xdr:sp>
        <xdr:nvSpPr>
          <xdr:cNvPr id="3" name="Line 26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26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26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10</xdr:row>
      <xdr:rowOff>0</xdr:rowOff>
    </xdr:from>
    <xdr:to>
      <xdr:col>23</xdr:col>
      <xdr:colOff>9525</xdr:colOff>
      <xdr:row>10</xdr:row>
      <xdr:rowOff>180975</xdr:rowOff>
    </xdr:to>
    <xdr:grpSp>
      <xdr:nvGrpSpPr>
        <xdr:cNvPr id="6" name="Group 268"/>
        <xdr:cNvGrpSpPr>
          <a:grpSpLocks/>
        </xdr:cNvGrpSpPr>
      </xdr:nvGrpSpPr>
      <xdr:grpSpPr>
        <a:xfrm>
          <a:off x="13754100" y="2171700"/>
          <a:ext cx="209550" cy="180975"/>
          <a:chOff x="991" y="416"/>
          <a:chExt cx="22" cy="19"/>
        </a:xfrm>
        <a:solidFill>
          <a:srgbClr val="FFFFFF"/>
        </a:solidFill>
      </xdr:grpSpPr>
      <xdr:sp>
        <xdr:nvSpPr>
          <xdr:cNvPr id="7" name="Line 26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27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27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180975</xdr:colOff>
      <xdr:row>10</xdr:row>
      <xdr:rowOff>0</xdr:rowOff>
    </xdr:from>
    <xdr:to>
      <xdr:col>25</xdr:col>
      <xdr:colOff>9525</xdr:colOff>
      <xdr:row>10</xdr:row>
      <xdr:rowOff>180975</xdr:rowOff>
    </xdr:to>
    <xdr:grpSp>
      <xdr:nvGrpSpPr>
        <xdr:cNvPr id="10" name="Group 272"/>
        <xdr:cNvGrpSpPr>
          <a:grpSpLocks/>
        </xdr:cNvGrpSpPr>
      </xdr:nvGrpSpPr>
      <xdr:grpSpPr>
        <a:xfrm>
          <a:off x="14135100" y="2171700"/>
          <a:ext cx="209550" cy="180975"/>
          <a:chOff x="991" y="416"/>
          <a:chExt cx="22" cy="19"/>
        </a:xfrm>
        <a:solidFill>
          <a:srgbClr val="FFFFFF"/>
        </a:solidFill>
      </xdr:grpSpPr>
      <xdr:sp>
        <xdr:nvSpPr>
          <xdr:cNvPr id="11" name="Line 27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27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27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457200</xdr:colOff>
      <xdr:row>11</xdr:row>
      <xdr:rowOff>180975</xdr:rowOff>
    </xdr:from>
    <xdr:to>
      <xdr:col>22</xdr:col>
      <xdr:colOff>9525</xdr:colOff>
      <xdr:row>12</xdr:row>
      <xdr:rowOff>180975</xdr:rowOff>
    </xdr:to>
    <xdr:grpSp>
      <xdr:nvGrpSpPr>
        <xdr:cNvPr id="14" name="Group 276"/>
        <xdr:cNvGrpSpPr>
          <a:grpSpLocks/>
        </xdr:cNvGrpSpPr>
      </xdr:nvGrpSpPr>
      <xdr:grpSpPr>
        <a:xfrm>
          <a:off x="13563600" y="2543175"/>
          <a:ext cx="209550" cy="190500"/>
          <a:chOff x="991" y="416"/>
          <a:chExt cx="22" cy="19"/>
        </a:xfrm>
        <a:solidFill>
          <a:srgbClr val="FFFFFF"/>
        </a:solidFill>
      </xdr:grpSpPr>
      <xdr:sp>
        <xdr:nvSpPr>
          <xdr:cNvPr id="15" name="Line 27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27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Oval 27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11</xdr:row>
      <xdr:rowOff>180975</xdr:rowOff>
    </xdr:from>
    <xdr:to>
      <xdr:col>24</xdr:col>
      <xdr:colOff>19050</xdr:colOff>
      <xdr:row>12</xdr:row>
      <xdr:rowOff>180975</xdr:rowOff>
    </xdr:to>
    <xdr:grpSp>
      <xdr:nvGrpSpPr>
        <xdr:cNvPr id="18" name="Group 280"/>
        <xdr:cNvGrpSpPr>
          <a:grpSpLocks/>
        </xdr:cNvGrpSpPr>
      </xdr:nvGrpSpPr>
      <xdr:grpSpPr>
        <a:xfrm>
          <a:off x="13954125" y="2543175"/>
          <a:ext cx="209550" cy="190500"/>
          <a:chOff x="991" y="416"/>
          <a:chExt cx="22" cy="19"/>
        </a:xfrm>
        <a:solidFill>
          <a:srgbClr val="FFFFFF"/>
        </a:solidFill>
      </xdr:grpSpPr>
      <xdr:sp>
        <xdr:nvSpPr>
          <xdr:cNvPr id="19" name="Line 28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Oval 28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28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0</xdr:colOff>
      <xdr:row>11</xdr:row>
      <xdr:rowOff>171450</xdr:rowOff>
    </xdr:from>
    <xdr:to>
      <xdr:col>26</xdr:col>
      <xdr:colOff>19050</xdr:colOff>
      <xdr:row>12</xdr:row>
      <xdr:rowOff>171450</xdr:rowOff>
    </xdr:to>
    <xdr:grpSp>
      <xdr:nvGrpSpPr>
        <xdr:cNvPr id="22" name="Group 284"/>
        <xdr:cNvGrpSpPr>
          <a:grpSpLocks/>
        </xdr:cNvGrpSpPr>
      </xdr:nvGrpSpPr>
      <xdr:grpSpPr>
        <a:xfrm>
          <a:off x="14335125" y="2533650"/>
          <a:ext cx="209550" cy="190500"/>
          <a:chOff x="991" y="416"/>
          <a:chExt cx="22" cy="19"/>
        </a:xfrm>
        <a:solidFill>
          <a:srgbClr val="FFFFFF"/>
        </a:solidFill>
      </xdr:grpSpPr>
      <xdr:sp>
        <xdr:nvSpPr>
          <xdr:cNvPr id="23" name="Line 28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28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Oval 28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13</xdr:row>
      <xdr:rowOff>47625</xdr:rowOff>
    </xdr:from>
    <xdr:to>
      <xdr:col>25</xdr:col>
      <xdr:colOff>133350</xdr:colOff>
      <xdr:row>14</xdr:row>
      <xdr:rowOff>9525</xdr:rowOff>
    </xdr:to>
    <xdr:sp>
      <xdr:nvSpPr>
        <xdr:cNvPr id="26" name="Line 288"/>
        <xdr:cNvSpPr>
          <a:spLocks/>
        </xdr:cNvSpPr>
      </xdr:nvSpPr>
      <xdr:spPr>
        <a:xfrm>
          <a:off x="14401800" y="27908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6</xdr:row>
      <xdr:rowOff>266700</xdr:rowOff>
    </xdr:from>
    <xdr:to>
      <xdr:col>21</xdr:col>
      <xdr:colOff>114300</xdr:colOff>
      <xdr:row>7</xdr:row>
      <xdr:rowOff>114300</xdr:rowOff>
    </xdr:to>
    <xdr:sp>
      <xdr:nvSpPr>
        <xdr:cNvPr id="27" name="Line 289"/>
        <xdr:cNvSpPr>
          <a:spLocks/>
        </xdr:cNvSpPr>
      </xdr:nvSpPr>
      <xdr:spPr>
        <a:xfrm>
          <a:off x="13620750" y="149542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12</xdr:row>
      <xdr:rowOff>66675</xdr:rowOff>
    </xdr:from>
    <xdr:to>
      <xdr:col>26</xdr:col>
      <xdr:colOff>180975</xdr:colOff>
      <xdr:row>13</xdr:row>
      <xdr:rowOff>28575</xdr:rowOff>
    </xdr:to>
    <xdr:sp>
      <xdr:nvSpPr>
        <xdr:cNvPr id="28" name="Line 290"/>
        <xdr:cNvSpPr>
          <a:spLocks/>
        </xdr:cNvSpPr>
      </xdr:nvSpPr>
      <xdr:spPr>
        <a:xfrm rot="20291916">
          <a:off x="14639925" y="26193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11</xdr:row>
      <xdr:rowOff>0</xdr:rowOff>
    </xdr:from>
    <xdr:to>
      <xdr:col>26</xdr:col>
      <xdr:colOff>314325</xdr:colOff>
      <xdr:row>11</xdr:row>
      <xdr:rowOff>152400</xdr:rowOff>
    </xdr:to>
    <xdr:sp>
      <xdr:nvSpPr>
        <xdr:cNvPr id="29" name="Line 291"/>
        <xdr:cNvSpPr>
          <a:spLocks/>
        </xdr:cNvSpPr>
      </xdr:nvSpPr>
      <xdr:spPr>
        <a:xfrm rot="18983831">
          <a:off x="14773275" y="23622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9</xdr:row>
      <xdr:rowOff>38100</xdr:rowOff>
    </xdr:from>
    <xdr:to>
      <xdr:col>20</xdr:col>
      <xdr:colOff>257175</xdr:colOff>
      <xdr:row>10</xdr:row>
      <xdr:rowOff>0</xdr:rowOff>
    </xdr:to>
    <xdr:sp>
      <xdr:nvSpPr>
        <xdr:cNvPr id="30" name="Line 292"/>
        <xdr:cNvSpPr>
          <a:spLocks/>
        </xdr:cNvSpPr>
      </xdr:nvSpPr>
      <xdr:spPr>
        <a:xfrm rot="18983831">
          <a:off x="13296900" y="20193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7</xdr:row>
      <xdr:rowOff>152400</xdr:rowOff>
    </xdr:from>
    <xdr:to>
      <xdr:col>20</xdr:col>
      <xdr:colOff>371475</xdr:colOff>
      <xdr:row>8</xdr:row>
      <xdr:rowOff>114300</xdr:rowOff>
    </xdr:to>
    <xdr:sp>
      <xdr:nvSpPr>
        <xdr:cNvPr id="31" name="Line 293"/>
        <xdr:cNvSpPr>
          <a:spLocks/>
        </xdr:cNvSpPr>
      </xdr:nvSpPr>
      <xdr:spPr>
        <a:xfrm rot="20291916">
          <a:off x="13411200" y="17526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133350</xdr:rowOff>
    </xdr:from>
    <xdr:to>
      <xdr:col>24</xdr:col>
      <xdr:colOff>66675</xdr:colOff>
      <xdr:row>14</xdr:row>
      <xdr:rowOff>95250</xdr:rowOff>
    </xdr:to>
    <xdr:sp>
      <xdr:nvSpPr>
        <xdr:cNvPr id="32" name="Line 294"/>
        <xdr:cNvSpPr>
          <a:spLocks/>
        </xdr:cNvSpPr>
      </xdr:nvSpPr>
      <xdr:spPr>
        <a:xfrm rot="952048">
          <a:off x="14144625" y="28765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xdr:row>
      <xdr:rowOff>161925</xdr:rowOff>
    </xdr:from>
    <xdr:to>
      <xdr:col>22</xdr:col>
      <xdr:colOff>171450</xdr:colOff>
      <xdr:row>7</xdr:row>
      <xdr:rowOff>9525</xdr:rowOff>
    </xdr:to>
    <xdr:sp>
      <xdr:nvSpPr>
        <xdr:cNvPr id="33" name="Line 295"/>
        <xdr:cNvSpPr>
          <a:spLocks/>
        </xdr:cNvSpPr>
      </xdr:nvSpPr>
      <xdr:spPr>
        <a:xfrm rot="952048">
          <a:off x="13868400" y="139065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13</xdr:row>
      <xdr:rowOff>123825</xdr:rowOff>
    </xdr:from>
    <xdr:to>
      <xdr:col>22</xdr:col>
      <xdr:colOff>171450</xdr:colOff>
      <xdr:row>14</xdr:row>
      <xdr:rowOff>85725</xdr:rowOff>
    </xdr:to>
    <xdr:sp>
      <xdr:nvSpPr>
        <xdr:cNvPr id="34" name="Line 296"/>
        <xdr:cNvSpPr>
          <a:spLocks/>
        </xdr:cNvSpPr>
      </xdr:nvSpPr>
      <xdr:spPr>
        <a:xfrm rot="2229415">
          <a:off x="13868400" y="28670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6</xdr:row>
      <xdr:rowOff>171450</xdr:rowOff>
    </xdr:from>
    <xdr:to>
      <xdr:col>24</xdr:col>
      <xdr:colOff>180975</xdr:colOff>
      <xdr:row>7</xdr:row>
      <xdr:rowOff>19050</xdr:rowOff>
    </xdr:to>
    <xdr:sp>
      <xdr:nvSpPr>
        <xdr:cNvPr id="35" name="Line 297"/>
        <xdr:cNvSpPr>
          <a:spLocks/>
        </xdr:cNvSpPr>
      </xdr:nvSpPr>
      <xdr:spPr>
        <a:xfrm rot="2229415">
          <a:off x="14258925" y="140017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7</xdr:row>
      <xdr:rowOff>47625</xdr:rowOff>
    </xdr:from>
    <xdr:to>
      <xdr:col>26</xdr:col>
      <xdr:colOff>85725</xdr:colOff>
      <xdr:row>7</xdr:row>
      <xdr:rowOff>114300</xdr:rowOff>
    </xdr:to>
    <xdr:sp>
      <xdr:nvSpPr>
        <xdr:cNvPr id="36" name="Line 298"/>
        <xdr:cNvSpPr>
          <a:spLocks/>
        </xdr:cNvSpPr>
      </xdr:nvSpPr>
      <xdr:spPr>
        <a:xfrm rot="3324309">
          <a:off x="14468475" y="164782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457200</xdr:colOff>
      <xdr:row>13</xdr:row>
      <xdr:rowOff>66675</xdr:rowOff>
    </xdr:from>
    <xdr:to>
      <xdr:col>21</xdr:col>
      <xdr:colOff>133350</xdr:colOff>
      <xdr:row>13</xdr:row>
      <xdr:rowOff>133350</xdr:rowOff>
    </xdr:to>
    <xdr:sp>
      <xdr:nvSpPr>
        <xdr:cNvPr id="37" name="Line 299"/>
        <xdr:cNvSpPr>
          <a:spLocks/>
        </xdr:cNvSpPr>
      </xdr:nvSpPr>
      <xdr:spPr>
        <a:xfrm rot="3324309">
          <a:off x="13563600" y="280987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8</xdr:row>
      <xdr:rowOff>47625</xdr:rowOff>
    </xdr:from>
    <xdr:to>
      <xdr:col>26</xdr:col>
      <xdr:colOff>276225</xdr:colOff>
      <xdr:row>8</xdr:row>
      <xdr:rowOff>123825</xdr:rowOff>
    </xdr:to>
    <xdr:sp>
      <xdr:nvSpPr>
        <xdr:cNvPr id="38" name="Line 300"/>
        <xdr:cNvSpPr>
          <a:spLocks/>
        </xdr:cNvSpPr>
      </xdr:nvSpPr>
      <xdr:spPr>
        <a:xfrm rot="4838753">
          <a:off x="14658975" y="183832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12</xdr:row>
      <xdr:rowOff>47625</xdr:rowOff>
    </xdr:from>
    <xdr:to>
      <xdr:col>20</xdr:col>
      <xdr:colOff>400050</xdr:colOff>
      <xdr:row>12</xdr:row>
      <xdr:rowOff>123825</xdr:rowOff>
    </xdr:to>
    <xdr:sp>
      <xdr:nvSpPr>
        <xdr:cNvPr id="39" name="Line 301"/>
        <xdr:cNvSpPr>
          <a:spLocks/>
        </xdr:cNvSpPr>
      </xdr:nvSpPr>
      <xdr:spPr>
        <a:xfrm rot="4838753">
          <a:off x="13363575" y="260032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9</xdr:row>
      <xdr:rowOff>142875</xdr:rowOff>
    </xdr:from>
    <xdr:to>
      <xdr:col>26</xdr:col>
      <xdr:colOff>371475</xdr:colOff>
      <xdr:row>10</xdr:row>
      <xdr:rowOff>19050</xdr:rowOff>
    </xdr:to>
    <xdr:sp>
      <xdr:nvSpPr>
        <xdr:cNvPr id="40" name="Line 302"/>
        <xdr:cNvSpPr>
          <a:spLocks/>
        </xdr:cNvSpPr>
      </xdr:nvSpPr>
      <xdr:spPr>
        <a:xfrm rot="6195945">
          <a:off x="14754225" y="212407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10</xdr:row>
      <xdr:rowOff>171450</xdr:rowOff>
    </xdr:from>
    <xdr:to>
      <xdr:col>20</xdr:col>
      <xdr:colOff>285750</xdr:colOff>
      <xdr:row>11</xdr:row>
      <xdr:rowOff>57150</xdr:rowOff>
    </xdr:to>
    <xdr:sp>
      <xdr:nvSpPr>
        <xdr:cNvPr id="41" name="Line 303"/>
        <xdr:cNvSpPr>
          <a:spLocks/>
        </xdr:cNvSpPr>
      </xdr:nvSpPr>
      <xdr:spPr>
        <a:xfrm rot="6195945">
          <a:off x="13249275" y="234315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17</xdr:row>
      <xdr:rowOff>219075</xdr:rowOff>
    </xdr:from>
    <xdr:to>
      <xdr:col>26</xdr:col>
      <xdr:colOff>304800</xdr:colOff>
      <xdr:row>25</xdr:row>
      <xdr:rowOff>28575</xdr:rowOff>
    </xdr:to>
    <xdr:sp>
      <xdr:nvSpPr>
        <xdr:cNvPr id="42" name="Oval 305"/>
        <xdr:cNvSpPr>
          <a:spLocks/>
        </xdr:cNvSpPr>
      </xdr:nvSpPr>
      <xdr:spPr>
        <a:xfrm>
          <a:off x="13306425" y="3705225"/>
          <a:ext cx="1524000" cy="1514475"/>
        </a:xfrm>
        <a:prstGeom prst="ellipse">
          <a:avLst/>
        </a:prstGeom>
        <a:solidFill>
          <a:srgbClr val="FF6600">
            <a:alpha val="20000"/>
          </a:srgbClr>
        </a:solid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19</xdr:row>
      <xdr:rowOff>19050</xdr:rowOff>
    </xdr:from>
    <xdr:to>
      <xdr:col>24</xdr:col>
      <xdr:colOff>9525</xdr:colOff>
      <xdr:row>20</xdr:row>
      <xdr:rowOff>19050</xdr:rowOff>
    </xdr:to>
    <xdr:grpSp>
      <xdr:nvGrpSpPr>
        <xdr:cNvPr id="43" name="Group 306"/>
        <xdr:cNvGrpSpPr>
          <a:grpSpLocks/>
        </xdr:cNvGrpSpPr>
      </xdr:nvGrpSpPr>
      <xdr:grpSpPr>
        <a:xfrm>
          <a:off x="13944600" y="4067175"/>
          <a:ext cx="209550" cy="190500"/>
          <a:chOff x="991" y="416"/>
          <a:chExt cx="22" cy="19"/>
        </a:xfrm>
        <a:solidFill>
          <a:srgbClr val="FFFFFF"/>
        </a:solidFill>
      </xdr:grpSpPr>
      <xdr:sp>
        <xdr:nvSpPr>
          <xdr:cNvPr id="44" name="Line 30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Oval 30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Oval 30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21</xdr:row>
      <xdr:rowOff>0</xdr:rowOff>
    </xdr:from>
    <xdr:to>
      <xdr:col>23</xdr:col>
      <xdr:colOff>9525</xdr:colOff>
      <xdr:row>21</xdr:row>
      <xdr:rowOff>180975</xdr:rowOff>
    </xdr:to>
    <xdr:grpSp>
      <xdr:nvGrpSpPr>
        <xdr:cNvPr id="47" name="Group 310"/>
        <xdr:cNvGrpSpPr>
          <a:grpSpLocks/>
        </xdr:cNvGrpSpPr>
      </xdr:nvGrpSpPr>
      <xdr:grpSpPr>
        <a:xfrm>
          <a:off x="13754100" y="4429125"/>
          <a:ext cx="209550" cy="180975"/>
          <a:chOff x="991" y="416"/>
          <a:chExt cx="22" cy="19"/>
        </a:xfrm>
        <a:solidFill>
          <a:srgbClr val="FFFFFF"/>
        </a:solidFill>
      </xdr:grpSpPr>
      <xdr:sp>
        <xdr:nvSpPr>
          <xdr:cNvPr id="48" name="Line 31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Oval 31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Oval 31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180975</xdr:colOff>
      <xdr:row>21</xdr:row>
      <xdr:rowOff>0</xdr:rowOff>
    </xdr:from>
    <xdr:to>
      <xdr:col>25</xdr:col>
      <xdr:colOff>9525</xdr:colOff>
      <xdr:row>21</xdr:row>
      <xdr:rowOff>180975</xdr:rowOff>
    </xdr:to>
    <xdr:grpSp>
      <xdr:nvGrpSpPr>
        <xdr:cNvPr id="51" name="Group 314"/>
        <xdr:cNvGrpSpPr>
          <a:grpSpLocks/>
        </xdr:cNvGrpSpPr>
      </xdr:nvGrpSpPr>
      <xdr:grpSpPr>
        <a:xfrm>
          <a:off x="14135100" y="4429125"/>
          <a:ext cx="209550" cy="180975"/>
          <a:chOff x="991" y="416"/>
          <a:chExt cx="22" cy="19"/>
        </a:xfrm>
        <a:solidFill>
          <a:srgbClr val="FFFFFF"/>
        </a:solidFill>
      </xdr:grpSpPr>
      <xdr:sp>
        <xdr:nvSpPr>
          <xdr:cNvPr id="52" name="Line 31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Oval 31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Oval 31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457200</xdr:colOff>
      <xdr:row>22</xdr:row>
      <xdr:rowOff>180975</xdr:rowOff>
    </xdr:from>
    <xdr:to>
      <xdr:col>22</xdr:col>
      <xdr:colOff>9525</xdr:colOff>
      <xdr:row>23</xdr:row>
      <xdr:rowOff>180975</xdr:rowOff>
    </xdr:to>
    <xdr:grpSp>
      <xdr:nvGrpSpPr>
        <xdr:cNvPr id="55" name="Group 318"/>
        <xdr:cNvGrpSpPr>
          <a:grpSpLocks/>
        </xdr:cNvGrpSpPr>
      </xdr:nvGrpSpPr>
      <xdr:grpSpPr>
        <a:xfrm>
          <a:off x="13563600" y="4800600"/>
          <a:ext cx="209550" cy="190500"/>
          <a:chOff x="991" y="416"/>
          <a:chExt cx="22" cy="19"/>
        </a:xfrm>
        <a:solidFill>
          <a:srgbClr val="FFFFFF"/>
        </a:solidFill>
      </xdr:grpSpPr>
      <xdr:sp>
        <xdr:nvSpPr>
          <xdr:cNvPr id="56" name="Line 31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32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32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22</xdr:row>
      <xdr:rowOff>180975</xdr:rowOff>
    </xdr:from>
    <xdr:to>
      <xdr:col>24</xdr:col>
      <xdr:colOff>19050</xdr:colOff>
      <xdr:row>23</xdr:row>
      <xdr:rowOff>180975</xdr:rowOff>
    </xdr:to>
    <xdr:grpSp>
      <xdr:nvGrpSpPr>
        <xdr:cNvPr id="59" name="Group 322"/>
        <xdr:cNvGrpSpPr>
          <a:grpSpLocks/>
        </xdr:cNvGrpSpPr>
      </xdr:nvGrpSpPr>
      <xdr:grpSpPr>
        <a:xfrm>
          <a:off x="13954125" y="4800600"/>
          <a:ext cx="209550" cy="190500"/>
          <a:chOff x="991" y="416"/>
          <a:chExt cx="22" cy="19"/>
        </a:xfrm>
        <a:solidFill>
          <a:srgbClr val="FFFFFF"/>
        </a:solidFill>
      </xdr:grpSpPr>
      <xdr:sp>
        <xdr:nvSpPr>
          <xdr:cNvPr id="60" name="Line 32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32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Oval 32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0</xdr:colOff>
      <xdr:row>22</xdr:row>
      <xdr:rowOff>171450</xdr:rowOff>
    </xdr:from>
    <xdr:to>
      <xdr:col>26</xdr:col>
      <xdr:colOff>19050</xdr:colOff>
      <xdr:row>23</xdr:row>
      <xdr:rowOff>171450</xdr:rowOff>
    </xdr:to>
    <xdr:grpSp>
      <xdr:nvGrpSpPr>
        <xdr:cNvPr id="63" name="Group 326"/>
        <xdr:cNvGrpSpPr>
          <a:grpSpLocks/>
        </xdr:cNvGrpSpPr>
      </xdr:nvGrpSpPr>
      <xdr:grpSpPr>
        <a:xfrm>
          <a:off x="14335125" y="4791075"/>
          <a:ext cx="209550" cy="190500"/>
          <a:chOff x="991" y="416"/>
          <a:chExt cx="22" cy="19"/>
        </a:xfrm>
        <a:solidFill>
          <a:srgbClr val="FFFFFF"/>
        </a:solidFill>
      </xdr:grpSpPr>
      <xdr:sp>
        <xdr:nvSpPr>
          <xdr:cNvPr id="64" name="Line 32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32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32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24</xdr:row>
      <xdr:rowOff>47625</xdr:rowOff>
    </xdr:from>
    <xdr:to>
      <xdr:col>25</xdr:col>
      <xdr:colOff>133350</xdr:colOff>
      <xdr:row>25</xdr:row>
      <xdr:rowOff>9525</xdr:rowOff>
    </xdr:to>
    <xdr:sp>
      <xdr:nvSpPr>
        <xdr:cNvPr id="67" name="Line 330"/>
        <xdr:cNvSpPr>
          <a:spLocks/>
        </xdr:cNvSpPr>
      </xdr:nvSpPr>
      <xdr:spPr>
        <a:xfrm>
          <a:off x="14401800" y="50482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17</xdr:row>
      <xdr:rowOff>266700</xdr:rowOff>
    </xdr:from>
    <xdr:to>
      <xdr:col>21</xdr:col>
      <xdr:colOff>114300</xdr:colOff>
      <xdr:row>18</xdr:row>
      <xdr:rowOff>114300</xdr:rowOff>
    </xdr:to>
    <xdr:sp>
      <xdr:nvSpPr>
        <xdr:cNvPr id="68" name="Line 331"/>
        <xdr:cNvSpPr>
          <a:spLocks/>
        </xdr:cNvSpPr>
      </xdr:nvSpPr>
      <xdr:spPr>
        <a:xfrm>
          <a:off x="13620750" y="375285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23</xdr:row>
      <xdr:rowOff>66675</xdr:rowOff>
    </xdr:from>
    <xdr:to>
      <xdr:col>26</xdr:col>
      <xdr:colOff>180975</xdr:colOff>
      <xdr:row>24</xdr:row>
      <xdr:rowOff>28575</xdr:rowOff>
    </xdr:to>
    <xdr:sp>
      <xdr:nvSpPr>
        <xdr:cNvPr id="69" name="Line 332"/>
        <xdr:cNvSpPr>
          <a:spLocks/>
        </xdr:cNvSpPr>
      </xdr:nvSpPr>
      <xdr:spPr>
        <a:xfrm rot="20291916">
          <a:off x="14639925" y="48768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22</xdr:row>
      <xdr:rowOff>0</xdr:rowOff>
    </xdr:from>
    <xdr:to>
      <xdr:col>26</xdr:col>
      <xdr:colOff>314325</xdr:colOff>
      <xdr:row>22</xdr:row>
      <xdr:rowOff>152400</xdr:rowOff>
    </xdr:to>
    <xdr:sp>
      <xdr:nvSpPr>
        <xdr:cNvPr id="70" name="Line 333"/>
        <xdr:cNvSpPr>
          <a:spLocks/>
        </xdr:cNvSpPr>
      </xdr:nvSpPr>
      <xdr:spPr>
        <a:xfrm rot="18983831">
          <a:off x="14773275" y="46196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20</xdr:row>
      <xdr:rowOff>38100</xdr:rowOff>
    </xdr:from>
    <xdr:to>
      <xdr:col>20</xdr:col>
      <xdr:colOff>257175</xdr:colOff>
      <xdr:row>21</xdr:row>
      <xdr:rowOff>0</xdr:rowOff>
    </xdr:to>
    <xdr:sp>
      <xdr:nvSpPr>
        <xdr:cNvPr id="71" name="Line 334"/>
        <xdr:cNvSpPr>
          <a:spLocks/>
        </xdr:cNvSpPr>
      </xdr:nvSpPr>
      <xdr:spPr>
        <a:xfrm rot="18983831">
          <a:off x="13296900" y="42767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18</xdr:row>
      <xdr:rowOff>152400</xdr:rowOff>
    </xdr:from>
    <xdr:to>
      <xdr:col>20</xdr:col>
      <xdr:colOff>371475</xdr:colOff>
      <xdr:row>19</xdr:row>
      <xdr:rowOff>114300</xdr:rowOff>
    </xdr:to>
    <xdr:sp>
      <xdr:nvSpPr>
        <xdr:cNvPr id="72" name="Line 335"/>
        <xdr:cNvSpPr>
          <a:spLocks/>
        </xdr:cNvSpPr>
      </xdr:nvSpPr>
      <xdr:spPr>
        <a:xfrm rot="20291916">
          <a:off x="13411200" y="40100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24</xdr:row>
      <xdr:rowOff>133350</xdr:rowOff>
    </xdr:from>
    <xdr:to>
      <xdr:col>24</xdr:col>
      <xdr:colOff>66675</xdr:colOff>
      <xdr:row>25</xdr:row>
      <xdr:rowOff>95250</xdr:rowOff>
    </xdr:to>
    <xdr:sp>
      <xdr:nvSpPr>
        <xdr:cNvPr id="73" name="Line 336"/>
        <xdr:cNvSpPr>
          <a:spLocks/>
        </xdr:cNvSpPr>
      </xdr:nvSpPr>
      <xdr:spPr>
        <a:xfrm rot="952048">
          <a:off x="14144625" y="51339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17</xdr:row>
      <xdr:rowOff>161925</xdr:rowOff>
    </xdr:from>
    <xdr:to>
      <xdr:col>22</xdr:col>
      <xdr:colOff>171450</xdr:colOff>
      <xdr:row>18</xdr:row>
      <xdr:rowOff>9525</xdr:rowOff>
    </xdr:to>
    <xdr:sp>
      <xdr:nvSpPr>
        <xdr:cNvPr id="74" name="Line 337"/>
        <xdr:cNvSpPr>
          <a:spLocks/>
        </xdr:cNvSpPr>
      </xdr:nvSpPr>
      <xdr:spPr>
        <a:xfrm rot="952048">
          <a:off x="13868400" y="364807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24</xdr:row>
      <xdr:rowOff>123825</xdr:rowOff>
    </xdr:from>
    <xdr:to>
      <xdr:col>22</xdr:col>
      <xdr:colOff>171450</xdr:colOff>
      <xdr:row>25</xdr:row>
      <xdr:rowOff>85725</xdr:rowOff>
    </xdr:to>
    <xdr:sp>
      <xdr:nvSpPr>
        <xdr:cNvPr id="75" name="Line 338"/>
        <xdr:cNvSpPr>
          <a:spLocks/>
        </xdr:cNvSpPr>
      </xdr:nvSpPr>
      <xdr:spPr>
        <a:xfrm rot="2229415">
          <a:off x="13868400" y="51244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17</xdr:row>
      <xdr:rowOff>171450</xdr:rowOff>
    </xdr:from>
    <xdr:to>
      <xdr:col>24</xdr:col>
      <xdr:colOff>180975</xdr:colOff>
      <xdr:row>18</xdr:row>
      <xdr:rowOff>19050</xdr:rowOff>
    </xdr:to>
    <xdr:sp>
      <xdr:nvSpPr>
        <xdr:cNvPr id="76" name="Line 339"/>
        <xdr:cNvSpPr>
          <a:spLocks/>
        </xdr:cNvSpPr>
      </xdr:nvSpPr>
      <xdr:spPr>
        <a:xfrm rot="2229415">
          <a:off x="14258925" y="365760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18</xdr:row>
      <xdr:rowOff>47625</xdr:rowOff>
    </xdr:from>
    <xdr:to>
      <xdr:col>26</xdr:col>
      <xdr:colOff>85725</xdr:colOff>
      <xdr:row>18</xdr:row>
      <xdr:rowOff>114300</xdr:rowOff>
    </xdr:to>
    <xdr:sp>
      <xdr:nvSpPr>
        <xdr:cNvPr id="77" name="Line 340"/>
        <xdr:cNvSpPr>
          <a:spLocks/>
        </xdr:cNvSpPr>
      </xdr:nvSpPr>
      <xdr:spPr>
        <a:xfrm rot="3324309">
          <a:off x="14468475" y="390525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457200</xdr:colOff>
      <xdr:row>24</xdr:row>
      <xdr:rowOff>66675</xdr:rowOff>
    </xdr:from>
    <xdr:to>
      <xdr:col>21</xdr:col>
      <xdr:colOff>133350</xdr:colOff>
      <xdr:row>24</xdr:row>
      <xdr:rowOff>133350</xdr:rowOff>
    </xdr:to>
    <xdr:sp>
      <xdr:nvSpPr>
        <xdr:cNvPr id="78" name="Line 341"/>
        <xdr:cNvSpPr>
          <a:spLocks/>
        </xdr:cNvSpPr>
      </xdr:nvSpPr>
      <xdr:spPr>
        <a:xfrm rot="3324309">
          <a:off x="13563600" y="506730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19</xdr:row>
      <xdr:rowOff>47625</xdr:rowOff>
    </xdr:from>
    <xdr:to>
      <xdr:col>26</xdr:col>
      <xdr:colOff>276225</xdr:colOff>
      <xdr:row>19</xdr:row>
      <xdr:rowOff>123825</xdr:rowOff>
    </xdr:to>
    <xdr:sp>
      <xdr:nvSpPr>
        <xdr:cNvPr id="79" name="Line 342"/>
        <xdr:cNvSpPr>
          <a:spLocks/>
        </xdr:cNvSpPr>
      </xdr:nvSpPr>
      <xdr:spPr>
        <a:xfrm rot="4838753">
          <a:off x="14658975" y="409575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23</xdr:row>
      <xdr:rowOff>47625</xdr:rowOff>
    </xdr:from>
    <xdr:to>
      <xdr:col>20</xdr:col>
      <xdr:colOff>400050</xdr:colOff>
      <xdr:row>23</xdr:row>
      <xdr:rowOff>123825</xdr:rowOff>
    </xdr:to>
    <xdr:sp>
      <xdr:nvSpPr>
        <xdr:cNvPr id="80" name="Line 343"/>
        <xdr:cNvSpPr>
          <a:spLocks/>
        </xdr:cNvSpPr>
      </xdr:nvSpPr>
      <xdr:spPr>
        <a:xfrm rot="4838753">
          <a:off x="13363575" y="485775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20</xdr:row>
      <xdr:rowOff>142875</xdr:rowOff>
    </xdr:from>
    <xdr:to>
      <xdr:col>26</xdr:col>
      <xdr:colOff>371475</xdr:colOff>
      <xdr:row>21</xdr:row>
      <xdr:rowOff>19050</xdr:rowOff>
    </xdr:to>
    <xdr:sp>
      <xdr:nvSpPr>
        <xdr:cNvPr id="81" name="Line 344"/>
        <xdr:cNvSpPr>
          <a:spLocks/>
        </xdr:cNvSpPr>
      </xdr:nvSpPr>
      <xdr:spPr>
        <a:xfrm rot="6195945">
          <a:off x="14754225" y="438150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21</xdr:row>
      <xdr:rowOff>171450</xdr:rowOff>
    </xdr:from>
    <xdr:to>
      <xdr:col>20</xdr:col>
      <xdr:colOff>285750</xdr:colOff>
      <xdr:row>22</xdr:row>
      <xdr:rowOff>57150</xdr:rowOff>
    </xdr:to>
    <xdr:sp>
      <xdr:nvSpPr>
        <xdr:cNvPr id="82" name="Line 345"/>
        <xdr:cNvSpPr>
          <a:spLocks/>
        </xdr:cNvSpPr>
      </xdr:nvSpPr>
      <xdr:spPr>
        <a:xfrm rot="6195945">
          <a:off x="13249275" y="460057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28</xdr:row>
      <xdr:rowOff>219075</xdr:rowOff>
    </xdr:from>
    <xdr:to>
      <xdr:col>26</xdr:col>
      <xdr:colOff>304800</xdr:colOff>
      <xdr:row>36</xdr:row>
      <xdr:rowOff>28575</xdr:rowOff>
    </xdr:to>
    <xdr:sp>
      <xdr:nvSpPr>
        <xdr:cNvPr id="83" name="Oval 347"/>
        <xdr:cNvSpPr>
          <a:spLocks/>
        </xdr:cNvSpPr>
      </xdr:nvSpPr>
      <xdr:spPr>
        <a:xfrm>
          <a:off x="13306425" y="5962650"/>
          <a:ext cx="1524000" cy="1514475"/>
        </a:xfrm>
        <a:prstGeom prst="ellipse">
          <a:avLst/>
        </a:prstGeom>
        <a:solidFill>
          <a:srgbClr val="FF6600">
            <a:alpha val="20000"/>
          </a:srgbClr>
        </a:solid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30</xdr:row>
      <xdr:rowOff>19050</xdr:rowOff>
    </xdr:from>
    <xdr:to>
      <xdr:col>24</xdr:col>
      <xdr:colOff>9525</xdr:colOff>
      <xdr:row>31</xdr:row>
      <xdr:rowOff>19050</xdr:rowOff>
    </xdr:to>
    <xdr:grpSp>
      <xdr:nvGrpSpPr>
        <xdr:cNvPr id="84" name="Group 348"/>
        <xdr:cNvGrpSpPr>
          <a:grpSpLocks/>
        </xdr:cNvGrpSpPr>
      </xdr:nvGrpSpPr>
      <xdr:grpSpPr>
        <a:xfrm>
          <a:off x="13944600" y="6324600"/>
          <a:ext cx="209550" cy="190500"/>
          <a:chOff x="991" y="416"/>
          <a:chExt cx="22" cy="19"/>
        </a:xfrm>
        <a:solidFill>
          <a:srgbClr val="FFFFFF"/>
        </a:solidFill>
      </xdr:grpSpPr>
      <xdr:sp>
        <xdr:nvSpPr>
          <xdr:cNvPr id="85" name="Line 34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Oval 35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Oval 35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32</xdr:row>
      <xdr:rowOff>0</xdr:rowOff>
    </xdr:from>
    <xdr:to>
      <xdr:col>23</xdr:col>
      <xdr:colOff>9525</xdr:colOff>
      <xdr:row>32</xdr:row>
      <xdr:rowOff>180975</xdr:rowOff>
    </xdr:to>
    <xdr:grpSp>
      <xdr:nvGrpSpPr>
        <xdr:cNvPr id="88" name="Group 352"/>
        <xdr:cNvGrpSpPr>
          <a:grpSpLocks/>
        </xdr:cNvGrpSpPr>
      </xdr:nvGrpSpPr>
      <xdr:grpSpPr>
        <a:xfrm>
          <a:off x="13754100" y="6686550"/>
          <a:ext cx="209550" cy="180975"/>
          <a:chOff x="991" y="416"/>
          <a:chExt cx="22" cy="19"/>
        </a:xfrm>
        <a:solidFill>
          <a:srgbClr val="FFFFFF"/>
        </a:solidFill>
      </xdr:grpSpPr>
      <xdr:sp>
        <xdr:nvSpPr>
          <xdr:cNvPr id="89" name="Line 35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Oval 35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Oval 35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180975</xdr:colOff>
      <xdr:row>32</xdr:row>
      <xdr:rowOff>0</xdr:rowOff>
    </xdr:from>
    <xdr:to>
      <xdr:col>25</xdr:col>
      <xdr:colOff>9525</xdr:colOff>
      <xdr:row>32</xdr:row>
      <xdr:rowOff>180975</xdr:rowOff>
    </xdr:to>
    <xdr:grpSp>
      <xdr:nvGrpSpPr>
        <xdr:cNvPr id="92" name="Group 356"/>
        <xdr:cNvGrpSpPr>
          <a:grpSpLocks/>
        </xdr:cNvGrpSpPr>
      </xdr:nvGrpSpPr>
      <xdr:grpSpPr>
        <a:xfrm>
          <a:off x="14135100" y="6686550"/>
          <a:ext cx="209550" cy="180975"/>
          <a:chOff x="991" y="416"/>
          <a:chExt cx="22" cy="19"/>
        </a:xfrm>
        <a:solidFill>
          <a:srgbClr val="FFFFFF"/>
        </a:solidFill>
      </xdr:grpSpPr>
      <xdr:sp>
        <xdr:nvSpPr>
          <xdr:cNvPr id="93" name="Line 35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Oval 35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Oval 35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457200</xdr:colOff>
      <xdr:row>33</xdr:row>
      <xdr:rowOff>180975</xdr:rowOff>
    </xdr:from>
    <xdr:to>
      <xdr:col>22</xdr:col>
      <xdr:colOff>9525</xdr:colOff>
      <xdr:row>34</xdr:row>
      <xdr:rowOff>180975</xdr:rowOff>
    </xdr:to>
    <xdr:grpSp>
      <xdr:nvGrpSpPr>
        <xdr:cNvPr id="96" name="Group 360"/>
        <xdr:cNvGrpSpPr>
          <a:grpSpLocks/>
        </xdr:cNvGrpSpPr>
      </xdr:nvGrpSpPr>
      <xdr:grpSpPr>
        <a:xfrm>
          <a:off x="13563600" y="7058025"/>
          <a:ext cx="209550" cy="190500"/>
          <a:chOff x="991" y="416"/>
          <a:chExt cx="22" cy="19"/>
        </a:xfrm>
        <a:solidFill>
          <a:srgbClr val="FFFFFF"/>
        </a:solidFill>
      </xdr:grpSpPr>
      <xdr:sp>
        <xdr:nvSpPr>
          <xdr:cNvPr id="97" name="Line 36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Oval 36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Oval 36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33</xdr:row>
      <xdr:rowOff>180975</xdr:rowOff>
    </xdr:from>
    <xdr:to>
      <xdr:col>24</xdr:col>
      <xdr:colOff>19050</xdr:colOff>
      <xdr:row>34</xdr:row>
      <xdr:rowOff>180975</xdr:rowOff>
    </xdr:to>
    <xdr:grpSp>
      <xdr:nvGrpSpPr>
        <xdr:cNvPr id="100" name="Group 364"/>
        <xdr:cNvGrpSpPr>
          <a:grpSpLocks/>
        </xdr:cNvGrpSpPr>
      </xdr:nvGrpSpPr>
      <xdr:grpSpPr>
        <a:xfrm>
          <a:off x="13954125" y="7058025"/>
          <a:ext cx="209550" cy="190500"/>
          <a:chOff x="991" y="416"/>
          <a:chExt cx="22" cy="19"/>
        </a:xfrm>
        <a:solidFill>
          <a:srgbClr val="FFFFFF"/>
        </a:solidFill>
      </xdr:grpSpPr>
      <xdr:sp>
        <xdr:nvSpPr>
          <xdr:cNvPr id="101" name="Line 36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Oval 36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Oval 36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0</xdr:colOff>
      <xdr:row>33</xdr:row>
      <xdr:rowOff>171450</xdr:rowOff>
    </xdr:from>
    <xdr:to>
      <xdr:col>26</xdr:col>
      <xdr:colOff>19050</xdr:colOff>
      <xdr:row>34</xdr:row>
      <xdr:rowOff>171450</xdr:rowOff>
    </xdr:to>
    <xdr:grpSp>
      <xdr:nvGrpSpPr>
        <xdr:cNvPr id="104" name="Group 368"/>
        <xdr:cNvGrpSpPr>
          <a:grpSpLocks/>
        </xdr:cNvGrpSpPr>
      </xdr:nvGrpSpPr>
      <xdr:grpSpPr>
        <a:xfrm>
          <a:off x="14335125" y="7048500"/>
          <a:ext cx="209550" cy="190500"/>
          <a:chOff x="991" y="416"/>
          <a:chExt cx="22" cy="19"/>
        </a:xfrm>
        <a:solidFill>
          <a:srgbClr val="FFFFFF"/>
        </a:solidFill>
      </xdr:grpSpPr>
      <xdr:sp>
        <xdr:nvSpPr>
          <xdr:cNvPr id="105" name="Line 36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Oval 37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Oval 37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35</xdr:row>
      <xdr:rowOff>47625</xdr:rowOff>
    </xdr:from>
    <xdr:to>
      <xdr:col>25</xdr:col>
      <xdr:colOff>133350</xdr:colOff>
      <xdr:row>36</xdr:row>
      <xdr:rowOff>9525</xdr:rowOff>
    </xdr:to>
    <xdr:sp>
      <xdr:nvSpPr>
        <xdr:cNvPr id="108" name="Line 372"/>
        <xdr:cNvSpPr>
          <a:spLocks/>
        </xdr:cNvSpPr>
      </xdr:nvSpPr>
      <xdr:spPr>
        <a:xfrm>
          <a:off x="14401800" y="73056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28</xdr:row>
      <xdr:rowOff>266700</xdr:rowOff>
    </xdr:from>
    <xdr:to>
      <xdr:col>21</xdr:col>
      <xdr:colOff>114300</xdr:colOff>
      <xdr:row>29</xdr:row>
      <xdr:rowOff>114300</xdr:rowOff>
    </xdr:to>
    <xdr:sp>
      <xdr:nvSpPr>
        <xdr:cNvPr id="109" name="Line 373"/>
        <xdr:cNvSpPr>
          <a:spLocks/>
        </xdr:cNvSpPr>
      </xdr:nvSpPr>
      <xdr:spPr>
        <a:xfrm>
          <a:off x="13620750" y="601027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34</xdr:row>
      <xdr:rowOff>66675</xdr:rowOff>
    </xdr:from>
    <xdr:to>
      <xdr:col>26</xdr:col>
      <xdr:colOff>180975</xdr:colOff>
      <xdr:row>35</xdr:row>
      <xdr:rowOff>28575</xdr:rowOff>
    </xdr:to>
    <xdr:sp>
      <xdr:nvSpPr>
        <xdr:cNvPr id="110" name="Line 374"/>
        <xdr:cNvSpPr>
          <a:spLocks/>
        </xdr:cNvSpPr>
      </xdr:nvSpPr>
      <xdr:spPr>
        <a:xfrm rot="20291916">
          <a:off x="14639925" y="71342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33</xdr:row>
      <xdr:rowOff>0</xdr:rowOff>
    </xdr:from>
    <xdr:to>
      <xdr:col>26</xdr:col>
      <xdr:colOff>314325</xdr:colOff>
      <xdr:row>33</xdr:row>
      <xdr:rowOff>152400</xdr:rowOff>
    </xdr:to>
    <xdr:sp>
      <xdr:nvSpPr>
        <xdr:cNvPr id="111" name="Line 375"/>
        <xdr:cNvSpPr>
          <a:spLocks/>
        </xdr:cNvSpPr>
      </xdr:nvSpPr>
      <xdr:spPr>
        <a:xfrm rot="18983831">
          <a:off x="14773275" y="68770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31</xdr:row>
      <xdr:rowOff>38100</xdr:rowOff>
    </xdr:from>
    <xdr:to>
      <xdr:col>20</xdr:col>
      <xdr:colOff>257175</xdr:colOff>
      <xdr:row>32</xdr:row>
      <xdr:rowOff>0</xdr:rowOff>
    </xdr:to>
    <xdr:sp>
      <xdr:nvSpPr>
        <xdr:cNvPr id="112" name="Line 376"/>
        <xdr:cNvSpPr>
          <a:spLocks/>
        </xdr:cNvSpPr>
      </xdr:nvSpPr>
      <xdr:spPr>
        <a:xfrm rot="18983831">
          <a:off x="13296900" y="65341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29</xdr:row>
      <xdr:rowOff>152400</xdr:rowOff>
    </xdr:from>
    <xdr:to>
      <xdr:col>20</xdr:col>
      <xdr:colOff>371475</xdr:colOff>
      <xdr:row>30</xdr:row>
      <xdr:rowOff>114300</xdr:rowOff>
    </xdr:to>
    <xdr:sp>
      <xdr:nvSpPr>
        <xdr:cNvPr id="113" name="Line 377"/>
        <xdr:cNvSpPr>
          <a:spLocks/>
        </xdr:cNvSpPr>
      </xdr:nvSpPr>
      <xdr:spPr>
        <a:xfrm rot="20291916">
          <a:off x="13411200" y="62674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xdr:row>
      <xdr:rowOff>133350</xdr:rowOff>
    </xdr:from>
    <xdr:to>
      <xdr:col>24</xdr:col>
      <xdr:colOff>66675</xdr:colOff>
      <xdr:row>36</xdr:row>
      <xdr:rowOff>95250</xdr:rowOff>
    </xdr:to>
    <xdr:sp>
      <xdr:nvSpPr>
        <xdr:cNvPr id="114" name="Line 378"/>
        <xdr:cNvSpPr>
          <a:spLocks/>
        </xdr:cNvSpPr>
      </xdr:nvSpPr>
      <xdr:spPr>
        <a:xfrm rot="952048">
          <a:off x="14144625" y="73914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28</xdr:row>
      <xdr:rowOff>161925</xdr:rowOff>
    </xdr:from>
    <xdr:to>
      <xdr:col>22</xdr:col>
      <xdr:colOff>171450</xdr:colOff>
      <xdr:row>29</xdr:row>
      <xdr:rowOff>9525</xdr:rowOff>
    </xdr:to>
    <xdr:sp>
      <xdr:nvSpPr>
        <xdr:cNvPr id="115" name="Line 379"/>
        <xdr:cNvSpPr>
          <a:spLocks/>
        </xdr:cNvSpPr>
      </xdr:nvSpPr>
      <xdr:spPr>
        <a:xfrm rot="952048">
          <a:off x="13868400" y="590550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35</xdr:row>
      <xdr:rowOff>123825</xdr:rowOff>
    </xdr:from>
    <xdr:to>
      <xdr:col>22</xdr:col>
      <xdr:colOff>171450</xdr:colOff>
      <xdr:row>36</xdr:row>
      <xdr:rowOff>85725</xdr:rowOff>
    </xdr:to>
    <xdr:sp>
      <xdr:nvSpPr>
        <xdr:cNvPr id="116" name="Line 380"/>
        <xdr:cNvSpPr>
          <a:spLocks/>
        </xdr:cNvSpPr>
      </xdr:nvSpPr>
      <xdr:spPr>
        <a:xfrm rot="2229415">
          <a:off x="13868400" y="73818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28</xdr:row>
      <xdr:rowOff>171450</xdr:rowOff>
    </xdr:from>
    <xdr:to>
      <xdr:col>24</xdr:col>
      <xdr:colOff>180975</xdr:colOff>
      <xdr:row>29</xdr:row>
      <xdr:rowOff>19050</xdr:rowOff>
    </xdr:to>
    <xdr:sp>
      <xdr:nvSpPr>
        <xdr:cNvPr id="117" name="Line 381"/>
        <xdr:cNvSpPr>
          <a:spLocks/>
        </xdr:cNvSpPr>
      </xdr:nvSpPr>
      <xdr:spPr>
        <a:xfrm rot="2229415">
          <a:off x="14258925" y="591502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29</xdr:row>
      <xdr:rowOff>47625</xdr:rowOff>
    </xdr:from>
    <xdr:to>
      <xdr:col>26</xdr:col>
      <xdr:colOff>85725</xdr:colOff>
      <xdr:row>29</xdr:row>
      <xdr:rowOff>114300</xdr:rowOff>
    </xdr:to>
    <xdr:sp>
      <xdr:nvSpPr>
        <xdr:cNvPr id="118" name="Line 382"/>
        <xdr:cNvSpPr>
          <a:spLocks/>
        </xdr:cNvSpPr>
      </xdr:nvSpPr>
      <xdr:spPr>
        <a:xfrm rot="3324309">
          <a:off x="14468475" y="616267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457200</xdr:colOff>
      <xdr:row>35</xdr:row>
      <xdr:rowOff>66675</xdr:rowOff>
    </xdr:from>
    <xdr:to>
      <xdr:col>21</xdr:col>
      <xdr:colOff>133350</xdr:colOff>
      <xdr:row>35</xdr:row>
      <xdr:rowOff>133350</xdr:rowOff>
    </xdr:to>
    <xdr:sp>
      <xdr:nvSpPr>
        <xdr:cNvPr id="119" name="Line 383"/>
        <xdr:cNvSpPr>
          <a:spLocks/>
        </xdr:cNvSpPr>
      </xdr:nvSpPr>
      <xdr:spPr>
        <a:xfrm rot="3324309">
          <a:off x="13563600" y="732472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30</xdr:row>
      <xdr:rowOff>47625</xdr:rowOff>
    </xdr:from>
    <xdr:to>
      <xdr:col>26</xdr:col>
      <xdr:colOff>276225</xdr:colOff>
      <xdr:row>30</xdr:row>
      <xdr:rowOff>123825</xdr:rowOff>
    </xdr:to>
    <xdr:sp>
      <xdr:nvSpPr>
        <xdr:cNvPr id="120" name="Line 384"/>
        <xdr:cNvSpPr>
          <a:spLocks/>
        </xdr:cNvSpPr>
      </xdr:nvSpPr>
      <xdr:spPr>
        <a:xfrm rot="4838753">
          <a:off x="14658975" y="635317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34</xdr:row>
      <xdr:rowOff>47625</xdr:rowOff>
    </xdr:from>
    <xdr:to>
      <xdr:col>20</xdr:col>
      <xdr:colOff>400050</xdr:colOff>
      <xdr:row>34</xdr:row>
      <xdr:rowOff>123825</xdr:rowOff>
    </xdr:to>
    <xdr:sp>
      <xdr:nvSpPr>
        <xdr:cNvPr id="121" name="Line 385"/>
        <xdr:cNvSpPr>
          <a:spLocks/>
        </xdr:cNvSpPr>
      </xdr:nvSpPr>
      <xdr:spPr>
        <a:xfrm rot="4838753">
          <a:off x="13363575" y="711517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31</xdr:row>
      <xdr:rowOff>142875</xdr:rowOff>
    </xdr:from>
    <xdr:to>
      <xdr:col>26</xdr:col>
      <xdr:colOff>371475</xdr:colOff>
      <xdr:row>32</xdr:row>
      <xdr:rowOff>19050</xdr:rowOff>
    </xdr:to>
    <xdr:sp>
      <xdr:nvSpPr>
        <xdr:cNvPr id="122" name="Line 386"/>
        <xdr:cNvSpPr>
          <a:spLocks/>
        </xdr:cNvSpPr>
      </xdr:nvSpPr>
      <xdr:spPr>
        <a:xfrm rot="6195945">
          <a:off x="14754225" y="6638925"/>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32</xdr:row>
      <xdr:rowOff>171450</xdr:rowOff>
    </xdr:from>
    <xdr:to>
      <xdr:col>20</xdr:col>
      <xdr:colOff>285750</xdr:colOff>
      <xdr:row>33</xdr:row>
      <xdr:rowOff>57150</xdr:rowOff>
    </xdr:to>
    <xdr:sp>
      <xdr:nvSpPr>
        <xdr:cNvPr id="123" name="Line 387"/>
        <xdr:cNvSpPr>
          <a:spLocks/>
        </xdr:cNvSpPr>
      </xdr:nvSpPr>
      <xdr:spPr>
        <a:xfrm rot="6195945">
          <a:off x="13249275" y="685800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39</xdr:row>
      <xdr:rowOff>219075</xdr:rowOff>
    </xdr:from>
    <xdr:to>
      <xdr:col>26</xdr:col>
      <xdr:colOff>304800</xdr:colOff>
      <xdr:row>47</xdr:row>
      <xdr:rowOff>28575</xdr:rowOff>
    </xdr:to>
    <xdr:sp>
      <xdr:nvSpPr>
        <xdr:cNvPr id="124" name="Oval 389"/>
        <xdr:cNvSpPr>
          <a:spLocks/>
        </xdr:cNvSpPr>
      </xdr:nvSpPr>
      <xdr:spPr>
        <a:xfrm>
          <a:off x="13306425" y="8220075"/>
          <a:ext cx="1524000" cy="1514475"/>
        </a:xfrm>
        <a:prstGeom prst="ellipse">
          <a:avLst/>
        </a:prstGeom>
        <a:solidFill>
          <a:srgbClr val="FF6600">
            <a:alpha val="20000"/>
          </a:srgbClr>
        </a:solid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41</xdr:row>
      <xdr:rowOff>19050</xdr:rowOff>
    </xdr:from>
    <xdr:to>
      <xdr:col>24</xdr:col>
      <xdr:colOff>9525</xdr:colOff>
      <xdr:row>42</xdr:row>
      <xdr:rowOff>19050</xdr:rowOff>
    </xdr:to>
    <xdr:grpSp>
      <xdr:nvGrpSpPr>
        <xdr:cNvPr id="125" name="Group 390"/>
        <xdr:cNvGrpSpPr>
          <a:grpSpLocks/>
        </xdr:cNvGrpSpPr>
      </xdr:nvGrpSpPr>
      <xdr:grpSpPr>
        <a:xfrm>
          <a:off x="13944600" y="8582025"/>
          <a:ext cx="209550" cy="190500"/>
          <a:chOff x="991" y="416"/>
          <a:chExt cx="22" cy="19"/>
        </a:xfrm>
        <a:solidFill>
          <a:srgbClr val="FFFFFF"/>
        </a:solidFill>
      </xdr:grpSpPr>
      <xdr:sp>
        <xdr:nvSpPr>
          <xdr:cNvPr id="126" name="Line 39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Oval 39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Oval 39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43</xdr:row>
      <xdr:rowOff>0</xdr:rowOff>
    </xdr:from>
    <xdr:to>
      <xdr:col>23</xdr:col>
      <xdr:colOff>9525</xdr:colOff>
      <xdr:row>43</xdr:row>
      <xdr:rowOff>180975</xdr:rowOff>
    </xdr:to>
    <xdr:grpSp>
      <xdr:nvGrpSpPr>
        <xdr:cNvPr id="129" name="Group 394"/>
        <xdr:cNvGrpSpPr>
          <a:grpSpLocks/>
        </xdr:cNvGrpSpPr>
      </xdr:nvGrpSpPr>
      <xdr:grpSpPr>
        <a:xfrm>
          <a:off x="13754100" y="8943975"/>
          <a:ext cx="209550" cy="180975"/>
          <a:chOff x="991" y="416"/>
          <a:chExt cx="22" cy="19"/>
        </a:xfrm>
        <a:solidFill>
          <a:srgbClr val="FFFFFF"/>
        </a:solidFill>
      </xdr:grpSpPr>
      <xdr:sp>
        <xdr:nvSpPr>
          <xdr:cNvPr id="130" name="Line 39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Oval 39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Oval 39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180975</xdr:colOff>
      <xdr:row>43</xdr:row>
      <xdr:rowOff>0</xdr:rowOff>
    </xdr:from>
    <xdr:to>
      <xdr:col>25</xdr:col>
      <xdr:colOff>9525</xdr:colOff>
      <xdr:row>43</xdr:row>
      <xdr:rowOff>180975</xdr:rowOff>
    </xdr:to>
    <xdr:grpSp>
      <xdr:nvGrpSpPr>
        <xdr:cNvPr id="133" name="Group 398"/>
        <xdr:cNvGrpSpPr>
          <a:grpSpLocks/>
        </xdr:cNvGrpSpPr>
      </xdr:nvGrpSpPr>
      <xdr:grpSpPr>
        <a:xfrm>
          <a:off x="14135100" y="8943975"/>
          <a:ext cx="209550" cy="180975"/>
          <a:chOff x="991" y="416"/>
          <a:chExt cx="22" cy="19"/>
        </a:xfrm>
        <a:solidFill>
          <a:srgbClr val="FFFFFF"/>
        </a:solidFill>
      </xdr:grpSpPr>
      <xdr:sp>
        <xdr:nvSpPr>
          <xdr:cNvPr id="134" name="Line 39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Oval 40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Oval 40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457200</xdr:colOff>
      <xdr:row>44</xdr:row>
      <xdr:rowOff>180975</xdr:rowOff>
    </xdr:from>
    <xdr:to>
      <xdr:col>22</xdr:col>
      <xdr:colOff>9525</xdr:colOff>
      <xdr:row>45</xdr:row>
      <xdr:rowOff>180975</xdr:rowOff>
    </xdr:to>
    <xdr:grpSp>
      <xdr:nvGrpSpPr>
        <xdr:cNvPr id="137" name="Group 402"/>
        <xdr:cNvGrpSpPr>
          <a:grpSpLocks/>
        </xdr:cNvGrpSpPr>
      </xdr:nvGrpSpPr>
      <xdr:grpSpPr>
        <a:xfrm>
          <a:off x="13563600" y="9315450"/>
          <a:ext cx="209550" cy="190500"/>
          <a:chOff x="991" y="416"/>
          <a:chExt cx="22" cy="19"/>
        </a:xfrm>
        <a:solidFill>
          <a:srgbClr val="FFFFFF"/>
        </a:solidFill>
      </xdr:grpSpPr>
      <xdr:sp>
        <xdr:nvSpPr>
          <xdr:cNvPr id="138" name="Line 40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Oval 40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Oval 40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0</xdr:colOff>
      <xdr:row>44</xdr:row>
      <xdr:rowOff>180975</xdr:rowOff>
    </xdr:from>
    <xdr:to>
      <xdr:col>24</xdr:col>
      <xdr:colOff>19050</xdr:colOff>
      <xdr:row>45</xdr:row>
      <xdr:rowOff>180975</xdr:rowOff>
    </xdr:to>
    <xdr:grpSp>
      <xdr:nvGrpSpPr>
        <xdr:cNvPr id="141" name="Group 406"/>
        <xdr:cNvGrpSpPr>
          <a:grpSpLocks/>
        </xdr:cNvGrpSpPr>
      </xdr:nvGrpSpPr>
      <xdr:grpSpPr>
        <a:xfrm>
          <a:off x="13954125" y="9315450"/>
          <a:ext cx="209550" cy="190500"/>
          <a:chOff x="991" y="416"/>
          <a:chExt cx="22" cy="19"/>
        </a:xfrm>
        <a:solidFill>
          <a:srgbClr val="FFFFFF"/>
        </a:solidFill>
      </xdr:grpSpPr>
      <xdr:sp>
        <xdr:nvSpPr>
          <xdr:cNvPr id="142" name="Line 40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 name="Oval 40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Oval 40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0</xdr:colOff>
      <xdr:row>44</xdr:row>
      <xdr:rowOff>171450</xdr:rowOff>
    </xdr:from>
    <xdr:to>
      <xdr:col>26</xdr:col>
      <xdr:colOff>19050</xdr:colOff>
      <xdr:row>45</xdr:row>
      <xdr:rowOff>171450</xdr:rowOff>
    </xdr:to>
    <xdr:grpSp>
      <xdr:nvGrpSpPr>
        <xdr:cNvPr id="145" name="Group 410"/>
        <xdr:cNvGrpSpPr>
          <a:grpSpLocks/>
        </xdr:cNvGrpSpPr>
      </xdr:nvGrpSpPr>
      <xdr:grpSpPr>
        <a:xfrm>
          <a:off x="14335125" y="9305925"/>
          <a:ext cx="209550" cy="190500"/>
          <a:chOff x="991" y="416"/>
          <a:chExt cx="22" cy="19"/>
        </a:xfrm>
        <a:solidFill>
          <a:srgbClr val="FFFFFF"/>
        </a:solidFill>
      </xdr:grpSpPr>
      <xdr:sp>
        <xdr:nvSpPr>
          <xdr:cNvPr id="146" name="Line 41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Oval 41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Oval 41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66675</xdr:colOff>
      <xdr:row>46</xdr:row>
      <xdr:rowOff>47625</xdr:rowOff>
    </xdr:from>
    <xdr:to>
      <xdr:col>25</xdr:col>
      <xdr:colOff>133350</xdr:colOff>
      <xdr:row>47</xdr:row>
      <xdr:rowOff>9525</xdr:rowOff>
    </xdr:to>
    <xdr:sp>
      <xdr:nvSpPr>
        <xdr:cNvPr id="149" name="Line 414"/>
        <xdr:cNvSpPr>
          <a:spLocks/>
        </xdr:cNvSpPr>
      </xdr:nvSpPr>
      <xdr:spPr>
        <a:xfrm>
          <a:off x="14401800" y="95631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39</xdr:row>
      <xdr:rowOff>266700</xdr:rowOff>
    </xdr:from>
    <xdr:to>
      <xdr:col>21</xdr:col>
      <xdr:colOff>114300</xdr:colOff>
      <xdr:row>40</xdr:row>
      <xdr:rowOff>114300</xdr:rowOff>
    </xdr:to>
    <xdr:sp>
      <xdr:nvSpPr>
        <xdr:cNvPr id="150" name="Line 415"/>
        <xdr:cNvSpPr>
          <a:spLocks/>
        </xdr:cNvSpPr>
      </xdr:nvSpPr>
      <xdr:spPr>
        <a:xfrm>
          <a:off x="13620750" y="826770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45</xdr:row>
      <xdr:rowOff>66675</xdr:rowOff>
    </xdr:from>
    <xdr:to>
      <xdr:col>26</xdr:col>
      <xdr:colOff>180975</xdr:colOff>
      <xdr:row>46</xdr:row>
      <xdr:rowOff>28575</xdr:rowOff>
    </xdr:to>
    <xdr:sp>
      <xdr:nvSpPr>
        <xdr:cNvPr id="151" name="Line 416"/>
        <xdr:cNvSpPr>
          <a:spLocks/>
        </xdr:cNvSpPr>
      </xdr:nvSpPr>
      <xdr:spPr>
        <a:xfrm rot="20291916">
          <a:off x="14639925" y="939165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44</xdr:row>
      <xdr:rowOff>0</xdr:rowOff>
    </xdr:from>
    <xdr:to>
      <xdr:col>26</xdr:col>
      <xdr:colOff>314325</xdr:colOff>
      <xdr:row>44</xdr:row>
      <xdr:rowOff>152400</xdr:rowOff>
    </xdr:to>
    <xdr:sp>
      <xdr:nvSpPr>
        <xdr:cNvPr id="152" name="Line 417"/>
        <xdr:cNvSpPr>
          <a:spLocks/>
        </xdr:cNvSpPr>
      </xdr:nvSpPr>
      <xdr:spPr>
        <a:xfrm rot="18983831">
          <a:off x="14773275" y="91344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42</xdr:row>
      <xdr:rowOff>38100</xdr:rowOff>
    </xdr:from>
    <xdr:to>
      <xdr:col>20</xdr:col>
      <xdr:colOff>257175</xdr:colOff>
      <xdr:row>43</xdr:row>
      <xdr:rowOff>0</xdr:rowOff>
    </xdr:to>
    <xdr:sp>
      <xdr:nvSpPr>
        <xdr:cNvPr id="153" name="Line 418"/>
        <xdr:cNvSpPr>
          <a:spLocks/>
        </xdr:cNvSpPr>
      </xdr:nvSpPr>
      <xdr:spPr>
        <a:xfrm rot="18983831">
          <a:off x="13296900" y="87915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40</xdr:row>
      <xdr:rowOff>152400</xdr:rowOff>
    </xdr:from>
    <xdr:to>
      <xdr:col>20</xdr:col>
      <xdr:colOff>371475</xdr:colOff>
      <xdr:row>41</xdr:row>
      <xdr:rowOff>114300</xdr:rowOff>
    </xdr:to>
    <xdr:sp>
      <xdr:nvSpPr>
        <xdr:cNvPr id="154" name="Line 419"/>
        <xdr:cNvSpPr>
          <a:spLocks/>
        </xdr:cNvSpPr>
      </xdr:nvSpPr>
      <xdr:spPr>
        <a:xfrm rot="20291916">
          <a:off x="13411200" y="852487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46</xdr:row>
      <xdr:rowOff>133350</xdr:rowOff>
    </xdr:from>
    <xdr:to>
      <xdr:col>24</xdr:col>
      <xdr:colOff>66675</xdr:colOff>
      <xdr:row>47</xdr:row>
      <xdr:rowOff>95250</xdr:rowOff>
    </xdr:to>
    <xdr:sp>
      <xdr:nvSpPr>
        <xdr:cNvPr id="155" name="Line 420"/>
        <xdr:cNvSpPr>
          <a:spLocks/>
        </xdr:cNvSpPr>
      </xdr:nvSpPr>
      <xdr:spPr>
        <a:xfrm rot="952048">
          <a:off x="14144625" y="9648825"/>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39</xdr:row>
      <xdr:rowOff>161925</xdr:rowOff>
    </xdr:from>
    <xdr:to>
      <xdr:col>22</xdr:col>
      <xdr:colOff>171450</xdr:colOff>
      <xdr:row>40</xdr:row>
      <xdr:rowOff>9525</xdr:rowOff>
    </xdr:to>
    <xdr:sp>
      <xdr:nvSpPr>
        <xdr:cNvPr id="156" name="Line 421"/>
        <xdr:cNvSpPr>
          <a:spLocks/>
        </xdr:cNvSpPr>
      </xdr:nvSpPr>
      <xdr:spPr>
        <a:xfrm rot="952048">
          <a:off x="13868400" y="8162925"/>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46</xdr:row>
      <xdr:rowOff>123825</xdr:rowOff>
    </xdr:from>
    <xdr:to>
      <xdr:col>22</xdr:col>
      <xdr:colOff>171450</xdr:colOff>
      <xdr:row>47</xdr:row>
      <xdr:rowOff>85725</xdr:rowOff>
    </xdr:to>
    <xdr:sp>
      <xdr:nvSpPr>
        <xdr:cNvPr id="157" name="Line 422"/>
        <xdr:cNvSpPr>
          <a:spLocks/>
        </xdr:cNvSpPr>
      </xdr:nvSpPr>
      <xdr:spPr>
        <a:xfrm rot="2229415">
          <a:off x="13868400" y="9639300"/>
          <a:ext cx="66675" cy="1524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39</xdr:row>
      <xdr:rowOff>171450</xdr:rowOff>
    </xdr:from>
    <xdr:to>
      <xdr:col>24</xdr:col>
      <xdr:colOff>180975</xdr:colOff>
      <xdr:row>40</xdr:row>
      <xdr:rowOff>19050</xdr:rowOff>
    </xdr:to>
    <xdr:sp>
      <xdr:nvSpPr>
        <xdr:cNvPr id="158" name="Line 423"/>
        <xdr:cNvSpPr>
          <a:spLocks/>
        </xdr:cNvSpPr>
      </xdr:nvSpPr>
      <xdr:spPr>
        <a:xfrm rot="2229415">
          <a:off x="14258925" y="8172450"/>
          <a:ext cx="66675" cy="2190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40</xdr:row>
      <xdr:rowOff>47625</xdr:rowOff>
    </xdr:from>
    <xdr:to>
      <xdr:col>26</xdr:col>
      <xdr:colOff>85725</xdr:colOff>
      <xdr:row>40</xdr:row>
      <xdr:rowOff>114300</xdr:rowOff>
    </xdr:to>
    <xdr:sp>
      <xdr:nvSpPr>
        <xdr:cNvPr id="159" name="Line 424"/>
        <xdr:cNvSpPr>
          <a:spLocks/>
        </xdr:cNvSpPr>
      </xdr:nvSpPr>
      <xdr:spPr>
        <a:xfrm rot="3324309">
          <a:off x="14468475" y="842010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457200</xdr:colOff>
      <xdr:row>46</xdr:row>
      <xdr:rowOff>66675</xdr:rowOff>
    </xdr:from>
    <xdr:to>
      <xdr:col>21</xdr:col>
      <xdr:colOff>133350</xdr:colOff>
      <xdr:row>46</xdr:row>
      <xdr:rowOff>133350</xdr:rowOff>
    </xdr:to>
    <xdr:sp>
      <xdr:nvSpPr>
        <xdr:cNvPr id="160" name="Line 425"/>
        <xdr:cNvSpPr>
          <a:spLocks/>
        </xdr:cNvSpPr>
      </xdr:nvSpPr>
      <xdr:spPr>
        <a:xfrm rot="3324309">
          <a:off x="13563600" y="958215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41</xdr:row>
      <xdr:rowOff>47625</xdr:rowOff>
    </xdr:from>
    <xdr:to>
      <xdr:col>26</xdr:col>
      <xdr:colOff>276225</xdr:colOff>
      <xdr:row>41</xdr:row>
      <xdr:rowOff>123825</xdr:rowOff>
    </xdr:to>
    <xdr:sp>
      <xdr:nvSpPr>
        <xdr:cNvPr id="161" name="Line 426"/>
        <xdr:cNvSpPr>
          <a:spLocks/>
        </xdr:cNvSpPr>
      </xdr:nvSpPr>
      <xdr:spPr>
        <a:xfrm rot="4838753">
          <a:off x="14658975" y="861060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45</xdr:row>
      <xdr:rowOff>47625</xdr:rowOff>
    </xdr:from>
    <xdr:to>
      <xdr:col>20</xdr:col>
      <xdr:colOff>400050</xdr:colOff>
      <xdr:row>45</xdr:row>
      <xdr:rowOff>123825</xdr:rowOff>
    </xdr:to>
    <xdr:sp>
      <xdr:nvSpPr>
        <xdr:cNvPr id="162" name="Line 427"/>
        <xdr:cNvSpPr>
          <a:spLocks/>
        </xdr:cNvSpPr>
      </xdr:nvSpPr>
      <xdr:spPr>
        <a:xfrm rot="4838753">
          <a:off x="13363575" y="9372600"/>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42</xdr:row>
      <xdr:rowOff>142875</xdr:rowOff>
    </xdr:from>
    <xdr:to>
      <xdr:col>26</xdr:col>
      <xdr:colOff>371475</xdr:colOff>
      <xdr:row>43</xdr:row>
      <xdr:rowOff>19050</xdr:rowOff>
    </xdr:to>
    <xdr:sp>
      <xdr:nvSpPr>
        <xdr:cNvPr id="163" name="Line 428"/>
        <xdr:cNvSpPr>
          <a:spLocks/>
        </xdr:cNvSpPr>
      </xdr:nvSpPr>
      <xdr:spPr>
        <a:xfrm rot="6195945">
          <a:off x="14754225" y="8896350"/>
          <a:ext cx="142875" cy="666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43</xdr:row>
      <xdr:rowOff>171450</xdr:rowOff>
    </xdr:from>
    <xdr:to>
      <xdr:col>20</xdr:col>
      <xdr:colOff>285750</xdr:colOff>
      <xdr:row>44</xdr:row>
      <xdr:rowOff>57150</xdr:rowOff>
    </xdr:to>
    <xdr:sp>
      <xdr:nvSpPr>
        <xdr:cNvPr id="164" name="Line 429"/>
        <xdr:cNvSpPr>
          <a:spLocks/>
        </xdr:cNvSpPr>
      </xdr:nvSpPr>
      <xdr:spPr>
        <a:xfrm rot="6195945">
          <a:off x="13249275" y="9115425"/>
          <a:ext cx="142875" cy="762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7</xdr:row>
      <xdr:rowOff>28575</xdr:rowOff>
    </xdr:from>
    <xdr:ext cx="2838450" cy="904875"/>
    <xdr:sp>
      <xdr:nvSpPr>
        <xdr:cNvPr id="165" name="円形吹き出し 166"/>
        <xdr:cNvSpPr>
          <a:spLocks/>
        </xdr:cNvSpPr>
      </xdr:nvSpPr>
      <xdr:spPr>
        <a:xfrm>
          <a:off x="5095875" y="1628775"/>
          <a:ext cx="2838450" cy="904875"/>
        </a:xfrm>
        <a:prstGeom prst="wedgeEllipseCallout">
          <a:avLst>
            <a:gd name="adj1" fmla="val -49240"/>
            <a:gd name="adj2" fmla="val 51152"/>
          </a:avLst>
        </a:prstGeom>
        <a:solidFill>
          <a:srgbClr val="FFFFFF"/>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rPr>
            <a:t>黄色の欄に入力すると、</a:t>
          </a:r>
          <a:r>
            <a:rPr lang="en-US" cap="none" sz="1100" b="0" i="0" u="none" baseline="0">
              <a:solidFill>
                <a:srgbClr val="000000"/>
              </a:solidFill>
            </a:rPr>
            <a:t>CO2</a:t>
          </a:r>
          <a:r>
            <a:rPr lang="en-US" cap="none" sz="1100" b="0" i="0" u="none" baseline="0">
              <a:solidFill>
                <a:srgbClr val="000000"/>
              </a:solidFill>
            </a:rPr>
            <a:t>排出量などのそれ以外の欄は自動で入力されます。</a:t>
          </a:r>
        </a:p>
      </xdr:txBody>
    </xdr:sp>
    <xdr:clientData/>
  </xdr:oneCellAnchor>
  <xdr:twoCellAnchor>
    <xdr:from>
      <xdr:col>16</xdr:col>
      <xdr:colOff>523875</xdr:colOff>
      <xdr:row>1</xdr:row>
      <xdr:rowOff>57150</xdr:rowOff>
    </xdr:from>
    <xdr:to>
      <xdr:col>23</xdr:col>
      <xdr:colOff>47625</xdr:colOff>
      <xdr:row>5</xdr:row>
      <xdr:rowOff>19050</xdr:rowOff>
    </xdr:to>
    <xdr:sp>
      <xdr:nvSpPr>
        <xdr:cNvPr id="166" name="円形吹き出し 167"/>
        <xdr:cNvSpPr>
          <a:spLocks/>
        </xdr:cNvSpPr>
      </xdr:nvSpPr>
      <xdr:spPr>
        <a:xfrm>
          <a:off x="11268075" y="333375"/>
          <a:ext cx="2733675" cy="723900"/>
        </a:xfrm>
        <a:prstGeom prst="wedgeEllipseCallout">
          <a:avLst>
            <a:gd name="adj1" fmla="val 22944"/>
            <a:gd name="adj2" fmla="val 73824"/>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rPr>
            <a:t>目標達成状況に応じて、花壇にお花が咲きます！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10</xdr:col>
      <xdr:colOff>0</xdr:colOff>
      <xdr:row>21</xdr:row>
      <xdr:rowOff>0</xdr:rowOff>
    </xdr:to>
    <xdr:graphicFrame>
      <xdr:nvGraphicFramePr>
        <xdr:cNvPr id="1" name="グラフ 1"/>
        <xdr:cNvGraphicFramePr/>
      </xdr:nvGraphicFramePr>
      <xdr:xfrm>
        <a:off x="371475" y="0"/>
        <a:ext cx="6591300" cy="36004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21</xdr:row>
      <xdr:rowOff>9525</xdr:rowOff>
    </xdr:from>
    <xdr:to>
      <xdr:col>5</xdr:col>
      <xdr:colOff>523875</xdr:colOff>
      <xdr:row>34</xdr:row>
      <xdr:rowOff>9525</xdr:rowOff>
    </xdr:to>
    <xdr:graphicFrame>
      <xdr:nvGraphicFramePr>
        <xdr:cNvPr id="2" name="グラフ 2"/>
        <xdr:cNvGraphicFramePr/>
      </xdr:nvGraphicFramePr>
      <xdr:xfrm>
        <a:off x="371475" y="3609975"/>
        <a:ext cx="3248025" cy="2228850"/>
      </xdr:xfrm>
      <a:graphic>
        <a:graphicData uri="http://schemas.openxmlformats.org/drawingml/2006/chart">
          <c:chart xmlns:c="http://schemas.openxmlformats.org/drawingml/2006/chart" r:id="rId2"/>
        </a:graphicData>
      </a:graphic>
    </xdr:graphicFrame>
    <xdr:clientData/>
  </xdr:twoCellAnchor>
  <xdr:twoCellAnchor>
    <xdr:from>
      <xdr:col>5</xdr:col>
      <xdr:colOff>600075</xdr:colOff>
      <xdr:row>21</xdr:row>
      <xdr:rowOff>9525</xdr:rowOff>
    </xdr:from>
    <xdr:to>
      <xdr:col>9</xdr:col>
      <xdr:colOff>1104900</xdr:colOff>
      <xdr:row>34</xdr:row>
      <xdr:rowOff>0</xdr:rowOff>
    </xdr:to>
    <xdr:graphicFrame>
      <xdr:nvGraphicFramePr>
        <xdr:cNvPr id="3" name="グラフ 3"/>
        <xdr:cNvGraphicFramePr/>
      </xdr:nvGraphicFramePr>
      <xdr:xfrm>
        <a:off x="3695700" y="3609975"/>
        <a:ext cx="3248025" cy="221932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34</xdr:row>
      <xdr:rowOff>9525</xdr:rowOff>
    </xdr:from>
    <xdr:to>
      <xdr:col>5</xdr:col>
      <xdr:colOff>533400</xdr:colOff>
      <xdr:row>47</xdr:row>
      <xdr:rowOff>0</xdr:rowOff>
    </xdr:to>
    <xdr:graphicFrame>
      <xdr:nvGraphicFramePr>
        <xdr:cNvPr id="4" name="グラフ 4"/>
        <xdr:cNvGraphicFramePr/>
      </xdr:nvGraphicFramePr>
      <xdr:xfrm>
        <a:off x="381000" y="5838825"/>
        <a:ext cx="3248025" cy="2219325"/>
      </xdr:xfrm>
      <a:graphic>
        <a:graphicData uri="http://schemas.openxmlformats.org/drawingml/2006/chart">
          <c:chart xmlns:c="http://schemas.openxmlformats.org/drawingml/2006/chart" r:id="rId4"/>
        </a:graphicData>
      </a:graphic>
    </xdr:graphicFrame>
    <xdr:clientData/>
  </xdr:twoCellAnchor>
  <xdr:twoCellAnchor>
    <xdr:from>
      <xdr:col>5</xdr:col>
      <xdr:colOff>600075</xdr:colOff>
      <xdr:row>34</xdr:row>
      <xdr:rowOff>9525</xdr:rowOff>
    </xdr:from>
    <xdr:to>
      <xdr:col>9</xdr:col>
      <xdr:colOff>1066800</xdr:colOff>
      <xdr:row>47</xdr:row>
      <xdr:rowOff>28575</xdr:rowOff>
    </xdr:to>
    <xdr:graphicFrame>
      <xdr:nvGraphicFramePr>
        <xdr:cNvPr id="5" name="グラフ 5"/>
        <xdr:cNvGraphicFramePr/>
      </xdr:nvGraphicFramePr>
      <xdr:xfrm>
        <a:off x="3695700" y="5838825"/>
        <a:ext cx="3209925" cy="22479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47</xdr:row>
      <xdr:rowOff>19050</xdr:rowOff>
    </xdr:from>
    <xdr:to>
      <xdr:col>5</xdr:col>
      <xdr:colOff>514350</xdr:colOff>
      <xdr:row>59</xdr:row>
      <xdr:rowOff>161925</xdr:rowOff>
    </xdr:to>
    <xdr:graphicFrame>
      <xdr:nvGraphicFramePr>
        <xdr:cNvPr id="6" name="グラフ 6"/>
        <xdr:cNvGraphicFramePr/>
      </xdr:nvGraphicFramePr>
      <xdr:xfrm>
        <a:off x="361950" y="8077200"/>
        <a:ext cx="3248025" cy="2200275"/>
      </xdr:xfrm>
      <a:graphic>
        <a:graphicData uri="http://schemas.openxmlformats.org/drawingml/2006/chart">
          <c:chart xmlns:c="http://schemas.openxmlformats.org/drawingml/2006/chart" r:id="rId6"/>
        </a:graphicData>
      </a:graphic>
    </xdr:graphicFrame>
    <xdr:clientData/>
  </xdr:twoCellAnchor>
  <xdr:twoCellAnchor>
    <xdr:from>
      <xdr:col>5</xdr:col>
      <xdr:colOff>600075</xdr:colOff>
      <xdr:row>47</xdr:row>
      <xdr:rowOff>28575</xdr:rowOff>
    </xdr:from>
    <xdr:to>
      <xdr:col>9</xdr:col>
      <xdr:colOff>1076325</xdr:colOff>
      <xdr:row>60</xdr:row>
      <xdr:rowOff>9525</xdr:rowOff>
    </xdr:to>
    <xdr:graphicFrame>
      <xdr:nvGraphicFramePr>
        <xdr:cNvPr id="7" name="グラフ 7"/>
        <xdr:cNvGraphicFramePr/>
      </xdr:nvGraphicFramePr>
      <xdr:xfrm>
        <a:off x="3695700" y="8086725"/>
        <a:ext cx="3219450" cy="2209800"/>
      </xdr:xfrm>
      <a:graphic>
        <a:graphicData uri="http://schemas.openxmlformats.org/drawingml/2006/chart">
          <c:chart xmlns:c="http://schemas.openxmlformats.org/drawingml/2006/chart" r:id="rId7"/>
        </a:graphicData>
      </a:graphic>
    </xdr:graphicFrame>
    <xdr:clientData/>
  </xdr:twoCellAnchor>
  <xdr:twoCellAnchor>
    <xdr:from>
      <xdr:col>1</xdr:col>
      <xdr:colOff>47625</xdr:colOff>
      <xdr:row>0</xdr:row>
      <xdr:rowOff>76200</xdr:rowOff>
    </xdr:from>
    <xdr:to>
      <xdr:col>9</xdr:col>
      <xdr:colOff>1114425</xdr:colOff>
      <xdr:row>21</xdr:row>
      <xdr:rowOff>19050</xdr:rowOff>
    </xdr:to>
    <xdr:sp>
      <xdr:nvSpPr>
        <xdr:cNvPr id="8" name="Rectangle 8"/>
        <xdr:cNvSpPr>
          <a:spLocks/>
        </xdr:cNvSpPr>
      </xdr:nvSpPr>
      <xdr:spPr>
        <a:xfrm>
          <a:off x="400050" y="76200"/>
          <a:ext cx="6553200" cy="3543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47</xdr:row>
      <xdr:rowOff>85725</xdr:rowOff>
    </xdr:from>
    <xdr:to>
      <xdr:col>5</xdr:col>
      <xdr:colOff>514350</xdr:colOff>
      <xdr:row>60</xdr:row>
      <xdr:rowOff>9525</xdr:rowOff>
    </xdr:to>
    <xdr:sp>
      <xdr:nvSpPr>
        <xdr:cNvPr id="9" name="Rectangle 9"/>
        <xdr:cNvSpPr>
          <a:spLocks/>
        </xdr:cNvSpPr>
      </xdr:nvSpPr>
      <xdr:spPr>
        <a:xfrm>
          <a:off x="419100" y="8143875"/>
          <a:ext cx="3190875" cy="2152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47</xdr:row>
      <xdr:rowOff>95250</xdr:rowOff>
    </xdr:from>
    <xdr:to>
      <xdr:col>9</xdr:col>
      <xdr:colOff>1085850</xdr:colOff>
      <xdr:row>60</xdr:row>
      <xdr:rowOff>9525</xdr:rowOff>
    </xdr:to>
    <xdr:sp>
      <xdr:nvSpPr>
        <xdr:cNvPr id="10" name="Rectangle 10"/>
        <xdr:cNvSpPr>
          <a:spLocks/>
        </xdr:cNvSpPr>
      </xdr:nvSpPr>
      <xdr:spPr>
        <a:xfrm>
          <a:off x="3733800" y="8153400"/>
          <a:ext cx="319087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76200</xdr:rowOff>
    </xdr:from>
    <xdr:to>
      <xdr:col>5</xdr:col>
      <xdr:colOff>514350</xdr:colOff>
      <xdr:row>47</xdr:row>
      <xdr:rowOff>0</xdr:rowOff>
    </xdr:to>
    <xdr:sp>
      <xdr:nvSpPr>
        <xdr:cNvPr id="11" name="Rectangle 11"/>
        <xdr:cNvSpPr>
          <a:spLocks/>
        </xdr:cNvSpPr>
      </xdr:nvSpPr>
      <xdr:spPr>
        <a:xfrm>
          <a:off x="419100" y="5905500"/>
          <a:ext cx="3190875" cy="2152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34</xdr:row>
      <xdr:rowOff>85725</xdr:rowOff>
    </xdr:from>
    <xdr:to>
      <xdr:col>9</xdr:col>
      <xdr:colOff>1085850</xdr:colOff>
      <xdr:row>47</xdr:row>
      <xdr:rowOff>0</xdr:rowOff>
    </xdr:to>
    <xdr:sp>
      <xdr:nvSpPr>
        <xdr:cNvPr id="12" name="Rectangle 12"/>
        <xdr:cNvSpPr>
          <a:spLocks/>
        </xdr:cNvSpPr>
      </xdr:nvSpPr>
      <xdr:spPr>
        <a:xfrm>
          <a:off x="3733800" y="5915025"/>
          <a:ext cx="319087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21</xdr:row>
      <xdr:rowOff>66675</xdr:rowOff>
    </xdr:from>
    <xdr:to>
      <xdr:col>5</xdr:col>
      <xdr:colOff>514350</xdr:colOff>
      <xdr:row>33</xdr:row>
      <xdr:rowOff>161925</xdr:rowOff>
    </xdr:to>
    <xdr:sp>
      <xdr:nvSpPr>
        <xdr:cNvPr id="13" name="Rectangle 13"/>
        <xdr:cNvSpPr>
          <a:spLocks/>
        </xdr:cNvSpPr>
      </xdr:nvSpPr>
      <xdr:spPr>
        <a:xfrm>
          <a:off x="419100" y="3667125"/>
          <a:ext cx="3190875" cy="2152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21</xdr:row>
      <xdr:rowOff>76200</xdr:rowOff>
    </xdr:from>
    <xdr:to>
      <xdr:col>9</xdr:col>
      <xdr:colOff>1085850</xdr:colOff>
      <xdr:row>33</xdr:row>
      <xdr:rowOff>161925</xdr:rowOff>
    </xdr:to>
    <xdr:sp>
      <xdr:nvSpPr>
        <xdr:cNvPr id="14" name="Rectangle 14"/>
        <xdr:cNvSpPr>
          <a:spLocks/>
        </xdr:cNvSpPr>
      </xdr:nvSpPr>
      <xdr:spPr>
        <a:xfrm>
          <a:off x="3733800" y="3676650"/>
          <a:ext cx="319087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10</xdr:col>
      <xdr:colOff>0</xdr:colOff>
      <xdr:row>21</xdr:row>
      <xdr:rowOff>0</xdr:rowOff>
    </xdr:to>
    <xdr:graphicFrame>
      <xdr:nvGraphicFramePr>
        <xdr:cNvPr id="1" name="グラフ 2"/>
        <xdr:cNvGraphicFramePr/>
      </xdr:nvGraphicFramePr>
      <xdr:xfrm>
        <a:off x="371475" y="0"/>
        <a:ext cx="6591300" cy="36004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21</xdr:row>
      <xdr:rowOff>9525</xdr:rowOff>
    </xdr:from>
    <xdr:to>
      <xdr:col>5</xdr:col>
      <xdr:colOff>523875</xdr:colOff>
      <xdr:row>34</xdr:row>
      <xdr:rowOff>9525</xdr:rowOff>
    </xdr:to>
    <xdr:graphicFrame>
      <xdr:nvGraphicFramePr>
        <xdr:cNvPr id="2" name="グラフ 3"/>
        <xdr:cNvGraphicFramePr/>
      </xdr:nvGraphicFramePr>
      <xdr:xfrm>
        <a:off x="371475" y="3609975"/>
        <a:ext cx="3248025" cy="2228850"/>
      </xdr:xfrm>
      <a:graphic>
        <a:graphicData uri="http://schemas.openxmlformats.org/drawingml/2006/chart">
          <c:chart xmlns:c="http://schemas.openxmlformats.org/drawingml/2006/chart" r:id="rId2"/>
        </a:graphicData>
      </a:graphic>
    </xdr:graphicFrame>
    <xdr:clientData/>
  </xdr:twoCellAnchor>
  <xdr:twoCellAnchor>
    <xdr:from>
      <xdr:col>5</xdr:col>
      <xdr:colOff>600075</xdr:colOff>
      <xdr:row>21</xdr:row>
      <xdr:rowOff>9525</xdr:rowOff>
    </xdr:from>
    <xdr:to>
      <xdr:col>9</xdr:col>
      <xdr:colOff>1104900</xdr:colOff>
      <xdr:row>34</xdr:row>
      <xdr:rowOff>0</xdr:rowOff>
    </xdr:to>
    <xdr:graphicFrame>
      <xdr:nvGraphicFramePr>
        <xdr:cNvPr id="3" name="グラフ 4"/>
        <xdr:cNvGraphicFramePr/>
      </xdr:nvGraphicFramePr>
      <xdr:xfrm>
        <a:off x="3695700" y="3609975"/>
        <a:ext cx="3248025" cy="221932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34</xdr:row>
      <xdr:rowOff>9525</xdr:rowOff>
    </xdr:from>
    <xdr:to>
      <xdr:col>5</xdr:col>
      <xdr:colOff>533400</xdr:colOff>
      <xdr:row>47</xdr:row>
      <xdr:rowOff>0</xdr:rowOff>
    </xdr:to>
    <xdr:graphicFrame>
      <xdr:nvGraphicFramePr>
        <xdr:cNvPr id="4" name="グラフ 5"/>
        <xdr:cNvGraphicFramePr/>
      </xdr:nvGraphicFramePr>
      <xdr:xfrm>
        <a:off x="381000" y="5838825"/>
        <a:ext cx="3248025" cy="2219325"/>
      </xdr:xfrm>
      <a:graphic>
        <a:graphicData uri="http://schemas.openxmlformats.org/drawingml/2006/chart">
          <c:chart xmlns:c="http://schemas.openxmlformats.org/drawingml/2006/chart" r:id="rId4"/>
        </a:graphicData>
      </a:graphic>
    </xdr:graphicFrame>
    <xdr:clientData/>
  </xdr:twoCellAnchor>
  <xdr:twoCellAnchor>
    <xdr:from>
      <xdr:col>5</xdr:col>
      <xdr:colOff>600075</xdr:colOff>
      <xdr:row>34</xdr:row>
      <xdr:rowOff>9525</xdr:rowOff>
    </xdr:from>
    <xdr:to>
      <xdr:col>9</xdr:col>
      <xdr:colOff>1066800</xdr:colOff>
      <xdr:row>47</xdr:row>
      <xdr:rowOff>28575</xdr:rowOff>
    </xdr:to>
    <xdr:graphicFrame>
      <xdr:nvGraphicFramePr>
        <xdr:cNvPr id="5" name="グラフ 6"/>
        <xdr:cNvGraphicFramePr/>
      </xdr:nvGraphicFramePr>
      <xdr:xfrm>
        <a:off x="3695700" y="5838825"/>
        <a:ext cx="3209925" cy="22479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47</xdr:row>
      <xdr:rowOff>19050</xdr:rowOff>
    </xdr:from>
    <xdr:to>
      <xdr:col>5</xdr:col>
      <xdr:colOff>514350</xdr:colOff>
      <xdr:row>59</xdr:row>
      <xdr:rowOff>161925</xdr:rowOff>
    </xdr:to>
    <xdr:graphicFrame>
      <xdr:nvGraphicFramePr>
        <xdr:cNvPr id="6" name="グラフ 7"/>
        <xdr:cNvGraphicFramePr/>
      </xdr:nvGraphicFramePr>
      <xdr:xfrm>
        <a:off x="361950" y="8077200"/>
        <a:ext cx="3248025" cy="2200275"/>
      </xdr:xfrm>
      <a:graphic>
        <a:graphicData uri="http://schemas.openxmlformats.org/drawingml/2006/chart">
          <c:chart xmlns:c="http://schemas.openxmlformats.org/drawingml/2006/chart" r:id="rId6"/>
        </a:graphicData>
      </a:graphic>
    </xdr:graphicFrame>
    <xdr:clientData/>
  </xdr:twoCellAnchor>
  <xdr:twoCellAnchor>
    <xdr:from>
      <xdr:col>5</xdr:col>
      <xdr:colOff>600075</xdr:colOff>
      <xdr:row>47</xdr:row>
      <xdr:rowOff>28575</xdr:rowOff>
    </xdr:from>
    <xdr:to>
      <xdr:col>9</xdr:col>
      <xdr:colOff>1076325</xdr:colOff>
      <xdr:row>60</xdr:row>
      <xdr:rowOff>9525</xdr:rowOff>
    </xdr:to>
    <xdr:graphicFrame>
      <xdr:nvGraphicFramePr>
        <xdr:cNvPr id="7" name="グラフ 8"/>
        <xdr:cNvGraphicFramePr/>
      </xdr:nvGraphicFramePr>
      <xdr:xfrm>
        <a:off x="3695700" y="8086725"/>
        <a:ext cx="3219450" cy="2209800"/>
      </xdr:xfrm>
      <a:graphic>
        <a:graphicData uri="http://schemas.openxmlformats.org/drawingml/2006/chart">
          <c:chart xmlns:c="http://schemas.openxmlformats.org/drawingml/2006/chart" r:id="rId7"/>
        </a:graphicData>
      </a:graphic>
    </xdr:graphicFrame>
    <xdr:clientData/>
  </xdr:twoCellAnchor>
  <xdr:twoCellAnchor>
    <xdr:from>
      <xdr:col>1</xdr:col>
      <xdr:colOff>47625</xdr:colOff>
      <xdr:row>0</xdr:row>
      <xdr:rowOff>76200</xdr:rowOff>
    </xdr:from>
    <xdr:to>
      <xdr:col>9</xdr:col>
      <xdr:colOff>1114425</xdr:colOff>
      <xdr:row>21</xdr:row>
      <xdr:rowOff>19050</xdr:rowOff>
    </xdr:to>
    <xdr:sp>
      <xdr:nvSpPr>
        <xdr:cNvPr id="8" name="Rectangle 9"/>
        <xdr:cNvSpPr>
          <a:spLocks/>
        </xdr:cNvSpPr>
      </xdr:nvSpPr>
      <xdr:spPr>
        <a:xfrm>
          <a:off x="400050" y="76200"/>
          <a:ext cx="6553200" cy="3543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47</xdr:row>
      <xdr:rowOff>85725</xdr:rowOff>
    </xdr:from>
    <xdr:to>
      <xdr:col>5</xdr:col>
      <xdr:colOff>514350</xdr:colOff>
      <xdr:row>60</xdr:row>
      <xdr:rowOff>9525</xdr:rowOff>
    </xdr:to>
    <xdr:sp>
      <xdr:nvSpPr>
        <xdr:cNvPr id="9" name="Rectangle 22"/>
        <xdr:cNvSpPr>
          <a:spLocks/>
        </xdr:cNvSpPr>
      </xdr:nvSpPr>
      <xdr:spPr>
        <a:xfrm>
          <a:off x="419100" y="8143875"/>
          <a:ext cx="3190875" cy="2152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47</xdr:row>
      <xdr:rowOff>95250</xdr:rowOff>
    </xdr:from>
    <xdr:to>
      <xdr:col>9</xdr:col>
      <xdr:colOff>1085850</xdr:colOff>
      <xdr:row>60</xdr:row>
      <xdr:rowOff>9525</xdr:rowOff>
    </xdr:to>
    <xdr:sp>
      <xdr:nvSpPr>
        <xdr:cNvPr id="10" name="Rectangle 23"/>
        <xdr:cNvSpPr>
          <a:spLocks/>
        </xdr:cNvSpPr>
      </xdr:nvSpPr>
      <xdr:spPr>
        <a:xfrm>
          <a:off x="3733800" y="8153400"/>
          <a:ext cx="319087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76200</xdr:rowOff>
    </xdr:from>
    <xdr:to>
      <xdr:col>5</xdr:col>
      <xdr:colOff>514350</xdr:colOff>
      <xdr:row>47</xdr:row>
      <xdr:rowOff>0</xdr:rowOff>
    </xdr:to>
    <xdr:sp>
      <xdr:nvSpPr>
        <xdr:cNvPr id="11" name="Rectangle 24"/>
        <xdr:cNvSpPr>
          <a:spLocks/>
        </xdr:cNvSpPr>
      </xdr:nvSpPr>
      <xdr:spPr>
        <a:xfrm>
          <a:off x="419100" y="5905500"/>
          <a:ext cx="3190875" cy="2152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34</xdr:row>
      <xdr:rowOff>85725</xdr:rowOff>
    </xdr:from>
    <xdr:to>
      <xdr:col>9</xdr:col>
      <xdr:colOff>1085850</xdr:colOff>
      <xdr:row>47</xdr:row>
      <xdr:rowOff>0</xdr:rowOff>
    </xdr:to>
    <xdr:sp>
      <xdr:nvSpPr>
        <xdr:cNvPr id="12" name="Rectangle 25"/>
        <xdr:cNvSpPr>
          <a:spLocks/>
        </xdr:cNvSpPr>
      </xdr:nvSpPr>
      <xdr:spPr>
        <a:xfrm>
          <a:off x="3733800" y="5915025"/>
          <a:ext cx="319087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21</xdr:row>
      <xdr:rowOff>66675</xdr:rowOff>
    </xdr:from>
    <xdr:to>
      <xdr:col>5</xdr:col>
      <xdr:colOff>514350</xdr:colOff>
      <xdr:row>33</xdr:row>
      <xdr:rowOff>161925</xdr:rowOff>
    </xdr:to>
    <xdr:sp>
      <xdr:nvSpPr>
        <xdr:cNvPr id="13" name="Rectangle 26"/>
        <xdr:cNvSpPr>
          <a:spLocks/>
        </xdr:cNvSpPr>
      </xdr:nvSpPr>
      <xdr:spPr>
        <a:xfrm>
          <a:off x="419100" y="3667125"/>
          <a:ext cx="3190875" cy="2152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21</xdr:row>
      <xdr:rowOff>76200</xdr:rowOff>
    </xdr:from>
    <xdr:to>
      <xdr:col>9</xdr:col>
      <xdr:colOff>1085850</xdr:colOff>
      <xdr:row>33</xdr:row>
      <xdr:rowOff>161925</xdr:rowOff>
    </xdr:to>
    <xdr:sp>
      <xdr:nvSpPr>
        <xdr:cNvPr id="14" name="Rectangle 27"/>
        <xdr:cNvSpPr>
          <a:spLocks/>
        </xdr:cNvSpPr>
      </xdr:nvSpPr>
      <xdr:spPr>
        <a:xfrm>
          <a:off x="3733800" y="3676650"/>
          <a:ext cx="319087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85725</xdr:rowOff>
    </xdr:from>
    <xdr:to>
      <xdr:col>34</xdr:col>
      <xdr:colOff>171450</xdr:colOff>
      <xdr:row>15</xdr:row>
      <xdr:rowOff>114300</xdr:rowOff>
    </xdr:to>
    <xdr:sp>
      <xdr:nvSpPr>
        <xdr:cNvPr id="1" name="Rectangle 1"/>
        <xdr:cNvSpPr>
          <a:spLocks/>
        </xdr:cNvSpPr>
      </xdr:nvSpPr>
      <xdr:spPr>
        <a:xfrm>
          <a:off x="742950" y="962025"/>
          <a:ext cx="6067425" cy="1933575"/>
        </a:xfrm>
        <a:prstGeom prst="rect">
          <a:avLst/>
        </a:prstGeom>
        <a:no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17</xdr:row>
      <xdr:rowOff>95250</xdr:rowOff>
    </xdr:from>
    <xdr:to>
      <xdr:col>36</xdr:col>
      <xdr:colOff>95250</xdr:colOff>
      <xdr:row>39</xdr:row>
      <xdr:rowOff>9525</xdr:rowOff>
    </xdr:to>
    <xdr:sp>
      <xdr:nvSpPr>
        <xdr:cNvPr id="2" name="Rectangle 3"/>
        <xdr:cNvSpPr>
          <a:spLocks/>
        </xdr:cNvSpPr>
      </xdr:nvSpPr>
      <xdr:spPr>
        <a:xfrm>
          <a:off x="419100" y="3257550"/>
          <a:ext cx="6696075" cy="4105275"/>
        </a:xfrm>
        <a:prstGeom prst="rect">
          <a:avLst/>
        </a:prstGeom>
        <a:noFill/>
        <a:ln w="63500" cmpd="sng">
          <a:solidFill>
            <a:srgbClr val="FF66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180975</xdr:rowOff>
    </xdr:from>
    <xdr:to>
      <xdr:col>21</xdr:col>
      <xdr:colOff>180975</xdr:colOff>
      <xdr:row>19</xdr:row>
      <xdr:rowOff>76200</xdr:rowOff>
    </xdr:to>
    <xdr:sp>
      <xdr:nvSpPr>
        <xdr:cNvPr id="3" name="Text Box 4"/>
        <xdr:cNvSpPr txBox="1">
          <a:spLocks noChangeArrowheads="1"/>
        </xdr:cNvSpPr>
      </xdr:nvSpPr>
      <xdr:spPr>
        <a:xfrm>
          <a:off x="552450" y="3343275"/>
          <a:ext cx="3790950"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この１年間に排出された二酸化炭素は・・・</a:t>
          </a:r>
        </a:p>
      </xdr:txBody>
    </xdr:sp>
    <xdr:clientData/>
  </xdr:twoCellAnchor>
  <xdr:twoCellAnchor>
    <xdr:from>
      <xdr:col>25</xdr:col>
      <xdr:colOff>95250</xdr:colOff>
      <xdr:row>21</xdr:row>
      <xdr:rowOff>123825</xdr:rowOff>
    </xdr:from>
    <xdr:to>
      <xdr:col>34</xdr:col>
      <xdr:colOff>123825</xdr:colOff>
      <xdr:row>22</xdr:row>
      <xdr:rowOff>171450</xdr:rowOff>
    </xdr:to>
    <xdr:sp>
      <xdr:nvSpPr>
        <xdr:cNvPr id="4" name="Text Box 5"/>
        <xdr:cNvSpPr txBox="1">
          <a:spLocks noChangeArrowheads="1"/>
        </xdr:cNvSpPr>
      </xdr:nvSpPr>
      <xdr:spPr>
        <a:xfrm>
          <a:off x="5019675" y="4048125"/>
          <a:ext cx="17430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標準的な世帯の排出量の</a:t>
          </a:r>
        </a:p>
      </xdr:txBody>
    </xdr:sp>
    <xdr:clientData/>
  </xdr:twoCellAnchor>
  <xdr:twoCellAnchor>
    <xdr:from>
      <xdr:col>24</xdr:col>
      <xdr:colOff>104775</xdr:colOff>
      <xdr:row>21</xdr:row>
      <xdr:rowOff>76200</xdr:rowOff>
    </xdr:from>
    <xdr:to>
      <xdr:col>35</xdr:col>
      <xdr:colOff>57150</xdr:colOff>
      <xdr:row>29</xdr:row>
      <xdr:rowOff>85725</xdr:rowOff>
    </xdr:to>
    <xdr:sp>
      <xdr:nvSpPr>
        <xdr:cNvPr id="5" name="Rectangle 6"/>
        <xdr:cNvSpPr>
          <a:spLocks/>
        </xdr:cNvSpPr>
      </xdr:nvSpPr>
      <xdr:spPr>
        <a:xfrm>
          <a:off x="4838700" y="4000500"/>
          <a:ext cx="2047875" cy="1533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29</xdr:row>
      <xdr:rowOff>152400</xdr:rowOff>
    </xdr:from>
    <xdr:to>
      <xdr:col>35</xdr:col>
      <xdr:colOff>19050</xdr:colOff>
      <xdr:row>31</xdr:row>
      <xdr:rowOff>180975</xdr:rowOff>
    </xdr:to>
    <xdr:sp>
      <xdr:nvSpPr>
        <xdr:cNvPr id="6" name="Text Box 7"/>
        <xdr:cNvSpPr txBox="1">
          <a:spLocks noChangeArrowheads="1"/>
        </xdr:cNvSpPr>
      </xdr:nvSpPr>
      <xdr:spPr>
        <a:xfrm>
          <a:off x="4972050" y="5600700"/>
          <a:ext cx="1876425" cy="4095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排出した二酸化炭素を吸収するためには</a:t>
          </a:r>
        </a:p>
      </xdr:txBody>
    </xdr:sp>
    <xdr:clientData/>
  </xdr:twoCellAnchor>
  <xdr:twoCellAnchor>
    <xdr:from>
      <xdr:col>24</xdr:col>
      <xdr:colOff>104775</xdr:colOff>
      <xdr:row>29</xdr:row>
      <xdr:rowOff>114300</xdr:rowOff>
    </xdr:from>
    <xdr:to>
      <xdr:col>35</xdr:col>
      <xdr:colOff>57150</xdr:colOff>
      <xdr:row>38</xdr:row>
      <xdr:rowOff>66675</xdr:rowOff>
    </xdr:to>
    <xdr:sp>
      <xdr:nvSpPr>
        <xdr:cNvPr id="7" name="Rectangle 8"/>
        <xdr:cNvSpPr>
          <a:spLocks/>
        </xdr:cNvSpPr>
      </xdr:nvSpPr>
      <xdr:spPr>
        <a:xfrm>
          <a:off x="4838700" y="5562600"/>
          <a:ext cx="2047875" cy="1666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xdr:row>
      <xdr:rowOff>85725</xdr:rowOff>
    </xdr:from>
    <xdr:to>
      <xdr:col>36</xdr:col>
      <xdr:colOff>95250</xdr:colOff>
      <xdr:row>16</xdr:row>
      <xdr:rowOff>95250</xdr:rowOff>
    </xdr:to>
    <xdr:sp>
      <xdr:nvSpPr>
        <xdr:cNvPr id="8" name="Rectangle 9"/>
        <xdr:cNvSpPr>
          <a:spLocks/>
        </xdr:cNvSpPr>
      </xdr:nvSpPr>
      <xdr:spPr>
        <a:xfrm>
          <a:off x="419100" y="600075"/>
          <a:ext cx="6696075" cy="2466975"/>
        </a:xfrm>
        <a:prstGeom prst="rect">
          <a:avLst/>
        </a:prstGeom>
        <a:noFill/>
        <a:ln w="63500" cmpd="sng">
          <a:solidFill>
            <a:srgbClr val="FF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0</xdr:row>
      <xdr:rowOff>28575</xdr:rowOff>
    </xdr:from>
    <xdr:to>
      <xdr:col>32</xdr:col>
      <xdr:colOff>171450</xdr:colOff>
      <xdr:row>2</xdr:row>
      <xdr:rowOff>114300</xdr:rowOff>
    </xdr:to>
    <xdr:sp>
      <xdr:nvSpPr>
        <xdr:cNvPr id="9" name="Text Box 10"/>
        <xdr:cNvSpPr txBox="1">
          <a:spLocks noChangeArrowheads="1"/>
        </xdr:cNvSpPr>
      </xdr:nvSpPr>
      <xdr:spPr>
        <a:xfrm>
          <a:off x="1019175" y="28575"/>
          <a:ext cx="5410200" cy="42862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rPr>
            <a:t>「めっちゃエコやねん」取り組み結果</a:t>
          </a:r>
        </a:p>
      </xdr:txBody>
    </xdr:sp>
    <xdr:clientData/>
  </xdr:twoCellAnchor>
  <xdr:twoCellAnchor>
    <xdr:from>
      <xdr:col>2</xdr:col>
      <xdr:colOff>0</xdr:colOff>
      <xdr:row>3</xdr:row>
      <xdr:rowOff>152400</xdr:rowOff>
    </xdr:from>
    <xdr:to>
      <xdr:col>18</xdr:col>
      <xdr:colOff>38100</xdr:colOff>
      <xdr:row>5</xdr:row>
      <xdr:rowOff>66675</xdr:rowOff>
    </xdr:to>
    <xdr:sp>
      <xdr:nvSpPr>
        <xdr:cNvPr id="10" name="Text Box 11"/>
        <xdr:cNvSpPr txBox="1">
          <a:spLocks noChangeArrowheads="1"/>
        </xdr:cNvSpPr>
      </xdr:nvSpPr>
      <xdr:spPr>
        <a:xfrm>
          <a:off x="542925" y="666750"/>
          <a:ext cx="3086100"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この１年間の目標達成は・・・</a:t>
          </a:r>
        </a:p>
      </xdr:txBody>
    </xdr:sp>
    <xdr:clientData/>
  </xdr:twoCellAnchor>
  <xdr:twoCellAnchor>
    <xdr:from>
      <xdr:col>4</xdr:col>
      <xdr:colOff>171450</xdr:colOff>
      <xdr:row>10</xdr:row>
      <xdr:rowOff>0</xdr:rowOff>
    </xdr:from>
    <xdr:to>
      <xdr:col>10</xdr:col>
      <xdr:colOff>9525</xdr:colOff>
      <xdr:row>15</xdr:row>
      <xdr:rowOff>9525</xdr:rowOff>
    </xdr:to>
    <xdr:grpSp>
      <xdr:nvGrpSpPr>
        <xdr:cNvPr id="11" name="Group 12"/>
        <xdr:cNvGrpSpPr>
          <a:grpSpLocks/>
        </xdr:cNvGrpSpPr>
      </xdr:nvGrpSpPr>
      <xdr:grpSpPr>
        <a:xfrm>
          <a:off x="1095375" y="1828800"/>
          <a:ext cx="981075" cy="962025"/>
          <a:chOff x="78" y="154"/>
          <a:chExt cx="103" cy="101"/>
        </a:xfrm>
        <a:solidFill>
          <a:srgbClr val="FFFFFF"/>
        </a:solidFill>
      </xdr:grpSpPr>
      <xdr:grpSp>
        <xdr:nvGrpSpPr>
          <xdr:cNvPr id="12" name="Group 13"/>
          <xdr:cNvGrpSpPr>
            <a:grpSpLocks/>
          </xdr:cNvGrpSpPr>
        </xdr:nvGrpSpPr>
        <xdr:grpSpPr>
          <a:xfrm>
            <a:off x="119" y="154"/>
            <a:ext cx="22" cy="20"/>
            <a:chOff x="991" y="416"/>
            <a:chExt cx="22" cy="19"/>
          </a:xfrm>
          <a:solidFill>
            <a:srgbClr val="FFFFFF"/>
          </a:solidFill>
        </xdr:grpSpPr>
        <xdr:sp>
          <xdr:nvSpPr>
            <xdr:cNvPr id="13" name="Line 1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1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6" name="Group 17"/>
          <xdr:cNvGrpSpPr>
            <a:grpSpLocks/>
          </xdr:cNvGrpSpPr>
        </xdr:nvGrpSpPr>
        <xdr:grpSpPr>
          <a:xfrm>
            <a:off x="99" y="195"/>
            <a:ext cx="22" cy="19"/>
            <a:chOff x="991" y="416"/>
            <a:chExt cx="22" cy="19"/>
          </a:xfrm>
          <a:solidFill>
            <a:srgbClr val="FFFFFF"/>
          </a:solidFill>
        </xdr:grpSpPr>
        <xdr:sp>
          <xdr:nvSpPr>
            <xdr:cNvPr id="17" name="Line 18"/>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19"/>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20"/>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1"/>
          <xdr:cNvGrpSpPr>
            <a:grpSpLocks/>
          </xdr:cNvGrpSpPr>
        </xdr:nvGrpSpPr>
        <xdr:grpSpPr>
          <a:xfrm>
            <a:off x="139" y="195"/>
            <a:ext cx="22" cy="19"/>
            <a:chOff x="991" y="416"/>
            <a:chExt cx="22" cy="19"/>
          </a:xfrm>
          <a:solidFill>
            <a:srgbClr val="FFFFFF"/>
          </a:solidFill>
        </xdr:grpSpPr>
        <xdr:sp>
          <xdr:nvSpPr>
            <xdr:cNvPr id="21" name="Line 22"/>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23"/>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24"/>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4" name="Group 25"/>
          <xdr:cNvGrpSpPr>
            <a:grpSpLocks/>
          </xdr:cNvGrpSpPr>
        </xdr:nvGrpSpPr>
        <xdr:grpSpPr>
          <a:xfrm>
            <a:off x="78" y="235"/>
            <a:ext cx="22" cy="20"/>
            <a:chOff x="991" y="416"/>
            <a:chExt cx="22" cy="19"/>
          </a:xfrm>
          <a:solidFill>
            <a:srgbClr val="FFFFFF"/>
          </a:solidFill>
        </xdr:grpSpPr>
        <xdr:sp>
          <xdr:nvSpPr>
            <xdr:cNvPr id="25" name="Line 26"/>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Oval 27"/>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Oval 28"/>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8" name="Group 29"/>
          <xdr:cNvGrpSpPr>
            <a:grpSpLocks/>
          </xdr:cNvGrpSpPr>
        </xdr:nvGrpSpPr>
        <xdr:grpSpPr>
          <a:xfrm>
            <a:off x="119" y="235"/>
            <a:ext cx="22" cy="20"/>
            <a:chOff x="991" y="416"/>
            <a:chExt cx="22" cy="19"/>
          </a:xfrm>
          <a:solidFill>
            <a:srgbClr val="FFFFFF"/>
          </a:solidFill>
        </xdr:grpSpPr>
        <xdr:sp>
          <xdr:nvSpPr>
            <xdr:cNvPr id="29" name="Line 3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3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3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3"/>
          <xdr:cNvGrpSpPr>
            <a:grpSpLocks/>
          </xdr:cNvGrpSpPr>
        </xdr:nvGrpSpPr>
        <xdr:grpSpPr>
          <a:xfrm>
            <a:off x="159" y="234"/>
            <a:ext cx="22" cy="20"/>
            <a:chOff x="991" y="416"/>
            <a:chExt cx="22" cy="19"/>
          </a:xfrm>
          <a:solidFill>
            <a:srgbClr val="FFFFFF"/>
          </a:solidFill>
        </xdr:grpSpPr>
        <xdr:sp>
          <xdr:nvSpPr>
            <xdr:cNvPr id="33" name="Line 3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Oval 3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Oval 3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12</xdr:col>
      <xdr:colOff>171450</xdr:colOff>
      <xdr:row>10</xdr:row>
      <xdr:rowOff>0</xdr:rowOff>
    </xdr:from>
    <xdr:to>
      <xdr:col>18</xdr:col>
      <xdr:colOff>9525</xdr:colOff>
      <xdr:row>15</xdr:row>
      <xdr:rowOff>9525</xdr:rowOff>
    </xdr:to>
    <xdr:grpSp>
      <xdr:nvGrpSpPr>
        <xdr:cNvPr id="36" name="Group 37"/>
        <xdr:cNvGrpSpPr>
          <a:grpSpLocks/>
        </xdr:cNvGrpSpPr>
      </xdr:nvGrpSpPr>
      <xdr:grpSpPr>
        <a:xfrm>
          <a:off x="2619375" y="1828800"/>
          <a:ext cx="981075" cy="962025"/>
          <a:chOff x="78" y="154"/>
          <a:chExt cx="103" cy="101"/>
        </a:xfrm>
        <a:solidFill>
          <a:srgbClr val="FFFFFF"/>
        </a:solidFill>
      </xdr:grpSpPr>
      <xdr:grpSp>
        <xdr:nvGrpSpPr>
          <xdr:cNvPr id="37" name="Group 38"/>
          <xdr:cNvGrpSpPr>
            <a:grpSpLocks/>
          </xdr:cNvGrpSpPr>
        </xdr:nvGrpSpPr>
        <xdr:grpSpPr>
          <a:xfrm>
            <a:off x="119" y="154"/>
            <a:ext cx="22" cy="20"/>
            <a:chOff x="991" y="416"/>
            <a:chExt cx="22" cy="19"/>
          </a:xfrm>
          <a:solidFill>
            <a:srgbClr val="FFFFFF"/>
          </a:solidFill>
        </xdr:grpSpPr>
        <xdr:sp>
          <xdr:nvSpPr>
            <xdr:cNvPr id="38" name="Line 3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Oval 4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Oval 4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2"/>
          <xdr:cNvGrpSpPr>
            <a:grpSpLocks/>
          </xdr:cNvGrpSpPr>
        </xdr:nvGrpSpPr>
        <xdr:grpSpPr>
          <a:xfrm>
            <a:off x="99" y="195"/>
            <a:ext cx="22" cy="19"/>
            <a:chOff x="991" y="416"/>
            <a:chExt cx="22" cy="19"/>
          </a:xfrm>
          <a:solidFill>
            <a:srgbClr val="FFFFFF"/>
          </a:solidFill>
        </xdr:grpSpPr>
        <xdr:sp>
          <xdr:nvSpPr>
            <xdr:cNvPr id="42" name="Line 4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Oval 4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Oval 4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5" name="Group 46"/>
          <xdr:cNvGrpSpPr>
            <a:grpSpLocks/>
          </xdr:cNvGrpSpPr>
        </xdr:nvGrpSpPr>
        <xdr:grpSpPr>
          <a:xfrm>
            <a:off x="139" y="195"/>
            <a:ext cx="22" cy="19"/>
            <a:chOff x="991" y="416"/>
            <a:chExt cx="22" cy="19"/>
          </a:xfrm>
          <a:solidFill>
            <a:srgbClr val="FFFFFF"/>
          </a:solidFill>
        </xdr:grpSpPr>
        <xdr:sp>
          <xdr:nvSpPr>
            <xdr:cNvPr id="46" name="Line 4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Oval 4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Oval 4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9" name="Group 50"/>
          <xdr:cNvGrpSpPr>
            <a:grpSpLocks/>
          </xdr:cNvGrpSpPr>
        </xdr:nvGrpSpPr>
        <xdr:grpSpPr>
          <a:xfrm>
            <a:off x="78" y="235"/>
            <a:ext cx="22" cy="20"/>
            <a:chOff x="991" y="416"/>
            <a:chExt cx="22" cy="19"/>
          </a:xfrm>
          <a:solidFill>
            <a:srgbClr val="FFFFFF"/>
          </a:solidFill>
        </xdr:grpSpPr>
        <xdr:sp>
          <xdr:nvSpPr>
            <xdr:cNvPr id="50" name="Line 5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Oval 5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Oval 5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3" name="Group 54"/>
          <xdr:cNvGrpSpPr>
            <a:grpSpLocks/>
          </xdr:cNvGrpSpPr>
        </xdr:nvGrpSpPr>
        <xdr:grpSpPr>
          <a:xfrm>
            <a:off x="119" y="235"/>
            <a:ext cx="22" cy="20"/>
            <a:chOff x="991" y="416"/>
            <a:chExt cx="22" cy="19"/>
          </a:xfrm>
          <a:solidFill>
            <a:srgbClr val="FFFFFF"/>
          </a:solidFill>
        </xdr:grpSpPr>
        <xdr:sp>
          <xdr:nvSpPr>
            <xdr:cNvPr id="54" name="Line 5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Oval 5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Oval 5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7" name="Group 58"/>
          <xdr:cNvGrpSpPr>
            <a:grpSpLocks/>
          </xdr:cNvGrpSpPr>
        </xdr:nvGrpSpPr>
        <xdr:grpSpPr>
          <a:xfrm>
            <a:off x="159" y="234"/>
            <a:ext cx="22" cy="20"/>
            <a:chOff x="991" y="416"/>
            <a:chExt cx="22" cy="19"/>
          </a:xfrm>
          <a:solidFill>
            <a:srgbClr val="FFFFFF"/>
          </a:solidFill>
        </xdr:grpSpPr>
        <xdr:sp>
          <xdr:nvSpPr>
            <xdr:cNvPr id="58" name="Line 5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6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6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20</xdr:col>
      <xdr:colOff>180975</xdr:colOff>
      <xdr:row>10</xdr:row>
      <xdr:rowOff>0</xdr:rowOff>
    </xdr:from>
    <xdr:to>
      <xdr:col>26</xdr:col>
      <xdr:colOff>19050</xdr:colOff>
      <xdr:row>15</xdr:row>
      <xdr:rowOff>9525</xdr:rowOff>
    </xdr:to>
    <xdr:grpSp>
      <xdr:nvGrpSpPr>
        <xdr:cNvPr id="61" name="Group 62"/>
        <xdr:cNvGrpSpPr>
          <a:grpSpLocks/>
        </xdr:cNvGrpSpPr>
      </xdr:nvGrpSpPr>
      <xdr:grpSpPr>
        <a:xfrm>
          <a:off x="4152900" y="1828800"/>
          <a:ext cx="981075" cy="962025"/>
          <a:chOff x="78" y="154"/>
          <a:chExt cx="103" cy="101"/>
        </a:xfrm>
        <a:solidFill>
          <a:srgbClr val="FFFFFF"/>
        </a:solidFill>
      </xdr:grpSpPr>
      <xdr:grpSp>
        <xdr:nvGrpSpPr>
          <xdr:cNvPr id="62" name="Group 63"/>
          <xdr:cNvGrpSpPr>
            <a:grpSpLocks/>
          </xdr:cNvGrpSpPr>
        </xdr:nvGrpSpPr>
        <xdr:grpSpPr>
          <a:xfrm>
            <a:off x="119" y="154"/>
            <a:ext cx="22" cy="20"/>
            <a:chOff x="991" y="416"/>
            <a:chExt cx="22" cy="19"/>
          </a:xfrm>
          <a:solidFill>
            <a:srgbClr val="FFFFFF"/>
          </a:solidFill>
        </xdr:grpSpPr>
        <xdr:sp>
          <xdr:nvSpPr>
            <xdr:cNvPr id="63" name="Line 6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6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6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6" name="Group 67"/>
          <xdr:cNvGrpSpPr>
            <a:grpSpLocks/>
          </xdr:cNvGrpSpPr>
        </xdr:nvGrpSpPr>
        <xdr:grpSpPr>
          <a:xfrm>
            <a:off x="99" y="195"/>
            <a:ext cx="22" cy="19"/>
            <a:chOff x="991" y="416"/>
            <a:chExt cx="22" cy="19"/>
          </a:xfrm>
          <a:solidFill>
            <a:srgbClr val="FFFFFF"/>
          </a:solidFill>
        </xdr:grpSpPr>
        <xdr:sp>
          <xdr:nvSpPr>
            <xdr:cNvPr id="67" name="Line 68"/>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Oval 69"/>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Oval 70"/>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0" name="Group 71"/>
          <xdr:cNvGrpSpPr>
            <a:grpSpLocks/>
          </xdr:cNvGrpSpPr>
        </xdr:nvGrpSpPr>
        <xdr:grpSpPr>
          <a:xfrm>
            <a:off x="139" y="195"/>
            <a:ext cx="22" cy="19"/>
            <a:chOff x="991" y="416"/>
            <a:chExt cx="22" cy="19"/>
          </a:xfrm>
          <a:solidFill>
            <a:srgbClr val="FFFFFF"/>
          </a:solidFill>
        </xdr:grpSpPr>
        <xdr:sp>
          <xdr:nvSpPr>
            <xdr:cNvPr id="71" name="Line 72"/>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Oval 73"/>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Oval 74"/>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4" name="Group 75"/>
          <xdr:cNvGrpSpPr>
            <a:grpSpLocks/>
          </xdr:cNvGrpSpPr>
        </xdr:nvGrpSpPr>
        <xdr:grpSpPr>
          <a:xfrm>
            <a:off x="78" y="235"/>
            <a:ext cx="22" cy="20"/>
            <a:chOff x="991" y="416"/>
            <a:chExt cx="22" cy="19"/>
          </a:xfrm>
          <a:solidFill>
            <a:srgbClr val="FFFFFF"/>
          </a:solidFill>
        </xdr:grpSpPr>
        <xdr:sp>
          <xdr:nvSpPr>
            <xdr:cNvPr id="75" name="Line 76"/>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Oval 77"/>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Oval 78"/>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8" name="Group 79"/>
          <xdr:cNvGrpSpPr>
            <a:grpSpLocks/>
          </xdr:cNvGrpSpPr>
        </xdr:nvGrpSpPr>
        <xdr:grpSpPr>
          <a:xfrm>
            <a:off x="119" y="235"/>
            <a:ext cx="22" cy="20"/>
            <a:chOff x="991" y="416"/>
            <a:chExt cx="22" cy="19"/>
          </a:xfrm>
          <a:solidFill>
            <a:srgbClr val="FFFFFF"/>
          </a:solidFill>
        </xdr:grpSpPr>
        <xdr:sp>
          <xdr:nvSpPr>
            <xdr:cNvPr id="79" name="Line 8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Oval 8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Oval 8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2" name="Group 83"/>
          <xdr:cNvGrpSpPr>
            <a:grpSpLocks/>
          </xdr:cNvGrpSpPr>
        </xdr:nvGrpSpPr>
        <xdr:grpSpPr>
          <a:xfrm>
            <a:off x="159" y="234"/>
            <a:ext cx="22" cy="20"/>
            <a:chOff x="991" y="416"/>
            <a:chExt cx="22" cy="19"/>
          </a:xfrm>
          <a:solidFill>
            <a:srgbClr val="FFFFFF"/>
          </a:solidFill>
        </xdr:grpSpPr>
        <xdr:sp>
          <xdr:nvSpPr>
            <xdr:cNvPr id="83" name="Line 8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Oval 8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Oval 8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28</xdr:col>
      <xdr:colOff>171450</xdr:colOff>
      <xdr:row>10</xdr:row>
      <xdr:rowOff>0</xdr:rowOff>
    </xdr:from>
    <xdr:to>
      <xdr:col>34</xdr:col>
      <xdr:colOff>9525</xdr:colOff>
      <xdr:row>15</xdr:row>
      <xdr:rowOff>9525</xdr:rowOff>
    </xdr:to>
    <xdr:grpSp>
      <xdr:nvGrpSpPr>
        <xdr:cNvPr id="86" name="Group 87"/>
        <xdr:cNvGrpSpPr>
          <a:grpSpLocks/>
        </xdr:cNvGrpSpPr>
      </xdr:nvGrpSpPr>
      <xdr:grpSpPr>
        <a:xfrm>
          <a:off x="5667375" y="1828800"/>
          <a:ext cx="981075" cy="962025"/>
          <a:chOff x="78" y="154"/>
          <a:chExt cx="103" cy="101"/>
        </a:xfrm>
        <a:solidFill>
          <a:srgbClr val="FFFFFF"/>
        </a:solidFill>
      </xdr:grpSpPr>
      <xdr:grpSp>
        <xdr:nvGrpSpPr>
          <xdr:cNvPr id="87" name="Group 88"/>
          <xdr:cNvGrpSpPr>
            <a:grpSpLocks/>
          </xdr:cNvGrpSpPr>
        </xdr:nvGrpSpPr>
        <xdr:grpSpPr>
          <a:xfrm>
            <a:off x="119" y="154"/>
            <a:ext cx="22" cy="20"/>
            <a:chOff x="991" y="416"/>
            <a:chExt cx="22" cy="19"/>
          </a:xfrm>
          <a:solidFill>
            <a:srgbClr val="FFFFFF"/>
          </a:solidFill>
        </xdr:grpSpPr>
        <xdr:sp>
          <xdr:nvSpPr>
            <xdr:cNvPr id="88" name="Line 8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Oval 9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Oval 9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1" name="Group 92"/>
          <xdr:cNvGrpSpPr>
            <a:grpSpLocks/>
          </xdr:cNvGrpSpPr>
        </xdr:nvGrpSpPr>
        <xdr:grpSpPr>
          <a:xfrm>
            <a:off x="99" y="195"/>
            <a:ext cx="22" cy="19"/>
            <a:chOff x="991" y="416"/>
            <a:chExt cx="22" cy="19"/>
          </a:xfrm>
          <a:solidFill>
            <a:srgbClr val="FFFFFF"/>
          </a:solidFill>
        </xdr:grpSpPr>
        <xdr:sp>
          <xdr:nvSpPr>
            <xdr:cNvPr id="92" name="Line 9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Oval 9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Oval 9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5" name="Group 96"/>
          <xdr:cNvGrpSpPr>
            <a:grpSpLocks/>
          </xdr:cNvGrpSpPr>
        </xdr:nvGrpSpPr>
        <xdr:grpSpPr>
          <a:xfrm>
            <a:off x="139" y="195"/>
            <a:ext cx="22" cy="19"/>
            <a:chOff x="991" y="416"/>
            <a:chExt cx="22" cy="19"/>
          </a:xfrm>
          <a:solidFill>
            <a:srgbClr val="FFFFFF"/>
          </a:solidFill>
        </xdr:grpSpPr>
        <xdr:sp>
          <xdr:nvSpPr>
            <xdr:cNvPr id="96" name="Line 9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Oval 9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Oval 9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9" name="Group 100"/>
          <xdr:cNvGrpSpPr>
            <a:grpSpLocks/>
          </xdr:cNvGrpSpPr>
        </xdr:nvGrpSpPr>
        <xdr:grpSpPr>
          <a:xfrm>
            <a:off x="78" y="235"/>
            <a:ext cx="22" cy="20"/>
            <a:chOff x="991" y="416"/>
            <a:chExt cx="22" cy="19"/>
          </a:xfrm>
          <a:solidFill>
            <a:srgbClr val="FFFFFF"/>
          </a:solidFill>
        </xdr:grpSpPr>
        <xdr:sp>
          <xdr:nvSpPr>
            <xdr:cNvPr id="100" name="Line 10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Oval 10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Oval 10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3" name="Group 104"/>
          <xdr:cNvGrpSpPr>
            <a:grpSpLocks/>
          </xdr:cNvGrpSpPr>
        </xdr:nvGrpSpPr>
        <xdr:grpSpPr>
          <a:xfrm>
            <a:off x="119" y="235"/>
            <a:ext cx="22" cy="20"/>
            <a:chOff x="991" y="416"/>
            <a:chExt cx="22" cy="19"/>
          </a:xfrm>
          <a:solidFill>
            <a:srgbClr val="FFFFFF"/>
          </a:solidFill>
        </xdr:grpSpPr>
        <xdr:sp>
          <xdr:nvSpPr>
            <xdr:cNvPr id="104" name="Line 10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Oval 10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Oval 10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7" name="Group 108"/>
          <xdr:cNvGrpSpPr>
            <a:grpSpLocks/>
          </xdr:cNvGrpSpPr>
        </xdr:nvGrpSpPr>
        <xdr:grpSpPr>
          <a:xfrm>
            <a:off x="159" y="234"/>
            <a:ext cx="22" cy="20"/>
            <a:chOff x="991" y="416"/>
            <a:chExt cx="22" cy="19"/>
          </a:xfrm>
          <a:solidFill>
            <a:srgbClr val="FFFFFF"/>
          </a:solidFill>
        </xdr:grpSpPr>
        <xdr:sp>
          <xdr:nvSpPr>
            <xdr:cNvPr id="108" name="Line 10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Oval 11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Oval 11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66675</xdr:colOff>
      <xdr:row>39</xdr:row>
      <xdr:rowOff>161925</xdr:rowOff>
    </xdr:from>
    <xdr:to>
      <xdr:col>36</xdr:col>
      <xdr:colOff>85725</xdr:colOff>
      <xdr:row>55</xdr:row>
      <xdr:rowOff>152400</xdr:rowOff>
    </xdr:to>
    <xdr:sp>
      <xdr:nvSpPr>
        <xdr:cNvPr id="111" name="Rectangle 112"/>
        <xdr:cNvSpPr>
          <a:spLocks/>
        </xdr:cNvSpPr>
      </xdr:nvSpPr>
      <xdr:spPr>
        <a:xfrm>
          <a:off x="419100" y="7515225"/>
          <a:ext cx="6686550" cy="3038475"/>
        </a:xfrm>
        <a:prstGeom prst="rect">
          <a:avLst/>
        </a:prstGeom>
        <a:noFill/>
        <a:ln w="63500" cmpd="sng">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40</xdr:row>
      <xdr:rowOff>114300</xdr:rowOff>
    </xdr:from>
    <xdr:to>
      <xdr:col>34</xdr:col>
      <xdr:colOff>171450</xdr:colOff>
      <xdr:row>42</xdr:row>
      <xdr:rowOff>9525</xdr:rowOff>
    </xdr:to>
    <xdr:sp>
      <xdr:nvSpPr>
        <xdr:cNvPr id="112" name="Text Box 113"/>
        <xdr:cNvSpPr txBox="1">
          <a:spLocks noChangeArrowheads="1"/>
        </xdr:cNvSpPr>
      </xdr:nvSpPr>
      <xdr:spPr>
        <a:xfrm>
          <a:off x="561975" y="7658100"/>
          <a:ext cx="6248400"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この１年間取り組んでみた感想・・・</a:t>
          </a:r>
        </a:p>
      </xdr:txBody>
    </xdr:sp>
    <xdr:clientData/>
  </xdr:twoCellAnchor>
  <xdr:twoCellAnchor>
    <xdr:from>
      <xdr:col>2</xdr:col>
      <xdr:colOff>19050</xdr:colOff>
      <xdr:row>52</xdr:row>
      <xdr:rowOff>66675</xdr:rowOff>
    </xdr:from>
    <xdr:to>
      <xdr:col>35</xdr:col>
      <xdr:colOff>133350</xdr:colOff>
      <xdr:row>55</xdr:row>
      <xdr:rowOff>57150</xdr:rowOff>
    </xdr:to>
    <xdr:sp>
      <xdr:nvSpPr>
        <xdr:cNvPr id="113" name="AutoShape 114"/>
        <xdr:cNvSpPr>
          <a:spLocks/>
        </xdr:cNvSpPr>
      </xdr:nvSpPr>
      <xdr:spPr>
        <a:xfrm>
          <a:off x="561975" y="9896475"/>
          <a:ext cx="6400800" cy="561975"/>
        </a:xfrm>
        <a:prstGeom prst="bevel">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～来年の目標～</a:t>
          </a:r>
          <a:r>
            <a:rPr lang="en-US" cap="none" sz="1100" b="0" i="0" u="none" baseline="0">
              <a:solidFill>
                <a:srgbClr val="000000"/>
              </a:solidFill>
            </a:rPr>
            <a:t>
</a:t>
          </a:r>
        </a:p>
      </xdr:txBody>
    </xdr:sp>
    <xdr:clientData fLocksWithSheet="0"/>
  </xdr:twoCellAnchor>
  <xdr:twoCellAnchor>
    <xdr:from>
      <xdr:col>9</xdr:col>
      <xdr:colOff>114300</xdr:colOff>
      <xdr:row>8</xdr:row>
      <xdr:rowOff>38100</xdr:rowOff>
    </xdr:from>
    <xdr:to>
      <xdr:col>11</xdr:col>
      <xdr:colOff>133350</xdr:colOff>
      <xdr:row>9</xdr:row>
      <xdr:rowOff>85725</xdr:rowOff>
    </xdr:to>
    <xdr:sp>
      <xdr:nvSpPr>
        <xdr:cNvPr id="114" name="AutoShape 115"/>
        <xdr:cNvSpPr>
          <a:spLocks/>
        </xdr:cNvSpPr>
      </xdr:nvSpPr>
      <xdr:spPr>
        <a:xfrm>
          <a:off x="1990725" y="1485900"/>
          <a:ext cx="400050" cy="238125"/>
        </a:xfrm>
        <a:prstGeom prst="borderCallout2">
          <a:avLst>
            <a:gd name="adj1" fmla="val -138097"/>
            <a:gd name="adj2" fmla="val 50000"/>
            <a:gd name="adj3" fmla="val -116666"/>
            <a:gd name="adj4" fmla="val -2000"/>
            <a:gd name="adj5" fmla="val -69046"/>
            <a:gd name="adj6" fmla="val -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電気</a:t>
          </a:r>
        </a:p>
      </xdr:txBody>
    </xdr:sp>
    <xdr:clientData/>
  </xdr:twoCellAnchor>
  <xdr:twoCellAnchor>
    <xdr:from>
      <xdr:col>9</xdr:col>
      <xdr:colOff>171450</xdr:colOff>
      <xdr:row>9</xdr:row>
      <xdr:rowOff>180975</xdr:rowOff>
    </xdr:from>
    <xdr:to>
      <xdr:col>12</xdr:col>
      <xdr:colOff>171450</xdr:colOff>
      <xdr:row>11</xdr:row>
      <xdr:rowOff>38100</xdr:rowOff>
    </xdr:to>
    <xdr:sp>
      <xdr:nvSpPr>
        <xdr:cNvPr id="115" name="AutoShape 116"/>
        <xdr:cNvSpPr>
          <a:spLocks/>
        </xdr:cNvSpPr>
      </xdr:nvSpPr>
      <xdr:spPr>
        <a:xfrm>
          <a:off x="2047875" y="1819275"/>
          <a:ext cx="571500" cy="238125"/>
        </a:xfrm>
        <a:prstGeom prst="borderCallout2">
          <a:avLst>
            <a:gd name="adj1" fmla="val -86666"/>
            <a:gd name="adj2" fmla="val 70000"/>
            <a:gd name="adj3" fmla="val -80000"/>
            <a:gd name="adj4" fmla="val -2000"/>
            <a:gd name="adj5" fmla="val -63333"/>
            <a:gd name="adj6" fmla="val -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LP</a:t>
          </a:r>
          <a:r>
            <a:rPr lang="en-US" cap="none" sz="1100" b="0" i="0" u="none" baseline="0">
              <a:solidFill>
                <a:srgbClr val="000000"/>
              </a:solidFill>
              <a:latin typeface="ＭＳ Ｐゴシック"/>
              <a:ea typeface="ＭＳ Ｐゴシック"/>
              <a:cs typeface="ＭＳ Ｐゴシック"/>
            </a:rPr>
            <a:t>ガス</a:t>
          </a:r>
        </a:p>
      </xdr:txBody>
    </xdr:sp>
    <xdr:clientData/>
  </xdr:twoCellAnchor>
  <xdr:twoCellAnchor>
    <xdr:from>
      <xdr:col>2</xdr:col>
      <xdr:colOff>47625</xdr:colOff>
      <xdr:row>9</xdr:row>
      <xdr:rowOff>95250</xdr:rowOff>
    </xdr:from>
    <xdr:to>
      <xdr:col>5</xdr:col>
      <xdr:colOff>133350</xdr:colOff>
      <xdr:row>10</xdr:row>
      <xdr:rowOff>142875</xdr:rowOff>
    </xdr:to>
    <xdr:sp>
      <xdr:nvSpPr>
        <xdr:cNvPr id="116" name="AutoShape 117"/>
        <xdr:cNvSpPr>
          <a:spLocks/>
        </xdr:cNvSpPr>
      </xdr:nvSpPr>
      <xdr:spPr>
        <a:xfrm>
          <a:off x="590550" y="1733550"/>
          <a:ext cx="657225" cy="238125"/>
        </a:xfrm>
        <a:prstGeom prst="borderCallout2">
          <a:avLst>
            <a:gd name="adj1" fmla="val 73189"/>
            <a:gd name="adj2" fmla="val 113999"/>
            <a:gd name="adj3" fmla="val 70291"/>
            <a:gd name="adj4" fmla="val -2000"/>
            <a:gd name="adj5" fmla="val 61592"/>
            <a:gd name="adj6" fmla="val -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都市ガス</a:t>
          </a:r>
        </a:p>
      </xdr:txBody>
    </xdr:sp>
    <xdr:clientData/>
  </xdr:twoCellAnchor>
  <xdr:twoCellAnchor>
    <xdr:from>
      <xdr:col>2</xdr:col>
      <xdr:colOff>114300</xdr:colOff>
      <xdr:row>11</xdr:row>
      <xdr:rowOff>171450</xdr:rowOff>
    </xdr:from>
    <xdr:to>
      <xdr:col>4</xdr:col>
      <xdr:colOff>123825</xdr:colOff>
      <xdr:row>13</xdr:row>
      <xdr:rowOff>19050</xdr:rowOff>
    </xdr:to>
    <xdr:sp>
      <xdr:nvSpPr>
        <xdr:cNvPr id="117" name="AutoShape 118"/>
        <xdr:cNvSpPr>
          <a:spLocks/>
        </xdr:cNvSpPr>
      </xdr:nvSpPr>
      <xdr:spPr>
        <a:xfrm>
          <a:off x="657225" y="2190750"/>
          <a:ext cx="390525" cy="228600"/>
        </a:xfrm>
        <a:prstGeom prst="borderCallout2">
          <a:avLst>
            <a:gd name="adj1" fmla="val 96342"/>
            <a:gd name="adj2" fmla="val 83333"/>
            <a:gd name="adj3" fmla="val 93902"/>
            <a:gd name="adj4" fmla="val 0"/>
            <a:gd name="adj5" fmla="val 69513"/>
            <a:gd name="adj6" fmla="val 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水道</a:t>
          </a:r>
        </a:p>
      </xdr:txBody>
    </xdr:sp>
    <xdr:clientData/>
  </xdr:twoCellAnchor>
  <xdr:twoCellAnchor>
    <xdr:from>
      <xdr:col>10</xdr:col>
      <xdr:colOff>47625</xdr:colOff>
      <xdr:row>11</xdr:row>
      <xdr:rowOff>133350</xdr:rowOff>
    </xdr:from>
    <xdr:to>
      <xdr:col>13</xdr:col>
      <xdr:colOff>38100</xdr:colOff>
      <xdr:row>12</xdr:row>
      <xdr:rowOff>180975</xdr:rowOff>
    </xdr:to>
    <xdr:sp>
      <xdr:nvSpPr>
        <xdr:cNvPr id="118" name="AutoShape 119"/>
        <xdr:cNvSpPr>
          <a:spLocks/>
        </xdr:cNvSpPr>
      </xdr:nvSpPr>
      <xdr:spPr>
        <a:xfrm>
          <a:off x="2114550" y="2152650"/>
          <a:ext cx="561975" cy="238125"/>
        </a:xfrm>
        <a:prstGeom prst="borderCallout2">
          <a:avLst>
            <a:gd name="adj1" fmla="val -73726"/>
            <a:gd name="adj2" fmla="val 102000"/>
            <a:gd name="adj3" fmla="val -72032"/>
            <a:gd name="adj4" fmla="val -2000"/>
            <a:gd name="adj5" fmla="val -63560"/>
            <a:gd name="adj6" fmla="val -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ガソリン</a:t>
          </a:r>
        </a:p>
      </xdr:txBody>
    </xdr:sp>
    <xdr:clientData/>
  </xdr:twoCellAnchor>
  <xdr:twoCellAnchor>
    <xdr:from>
      <xdr:col>4</xdr:col>
      <xdr:colOff>76200</xdr:colOff>
      <xdr:row>14</xdr:row>
      <xdr:rowOff>95250</xdr:rowOff>
    </xdr:from>
    <xdr:to>
      <xdr:col>6</xdr:col>
      <xdr:colOff>85725</xdr:colOff>
      <xdr:row>15</xdr:row>
      <xdr:rowOff>133350</xdr:rowOff>
    </xdr:to>
    <xdr:sp>
      <xdr:nvSpPr>
        <xdr:cNvPr id="119" name="AutoShape 120"/>
        <xdr:cNvSpPr>
          <a:spLocks/>
        </xdr:cNvSpPr>
      </xdr:nvSpPr>
      <xdr:spPr>
        <a:xfrm>
          <a:off x="1000125" y="2686050"/>
          <a:ext cx="390525" cy="228600"/>
        </a:xfrm>
        <a:prstGeom prst="borderCallout2">
          <a:avLst>
            <a:gd name="adj1" fmla="val 101217"/>
            <a:gd name="adj2" fmla="val -133333"/>
            <a:gd name="adj3" fmla="val 84148"/>
            <a:gd name="adj4" fmla="val 0"/>
            <a:gd name="adj5" fmla="val 69513"/>
            <a:gd name="adj6" fmla="val 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灯油</a:t>
          </a:r>
        </a:p>
      </xdr:txBody>
    </xdr:sp>
    <xdr:clientData/>
  </xdr:twoCellAnchor>
  <xdr:twoCellAnchor>
    <xdr:from>
      <xdr:col>24</xdr:col>
      <xdr:colOff>180975</xdr:colOff>
      <xdr:row>17</xdr:row>
      <xdr:rowOff>180975</xdr:rowOff>
    </xdr:from>
    <xdr:to>
      <xdr:col>34</xdr:col>
      <xdr:colOff>180975</xdr:colOff>
      <xdr:row>20</xdr:row>
      <xdr:rowOff>0</xdr:rowOff>
    </xdr:to>
    <xdr:sp>
      <xdr:nvSpPr>
        <xdr:cNvPr id="120" name="Rectangle 123"/>
        <xdr:cNvSpPr>
          <a:spLocks/>
        </xdr:cNvSpPr>
      </xdr:nvSpPr>
      <xdr:spPr>
        <a:xfrm>
          <a:off x="4914900" y="3343275"/>
          <a:ext cx="1905000" cy="3905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19</xdr:row>
      <xdr:rowOff>76200</xdr:rowOff>
    </xdr:from>
    <xdr:to>
      <xdr:col>24</xdr:col>
      <xdr:colOff>47625</xdr:colOff>
      <xdr:row>38</xdr:row>
      <xdr:rowOff>66675</xdr:rowOff>
    </xdr:to>
    <xdr:graphicFrame>
      <xdr:nvGraphicFramePr>
        <xdr:cNvPr id="121" name="グラフ 124"/>
        <xdr:cNvGraphicFramePr/>
      </xdr:nvGraphicFramePr>
      <xdr:xfrm>
        <a:off x="485775" y="3619500"/>
        <a:ext cx="4295775" cy="3609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85725</xdr:rowOff>
    </xdr:from>
    <xdr:to>
      <xdr:col>34</xdr:col>
      <xdr:colOff>171450</xdr:colOff>
      <xdr:row>15</xdr:row>
      <xdr:rowOff>114300</xdr:rowOff>
    </xdr:to>
    <xdr:sp>
      <xdr:nvSpPr>
        <xdr:cNvPr id="1" name="Rectangle 211"/>
        <xdr:cNvSpPr>
          <a:spLocks/>
        </xdr:cNvSpPr>
      </xdr:nvSpPr>
      <xdr:spPr>
        <a:xfrm>
          <a:off x="742950" y="962025"/>
          <a:ext cx="6067425" cy="1933575"/>
        </a:xfrm>
        <a:prstGeom prst="rect">
          <a:avLst/>
        </a:prstGeom>
        <a:noFill/>
        <a:ln w="25400" cmpd="sng">
          <a:solidFill>
            <a:srgbClr val="9933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19</xdr:row>
      <xdr:rowOff>28575</xdr:rowOff>
    </xdr:from>
    <xdr:to>
      <xdr:col>24</xdr:col>
      <xdr:colOff>66675</xdr:colOff>
      <xdr:row>38</xdr:row>
      <xdr:rowOff>85725</xdr:rowOff>
    </xdr:to>
    <xdr:graphicFrame>
      <xdr:nvGraphicFramePr>
        <xdr:cNvPr id="2" name="グラフ 213"/>
        <xdr:cNvGraphicFramePr/>
      </xdr:nvGraphicFramePr>
      <xdr:xfrm>
        <a:off x="438150" y="3571875"/>
        <a:ext cx="4362450" cy="36766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17</xdr:row>
      <xdr:rowOff>95250</xdr:rowOff>
    </xdr:from>
    <xdr:to>
      <xdr:col>36</xdr:col>
      <xdr:colOff>95250</xdr:colOff>
      <xdr:row>39</xdr:row>
      <xdr:rowOff>9525</xdr:rowOff>
    </xdr:to>
    <xdr:sp>
      <xdr:nvSpPr>
        <xdr:cNvPr id="3" name="Rectangle 236"/>
        <xdr:cNvSpPr>
          <a:spLocks/>
        </xdr:cNvSpPr>
      </xdr:nvSpPr>
      <xdr:spPr>
        <a:xfrm>
          <a:off x="419100" y="3257550"/>
          <a:ext cx="6696075" cy="4105275"/>
        </a:xfrm>
        <a:prstGeom prst="rect">
          <a:avLst/>
        </a:prstGeom>
        <a:noFill/>
        <a:ln w="63500" cmpd="sng">
          <a:solidFill>
            <a:srgbClr val="FF66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180975</xdr:rowOff>
    </xdr:from>
    <xdr:to>
      <xdr:col>21</xdr:col>
      <xdr:colOff>180975</xdr:colOff>
      <xdr:row>19</xdr:row>
      <xdr:rowOff>76200</xdr:rowOff>
    </xdr:to>
    <xdr:sp>
      <xdr:nvSpPr>
        <xdr:cNvPr id="4" name="Text Box 237"/>
        <xdr:cNvSpPr txBox="1">
          <a:spLocks noChangeArrowheads="1"/>
        </xdr:cNvSpPr>
      </xdr:nvSpPr>
      <xdr:spPr>
        <a:xfrm>
          <a:off x="552450" y="3343275"/>
          <a:ext cx="3790950"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この１年間に排出された二酸化炭素は・・・</a:t>
          </a:r>
        </a:p>
      </xdr:txBody>
    </xdr:sp>
    <xdr:clientData/>
  </xdr:twoCellAnchor>
  <xdr:twoCellAnchor>
    <xdr:from>
      <xdr:col>25</xdr:col>
      <xdr:colOff>95250</xdr:colOff>
      <xdr:row>21</xdr:row>
      <xdr:rowOff>123825</xdr:rowOff>
    </xdr:from>
    <xdr:to>
      <xdr:col>34</xdr:col>
      <xdr:colOff>123825</xdr:colOff>
      <xdr:row>22</xdr:row>
      <xdr:rowOff>171450</xdr:rowOff>
    </xdr:to>
    <xdr:sp>
      <xdr:nvSpPr>
        <xdr:cNvPr id="5" name="Text Box 253"/>
        <xdr:cNvSpPr txBox="1">
          <a:spLocks noChangeArrowheads="1"/>
        </xdr:cNvSpPr>
      </xdr:nvSpPr>
      <xdr:spPr>
        <a:xfrm>
          <a:off x="5019675" y="4048125"/>
          <a:ext cx="17430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標準的な世帯の排出量の</a:t>
          </a:r>
        </a:p>
      </xdr:txBody>
    </xdr:sp>
    <xdr:clientData/>
  </xdr:twoCellAnchor>
  <xdr:twoCellAnchor>
    <xdr:from>
      <xdr:col>24</xdr:col>
      <xdr:colOff>104775</xdr:colOff>
      <xdr:row>21</xdr:row>
      <xdr:rowOff>76200</xdr:rowOff>
    </xdr:from>
    <xdr:to>
      <xdr:col>35</xdr:col>
      <xdr:colOff>57150</xdr:colOff>
      <xdr:row>29</xdr:row>
      <xdr:rowOff>85725</xdr:rowOff>
    </xdr:to>
    <xdr:sp>
      <xdr:nvSpPr>
        <xdr:cNvPr id="6" name="Rectangle 254"/>
        <xdr:cNvSpPr>
          <a:spLocks/>
        </xdr:cNvSpPr>
      </xdr:nvSpPr>
      <xdr:spPr>
        <a:xfrm>
          <a:off x="4838700" y="4000500"/>
          <a:ext cx="2047875" cy="1533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29</xdr:row>
      <xdr:rowOff>152400</xdr:rowOff>
    </xdr:from>
    <xdr:to>
      <xdr:col>35</xdr:col>
      <xdr:colOff>19050</xdr:colOff>
      <xdr:row>31</xdr:row>
      <xdr:rowOff>180975</xdr:rowOff>
    </xdr:to>
    <xdr:sp>
      <xdr:nvSpPr>
        <xdr:cNvPr id="7" name="Text Box 255"/>
        <xdr:cNvSpPr txBox="1">
          <a:spLocks noChangeArrowheads="1"/>
        </xdr:cNvSpPr>
      </xdr:nvSpPr>
      <xdr:spPr>
        <a:xfrm>
          <a:off x="4972050" y="5600700"/>
          <a:ext cx="1876425" cy="4095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排出した二酸化炭素を吸収するためには</a:t>
          </a:r>
        </a:p>
      </xdr:txBody>
    </xdr:sp>
    <xdr:clientData/>
  </xdr:twoCellAnchor>
  <xdr:twoCellAnchor>
    <xdr:from>
      <xdr:col>24</xdr:col>
      <xdr:colOff>104775</xdr:colOff>
      <xdr:row>29</xdr:row>
      <xdr:rowOff>114300</xdr:rowOff>
    </xdr:from>
    <xdr:to>
      <xdr:col>35</xdr:col>
      <xdr:colOff>57150</xdr:colOff>
      <xdr:row>38</xdr:row>
      <xdr:rowOff>66675</xdr:rowOff>
    </xdr:to>
    <xdr:sp>
      <xdr:nvSpPr>
        <xdr:cNvPr id="8" name="Rectangle 256"/>
        <xdr:cNvSpPr>
          <a:spLocks/>
        </xdr:cNvSpPr>
      </xdr:nvSpPr>
      <xdr:spPr>
        <a:xfrm>
          <a:off x="4838700" y="5562600"/>
          <a:ext cx="2047875" cy="1666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xdr:row>
      <xdr:rowOff>85725</xdr:rowOff>
    </xdr:from>
    <xdr:to>
      <xdr:col>36</xdr:col>
      <xdr:colOff>95250</xdr:colOff>
      <xdr:row>16</xdr:row>
      <xdr:rowOff>95250</xdr:rowOff>
    </xdr:to>
    <xdr:sp>
      <xdr:nvSpPr>
        <xdr:cNvPr id="9" name="Rectangle 257"/>
        <xdr:cNvSpPr>
          <a:spLocks/>
        </xdr:cNvSpPr>
      </xdr:nvSpPr>
      <xdr:spPr>
        <a:xfrm>
          <a:off x="419100" y="600075"/>
          <a:ext cx="6696075" cy="2466975"/>
        </a:xfrm>
        <a:prstGeom prst="rect">
          <a:avLst/>
        </a:prstGeom>
        <a:noFill/>
        <a:ln w="63500" cmpd="sng">
          <a:solidFill>
            <a:srgbClr val="FF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xdr:row>
      <xdr:rowOff>152400</xdr:rowOff>
    </xdr:from>
    <xdr:to>
      <xdr:col>18</xdr:col>
      <xdr:colOff>38100</xdr:colOff>
      <xdr:row>5</xdr:row>
      <xdr:rowOff>66675</xdr:rowOff>
    </xdr:to>
    <xdr:sp>
      <xdr:nvSpPr>
        <xdr:cNvPr id="10" name="Text Box 259"/>
        <xdr:cNvSpPr txBox="1">
          <a:spLocks noChangeArrowheads="1"/>
        </xdr:cNvSpPr>
      </xdr:nvSpPr>
      <xdr:spPr>
        <a:xfrm>
          <a:off x="542925" y="666750"/>
          <a:ext cx="3086100"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この１年間の目標達成は・・・</a:t>
          </a:r>
        </a:p>
      </xdr:txBody>
    </xdr:sp>
    <xdr:clientData/>
  </xdr:twoCellAnchor>
  <xdr:twoCellAnchor>
    <xdr:from>
      <xdr:col>4</xdr:col>
      <xdr:colOff>171450</xdr:colOff>
      <xdr:row>10</xdr:row>
      <xdr:rowOff>0</xdr:rowOff>
    </xdr:from>
    <xdr:to>
      <xdr:col>10</xdr:col>
      <xdr:colOff>9525</xdr:colOff>
      <xdr:row>15</xdr:row>
      <xdr:rowOff>9525</xdr:rowOff>
    </xdr:to>
    <xdr:grpSp>
      <xdr:nvGrpSpPr>
        <xdr:cNvPr id="11" name="Group 322"/>
        <xdr:cNvGrpSpPr>
          <a:grpSpLocks/>
        </xdr:cNvGrpSpPr>
      </xdr:nvGrpSpPr>
      <xdr:grpSpPr>
        <a:xfrm>
          <a:off x="1095375" y="1828800"/>
          <a:ext cx="981075" cy="962025"/>
          <a:chOff x="78" y="154"/>
          <a:chExt cx="103" cy="101"/>
        </a:xfrm>
        <a:solidFill>
          <a:srgbClr val="FFFFFF"/>
        </a:solidFill>
      </xdr:grpSpPr>
      <xdr:grpSp>
        <xdr:nvGrpSpPr>
          <xdr:cNvPr id="12" name="Group 262"/>
          <xdr:cNvGrpSpPr>
            <a:grpSpLocks/>
          </xdr:cNvGrpSpPr>
        </xdr:nvGrpSpPr>
        <xdr:grpSpPr>
          <a:xfrm>
            <a:off x="119" y="154"/>
            <a:ext cx="22" cy="20"/>
            <a:chOff x="991" y="416"/>
            <a:chExt cx="22" cy="19"/>
          </a:xfrm>
          <a:solidFill>
            <a:srgbClr val="FFFFFF"/>
          </a:solidFill>
        </xdr:grpSpPr>
        <xdr:sp>
          <xdr:nvSpPr>
            <xdr:cNvPr id="13" name="Line 26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26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26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6" name="Group 302"/>
          <xdr:cNvGrpSpPr>
            <a:grpSpLocks/>
          </xdr:cNvGrpSpPr>
        </xdr:nvGrpSpPr>
        <xdr:grpSpPr>
          <a:xfrm>
            <a:off x="99" y="195"/>
            <a:ext cx="22" cy="19"/>
            <a:chOff x="991" y="416"/>
            <a:chExt cx="22" cy="19"/>
          </a:xfrm>
          <a:solidFill>
            <a:srgbClr val="FFFFFF"/>
          </a:solidFill>
        </xdr:grpSpPr>
        <xdr:sp>
          <xdr:nvSpPr>
            <xdr:cNvPr id="17" name="Line 30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30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30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306"/>
          <xdr:cNvGrpSpPr>
            <a:grpSpLocks/>
          </xdr:cNvGrpSpPr>
        </xdr:nvGrpSpPr>
        <xdr:grpSpPr>
          <a:xfrm>
            <a:off x="139" y="195"/>
            <a:ext cx="22" cy="19"/>
            <a:chOff x="991" y="416"/>
            <a:chExt cx="22" cy="19"/>
          </a:xfrm>
          <a:solidFill>
            <a:srgbClr val="FFFFFF"/>
          </a:solidFill>
        </xdr:grpSpPr>
        <xdr:sp>
          <xdr:nvSpPr>
            <xdr:cNvPr id="21" name="Line 30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30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30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4" name="Group 310"/>
          <xdr:cNvGrpSpPr>
            <a:grpSpLocks/>
          </xdr:cNvGrpSpPr>
        </xdr:nvGrpSpPr>
        <xdr:grpSpPr>
          <a:xfrm>
            <a:off x="78" y="235"/>
            <a:ext cx="22" cy="20"/>
            <a:chOff x="991" y="416"/>
            <a:chExt cx="22" cy="19"/>
          </a:xfrm>
          <a:solidFill>
            <a:srgbClr val="FFFFFF"/>
          </a:solidFill>
        </xdr:grpSpPr>
        <xdr:sp>
          <xdr:nvSpPr>
            <xdr:cNvPr id="25" name="Line 31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Oval 31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Oval 31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8" name="Group 314"/>
          <xdr:cNvGrpSpPr>
            <a:grpSpLocks/>
          </xdr:cNvGrpSpPr>
        </xdr:nvGrpSpPr>
        <xdr:grpSpPr>
          <a:xfrm>
            <a:off x="119" y="235"/>
            <a:ext cx="22" cy="20"/>
            <a:chOff x="991" y="416"/>
            <a:chExt cx="22" cy="19"/>
          </a:xfrm>
          <a:solidFill>
            <a:srgbClr val="FFFFFF"/>
          </a:solidFill>
        </xdr:grpSpPr>
        <xdr:sp>
          <xdr:nvSpPr>
            <xdr:cNvPr id="29" name="Line 31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31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31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18"/>
          <xdr:cNvGrpSpPr>
            <a:grpSpLocks/>
          </xdr:cNvGrpSpPr>
        </xdr:nvGrpSpPr>
        <xdr:grpSpPr>
          <a:xfrm>
            <a:off x="159" y="234"/>
            <a:ext cx="22" cy="20"/>
            <a:chOff x="991" y="416"/>
            <a:chExt cx="22" cy="19"/>
          </a:xfrm>
          <a:solidFill>
            <a:srgbClr val="FFFFFF"/>
          </a:solidFill>
        </xdr:grpSpPr>
        <xdr:sp>
          <xdr:nvSpPr>
            <xdr:cNvPr id="33" name="Line 31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Oval 32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Oval 32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12</xdr:col>
      <xdr:colOff>171450</xdr:colOff>
      <xdr:row>10</xdr:row>
      <xdr:rowOff>0</xdr:rowOff>
    </xdr:from>
    <xdr:to>
      <xdr:col>18</xdr:col>
      <xdr:colOff>9525</xdr:colOff>
      <xdr:row>15</xdr:row>
      <xdr:rowOff>9525</xdr:rowOff>
    </xdr:to>
    <xdr:grpSp>
      <xdr:nvGrpSpPr>
        <xdr:cNvPr id="36" name="Group 323"/>
        <xdr:cNvGrpSpPr>
          <a:grpSpLocks/>
        </xdr:cNvGrpSpPr>
      </xdr:nvGrpSpPr>
      <xdr:grpSpPr>
        <a:xfrm>
          <a:off x="2619375" y="1828800"/>
          <a:ext cx="981075" cy="962025"/>
          <a:chOff x="78" y="154"/>
          <a:chExt cx="103" cy="101"/>
        </a:xfrm>
        <a:solidFill>
          <a:srgbClr val="FFFFFF"/>
        </a:solidFill>
      </xdr:grpSpPr>
      <xdr:grpSp>
        <xdr:nvGrpSpPr>
          <xdr:cNvPr id="37" name="Group 324"/>
          <xdr:cNvGrpSpPr>
            <a:grpSpLocks/>
          </xdr:cNvGrpSpPr>
        </xdr:nvGrpSpPr>
        <xdr:grpSpPr>
          <a:xfrm>
            <a:off x="119" y="154"/>
            <a:ext cx="22" cy="20"/>
            <a:chOff x="991" y="416"/>
            <a:chExt cx="22" cy="19"/>
          </a:xfrm>
          <a:solidFill>
            <a:srgbClr val="FFFFFF"/>
          </a:solidFill>
        </xdr:grpSpPr>
        <xdr:sp>
          <xdr:nvSpPr>
            <xdr:cNvPr id="38" name="Line 32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Oval 32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Oval 32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328"/>
          <xdr:cNvGrpSpPr>
            <a:grpSpLocks/>
          </xdr:cNvGrpSpPr>
        </xdr:nvGrpSpPr>
        <xdr:grpSpPr>
          <a:xfrm>
            <a:off x="99" y="195"/>
            <a:ext cx="22" cy="19"/>
            <a:chOff x="991" y="416"/>
            <a:chExt cx="22" cy="19"/>
          </a:xfrm>
          <a:solidFill>
            <a:srgbClr val="FFFFFF"/>
          </a:solidFill>
        </xdr:grpSpPr>
        <xdr:sp>
          <xdr:nvSpPr>
            <xdr:cNvPr id="42" name="Line 32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Oval 33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Oval 33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5" name="Group 332"/>
          <xdr:cNvGrpSpPr>
            <a:grpSpLocks/>
          </xdr:cNvGrpSpPr>
        </xdr:nvGrpSpPr>
        <xdr:grpSpPr>
          <a:xfrm>
            <a:off x="139" y="195"/>
            <a:ext cx="22" cy="19"/>
            <a:chOff x="991" y="416"/>
            <a:chExt cx="22" cy="19"/>
          </a:xfrm>
          <a:solidFill>
            <a:srgbClr val="FFFFFF"/>
          </a:solidFill>
        </xdr:grpSpPr>
        <xdr:sp>
          <xdr:nvSpPr>
            <xdr:cNvPr id="46" name="Line 33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Oval 33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Oval 33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9" name="Group 336"/>
          <xdr:cNvGrpSpPr>
            <a:grpSpLocks/>
          </xdr:cNvGrpSpPr>
        </xdr:nvGrpSpPr>
        <xdr:grpSpPr>
          <a:xfrm>
            <a:off x="78" y="235"/>
            <a:ext cx="22" cy="20"/>
            <a:chOff x="991" y="416"/>
            <a:chExt cx="22" cy="19"/>
          </a:xfrm>
          <a:solidFill>
            <a:srgbClr val="FFFFFF"/>
          </a:solidFill>
        </xdr:grpSpPr>
        <xdr:sp>
          <xdr:nvSpPr>
            <xdr:cNvPr id="50" name="Line 33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Oval 33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Oval 33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3" name="Group 340"/>
          <xdr:cNvGrpSpPr>
            <a:grpSpLocks/>
          </xdr:cNvGrpSpPr>
        </xdr:nvGrpSpPr>
        <xdr:grpSpPr>
          <a:xfrm>
            <a:off x="119" y="235"/>
            <a:ext cx="22" cy="20"/>
            <a:chOff x="991" y="416"/>
            <a:chExt cx="22" cy="19"/>
          </a:xfrm>
          <a:solidFill>
            <a:srgbClr val="FFFFFF"/>
          </a:solidFill>
        </xdr:grpSpPr>
        <xdr:sp>
          <xdr:nvSpPr>
            <xdr:cNvPr id="54" name="Line 34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Oval 34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Oval 34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7" name="Group 344"/>
          <xdr:cNvGrpSpPr>
            <a:grpSpLocks/>
          </xdr:cNvGrpSpPr>
        </xdr:nvGrpSpPr>
        <xdr:grpSpPr>
          <a:xfrm>
            <a:off x="159" y="234"/>
            <a:ext cx="22" cy="20"/>
            <a:chOff x="991" y="416"/>
            <a:chExt cx="22" cy="19"/>
          </a:xfrm>
          <a:solidFill>
            <a:srgbClr val="FFFFFF"/>
          </a:solidFill>
        </xdr:grpSpPr>
        <xdr:sp>
          <xdr:nvSpPr>
            <xdr:cNvPr id="58" name="Line 34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34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34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20</xdr:col>
      <xdr:colOff>180975</xdr:colOff>
      <xdr:row>10</xdr:row>
      <xdr:rowOff>0</xdr:rowOff>
    </xdr:from>
    <xdr:to>
      <xdr:col>26</xdr:col>
      <xdr:colOff>19050</xdr:colOff>
      <xdr:row>15</xdr:row>
      <xdr:rowOff>9525</xdr:rowOff>
    </xdr:to>
    <xdr:grpSp>
      <xdr:nvGrpSpPr>
        <xdr:cNvPr id="61" name="Group 348"/>
        <xdr:cNvGrpSpPr>
          <a:grpSpLocks/>
        </xdr:cNvGrpSpPr>
      </xdr:nvGrpSpPr>
      <xdr:grpSpPr>
        <a:xfrm>
          <a:off x="4152900" y="1828800"/>
          <a:ext cx="981075" cy="962025"/>
          <a:chOff x="78" y="154"/>
          <a:chExt cx="103" cy="101"/>
        </a:xfrm>
        <a:solidFill>
          <a:srgbClr val="FFFFFF"/>
        </a:solidFill>
      </xdr:grpSpPr>
      <xdr:grpSp>
        <xdr:nvGrpSpPr>
          <xdr:cNvPr id="62" name="Group 349"/>
          <xdr:cNvGrpSpPr>
            <a:grpSpLocks/>
          </xdr:cNvGrpSpPr>
        </xdr:nvGrpSpPr>
        <xdr:grpSpPr>
          <a:xfrm>
            <a:off x="119" y="154"/>
            <a:ext cx="22" cy="20"/>
            <a:chOff x="991" y="416"/>
            <a:chExt cx="22" cy="19"/>
          </a:xfrm>
          <a:solidFill>
            <a:srgbClr val="FFFFFF"/>
          </a:solidFill>
        </xdr:grpSpPr>
        <xdr:sp>
          <xdr:nvSpPr>
            <xdr:cNvPr id="63" name="Line 35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35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35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6" name="Group 353"/>
          <xdr:cNvGrpSpPr>
            <a:grpSpLocks/>
          </xdr:cNvGrpSpPr>
        </xdr:nvGrpSpPr>
        <xdr:grpSpPr>
          <a:xfrm>
            <a:off x="99" y="195"/>
            <a:ext cx="22" cy="19"/>
            <a:chOff x="991" y="416"/>
            <a:chExt cx="22" cy="19"/>
          </a:xfrm>
          <a:solidFill>
            <a:srgbClr val="FFFFFF"/>
          </a:solidFill>
        </xdr:grpSpPr>
        <xdr:sp>
          <xdr:nvSpPr>
            <xdr:cNvPr id="67" name="Line 354"/>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Oval 355"/>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Oval 356"/>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0" name="Group 357"/>
          <xdr:cNvGrpSpPr>
            <a:grpSpLocks/>
          </xdr:cNvGrpSpPr>
        </xdr:nvGrpSpPr>
        <xdr:grpSpPr>
          <a:xfrm>
            <a:off x="139" y="195"/>
            <a:ext cx="22" cy="19"/>
            <a:chOff x="991" y="416"/>
            <a:chExt cx="22" cy="19"/>
          </a:xfrm>
          <a:solidFill>
            <a:srgbClr val="FFFFFF"/>
          </a:solidFill>
        </xdr:grpSpPr>
        <xdr:sp>
          <xdr:nvSpPr>
            <xdr:cNvPr id="71" name="Line 358"/>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Oval 359"/>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Oval 360"/>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4" name="Group 361"/>
          <xdr:cNvGrpSpPr>
            <a:grpSpLocks/>
          </xdr:cNvGrpSpPr>
        </xdr:nvGrpSpPr>
        <xdr:grpSpPr>
          <a:xfrm>
            <a:off x="78" y="235"/>
            <a:ext cx="22" cy="20"/>
            <a:chOff x="991" y="416"/>
            <a:chExt cx="22" cy="19"/>
          </a:xfrm>
          <a:solidFill>
            <a:srgbClr val="FFFFFF"/>
          </a:solidFill>
        </xdr:grpSpPr>
        <xdr:sp>
          <xdr:nvSpPr>
            <xdr:cNvPr id="75" name="Line 362"/>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Oval 363"/>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Oval 364"/>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8" name="Group 365"/>
          <xdr:cNvGrpSpPr>
            <a:grpSpLocks/>
          </xdr:cNvGrpSpPr>
        </xdr:nvGrpSpPr>
        <xdr:grpSpPr>
          <a:xfrm>
            <a:off x="119" y="235"/>
            <a:ext cx="22" cy="20"/>
            <a:chOff x="991" y="416"/>
            <a:chExt cx="22" cy="19"/>
          </a:xfrm>
          <a:solidFill>
            <a:srgbClr val="FFFFFF"/>
          </a:solidFill>
        </xdr:grpSpPr>
        <xdr:sp>
          <xdr:nvSpPr>
            <xdr:cNvPr id="79" name="Line 366"/>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Oval 367"/>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Oval 368"/>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2" name="Group 369"/>
          <xdr:cNvGrpSpPr>
            <a:grpSpLocks/>
          </xdr:cNvGrpSpPr>
        </xdr:nvGrpSpPr>
        <xdr:grpSpPr>
          <a:xfrm>
            <a:off x="159" y="234"/>
            <a:ext cx="22" cy="20"/>
            <a:chOff x="991" y="416"/>
            <a:chExt cx="22" cy="19"/>
          </a:xfrm>
          <a:solidFill>
            <a:srgbClr val="FFFFFF"/>
          </a:solidFill>
        </xdr:grpSpPr>
        <xdr:sp>
          <xdr:nvSpPr>
            <xdr:cNvPr id="83" name="Line 370"/>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Oval 371"/>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Oval 372"/>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28</xdr:col>
      <xdr:colOff>171450</xdr:colOff>
      <xdr:row>10</xdr:row>
      <xdr:rowOff>0</xdr:rowOff>
    </xdr:from>
    <xdr:to>
      <xdr:col>34</xdr:col>
      <xdr:colOff>9525</xdr:colOff>
      <xdr:row>15</xdr:row>
      <xdr:rowOff>9525</xdr:rowOff>
    </xdr:to>
    <xdr:grpSp>
      <xdr:nvGrpSpPr>
        <xdr:cNvPr id="86" name="Group 373"/>
        <xdr:cNvGrpSpPr>
          <a:grpSpLocks/>
        </xdr:cNvGrpSpPr>
      </xdr:nvGrpSpPr>
      <xdr:grpSpPr>
        <a:xfrm>
          <a:off x="5667375" y="1828800"/>
          <a:ext cx="981075" cy="962025"/>
          <a:chOff x="78" y="154"/>
          <a:chExt cx="103" cy="101"/>
        </a:xfrm>
        <a:solidFill>
          <a:srgbClr val="FFFFFF"/>
        </a:solidFill>
      </xdr:grpSpPr>
      <xdr:grpSp>
        <xdr:nvGrpSpPr>
          <xdr:cNvPr id="87" name="Group 374"/>
          <xdr:cNvGrpSpPr>
            <a:grpSpLocks/>
          </xdr:cNvGrpSpPr>
        </xdr:nvGrpSpPr>
        <xdr:grpSpPr>
          <a:xfrm>
            <a:off x="119" y="154"/>
            <a:ext cx="22" cy="20"/>
            <a:chOff x="991" y="416"/>
            <a:chExt cx="22" cy="19"/>
          </a:xfrm>
          <a:solidFill>
            <a:srgbClr val="FFFFFF"/>
          </a:solidFill>
        </xdr:grpSpPr>
        <xdr:sp>
          <xdr:nvSpPr>
            <xdr:cNvPr id="88" name="Line 37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Oval 37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Oval 37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1" name="Group 378"/>
          <xdr:cNvGrpSpPr>
            <a:grpSpLocks/>
          </xdr:cNvGrpSpPr>
        </xdr:nvGrpSpPr>
        <xdr:grpSpPr>
          <a:xfrm>
            <a:off x="99" y="195"/>
            <a:ext cx="22" cy="19"/>
            <a:chOff x="991" y="416"/>
            <a:chExt cx="22" cy="19"/>
          </a:xfrm>
          <a:solidFill>
            <a:srgbClr val="FFFFFF"/>
          </a:solidFill>
        </xdr:grpSpPr>
        <xdr:sp>
          <xdr:nvSpPr>
            <xdr:cNvPr id="92" name="Line 379"/>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Oval 380"/>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Oval 381"/>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5" name="Group 382"/>
          <xdr:cNvGrpSpPr>
            <a:grpSpLocks/>
          </xdr:cNvGrpSpPr>
        </xdr:nvGrpSpPr>
        <xdr:grpSpPr>
          <a:xfrm>
            <a:off x="139" y="195"/>
            <a:ext cx="22" cy="19"/>
            <a:chOff x="991" y="416"/>
            <a:chExt cx="22" cy="19"/>
          </a:xfrm>
          <a:solidFill>
            <a:srgbClr val="FFFFFF"/>
          </a:solidFill>
        </xdr:grpSpPr>
        <xdr:sp>
          <xdr:nvSpPr>
            <xdr:cNvPr id="96" name="Line 383"/>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Oval 384"/>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Oval 385"/>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9" name="Group 386"/>
          <xdr:cNvGrpSpPr>
            <a:grpSpLocks/>
          </xdr:cNvGrpSpPr>
        </xdr:nvGrpSpPr>
        <xdr:grpSpPr>
          <a:xfrm>
            <a:off x="78" y="235"/>
            <a:ext cx="22" cy="20"/>
            <a:chOff x="991" y="416"/>
            <a:chExt cx="22" cy="19"/>
          </a:xfrm>
          <a:solidFill>
            <a:srgbClr val="FFFFFF"/>
          </a:solidFill>
        </xdr:grpSpPr>
        <xdr:sp>
          <xdr:nvSpPr>
            <xdr:cNvPr id="100" name="Line 387"/>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Oval 388"/>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Oval 389"/>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3" name="Group 390"/>
          <xdr:cNvGrpSpPr>
            <a:grpSpLocks/>
          </xdr:cNvGrpSpPr>
        </xdr:nvGrpSpPr>
        <xdr:grpSpPr>
          <a:xfrm>
            <a:off x="119" y="235"/>
            <a:ext cx="22" cy="20"/>
            <a:chOff x="991" y="416"/>
            <a:chExt cx="22" cy="19"/>
          </a:xfrm>
          <a:solidFill>
            <a:srgbClr val="FFFFFF"/>
          </a:solidFill>
        </xdr:grpSpPr>
        <xdr:sp>
          <xdr:nvSpPr>
            <xdr:cNvPr id="104" name="Line 391"/>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Oval 392"/>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Oval 393"/>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7" name="Group 394"/>
          <xdr:cNvGrpSpPr>
            <a:grpSpLocks/>
          </xdr:cNvGrpSpPr>
        </xdr:nvGrpSpPr>
        <xdr:grpSpPr>
          <a:xfrm>
            <a:off x="159" y="234"/>
            <a:ext cx="22" cy="20"/>
            <a:chOff x="991" y="416"/>
            <a:chExt cx="22" cy="19"/>
          </a:xfrm>
          <a:solidFill>
            <a:srgbClr val="FFFFFF"/>
          </a:solidFill>
        </xdr:grpSpPr>
        <xdr:sp>
          <xdr:nvSpPr>
            <xdr:cNvPr id="108" name="Line 395"/>
            <xdr:cNvSpPr>
              <a:spLocks/>
            </xdr:cNvSpPr>
          </xdr:nvSpPr>
          <xdr:spPr>
            <a:xfrm>
              <a:off x="1002" y="416"/>
              <a:ext cx="0" cy="19"/>
            </a:xfrm>
            <a:prstGeom prst="line">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Oval 396"/>
            <xdr:cNvSpPr>
              <a:spLocks/>
            </xdr:cNvSpPr>
          </xdr:nvSpPr>
          <xdr:spPr>
            <a:xfrm>
              <a:off x="991"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Oval 397"/>
            <xdr:cNvSpPr>
              <a:spLocks/>
            </xdr:cNvSpPr>
          </xdr:nvSpPr>
          <xdr:spPr>
            <a:xfrm>
              <a:off x="1004" y="423"/>
              <a:ext cx="9" cy="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66675</xdr:colOff>
      <xdr:row>39</xdr:row>
      <xdr:rowOff>161925</xdr:rowOff>
    </xdr:from>
    <xdr:to>
      <xdr:col>36</xdr:col>
      <xdr:colOff>85725</xdr:colOff>
      <xdr:row>55</xdr:row>
      <xdr:rowOff>152400</xdr:rowOff>
    </xdr:to>
    <xdr:sp>
      <xdr:nvSpPr>
        <xdr:cNvPr id="111" name="Rectangle 398"/>
        <xdr:cNvSpPr>
          <a:spLocks/>
        </xdr:cNvSpPr>
      </xdr:nvSpPr>
      <xdr:spPr>
        <a:xfrm>
          <a:off x="419100" y="7515225"/>
          <a:ext cx="6686550" cy="3038475"/>
        </a:xfrm>
        <a:prstGeom prst="rect">
          <a:avLst/>
        </a:prstGeom>
        <a:noFill/>
        <a:ln w="63500" cmpd="sng">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40</xdr:row>
      <xdr:rowOff>114300</xdr:rowOff>
    </xdr:from>
    <xdr:to>
      <xdr:col>34</xdr:col>
      <xdr:colOff>171450</xdr:colOff>
      <xdr:row>42</xdr:row>
      <xdr:rowOff>9525</xdr:rowOff>
    </xdr:to>
    <xdr:sp>
      <xdr:nvSpPr>
        <xdr:cNvPr id="112" name="Text Box 399"/>
        <xdr:cNvSpPr txBox="1">
          <a:spLocks noChangeArrowheads="1"/>
        </xdr:cNvSpPr>
      </xdr:nvSpPr>
      <xdr:spPr>
        <a:xfrm>
          <a:off x="561975" y="7658100"/>
          <a:ext cx="6248400"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この１年間取り組んでみた感想・・・</a:t>
          </a:r>
        </a:p>
      </xdr:txBody>
    </xdr:sp>
    <xdr:clientData/>
  </xdr:twoCellAnchor>
  <xdr:twoCellAnchor>
    <xdr:from>
      <xdr:col>2</xdr:col>
      <xdr:colOff>19050</xdr:colOff>
      <xdr:row>52</xdr:row>
      <xdr:rowOff>66675</xdr:rowOff>
    </xdr:from>
    <xdr:to>
      <xdr:col>35</xdr:col>
      <xdr:colOff>133350</xdr:colOff>
      <xdr:row>55</xdr:row>
      <xdr:rowOff>57150</xdr:rowOff>
    </xdr:to>
    <xdr:sp>
      <xdr:nvSpPr>
        <xdr:cNvPr id="113" name="AutoShape 400"/>
        <xdr:cNvSpPr>
          <a:spLocks/>
        </xdr:cNvSpPr>
      </xdr:nvSpPr>
      <xdr:spPr>
        <a:xfrm>
          <a:off x="561975" y="9896475"/>
          <a:ext cx="6400800" cy="561975"/>
        </a:xfrm>
        <a:prstGeom prst="bevel">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～来年の目標～</a:t>
          </a:r>
          <a:r>
            <a:rPr lang="en-US" cap="none" sz="1100" b="0" i="0" u="none" baseline="0">
              <a:solidFill>
                <a:srgbClr val="000000"/>
              </a:solidFill>
            </a:rPr>
            <a:t>
</a:t>
          </a:r>
          <a:r>
            <a:rPr lang="en-US" cap="none" sz="1100" b="0" i="0" u="none" baseline="0">
              <a:solidFill>
                <a:srgbClr val="000000"/>
              </a:solidFill>
            </a:rPr>
            <a:t>　水道の使用量削減をがんばる！</a:t>
          </a:r>
        </a:p>
      </xdr:txBody>
    </xdr:sp>
    <xdr:clientData/>
  </xdr:twoCellAnchor>
  <xdr:twoCellAnchor>
    <xdr:from>
      <xdr:col>9</xdr:col>
      <xdr:colOff>114300</xdr:colOff>
      <xdr:row>8</xdr:row>
      <xdr:rowOff>38100</xdr:rowOff>
    </xdr:from>
    <xdr:to>
      <xdr:col>11</xdr:col>
      <xdr:colOff>133350</xdr:colOff>
      <xdr:row>9</xdr:row>
      <xdr:rowOff>85725</xdr:rowOff>
    </xdr:to>
    <xdr:sp>
      <xdr:nvSpPr>
        <xdr:cNvPr id="114" name="AutoShape 401"/>
        <xdr:cNvSpPr>
          <a:spLocks/>
        </xdr:cNvSpPr>
      </xdr:nvSpPr>
      <xdr:spPr>
        <a:xfrm>
          <a:off x="1990725" y="1485900"/>
          <a:ext cx="400050" cy="238125"/>
        </a:xfrm>
        <a:prstGeom prst="borderCallout2">
          <a:avLst>
            <a:gd name="adj1" fmla="val -138097"/>
            <a:gd name="adj2" fmla="val 50000"/>
            <a:gd name="adj3" fmla="val -116666"/>
            <a:gd name="adj4" fmla="val -2000"/>
            <a:gd name="adj5" fmla="val -69046"/>
            <a:gd name="adj6" fmla="val -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電気</a:t>
          </a:r>
        </a:p>
      </xdr:txBody>
    </xdr:sp>
    <xdr:clientData/>
  </xdr:twoCellAnchor>
  <xdr:twoCellAnchor>
    <xdr:from>
      <xdr:col>9</xdr:col>
      <xdr:colOff>171450</xdr:colOff>
      <xdr:row>9</xdr:row>
      <xdr:rowOff>180975</xdr:rowOff>
    </xdr:from>
    <xdr:to>
      <xdr:col>12</xdr:col>
      <xdr:colOff>171450</xdr:colOff>
      <xdr:row>11</xdr:row>
      <xdr:rowOff>38100</xdr:rowOff>
    </xdr:to>
    <xdr:sp>
      <xdr:nvSpPr>
        <xdr:cNvPr id="115" name="AutoShape 402"/>
        <xdr:cNvSpPr>
          <a:spLocks/>
        </xdr:cNvSpPr>
      </xdr:nvSpPr>
      <xdr:spPr>
        <a:xfrm>
          <a:off x="2047875" y="1819275"/>
          <a:ext cx="571500" cy="238125"/>
        </a:xfrm>
        <a:prstGeom prst="borderCallout2">
          <a:avLst>
            <a:gd name="adj1" fmla="val -86666"/>
            <a:gd name="adj2" fmla="val 70000"/>
            <a:gd name="adj3" fmla="val -80000"/>
            <a:gd name="adj4" fmla="val -2000"/>
            <a:gd name="adj5" fmla="val -63333"/>
            <a:gd name="adj6" fmla="val -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LP</a:t>
          </a:r>
          <a:r>
            <a:rPr lang="en-US" cap="none" sz="1100" b="0" i="0" u="none" baseline="0">
              <a:solidFill>
                <a:srgbClr val="000000"/>
              </a:solidFill>
              <a:latin typeface="ＭＳ Ｐゴシック"/>
              <a:ea typeface="ＭＳ Ｐゴシック"/>
              <a:cs typeface="ＭＳ Ｐゴシック"/>
            </a:rPr>
            <a:t>ガス</a:t>
          </a:r>
        </a:p>
      </xdr:txBody>
    </xdr:sp>
    <xdr:clientData/>
  </xdr:twoCellAnchor>
  <xdr:twoCellAnchor>
    <xdr:from>
      <xdr:col>2</xdr:col>
      <xdr:colOff>47625</xdr:colOff>
      <xdr:row>9</xdr:row>
      <xdr:rowOff>95250</xdr:rowOff>
    </xdr:from>
    <xdr:to>
      <xdr:col>5</xdr:col>
      <xdr:colOff>133350</xdr:colOff>
      <xdr:row>10</xdr:row>
      <xdr:rowOff>142875</xdr:rowOff>
    </xdr:to>
    <xdr:sp>
      <xdr:nvSpPr>
        <xdr:cNvPr id="116" name="AutoShape 403"/>
        <xdr:cNvSpPr>
          <a:spLocks/>
        </xdr:cNvSpPr>
      </xdr:nvSpPr>
      <xdr:spPr>
        <a:xfrm>
          <a:off x="590550" y="1733550"/>
          <a:ext cx="657225" cy="238125"/>
        </a:xfrm>
        <a:prstGeom prst="borderCallout2">
          <a:avLst>
            <a:gd name="adj1" fmla="val 73189"/>
            <a:gd name="adj2" fmla="val 113999"/>
            <a:gd name="adj3" fmla="val 70291"/>
            <a:gd name="adj4" fmla="val -2000"/>
            <a:gd name="adj5" fmla="val 61592"/>
            <a:gd name="adj6" fmla="val -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都市ガス</a:t>
          </a:r>
        </a:p>
      </xdr:txBody>
    </xdr:sp>
    <xdr:clientData/>
  </xdr:twoCellAnchor>
  <xdr:twoCellAnchor>
    <xdr:from>
      <xdr:col>2</xdr:col>
      <xdr:colOff>114300</xdr:colOff>
      <xdr:row>11</xdr:row>
      <xdr:rowOff>171450</xdr:rowOff>
    </xdr:from>
    <xdr:to>
      <xdr:col>4</xdr:col>
      <xdr:colOff>123825</xdr:colOff>
      <xdr:row>13</xdr:row>
      <xdr:rowOff>19050</xdr:rowOff>
    </xdr:to>
    <xdr:sp>
      <xdr:nvSpPr>
        <xdr:cNvPr id="117" name="AutoShape 404"/>
        <xdr:cNvSpPr>
          <a:spLocks/>
        </xdr:cNvSpPr>
      </xdr:nvSpPr>
      <xdr:spPr>
        <a:xfrm>
          <a:off x="657225" y="2190750"/>
          <a:ext cx="390525" cy="228600"/>
        </a:xfrm>
        <a:prstGeom prst="borderCallout2">
          <a:avLst>
            <a:gd name="adj1" fmla="val 96342"/>
            <a:gd name="adj2" fmla="val 83333"/>
            <a:gd name="adj3" fmla="val 93902"/>
            <a:gd name="adj4" fmla="val 0"/>
            <a:gd name="adj5" fmla="val 69513"/>
            <a:gd name="adj6" fmla="val 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水道</a:t>
          </a:r>
        </a:p>
      </xdr:txBody>
    </xdr:sp>
    <xdr:clientData/>
  </xdr:twoCellAnchor>
  <xdr:twoCellAnchor>
    <xdr:from>
      <xdr:col>10</xdr:col>
      <xdr:colOff>47625</xdr:colOff>
      <xdr:row>11</xdr:row>
      <xdr:rowOff>133350</xdr:rowOff>
    </xdr:from>
    <xdr:to>
      <xdr:col>13</xdr:col>
      <xdr:colOff>38100</xdr:colOff>
      <xdr:row>12</xdr:row>
      <xdr:rowOff>180975</xdr:rowOff>
    </xdr:to>
    <xdr:sp>
      <xdr:nvSpPr>
        <xdr:cNvPr id="118" name="AutoShape 405"/>
        <xdr:cNvSpPr>
          <a:spLocks/>
        </xdr:cNvSpPr>
      </xdr:nvSpPr>
      <xdr:spPr>
        <a:xfrm>
          <a:off x="2114550" y="2152650"/>
          <a:ext cx="561975" cy="238125"/>
        </a:xfrm>
        <a:prstGeom prst="borderCallout2">
          <a:avLst>
            <a:gd name="adj1" fmla="val -73726"/>
            <a:gd name="adj2" fmla="val 102000"/>
            <a:gd name="adj3" fmla="val -72032"/>
            <a:gd name="adj4" fmla="val -2000"/>
            <a:gd name="adj5" fmla="val -63560"/>
            <a:gd name="adj6" fmla="val -2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ガソリン</a:t>
          </a:r>
        </a:p>
      </xdr:txBody>
    </xdr:sp>
    <xdr:clientData/>
  </xdr:twoCellAnchor>
  <xdr:twoCellAnchor>
    <xdr:from>
      <xdr:col>4</xdr:col>
      <xdr:colOff>76200</xdr:colOff>
      <xdr:row>14</xdr:row>
      <xdr:rowOff>95250</xdr:rowOff>
    </xdr:from>
    <xdr:to>
      <xdr:col>6</xdr:col>
      <xdr:colOff>85725</xdr:colOff>
      <xdr:row>15</xdr:row>
      <xdr:rowOff>133350</xdr:rowOff>
    </xdr:to>
    <xdr:sp>
      <xdr:nvSpPr>
        <xdr:cNvPr id="119" name="AutoShape 406"/>
        <xdr:cNvSpPr>
          <a:spLocks/>
        </xdr:cNvSpPr>
      </xdr:nvSpPr>
      <xdr:spPr>
        <a:xfrm>
          <a:off x="1000125" y="2686050"/>
          <a:ext cx="390525" cy="228600"/>
        </a:xfrm>
        <a:prstGeom prst="borderCallout2">
          <a:avLst>
            <a:gd name="adj1" fmla="val 101217"/>
            <a:gd name="adj2" fmla="val -133333"/>
            <a:gd name="adj3" fmla="val 84148"/>
            <a:gd name="adj4" fmla="val 0"/>
            <a:gd name="adj5" fmla="val 69513"/>
            <a:gd name="adj6" fmla="val 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灯油</a:t>
          </a:r>
        </a:p>
      </xdr:txBody>
    </xdr:sp>
    <xdr:clientData/>
  </xdr:twoCellAnchor>
  <xdr:twoCellAnchor>
    <xdr:from>
      <xdr:col>24</xdr:col>
      <xdr:colOff>180975</xdr:colOff>
      <xdr:row>17</xdr:row>
      <xdr:rowOff>180975</xdr:rowOff>
    </xdr:from>
    <xdr:to>
      <xdr:col>34</xdr:col>
      <xdr:colOff>180975</xdr:colOff>
      <xdr:row>20</xdr:row>
      <xdr:rowOff>0</xdr:rowOff>
    </xdr:to>
    <xdr:sp>
      <xdr:nvSpPr>
        <xdr:cNvPr id="120" name="Rectangle 409"/>
        <xdr:cNvSpPr>
          <a:spLocks/>
        </xdr:cNvSpPr>
      </xdr:nvSpPr>
      <xdr:spPr>
        <a:xfrm>
          <a:off x="4914900" y="3343275"/>
          <a:ext cx="1905000" cy="3905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0</xdr:row>
      <xdr:rowOff>28575</xdr:rowOff>
    </xdr:from>
    <xdr:to>
      <xdr:col>32</xdr:col>
      <xdr:colOff>152400</xdr:colOff>
      <xdr:row>2</xdr:row>
      <xdr:rowOff>114300</xdr:rowOff>
    </xdr:to>
    <xdr:sp>
      <xdr:nvSpPr>
        <xdr:cNvPr id="121" name="Text Box 10"/>
        <xdr:cNvSpPr txBox="1">
          <a:spLocks noChangeArrowheads="1"/>
        </xdr:cNvSpPr>
      </xdr:nvSpPr>
      <xdr:spPr>
        <a:xfrm>
          <a:off x="1000125" y="28575"/>
          <a:ext cx="5410200" cy="42862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rPr>
            <a:t>「めっちゃエコやねん」取り組み結果</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57150</xdr:rowOff>
    </xdr:from>
    <xdr:to>
      <xdr:col>11</xdr:col>
      <xdr:colOff>276225</xdr:colOff>
      <xdr:row>29</xdr:row>
      <xdr:rowOff>76200</xdr:rowOff>
    </xdr:to>
    <xdr:pic>
      <xdr:nvPicPr>
        <xdr:cNvPr id="1" name="Picture 4"/>
        <xdr:cNvPicPr preferRelativeResize="1">
          <a:picLocks noChangeAspect="1"/>
        </xdr:cNvPicPr>
      </xdr:nvPicPr>
      <xdr:blipFill>
        <a:blip r:embed="rId1"/>
        <a:stretch>
          <a:fillRect/>
        </a:stretch>
      </xdr:blipFill>
      <xdr:spPr>
        <a:xfrm>
          <a:off x="419100" y="57150"/>
          <a:ext cx="7067550" cy="586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ghg-santeikohyo.env.go.jp/calc" TargetMode="External" /><Relationship Id="rId2" Type="http://schemas.openxmlformats.org/officeDocument/2006/relationships/comments" Target="../comments8.xml" /><Relationship Id="rId3" Type="http://schemas.openxmlformats.org/officeDocument/2006/relationships/vmlDrawing" Target="../drawings/vmlDrawing3.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70:B71"/>
  <sheetViews>
    <sheetView showGridLines="0" showRowColHeaders="0" tabSelected="1" zoomScaleSheetLayoutView="100" zoomScalePageLayoutView="0" workbookViewId="0" topLeftCell="A1">
      <selection activeCell="A1" sqref="A1"/>
    </sheetView>
  </sheetViews>
  <sheetFormatPr defaultColWidth="9.00390625" defaultRowHeight="13.5"/>
  <cols>
    <col min="1" max="1" width="4.25390625" style="16" customWidth="1"/>
    <col min="2" max="10" width="9.00390625" style="16" customWidth="1"/>
    <col min="11" max="11" width="11.25390625" style="16" customWidth="1"/>
    <col min="12" max="16384" width="9.00390625" style="16" customWidth="1"/>
  </cols>
  <sheetData>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70" ht="13.5">
      <c r="B70" s="16" t="s">
        <v>57</v>
      </c>
    </row>
    <row r="71" ht="13.5">
      <c r="B71" s="16" t="s">
        <v>58</v>
      </c>
    </row>
  </sheetData>
  <sheetProtection sheet="1" objects="1" scenarios="1" selectLockedCells="1"/>
  <printOptions/>
  <pageMargins left="0.5905511811023623" right="0.5905511811023623" top="0.5905511811023623" bottom="0.5905511811023623" header="0.5118110236220472" footer="0.5118110236220472"/>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tabColor rgb="FFFF00FF"/>
    <pageSetUpPr fitToPage="1"/>
  </sheetPr>
  <dimension ref="B1:AF52"/>
  <sheetViews>
    <sheetView showGridLines="0" showRowColHeaders="0" zoomScale="60" zoomScaleNormal="60" zoomScalePageLayoutView="0" workbookViewId="0" topLeftCell="A1">
      <selection activeCell="C3" sqref="C3"/>
    </sheetView>
  </sheetViews>
  <sheetFormatPr defaultColWidth="9.00390625" defaultRowHeight="13.5"/>
  <cols>
    <col min="1" max="1" width="4.625" style="16" customWidth="1"/>
    <col min="2" max="2" width="11.625" style="16" customWidth="1"/>
    <col min="3" max="4" width="6.125" style="16" customWidth="1"/>
    <col min="5" max="6" width="8.125" style="16" customWidth="1"/>
    <col min="7" max="8" width="10.625" style="16" customWidth="1"/>
    <col min="9" max="10" width="8.125" style="16" customWidth="1"/>
    <col min="11" max="12" width="10.625" style="16" customWidth="1"/>
    <col min="13" max="14" width="8.125" style="16" customWidth="1"/>
    <col min="15" max="16" width="10.625" style="16" customWidth="1"/>
    <col min="17" max="17" width="9.625" style="17" customWidth="1"/>
    <col min="18" max="19" width="9.625" style="16" customWidth="1"/>
    <col min="20" max="20" width="2.125" style="16" customWidth="1"/>
    <col min="21" max="21" width="6.125" style="16" customWidth="1"/>
    <col min="22" max="26" width="2.50390625" style="16" customWidth="1"/>
    <col min="27" max="27" width="6.125" style="16" customWidth="1"/>
    <col min="28" max="28" width="2.125" style="16" customWidth="1"/>
    <col min="29" max="29" width="9.25390625" style="16" bestFit="1" customWidth="1"/>
    <col min="30" max="30" width="10.875" style="16" bestFit="1" customWidth="1"/>
    <col min="31" max="31" width="9.00390625" style="16" customWidth="1"/>
    <col min="32" max="32" width="9.25390625" style="16" bestFit="1" customWidth="1"/>
    <col min="33" max="16384" width="9.00390625" style="16" customWidth="1"/>
  </cols>
  <sheetData>
    <row r="1" spans="2:32" ht="21.75" thickBot="1" thickTop="1">
      <c r="B1" s="18" t="s">
        <v>59</v>
      </c>
      <c r="C1" s="19"/>
      <c r="D1" s="19"/>
      <c r="E1" s="20" t="s">
        <v>22</v>
      </c>
      <c r="F1" s="21"/>
      <c r="G1" s="20" t="s">
        <v>60</v>
      </c>
      <c r="H1" s="21"/>
      <c r="I1" s="22" t="s">
        <v>61</v>
      </c>
      <c r="J1" s="525" t="s">
        <v>140</v>
      </c>
      <c r="K1" s="525"/>
      <c r="L1" s="23"/>
      <c r="M1" s="23"/>
      <c r="N1" s="21"/>
      <c r="O1" s="23" t="s">
        <v>86</v>
      </c>
      <c r="P1" s="23"/>
      <c r="Q1" s="23"/>
      <c r="R1" s="23"/>
      <c r="S1" s="23"/>
      <c r="T1" s="23"/>
      <c r="U1" s="23"/>
      <c r="V1" s="23"/>
      <c r="W1" s="23"/>
      <c r="X1" s="23"/>
      <c r="Y1" s="23"/>
      <c r="Z1" s="23"/>
      <c r="AA1" s="23"/>
      <c r="AB1" s="23"/>
      <c r="AC1" s="23"/>
      <c r="AD1" s="23"/>
      <c r="AE1" s="23"/>
      <c r="AF1" s="23"/>
    </row>
    <row r="2" spans="2:32" ht="15" customHeight="1" thickBot="1" thickTop="1">
      <c r="B2" s="19"/>
      <c r="C2" s="19"/>
      <c r="D2" s="19"/>
      <c r="E2" s="19"/>
      <c r="F2" s="20"/>
      <c r="G2" s="24"/>
      <c r="H2" s="23"/>
      <c r="I2" s="19"/>
      <c r="J2" s="23"/>
      <c r="K2" s="23"/>
      <c r="L2" s="23"/>
      <c r="M2" s="19"/>
      <c r="N2" s="23"/>
      <c r="O2" s="23"/>
      <c r="P2" s="23"/>
      <c r="Q2" s="25"/>
      <c r="R2" s="23"/>
      <c r="S2" s="23"/>
      <c r="T2" s="23"/>
      <c r="U2" s="23"/>
      <c r="V2" s="23"/>
      <c r="W2" s="23"/>
      <c r="X2" s="23"/>
      <c r="Y2" s="23"/>
      <c r="Z2" s="23"/>
      <c r="AA2" s="23"/>
      <c r="AB2" s="23"/>
      <c r="AC2" s="23"/>
      <c r="AD2" s="23"/>
      <c r="AE2" s="23"/>
      <c r="AF2" s="23"/>
    </row>
    <row r="3" spans="2:32" ht="15" customHeight="1" thickBot="1" thickTop="1">
      <c r="B3" s="26" t="s">
        <v>52</v>
      </c>
      <c r="C3" s="407"/>
      <c r="D3" s="27"/>
      <c r="E3" s="475" t="s">
        <v>62</v>
      </c>
      <c r="F3" s="476"/>
      <c r="G3" s="483">
        <f>+G14+K14+O14+G25+K25+O25+G36+K36+O36+G47+K47+O47</f>
        <v>0</v>
      </c>
      <c r="H3" s="484"/>
      <c r="I3" s="485" t="s">
        <v>55</v>
      </c>
      <c r="J3" s="486"/>
      <c r="K3" s="481">
        <f>+H14+L14+P14+H25+L25+P25+H36+L36+P36+H47+L47+P47</f>
        <v>0</v>
      </c>
      <c r="L3" s="482"/>
      <c r="M3" s="27"/>
      <c r="N3" s="23"/>
      <c r="O3" s="23"/>
      <c r="P3" s="23"/>
      <c r="Q3" s="25"/>
      <c r="R3" s="23"/>
      <c r="S3" s="23"/>
      <c r="T3" s="23"/>
      <c r="U3" s="23"/>
      <c r="V3" s="23"/>
      <c r="W3" s="23"/>
      <c r="X3" s="23"/>
      <c r="Y3" s="23"/>
      <c r="Z3" s="23"/>
      <c r="AA3" s="23"/>
      <c r="AB3" s="23"/>
      <c r="AC3" s="28"/>
      <c r="AD3" s="28"/>
      <c r="AE3" s="23"/>
      <c r="AF3" s="23"/>
    </row>
    <row r="4" spans="2:32" ht="15" customHeight="1" thickTop="1">
      <c r="B4" s="27"/>
      <c r="C4" s="27"/>
      <c r="D4" s="27"/>
      <c r="E4" s="29"/>
      <c r="F4" s="30"/>
      <c r="G4" s="31"/>
      <c r="H4" s="32"/>
      <c r="I4" s="33"/>
      <c r="J4" s="34"/>
      <c r="K4" s="35"/>
      <c r="L4" s="36"/>
      <c r="M4" s="27"/>
      <c r="N4" s="23"/>
      <c r="O4" s="23"/>
      <c r="P4" s="23"/>
      <c r="Q4" s="25"/>
      <c r="R4" s="23"/>
      <c r="S4" s="23"/>
      <c r="T4" s="23"/>
      <c r="U4" s="23"/>
      <c r="V4" s="23"/>
      <c r="W4" s="23"/>
      <c r="X4" s="23"/>
      <c r="Y4" s="23"/>
      <c r="Z4" s="23"/>
      <c r="AA4" s="23"/>
      <c r="AB4" s="23"/>
      <c r="AC4" s="28"/>
      <c r="AD4" s="28"/>
      <c r="AE4" s="23"/>
      <c r="AF4" s="23"/>
    </row>
    <row r="5" spans="2:32" ht="15" customHeight="1" thickBot="1">
      <c r="B5" s="37" t="str">
        <f>"平成"&amp;$F$1&amp;"年"&amp;$H$1&amp;"月～"&amp;IF(E6+2&gt;=13,$F$1+1,$F$1)&amp;"年"&amp;M6&amp;"月"</f>
        <v>平成年月～年2月</v>
      </c>
      <c r="C5" s="38"/>
      <c r="D5" s="38"/>
      <c r="E5" s="38"/>
      <c r="F5" s="39"/>
      <c r="G5" s="30"/>
      <c r="H5" s="40"/>
      <c r="I5" s="38"/>
      <c r="J5" s="23"/>
      <c r="K5" s="23"/>
      <c r="L5" s="39"/>
      <c r="M5" s="38"/>
      <c r="N5" s="23"/>
      <c r="O5" s="23"/>
      <c r="P5" s="23"/>
      <c r="Q5" s="41"/>
      <c r="R5" s="42"/>
      <c r="S5" s="42"/>
      <c r="T5" s="23"/>
      <c r="U5" s="42"/>
      <c r="V5" s="42"/>
      <c r="W5" s="42"/>
      <c r="X5" s="42"/>
      <c r="Y5" s="42"/>
      <c r="Z5" s="42"/>
      <c r="AA5" s="42"/>
      <c r="AB5" s="23"/>
      <c r="AC5" s="39"/>
      <c r="AD5" s="39"/>
      <c r="AE5" s="23"/>
      <c r="AF5" s="23"/>
    </row>
    <row r="6" spans="2:32" ht="15" thickTop="1">
      <c r="B6" s="506" t="s">
        <v>0</v>
      </c>
      <c r="C6" s="510" t="s">
        <v>13</v>
      </c>
      <c r="D6" s="512" t="s">
        <v>20</v>
      </c>
      <c r="E6" s="477">
        <f>$H$1</f>
        <v>0</v>
      </c>
      <c r="F6" s="478"/>
      <c r="G6" s="478"/>
      <c r="H6" s="479"/>
      <c r="I6" s="480">
        <f>IF($E6+1&gt;12,1,$E6+1)</f>
        <v>1</v>
      </c>
      <c r="J6" s="478"/>
      <c r="K6" s="478"/>
      <c r="L6" s="478"/>
      <c r="M6" s="477">
        <f>IF($I6+1&gt;12,1,$I6+1)</f>
        <v>2</v>
      </c>
      <c r="N6" s="478"/>
      <c r="O6" s="478"/>
      <c r="P6" s="479"/>
      <c r="Q6" s="519" t="s">
        <v>18</v>
      </c>
      <c r="R6" s="521" t="s">
        <v>88</v>
      </c>
      <c r="S6" s="492" t="s">
        <v>21</v>
      </c>
      <c r="T6" s="43"/>
      <c r="U6" s="523" t="s">
        <v>24</v>
      </c>
      <c r="V6" s="524"/>
      <c r="W6" s="524"/>
      <c r="X6" s="446">
        <f>AD14</f>
        <v>0</v>
      </c>
      <c r="Y6" s="446"/>
      <c r="Z6" s="44" t="s">
        <v>23</v>
      </c>
      <c r="AA6" s="45"/>
      <c r="AB6" s="36"/>
      <c r="AC6" s="491" t="s">
        <v>87</v>
      </c>
      <c r="AD6" s="46"/>
      <c r="AE6" s="23"/>
      <c r="AF6" s="23"/>
    </row>
    <row r="7" spans="2:32" s="47" customFormat="1" ht="29.25" thickBot="1">
      <c r="B7" s="507"/>
      <c r="C7" s="511"/>
      <c r="D7" s="513"/>
      <c r="E7" s="48" t="s">
        <v>17</v>
      </c>
      <c r="F7" s="49" t="s">
        <v>1</v>
      </c>
      <c r="G7" s="50" t="s">
        <v>89</v>
      </c>
      <c r="H7" s="51" t="s">
        <v>2</v>
      </c>
      <c r="I7" s="52" t="s">
        <v>17</v>
      </c>
      <c r="J7" s="53" t="s">
        <v>1</v>
      </c>
      <c r="K7" s="54" t="s">
        <v>89</v>
      </c>
      <c r="L7" s="55" t="s">
        <v>2</v>
      </c>
      <c r="M7" s="48" t="s">
        <v>17</v>
      </c>
      <c r="N7" s="56" t="s">
        <v>1</v>
      </c>
      <c r="O7" s="50" t="s">
        <v>89</v>
      </c>
      <c r="P7" s="57" t="s">
        <v>2</v>
      </c>
      <c r="Q7" s="520"/>
      <c r="R7" s="522"/>
      <c r="S7" s="493"/>
      <c r="T7" s="32"/>
      <c r="U7" s="58"/>
      <c r="V7" s="59"/>
      <c r="W7" s="59"/>
      <c r="X7" s="59"/>
      <c r="Y7" s="59"/>
      <c r="Z7" s="59"/>
      <c r="AA7" s="60"/>
      <c r="AB7" s="20"/>
      <c r="AC7" s="491"/>
      <c r="AD7" s="46"/>
      <c r="AE7" s="20"/>
      <c r="AF7" s="20"/>
    </row>
    <row r="8" spans="2:32" ht="15" customHeight="1" thickTop="1">
      <c r="B8" s="61" t="s">
        <v>139</v>
      </c>
      <c r="C8" s="62" t="s">
        <v>64</v>
      </c>
      <c r="D8" s="63"/>
      <c r="E8" s="64"/>
      <c r="F8" s="65"/>
      <c r="G8" s="389">
        <f aca="true" t="shared" si="0" ref="G8:G13">+$AC8*F8</f>
        <v>0</v>
      </c>
      <c r="H8" s="392"/>
      <c r="I8" s="393"/>
      <c r="J8" s="65"/>
      <c r="K8" s="389">
        <f aca="true" t="shared" si="1" ref="K8:K13">+$AC8*J8</f>
        <v>0</v>
      </c>
      <c r="L8" s="399"/>
      <c r="M8" s="64"/>
      <c r="N8" s="65"/>
      <c r="O8" s="389">
        <f aca="true" t="shared" si="2" ref="O8:O13">+$AC8*N8</f>
        <v>0</v>
      </c>
      <c r="P8" s="404"/>
      <c r="Q8" s="67">
        <f aca="true" t="shared" si="3" ref="Q8:R13">E8+I8+M8</f>
        <v>0</v>
      </c>
      <c r="R8" s="68">
        <f t="shared" si="3"/>
        <v>0</v>
      </c>
      <c r="S8" s="69" t="str">
        <f aca="true" t="shared" si="4" ref="S8:S13">IF(ISERROR((Q8-R8)/Q8),"-",((Q8-R8)/Q8))</f>
        <v>-</v>
      </c>
      <c r="T8" s="70"/>
      <c r="U8" s="71"/>
      <c r="V8" s="41"/>
      <c r="W8" s="41"/>
      <c r="X8" s="72" t="e">
        <f>AD8</f>
        <v>#VALUE!</v>
      </c>
      <c r="Y8" s="41"/>
      <c r="Z8" s="41"/>
      <c r="AA8" s="73"/>
      <c r="AB8" s="42"/>
      <c r="AC8" s="434">
        <v>0.522</v>
      </c>
      <c r="AD8" s="75" t="e">
        <f aca="true" t="shared" si="5" ref="AD8:AD13">S8-D8</f>
        <v>#VALUE!</v>
      </c>
      <c r="AE8" s="23"/>
      <c r="AF8" s="76">
        <v>0.01</v>
      </c>
    </row>
    <row r="9" spans="2:32" ht="15" customHeight="1">
      <c r="B9" s="77" t="s">
        <v>65</v>
      </c>
      <c r="C9" s="78" t="s">
        <v>103</v>
      </c>
      <c r="D9" s="79"/>
      <c r="E9" s="80"/>
      <c r="F9" s="81"/>
      <c r="G9" s="390">
        <f t="shared" si="0"/>
        <v>0</v>
      </c>
      <c r="H9" s="394"/>
      <c r="I9" s="82"/>
      <c r="J9" s="395"/>
      <c r="K9" s="390">
        <f t="shared" si="1"/>
        <v>0</v>
      </c>
      <c r="L9" s="400"/>
      <c r="M9" s="80"/>
      <c r="N9" s="395"/>
      <c r="O9" s="402">
        <f t="shared" si="2"/>
        <v>0</v>
      </c>
      <c r="P9" s="405"/>
      <c r="Q9" s="85">
        <f t="shared" si="3"/>
        <v>0</v>
      </c>
      <c r="R9" s="86">
        <f t="shared" si="3"/>
        <v>0</v>
      </c>
      <c r="S9" s="87" t="str">
        <f t="shared" si="4"/>
        <v>-</v>
      </c>
      <c r="T9" s="70"/>
      <c r="U9" s="88"/>
      <c r="V9" s="41"/>
      <c r="W9" s="41"/>
      <c r="X9" s="41"/>
      <c r="Y9" s="41"/>
      <c r="Z9" s="41"/>
      <c r="AA9" s="73"/>
      <c r="AB9" s="23"/>
      <c r="AC9" s="89">
        <v>2.29</v>
      </c>
      <c r="AD9" s="75" t="e">
        <f t="shared" si="5"/>
        <v>#VALUE!</v>
      </c>
      <c r="AE9" s="23"/>
      <c r="AF9" s="76">
        <v>0.03</v>
      </c>
    </row>
    <row r="10" spans="2:32" ht="15" customHeight="1">
      <c r="B10" s="77" t="s">
        <v>66</v>
      </c>
      <c r="C10" s="78" t="s">
        <v>103</v>
      </c>
      <c r="D10" s="79"/>
      <c r="E10" s="80"/>
      <c r="F10" s="81"/>
      <c r="G10" s="390">
        <f t="shared" si="0"/>
        <v>0</v>
      </c>
      <c r="H10" s="394"/>
      <c r="I10" s="82"/>
      <c r="J10" s="395"/>
      <c r="K10" s="390">
        <f t="shared" si="1"/>
        <v>0</v>
      </c>
      <c r="L10" s="400"/>
      <c r="M10" s="80"/>
      <c r="N10" s="395"/>
      <c r="O10" s="402">
        <f t="shared" si="2"/>
        <v>0</v>
      </c>
      <c r="P10" s="405"/>
      <c r="Q10" s="91">
        <f t="shared" si="3"/>
        <v>0</v>
      </c>
      <c r="R10" s="86">
        <f t="shared" si="3"/>
        <v>0</v>
      </c>
      <c r="S10" s="87" t="str">
        <f t="shared" si="4"/>
        <v>-</v>
      </c>
      <c r="T10" s="70"/>
      <c r="U10" s="88"/>
      <c r="V10" s="41"/>
      <c r="W10" s="72" t="e">
        <f>AD9</f>
        <v>#VALUE!</v>
      </c>
      <c r="X10" s="41"/>
      <c r="Y10" s="72" t="e">
        <f>AD10</f>
        <v>#VALUE!</v>
      </c>
      <c r="Z10" s="41"/>
      <c r="AA10" s="73"/>
      <c r="AB10" s="23"/>
      <c r="AC10" s="92">
        <v>6.54</v>
      </c>
      <c r="AD10" s="75" t="e">
        <f t="shared" si="5"/>
        <v>#VALUE!</v>
      </c>
      <c r="AE10" s="23"/>
      <c r="AF10" s="76">
        <v>0.05</v>
      </c>
    </row>
    <row r="11" spans="2:32" ht="15" customHeight="1">
      <c r="B11" s="77" t="s">
        <v>67</v>
      </c>
      <c r="C11" s="78" t="s">
        <v>103</v>
      </c>
      <c r="D11" s="79"/>
      <c r="E11" s="80"/>
      <c r="F11" s="81"/>
      <c r="G11" s="390">
        <f t="shared" si="0"/>
        <v>0</v>
      </c>
      <c r="H11" s="394"/>
      <c r="I11" s="82"/>
      <c r="J11" s="395"/>
      <c r="K11" s="390">
        <f t="shared" si="1"/>
        <v>0</v>
      </c>
      <c r="L11" s="400"/>
      <c r="M11" s="93"/>
      <c r="N11" s="395"/>
      <c r="O11" s="402">
        <f t="shared" si="2"/>
        <v>0</v>
      </c>
      <c r="P11" s="405"/>
      <c r="Q11" s="85">
        <f t="shared" si="3"/>
        <v>0</v>
      </c>
      <c r="R11" s="86">
        <f t="shared" si="3"/>
        <v>0</v>
      </c>
      <c r="S11" s="87" t="str">
        <f t="shared" si="4"/>
        <v>-</v>
      </c>
      <c r="T11" s="70"/>
      <c r="U11" s="88"/>
      <c r="V11" s="41"/>
      <c r="W11" s="41"/>
      <c r="X11" s="41"/>
      <c r="Y11" s="41"/>
      <c r="Z11" s="41"/>
      <c r="AA11" s="73"/>
      <c r="AB11" s="23"/>
      <c r="AC11" s="89">
        <v>0.23</v>
      </c>
      <c r="AD11" s="75" t="e">
        <f t="shared" si="5"/>
        <v>#VALUE!</v>
      </c>
      <c r="AE11" s="23"/>
      <c r="AF11" s="76">
        <v>0.07</v>
      </c>
    </row>
    <row r="12" spans="2:32" ht="15" customHeight="1">
      <c r="B12" s="77" t="s">
        <v>68</v>
      </c>
      <c r="C12" s="78" t="s">
        <v>69</v>
      </c>
      <c r="D12" s="79"/>
      <c r="E12" s="80"/>
      <c r="F12" s="81"/>
      <c r="G12" s="390">
        <f t="shared" si="0"/>
        <v>0</v>
      </c>
      <c r="H12" s="394"/>
      <c r="I12" s="94"/>
      <c r="J12" s="395"/>
      <c r="K12" s="390">
        <f t="shared" si="1"/>
        <v>0</v>
      </c>
      <c r="L12" s="400"/>
      <c r="M12" s="93"/>
      <c r="N12" s="395"/>
      <c r="O12" s="402">
        <f t="shared" si="2"/>
        <v>0</v>
      </c>
      <c r="P12" s="405"/>
      <c r="Q12" s="85">
        <f t="shared" si="3"/>
        <v>0</v>
      </c>
      <c r="R12" s="86">
        <f t="shared" si="3"/>
        <v>0</v>
      </c>
      <c r="S12" s="87" t="str">
        <f t="shared" si="4"/>
        <v>-</v>
      </c>
      <c r="T12" s="70"/>
      <c r="U12" s="88"/>
      <c r="V12" s="72" t="e">
        <f>AD11</f>
        <v>#VALUE!</v>
      </c>
      <c r="W12" s="41"/>
      <c r="X12" s="72" t="e">
        <f>AD12</f>
        <v>#VALUE!</v>
      </c>
      <c r="Y12" s="41"/>
      <c r="Z12" s="72" t="e">
        <f>AD13</f>
        <v>#VALUE!</v>
      </c>
      <c r="AA12" s="73"/>
      <c r="AB12" s="23"/>
      <c r="AC12" s="89">
        <v>2.49</v>
      </c>
      <c r="AD12" s="75" t="e">
        <f t="shared" si="5"/>
        <v>#VALUE!</v>
      </c>
      <c r="AE12" s="23"/>
      <c r="AF12" s="76">
        <v>0.1</v>
      </c>
    </row>
    <row r="13" spans="2:32" ht="15" customHeight="1" thickBot="1">
      <c r="B13" s="95" t="s">
        <v>70</v>
      </c>
      <c r="C13" s="96" t="s">
        <v>69</v>
      </c>
      <c r="D13" s="97"/>
      <c r="E13" s="98"/>
      <c r="F13" s="99"/>
      <c r="G13" s="391">
        <f t="shared" si="0"/>
        <v>0</v>
      </c>
      <c r="H13" s="396"/>
      <c r="I13" s="397"/>
      <c r="J13" s="398"/>
      <c r="K13" s="391">
        <f t="shared" si="1"/>
        <v>0</v>
      </c>
      <c r="L13" s="401"/>
      <c r="M13" s="98"/>
      <c r="N13" s="398"/>
      <c r="O13" s="403">
        <f t="shared" si="2"/>
        <v>0</v>
      </c>
      <c r="P13" s="406"/>
      <c r="Q13" s="102">
        <f t="shared" si="3"/>
        <v>0</v>
      </c>
      <c r="R13" s="103">
        <f t="shared" si="3"/>
        <v>0</v>
      </c>
      <c r="S13" s="104" t="str">
        <f t="shared" si="4"/>
        <v>-</v>
      </c>
      <c r="T13" s="70"/>
      <c r="U13" s="88"/>
      <c r="V13" s="41"/>
      <c r="W13" s="41"/>
      <c r="X13" s="41"/>
      <c r="Y13" s="41"/>
      <c r="Z13" s="41"/>
      <c r="AA13" s="73"/>
      <c r="AB13" s="23"/>
      <c r="AC13" s="89">
        <v>2.32</v>
      </c>
      <c r="AD13" s="75" t="e">
        <f t="shared" si="5"/>
        <v>#VALUE!</v>
      </c>
      <c r="AE13" s="23"/>
      <c r="AF13" s="76">
        <v>0.2</v>
      </c>
    </row>
    <row r="14" spans="2:32" ht="15" customHeight="1" thickBot="1">
      <c r="B14" s="514" t="s">
        <v>4</v>
      </c>
      <c r="C14" s="515"/>
      <c r="D14" s="516"/>
      <c r="E14" s="105"/>
      <c r="F14" s="106"/>
      <c r="G14" s="100">
        <f>SUM(G8:G13)</f>
        <v>0</v>
      </c>
      <c r="H14" s="107">
        <f>SUM(H8:H13)</f>
        <v>0</v>
      </c>
      <c r="I14" s="108"/>
      <c r="J14" s="106"/>
      <c r="K14" s="100">
        <f>SUM(K8:K13)</f>
        <v>0</v>
      </c>
      <c r="L14" s="107">
        <f>SUM(L8:L13)</f>
        <v>0</v>
      </c>
      <c r="M14" s="108"/>
      <c r="N14" s="106"/>
      <c r="O14" s="100">
        <f>SUM(O8:O13)</f>
        <v>0</v>
      </c>
      <c r="P14" s="109">
        <f>SUM(P8:P13)</f>
        <v>0</v>
      </c>
      <c r="Q14" s="110"/>
      <c r="R14" s="111"/>
      <c r="S14" s="112"/>
      <c r="T14" s="113"/>
      <c r="U14" s="88"/>
      <c r="V14" s="41"/>
      <c r="W14" s="41"/>
      <c r="X14" s="41"/>
      <c r="Y14" s="41"/>
      <c r="Z14" s="41"/>
      <c r="AA14" s="73"/>
      <c r="AB14" s="23"/>
      <c r="AC14" s="114"/>
      <c r="AD14" s="32">
        <f>COUNTIF(AD8:AD13,"&gt;=0%")</f>
        <v>0</v>
      </c>
      <c r="AE14" s="23"/>
      <c r="AF14" s="76">
        <v>0.3</v>
      </c>
    </row>
    <row r="15" spans="2:32" ht="15" customHeight="1" thickBot="1">
      <c r="B15" s="115"/>
      <c r="C15" s="115"/>
      <c r="D15" s="115"/>
      <c r="E15" s="115"/>
      <c r="F15" s="115"/>
      <c r="G15" s="116"/>
      <c r="H15" s="113"/>
      <c r="I15" s="115"/>
      <c r="J15" s="115"/>
      <c r="K15" s="116"/>
      <c r="L15" s="113"/>
      <c r="M15" s="115"/>
      <c r="N15" s="115"/>
      <c r="O15" s="116"/>
      <c r="P15" s="113"/>
      <c r="Q15" s="117"/>
      <c r="R15" s="113"/>
      <c r="S15" s="113"/>
      <c r="T15" s="113"/>
      <c r="U15" s="118"/>
      <c r="V15" s="119"/>
      <c r="W15" s="119"/>
      <c r="X15" s="119"/>
      <c r="Y15" s="119"/>
      <c r="Z15" s="119"/>
      <c r="AA15" s="120"/>
      <c r="AB15" s="23"/>
      <c r="AC15" s="115"/>
      <c r="AD15" s="115"/>
      <c r="AE15" s="23"/>
      <c r="AF15" s="23"/>
    </row>
    <row r="16" spans="2:32" ht="15" customHeight="1" thickBot="1" thickTop="1">
      <c r="B16" s="38" t="str">
        <f>"平成"&amp;IF($M$6+1&gt;=13,$F$1+1,$F$1)&amp;"年"&amp;E17&amp;"月～"&amp;IF($M$6+3&gt;=13,$F$1+1,$F$1)&amp;"年"&amp;M17&amp;"月"</f>
        <v>平成年3月～年5月</v>
      </c>
      <c r="C16" s="38"/>
      <c r="D16" s="38"/>
      <c r="E16" s="38"/>
      <c r="F16" s="23"/>
      <c r="G16" s="23"/>
      <c r="H16" s="23"/>
      <c r="I16" s="38"/>
      <c r="J16" s="23"/>
      <c r="K16" s="23"/>
      <c r="L16" s="23"/>
      <c r="M16" s="38"/>
      <c r="N16" s="23"/>
      <c r="O16" s="23"/>
      <c r="P16" s="23"/>
      <c r="Q16" s="25"/>
      <c r="R16" s="23"/>
      <c r="S16" s="23"/>
      <c r="T16" s="23"/>
      <c r="U16" s="42"/>
      <c r="V16" s="23"/>
      <c r="W16" s="42"/>
      <c r="X16" s="42"/>
      <c r="Y16" s="42"/>
      <c r="Z16" s="42"/>
      <c r="AA16" s="42"/>
      <c r="AB16" s="23"/>
      <c r="AC16" s="23"/>
      <c r="AD16" s="23"/>
      <c r="AE16" s="23"/>
      <c r="AF16" s="23"/>
    </row>
    <row r="17" spans="2:32" ht="13.5" customHeight="1" thickTop="1">
      <c r="B17" s="508" t="s">
        <v>0</v>
      </c>
      <c r="C17" s="494" t="s">
        <v>13</v>
      </c>
      <c r="D17" s="496" t="s">
        <v>20</v>
      </c>
      <c r="E17" s="489">
        <f>IF($M6+1&gt;12,1,$M6+1)</f>
        <v>3</v>
      </c>
      <c r="F17" s="490"/>
      <c r="G17" s="490"/>
      <c r="H17" s="490"/>
      <c r="I17" s="498">
        <f>IF($E17+1&gt;12,1,$E17+1)</f>
        <v>4</v>
      </c>
      <c r="J17" s="490"/>
      <c r="K17" s="490"/>
      <c r="L17" s="499"/>
      <c r="M17" s="500">
        <f>IF($I17+1&gt;12,1,$I17+1)</f>
        <v>5</v>
      </c>
      <c r="N17" s="490"/>
      <c r="O17" s="490"/>
      <c r="P17" s="501"/>
      <c r="Q17" s="502" t="s">
        <v>18</v>
      </c>
      <c r="R17" s="504" t="s">
        <v>88</v>
      </c>
      <c r="S17" s="517" t="s">
        <v>21</v>
      </c>
      <c r="T17" s="121"/>
      <c r="U17" s="447" t="s">
        <v>24</v>
      </c>
      <c r="V17" s="448"/>
      <c r="W17" s="448"/>
      <c r="X17" s="449">
        <f>AD25</f>
        <v>0</v>
      </c>
      <c r="Y17" s="449"/>
      <c r="Z17" s="122" t="s">
        <v>23</v>
      </c>
      <c r="AA17" s="123"/>
      <c r="AB17" s="124"/>
      <c r="AC17" s="491" t="s">
        <v>101</v>
      </c>
      <c r="AD17" s="46"/>
      <c r="AE17" s="23"/>
      <c r="AF17" s="23"/>
    </row>
    <row r="18" spans="2:32" s="47" customFormat="1" ht="29.25" thickBot="1">
      <c r="B18" s="509"/>
      <c r="C18" s="495"/>
      <c r="D18" s="497"/>
      <c r="E18" s="125" t="s">
        <v>17</v>
      </c>
      <c r="F18" s="126" t="s">
        <v>1</v>
      </c>
      <c r="G18" s="127" t="s">
        <v>89</v>
      </c>
      <c r="H18" s="128" t="s">
        <v>2</v>
      </c>
      <c r="I18" s="129" t="s">
        <v>17</v>
      </c>
      <c r="J18" s="128" t="s">
        <v>1</v>
      </c>
      <c r="K18" s="127" t="s">
        <v>89</v>
      </c>
      <c r="L18" s="130" t="s">
        <v>2</v>
      </c>
      <c r="M18" s="131" t="s">
        <v>17</v>
      </c>
      <c r="N18" s="128" t="s">
        <v>1</v>
      </c>
      <c r="O18" s="127" t="s">
        <v>89</v>
      </c>
      <c r="P18" s="132" t="s">
        <v>2</v>
      </c>
      <c r="Q18" s="503"/>
      <c r="R18" s="505"/>
      <c r="S18" s="518"/>
      <c r="T18" s="133"/>
      <c r="U18" s="134"/>
      <c r="V18" s="59"/>
      <c r="W18" s="59"/>
      <c r="X18" s="59"/>
      <c r="Y18" s="59"/>
      <c r="Z18" s="59"/>
      <c r="AA18" s="135"/>
      <c r="AB18" s="136"/>
      <c r="AC18" s="491"/>
      <c r="AD18" s="46"/>
      <c r="AE18" s="20"/>
      <c r="AF18" s="20"/>
    </row>
    <row r="19" spans="2:32" ht="15" customHeight="1" thickTop="1">
      <c r="B19" s="137" t="s">
        <v>63</v>
      </c>
      <c r="C19" s="138" t="s">
        <v>64</v>
      </c>
      <c r="D19" s="63"/>
      <c r="E19" s="418"/>
      <c r="F19" s="65"/>
      <c r="G19" s="139">
        <f aca="true" t="shared" si="6" ref="G19:G24">+$AC19*F19</f>
        <v>0</v>
      </c>
      <c r="H19" s="399"/>
      <c r="I19" s="418"/>
      <c r="J19" s="65"/>
      <c r="K19" s="139">
        <f aca="true" t="shared" si="7" ref="K19:K24">+$AC19*J19</f>
        <v>0</v>
      </c>
      <c r="L19" s="399"/>
      <c r="M19" s="418"/>
      <c r="N19" s="65"/>
      <c r="O19" s="139">
        <f aca="true" t="shared" si="8" ref="O19:O24">+$AC19*N19</f>
        <v>0</v>
      </c>
      <c r="P19" s="404"/>
      <c r="Q19" s="140">
        <f aca="true" t="shared" si="9" ref="Q19:R24">E19+I19+M19</f>
        <v>0</v>
      </c>
      <c r="R19" s="140">
        <f t="shared" si="9"/>
        <v>0</v>
      </c>
      <c r="S19" s="141" t="str">
        <f aca="true" t="shared" si="10" ref="S19:S24">IF(ISERROR((Q19-R19)/Q19),"-",((Q19-R19)/Q19))</f>
        <v>-</v>
      </c>
      <c r="T19" s="142"/>
      <c r="U19" s="143"/>
      <c r="V19" s="41"/>
      <c r="W19" s="41"/>
      <c r="X19" s="72" t="e">
        <f>AD19</f>
        <v>#VALUE!</v>
      </c>
      <c r="Y19" s="41"/>
      <c r="Z19" s="41"/>
      <c r="AA19" s="144"/>
      <c r="AB19" s="145"/>
      <c r="AC19" s="434">
        <v>0.522</v>
      </c>
      <c r="AD19" s="75" t="e">
        <f aca="true" t="shared" si="11" ref="AD19:AD24">S19-D19</f>
        <v>#VALUE!</v>
      </c>
      <c r="AE19" s="23"/>
      <c r="AF19" s="23"/>
    </row>
    <row r="20" spans="2:32" ht="15" customHeight="1">
      <c r="B20" s="146" t="s">
        <v>65</v>
      </c>
      <c r="C20" s="147" t="s">
        <v>103</v>
      </c>
      <c r="D20" s="79"/>
      <c r="E20" s="419"/>
      <c r="F20" s="81"/>
      <c r="G20" s="148">
        <f t="shared" si="6"/>
        <v>0</v>
      </c>
      <c r="H20" s="400"/>
      <c r="I20" s="421"/>
      <c r="J20" s="395"/>
      <c r="K20" s="148">
        <f t="shared" si="7"/>
        <v>0</v>
      </c>
      <c r="L20" s="400"/>
      <c r="M20" s="419"/>
      <c r="N20" s="395"/>
      <c r="O20" s="149">
        <f t="shared" si="8"/>
        <v>0</v>
      </c>
      <c r="P20" s="405"/>
      <c r="Q20" s="150">
        <f t="shared" si="9"/>
        <v>0</v>
      </c>
      <c r="R20" s="150">
        <f t="shared" si="9"/>
        <v>0</v>
      </c>
      <c r="S20" s="151" t="str">
        <f t="shared" si="10"/>
        <v>-</v>
      </c>
      <c r="T20" s="142"/>
      <c r="U20" s="152"/>
      <c r="V20" s="41"/>
      <c r="W20" s="41"/>
      <c r="X20" s="41"/>
      <c r="Y20" s="41"/>
      <c r="Z20" s="41"/>
      <c r="AA20" s="144"/>
      <c r="AB20" s="145"/>
      <c r="AC20" s="89">
        <v>2.29</v>
      </c>
      <c r="AD20" s="75" t="e">
        <f t="shared" si="11"/>
        <v>#VALUE!</v>
      </c>
      <c r="AE20" s="23"/>
      <c r="AF20" s="23"/>
    </row>
    <row r="21" spans="2:32" ht="15" customHeight="1">
      <c r="B21" s="146" t="s">
        <v>66</v>
      </c>
      <c r="C21" s="147" t="s">
        <v>103</v>
      </c>
      <c r="D21" s="79"/>
      <c r="E21" s="419"/>
      <c r="F21" s="81"/>
      <c r="G21" s="148">
        <f t="shared" si="6"/>
        <v>0</v>
      </c>
      <c r="H21" s="400"/>
      <c r="I21" s="421"/>
      <c r="J21" s="395"/>
      <c r="K21" s="148">
        <f t="shared" si="7"/>
        <v>0</v>
      </c>
      <c r="L21" s="400"/>
      <c r="M21" s="419"/>
      <c r="N21" s="395"/>
      <c r="O21" s="149">
        <f t="shared" si="8"/>
        <v>0</v>
      </c>
      <c r="P21" s="405"/>
      <c r="Q21" s="150">
        <f t="shared" si="9"/>
        <v>0</v>
      </c>
      <c r="R21" s="150">
        <f t="shared" si="9"/>
        <v>0</v>
      </c>
      <c r="S21" s="151" t="str">
        <f t="shared" si="10"/>
        <v>-</v>
      </c>
      <c r="T21" s="70"/>
      <c r="U21" s="152"/>
      <c r="V21" s="41"/>
      <c r="W21" s="72" t="e">
        <f>AD20</f>
        <v>#VALUE!</v>
      </c>
      <c r="X21" s="41"/>
      <c r="Y21" s="72" t="e">
        <f>AD21</f>
        <v>#VALUE!</v>
      </c>
      <c r="Z21" s="41"/>
      <c r="AA21" s="144"/>
      <c r="AB21" s="145"/>
      <c r="AC21" s="92">
        <v>6.54</v>
      </c>
      <c r="AD21" s="75" t="e">
        <f t="shared" si="11"/>
        <v>#VALUE!</v>
      </c>
      <c r="AE21" s="23"/>
      <c r="AF21" s="23"/>
    </row>
    <row r="22" spans="2:32" ht="15" customHeight="1">
      <c r="B22" s="146" t="s">
        <v>67</v>
      </c>
      <c r="C22" s="147" t="s">
        <v>103</v>
      </c>
      <c r="D22" s="79"/>
      <c r="E22" s="419"/>
      <c r="F22" s="81"/>
      <c r="G22" s="148">
        <f t="shared" si="6"/>
        <v>0</v>
      </c>
      <c r="H22" s="400"/>
      <c r="I22" s="421"/>
      <c r="J22" s="395"/>
      <c r="K22" s="148">
        <f t="shared" si="7"/>
        <v>0</v>
      </c>
      <c r="L22" s="400"/>
      <c r="M22" s="421"/>
      <c r="N22" s="395"/>
      <c r="O22" s="149">
        <f t="shared" si="8"/>
        <v>0</v>
      </c>
      <c r="P22" s="405"/>
      <c r="Q22" s="150">
        <f t="shared" si="9"/>
        <v>0</v>
      </c>
      <c r="R22" s="150">
        <f t="shared" si="9"/>
        <v>0</v>
      </c>
      <c r="S22" s="151" t="str">
        <f t="shared" si="10"/>
        <v>-</v>
      </c>
      <c r="T22" s="142"/>
      <c r="U22" s="152"/>
      <c r="V22" s="41"/>
      <c r="W22" s="41"/>
      <c r="X22" s="41"/>
      <c r="Y22" s="41"/>
      <c r="Z22" s="41"/>
      <c r="AA22" s="144"/>
      <c r="AB22" s="145"/>
      <c r="AC22" s="89">
        <v>0.23</v>
      </c>
      <c r="AD22" s="75" t="e">
        <f t="shared" si="11"/>
        <v>#VALUE!</v>
      </c>
      <c r="AE22" s="23"/>
      <c r="AF22" s="23"/>
    </row>
    <row r="23" spans="2:32" ht="15" customHeight="1">
      <c r="B23" s="146" t="s">
        <v>68</v>
      </c>
      <c r="C23" s="147" t="s">
        <v>69</v>
      </c>
      <c r="D23" s="79"/>
      <c r="E23" s="419"/>
      <c r="F23" s="81"/>
      <c r="G23" s="148">
        <f t="shared" si="6"/>
        <v>0</v>
      </c>
      <c r="H23" s="400"/>
      <c r="I23" s="419"/>
      <c r="J23" s="395"/>
      <c r="K23" s="148">
        <f t="shared" si="7"/>
        <v>0</v>
      </c>
      <c r="L23" s="400"/>
      <c r="M23" s="421"/>
      <c r="N23" s="395"/>
      <c r="O23" s="149">
        <f t="shared" si="8"/>
        <v>0</v>
      </c>
      <c r="P23" s="405"/>
      <c r="Q23" s="150">
        <f t="shared" si="9"/>
        <v>0</v>
      </c>
      <c r="R23" s="150">
        <f t="shared" si="9"/>
        <v>0</v>
      </c>
      <c r="S23" s="151" t="str">
        <f t="shared" si="10"/>
        <v>-</v>
      </c>
      <c r="T23" s="142"/>
      <c r="U23" s="152"/>
      <c r="V23" s="72" t="e">
        <f>AD22</f>
        <v>#VALUE!</v>
      </c>
      <c r="W23" s="41"/>
      <c r="X23" s="72" t="e">
        <f>AD23</f>
        <v>#VALUE!</v>
      </c>
      <c r="Y23" s="41"/>
      <c r="Z23" s="72" t="e">
        <f>AD24</f>
        <v>#VALUE!</v>
      </c>
      <c r="AA23" s="144"/>
      <c r="AB23" s="145"/>
      <c r="AC23" s="89">
        <v>2.49</v>
      </c>
      <c r="AD23" s="75" t="e">
        <f t="shared" si="11"/>
        <v>#VALUE!</v>
      </c>
      <c r="AE23" s="23"/>
      <c r="AF23" s="23"/>
    </row>
    <row r="24" spans="2:32" ht="15" customHeight="1" thickBot="1">
      <c r="B24" s="153" t="s">
        <v>70</v>
      </c>
      <c r="C24" s="154" t="s">
        <v>69</v>
      </c>
      <c r="D24" s="97"/>
      <c r="E24" s="420"/>
      <c r="F24" s="99"/>
      <c r="G24" s="155">
        <f t="shared" si="6"/>
        <v>0</v>
      </c>
      <c r="H24" s="401"/>
      <c r="I24" s="420"/>
      <c r="J24" s="398"/>
      <c r="K24" s="155">
        <f t="shared" si="7"/>
        <v>0</v>
      </c>
      <c r="L24" s="401"/>
      <c r="M24" s="420"/>
      <c r="N24" s="398"/>
      <c r="O24" s="156">
        <f t="shared" si="8"/>
        <v>0</v>
      </c>
      <c r="P24" s="406"/>
      <c r="Q24" s="157">
        <f t="shared" si="9"/>
        <v>0</v>
      </c>
      <c r="R24" s="158">
        <f t="shared" si="9"/>
        <v>0</v>
      </c>
      <c r="S24" s="159" t="str">
        <f t="shared" si="10"/>
        <v>-</v>
      </c>
      <c r="T24" s="142"/>
      <c r="U24" s="152"/>
      <c r="V24" s="41"/>
      <c r="W24" s="41"/>
      <c r="X24" s="41"/>
      <c r="Y24" s="41"/>
      <c r="Z24" s="41"/>
      <c r="AA24" s="144"/>
      <c r="AB24" s="145"/>
      <c r="AC24" s="89">
        <v>2.32</v>
      </c>
      <c r="AD24" s="75" t="e">
        <f t="shared" si="11"/>
        <v>#VALUE!</v>
      </c>
      <c r="AE24" s="23"/>
      <c r="AF24" s="23"/>
    </row>
    <row r="25" spans="2:32" ht="15" customHeight="1" thickBot="1" thickTop="1">
      <c r="B25" s="487" t="s">
        <v>4</v>
      </c>
      <c r="C25" s="488"/>
      <c r="D25" s="488"/>
      <c r="E25" s="160"/>
      <c r="F25" s="161"/>
      <c r="G25" s="162">
        <f>SUM(G19:G24)</f>
        <v>0</v>
      </c>
      <c r="H25" s="163">
        <f>SUM(H19:H24)</f>
        <v>0</v>
      </c>
      <c r="I25" s="160"/>
      <c r="J25" s="161"/>
      <c r="K25" s="164">
        <f>SUM(K19:K24)</f>
        <v>0</v>
      </c>
      <c r="L25" s="165">
        <f>SUM(L19:L24)</f>
        <v>0</v>
      </c>
      <c r="M25" s="160"/>
      <c r="N25" s="161"/>
      <c r="O25" s="164">
        <f>SUM(O19:O24)</f>
        <v>0</v>
      </c>
      <c r="P25" s="166">
        <f>SUM(P19:P24)</f>
        <v>0</v>
      </c>
      <c r="Q25" s="167"/>
      <c r="R25" s="167"/>
      <c r="S25" s="167"/>
      <c r="T25" s="168"/>
      <c r="U25" s="152"/>
      <c r="V25" s="41"/>
      <c r="W25" s="41"/>
      <c r="X25" s="41"/>
      <c r="Y25" s="41"/>
      <c r="Z25" s="41"/>
      <c r="AA25" s="144"/>
      <c r="AB25" s="42"/>
      <c r="AC25" s="114"/>
      <c r="AD25" s="32">
        <f>COUNTIF(AD19:AD24,"&gt;=0%")</f>
        <v>0</v>
      </c>
      <c r="AE25" s="23"/>
      <c r="AF25" s="23"/>
    </row>
    <row r="26" spans="2:32" ht="15" customHeight="1" thickBot="1">
      <c r="B26" s="169"/>
      <c r="C26" s="115"/>
      <c r="D26" s="115"/>
      <c r="E26" s="169"/>
      <c r="F26" s="169"/>
      <c r="G26" s="170"/>
      <c r="H26" s="171"/>
      <c r="I26" s="115"/>
      <c r="J26" s="115"/>
      <c r="K26" s="116"/>
      <c r="L26" s="113"/>
      <c r="M26" s="115"/>
      <c r="N26" s="115"/>
      <c r="O26" s="116"/>
      <c r="P26" s="171"/>
      <c r="Q26" s="172"/>
      <c r="R26" s="171"/>
      <c r="S26" s="171"/>
      <c r="T26" s="113"/>
      <c r="U26" s="173"/>
      <c r="V26" s="174"/>
      <c r="W26" s="174"/>
      <c r="X26" s="174"/>
      <c r="Y26" s="174"/>
      <c r="Z26" s="174"/>
      <c r="AA26" s="175"/>
      <c r="AB26" s="42"/>
      <c r="AC26" s="115"/>
      <c r="AD26" s="115"/>
      <c r="AE26" s="23"/>
      <c r="AF26" s="23"/>
    </row>
    <row r="27" spans="2:32" ht="15" customHeight="1" thickBot="1" thickTop="1">
      <c r="B27" s="38" t="str">
        <f>"平成"&amp;IF($M$6+4&gt;=13,$F$1+1,$F$1)&amp;"年"&amp;E28&amp;"月～"&amp;IF($M$6+6&gt;=13,$F$1+1,$F$1)&amp;"年"&amp;M28&amp;"月"</f>
        <v>平成年6月～年8月</v>
      </c>
      <c r="C27" s="38"/>
      <c r="D27" s="38"/>
      <c r="E27" s="38"/>
      <c r="F27" s="23"/>
      <c r="G27" s="23"/>
      <c r="H27" s="23"/>
      <c r="I27" s="176"/>
      <c r="J27" s="177"/>
      <c r="K27" s="177"/>
      <c r="L27" s="177"/>
      <c r="M27" s="38"/>
      <c r="N27" s="23"/>
      <c r="O27" s="23"/>
      <c r="P27" s="23"/>
      <c r="Q27" s="178"/>
      <c r="R27" s="23"/>
      <c r="S27" s="23"/>
      <c r="T27" s="23"/>
      <c r="U27" s="42"/>
      <c r="V27" s="42"/>
      <c r="W27" s="42"/>
      <c r="X27" s="42"/>
      <c r="Y27" s="42"/>
      <c r="Z27" s="42"/>
      <c r="AA27" s="42"/>
      <c r="AB27" s="23"/>
      <c r="AC27" s="23"/>
      <c r="AD27" s="23"/>
      <c r="AE27" s="23"/>
      <c r="AF27" s="23"/>
    </row>
    <row r="28" spans="2:32" ht="13.5" customHeight="1" thickTop="1">
      <c r="B28" s="471" t="s">
        <v>0</v>
      </c>
      <c r="C28" s="527" t="s">
        <v>13</v>
      </c>
      <c r="D28" s="473" t="s">
        <v>20</v>
      </c>
      <c r="E28" s="469">
        <f>IF($M17+1&gt;12,1,$M17+1)</f>
        <v>6</v>
      </c>
      <c r="F28" s="470"/>
      <c r="G28" s="470"/>
      <c r="H28" s="470"/>
      <c r="I28" s="469">
        <f>IF($E28+1&gt;12,1,$E28+1)</f>
        <v>7</v>
      </c>
      <c r="J28" s="470"/>
      <c r="K28" s="470"/>
      <c r="L28" s="470"/>
      <c r="M28" s="469">
        <f>IF($I28+1&gt;12,1,$I28+1)</f>
        <v>8</v>
      </c>
      <c r="N28" s="470"/>
      <c r="O28" s="470"/>
      <c r="P28" s="470"/>
      <c r="Q28" s="529" t="s">
        <v>18</v>
      </c>
      <c r="R28" s="529" t="s">
        <v>90</v>
      </c>
      <c r="S28" s="532" t="s">
        <v>21</v>
      </c>
      <c r="T28" s="179"/>
      <c r="U28" s="450" t="s">
        <v>24</v>
      </c>
      <c r="V28" s="451"/>
      <c r="W28" s="451"/>
      <c r="X28" s="452">
        <f>AD36</f>
        <v>0</v>
      </c>
      <c r="Y28" s="452"/>
      <c r="Z28" s="180" t="s">
        <v>23</v>
      </c>
      <c r="AA28" s="181"/>
      <c r="AB28" s="124"/>
      <c r="AC28" s="491" t="s">
        <v>101</v>
      </c>
      <c r="AD28" s="46"/>
      <c r="AE28" s="23"/>
      <c r="AF28" s="23"/>
    </row>
    <row r="29" spans="2:32" s="47" customFormat="1" ht="29.25" thickBot="1">
      <c r="B29" s="472"/>
      <c r="C29" s="528"/>
      <c r="D29" s="474"/>
      <c r="E29" s="182" t="s">
        <v>17</v>
      </c>
      <c r="F29" s="183" t="s">
        <v>1</v>
      </c>
      <c r="G29" s="184" t="s">
        <v>89</v>
      </c>
      <c r="H29" s="185" t="s">
        <v>2</v>
      </c>
      <c r="I29" s="186" t="s">
        <v>17</v>
      </c>
      <c r="J29" s="187" t="s">
        <v>1</v>
      </c>
      <c r="K29" s="188" t="s">
        <v>89</v>
      </c>
      <c r="L29" s="185" t="s">
        <v>2</v>
      </c>
      <c r="M29" s="189" t="s">
        <v>17</v>
      </c>
      <c r="N29" s="190" t="s">
        <v>1</v>
      </c>
      <c r="O29" s="188" t="s">
        <v>89</v>
      </c>
      <c r="P29" s="185" t="s">
        <v>2</v>
      </c>
      <c r="Q29" s="530"/>
      <c r="R29" s="531"/>
      <c r="S29" s="533"/>
      <c r="T29" s="191"/>
      <c r="U29" s="192"/>
      <c r="V29" s="59"/>
      <c r="W29" s="59"/>
      <c r="X29" s="59"/>
      <c r="Y29" s="59"/>
      <c r="Z29" s="59"/>
      <c r="AA29" s="193"/>
      <c r="AB29" s="20"/>
      <c r="AC29" s="491"/>
      <c r="AD29" s="46"/>
      <c r="AE29" s="20"/>
      <c r="AF29" s="20"/>
    </row>
    <row r="30" spans="2:32" ht="15" customHeight="1" thickTop="1">
      <c r="B30" s="194" t="s">
        <v>63</v>
      </c>
      <c r="C30" s="195" t="s">
        <v>64</v>
      </c>
      <c r="D30" s="63"/>
      <c r="E30" s="422"/>
      <c r="F30" s="65"/>
      <c r="G30" s="196">
        <f aca="true" t="shared" si="12" ref="G30:G35">+$AC30*F30</f>
        <v>0</v>
      </c>
      <c r="H30" s="399"/>
      <c r="I30" s="422"/>
      <c r="J30" s="65"/>
      <c r="K30" s="197">
        <f aca="true" t="shared" si="13" ref="K30:K35">+$AC30*J30</f>
        <v>0</v>
      </c>
      <c r="L30" s="399"/>
      <c r="M30" s="422"/>
      <c r="N30" s="65"/>
      <c r="O30" s="197">
        <f aca="true" t="shared" si="14" ref="O30:O35">+$AC30*N30</f>
        <v>0</v>
      </c>
      <c r="P30" s="404"/>
      <c r="Q30" s="198">
        <f aca="true" t="shared" si="15" ref="Q30:R35">E30+I30+M30</f>
        <v>0</v>
      </c>
      <c r="R30" s="198">
        <f t="shared" si="15"/>
        <v>0</v>
      </c>
      <c r="S30" s="199" t="str">
        <f aca="true" t="shared" si="16" ref="S30:S35">IF(ISERROR((Q30-R30)/Q30),"-",((Q30-R30)/Q30))</f>
        <v>-</v>
      </c>
      <c r="T30" s="70"/>
      <c r="U30" s="200"/>
      <c r="V30" s="41"/>
      <c r="W30" s="41"/>
      <c r="X30" s="72" t="e">
        <f>AD30</f>
        <v>#VALUE!</v>
      </c>
      <c r="Y30" s="41"/>
      <c r="Z30" s="41"/>
      <c r="AA30" s="201"/>
      <c r="AB30" s="23"/>
      <c r="AC30" s="434">
        <v>0.522</v>
      </c>
      <c r="AD30" s="75" t="e">
        <f aca="true" t="shared" si="17" ref="AD30:AD35">S30-D30</f>
        <v>#VALUE!</v>
      </c>
      <c r="AE30" s="23"/>
      <c r="AF30" s="23"/>
    </row>
    <row r="31" spans="2:32" ht="15" customHeight="1">
      <c r="B31" s="202" t="s">
        <v>65</v>
      </c>
      <c r="C31" s="203" t="s">
        <v>103</v>
      </c>
      <c r="D31" s="79"/>
      <c r="E31" s="423"/>
      <c r="F31" s="81"/>
      <c r="G31" s="197">
        <f t="shared" si="12"/>
        <v>0</v>
      </c>
      <c r="H31" s="400"/>
      <c r="I31" s="425"/>
      <c r="J31" s="395"/>
      <c r="K31" s="197">
        <f t="shared" si="13"/>
        <v>0</v>
      </c>
      <c r="L31" s="400"/>
      <c r="M31" s="423"/>
      <c r="N31" s="395"/>
      <c r="O31" s="204">
        <f t="shared" si="14"/>
        <v>0</v>
      </c>
      <c r="P31" s="405"/>
      <c r="Q31" s="205">
        <f t="shared" si="15"/>
        <v>0</v>
      </c>
      <c r="R31" s="205">
        <f t="shared" si="15"/>
        <v>0</v>
      </c>
      <c r="S31" s="206" t="str">
        <f t="shared" si="16"/>
        <v>-</v>
      </c>
      <c r="T31" s="207"/>
      <c r="U31" s="208"/>
      <c r="V31" s="41"/>
      <c r="W31" s="41"/>
      <c r="X31" s="41"/>
      <c r="Y31" s="41"/>
      <c r="Z31" s="41"/>
      <c r="AA31" s="201"/>
      <c r="AB31" s="23"/>
      <c r="AC31" s="89">
        <v>2.29</v>
      </c>
      <c r="AD31" s="75" t="e">
        <f t="shared" si="17"/>
        <v>#VALUE!</v>
      </c>
      <c r="AE31" s="23"/>
      <c r="AF31" s="23"/>
    </row>
    <row r="32" spans="2:32" ht="15" customHeight="1">
      <c r="B32" s="202" t="s">
        <v>66</v>
      </c>
      <c r="C32" s="203" t="s">
        <v>103</v>
      </c>
      <c r="D32" s="79"/>
      <c r="E32" s="423"/>
      <c r="F32" s="81"/>
      <c r="G32" s="197">
        <f t="shared" si="12"/>
        <v>0</v>
      </c>
      <c r="H32" s="400"/>
      <c r="I32" s="425"/>
      <c r="J32" s="395"/>
      <c r="K32" s="197">
        <f t="shared" si="13"/>
        <v>0</v>
      </c>
      <c r="L32" s="400"/>
      <c r="M32" s="423"/>
      <c r="N32" s="395"/>
      <c r="O32" s="204">
        <f t="shared" si="14"/>
        <v>0</v>
      </c>
      <c r="P32" s="405"/>
      <c r="Q32" s="205">
        <f t="shared" si="15"/>
        <v>0</v>
      </c>
      <c r="R32" s="205">
        <f t="shared" si="15"/>
        <v>0</v>
      </c>
      <c r="S32" s="206" t="str">
        <f t="shared" si="16"/>
        <v>-</v>
      </c>
      <c r="T32" s="207"/>
      <c r="U32" s="208"/>
      <c r="V32" s="41"/>
      <c r="W32" s="72" t="e">
        <f>AD31</f>
        <v>#VALUE!</v>
      </c>
      <c r="X32" s="41"/>
      <c r="Y32" s="72" t="e">
        <f>AD32</f>
        <v>#VALUE!</v>
      </c>
      <c r="Z32" s="41"/>
      <c r="AA32" s="201"/>
      <c r="AB32" s="23"/>
      <c r="AC32" s="92">
        <v>6.54</v>
      </c>
      <c r="AD32" s="75" t="e">
        <f t="shared" si="17"/>
        <v>#VALUE!</v>
      </c>
      <c r="AE32" s="23"/>
      <c r="AF32" s="23"/>
    </row>
    <row r="33" spans="2:32" ht="15" customHeight="1">
      <c r="B33" s="202" t="s">
        <v>67</v>
      </c>
      <c r="C33" s="203" t="s">
        <v>103</v>
      </c>
      <c r="D33" s="79"/>
      <c r="E33" s="423"/>
      <c r="F33" s="81"/>
      <c r="G33" s="197">
        <f t="shared" si="12"/>
        <v>0</v>
      </c>
      <c r="H33" s="400"/>
      <c r="I33" s="425"/>
      <c r="J33" s="395"/>
      <c r="K33" s="197">
        <f t="shared" si="13"/>
        <v>0</v>
      </c>
      <c r="L33" s="400"/>
      <c r="M33" s="425"/>
      <c r="N33" s="395"/>
      <c r="O33" s="204">
        <f t="shared" si="14"/>
        <v>0</v>
      </c>
      <c r="P33" s="405"/>
      <c r="Q33" s="205">
        <f t="shared" si="15"/>
        <v>0</v>
      </c>
      <c r="R33" s="205">
        <f t="shared" si="15"/>
        <v>0</v>
      </c>
      <c r="S33" s="206" t="str">
        <f t="shared" si="16"/>
        <v>-</v>
      </c>
      <c r="T33" s="207"/>
      <c r="U33" s="208"/>
      <c r="V33" s="41"/>
      <c r="W33" s="41"/>
      <c r="X33" s="41"/>
      <c r="Y33" s="41"/>
      <c r="Z33" s="41"/>
      <c r="AA33" s="201"/>
      <c r="AB33" s="23"/>
      <c r="AC33" s="89">
        <v>0.23</v>
      </c>
      <c r="AD33" s="75" t="e">
        <f t="shared" si="17"/>
        <v>#VALUE!</v>
      </c>
      <c r="AE33" s="23"/>
      <c r="AF33" s="23"/>
    </row>
    <row r="34" spans="2:32" ht="15" customHeight="1">
      <c r="B34" s="202" t="s">
        <v>68</v>
      </c>
      <c r="C34" s="203" t="s">
        <v>69</v>
      </c>
      <c r="D34" s="79"/>
      <c r="E34" s="423"/>
      <c r="F34" s="81"/>
      <c r="G34" s="197">
        <f t="shared" si="12"/>
        <v>0</v>
      </c>
      <c r="H34" s="400"/>
      <c r="I34" s="423"/>
      <c r="J34" s="395"/>
      <c r="K34" s="197">
        <f t="shared" si="13"/>
        <v>0</v>
      </c>
      <c r="L34" s="400"/>
      <c r="M34" s="425"/>
      <c r="N34" s="395"/>
      <c r="O34" s="204">
        <f t="shared" si="14"/>
        <v>0</v>
      </c>
      <c r="P34" s="405"/>
      <c r="Q34" s="205">
        <f t="shared" si="15"/>
        <v>0</v>
      </c>
      <c r="R34" s="205">
        <f t="shared" si="15"/>
        <v>0</v>
      </c>
      <c r="S34" s="206" t="str">
        <f t="shared" si="16"/>
        <v>-</v>
      </c>
      <c r="T34" s="207"/>
      <c r="U34" s="208"/>
      <c r="V34" s="72" t="e">
        <f>AD33</f>
        <v>#VALUE!</v>
      </c>
      <c r="W34" s="41"/>
      <c r="X34" s="72" t="e">
        <f>AD34</f>
        <v>#VALUE!</v>
      </c>
      <c r="Y34" s="41"/>
      <c r="Z34" s="72" t="e">
        <f>AD35</f>
        <v>#VALUE!</v>
      </c>
      <c r="AA34" s="201"/>
      <c r="AB34" s="145"/>
      <c r="AC34" s="89">
        <v>2.49</v>
      </c>
      <c r="AD34" s="75" t="e">
        <f t="shared" si="17"/>
        <v>#VALUE!</v>
      </c>
      <c r="AE34" s="23"/>
      <c r="AF34" s="23"/>
    </row>
    <row r="35" spans="2:32" ht="15" customHeight="1" thickBot="1">
      <c r="B35" s="209" t="s">
        <v>70</v>
      </c>
      <c r="C35" s="210" t="s">
        <v>69</v>
      </c>
      <c r="D35" s="97"/>
      <c r="E35" s="424"/>
      <c r="F35" s="99"/>
      <c r="G35" s="211">
        <f t="shared" si="12"/>
        <v>0</v>
      </c>
      <c r="H35" s="401"/>
      <c r="I35" s="424"/>
      <c r="J35" s="398"/>
      <c r="K35" s="211">
        <f t="shared" si="13"/>
        <v>0</v>
      </c>
      <c r="L35" s="401"/>
      <c r="M35" s="424"/>
      <c r="N35" s="398"/>
      <c r="O35" s="211">
        <f t="shared" si="14"/>
        <v>0</v>
      </c>
      <c r="P35" s="406"/>
      <c r="Q35" s="212">
        <f t="shared" si="15"/>
        <v>0</v>
      </c>
      <c r="R35" s="213">
        <f t="shared" si="15"/>
        <v>0</v>
      </c>
      <c r="S35" s="214" t="str">
        <f t="shared" si="16"/>
        <v>-</v>
      </c>
      <c r="T35" s="207"/>
      <c r="U35" s="208"/>
      <c r="V35" s="41"/>
      <c r="W35" s="41"/>
      <c r="X35" s="41"/>
      <c r="Y35" s="41"/>
      <c r="Z35" s="41"/>
      <c r="AA35" s="201"/>
      <c r="AB35" s="145"/>
      <c r="AC35" s="89">
        <v>2.32</v>
      </c>
      <c r="AD35" s="75" t="e">
        <f t="shared" si="17"/>
        <v>#VALUE!</v>
      </c>
      <c r="AE35" s="23"/>
      <c r="AF35" s="23"/>
    </row>
    <row r="36" spans="2:32" ht="15" customHeight="1" thickBot="1">
      <c r="B36" s="534" t="s">
        <v>4</v>
      </c>
      <c r="C36" s="535"/>
      <c r="D36" s="536"/>
      <c r="E36" s="215"/>
      <c r="F36" s="216"/>
      <c r="G36" s="217">
        <f>SUM(G30:G35)</f>
        <v>0</v>
      </c>
      <c r="H36" s="218">
        <f>SUM(H30:H35)</f>
        <v>0</v>
      </c>
      <c r="I36" s="215"/>
      <c r="J36" s="216"/>
      <c r="K36" s="217">
        <f>SUM(K30:K35)</f>
        <v>0</v>
      </c>
      <c r="L36" s="218">
        <f>SUM(L30:L35)</f>
        <v>0</v>
      </c>
      <c r="M36" s="215"/>
      <c r="N36" s="216"/>
      <c r="O36" s="217">
        <f>SUM(O30:O35)</f>
        <v>0</v>
      </c>
      <c r="P36" s="218">
        <f>SUM(P30:P35)</f>
        <v>0</v>
      </c>
      <c r="Q36" s="219"/>
      <c r="R36" s="220"/>
      <c r="S36" s="220"/>
      <c r="T36" s="221"/>
      <c r="U36" s="208"/>
      <c r="V36" s="41"/>
      <c r="W36" s="41"/>
      <c r="X36" s="41"/>
      <c r="Y36" s="41"/>
      <c r="Z36" s="41"/>
      <c r="AA36" s="201"/>
      <c r="AB36" s="42"/>
      <c r="AC36" s="114"/>
      <c r="AD36" s="32">
        <f>COUNTIF(AD30:AD35,"&gt;=0%")</f>
        <v>0</v>
      </c>
      <c r="AE36" s="23"/>
      <c r="AF36" s="23"/>
    </row>
    <row r="37" spans="2:32" ht="15" customHeight="1" thickBot="1">
      <c r="B37" s="115"/>
      <c r="C37" s="115"/>
      <c r="D37" s="115"/>
      <c r="E37" s="115"/>
      <c r="F37" s="115"/>
      <c r="G37" s="116"/>
      <c r="H37" s="113"/>
      <c r="I37" s="115"/>
      <c r="J37" s="115"/>
      <c r="K37" s="116"/>
      <c r="L37" s="113"/>
      <c r="M37" s="115"/>
      <c r="N37" s="115"/>
      <c r="O37" s="116"/>
      <c r="P37" s="113"/>
      <c r="Q37" s="117"/>
      <c r="R37" s="113"/>
      <c r="S37" s="113"/>
      <c r="T37" s="113"/>
      <c r="U37" s="222"/>
      <c r="V37" s="223"/>
      <c r="W37" s="223"/>
      <c r="X37" s="223"/>
      <c r="Y37" s="223"/>
      <c r="Z37" s="223"/>
      <c r="AA37" s="224"/>
      <c r="AB37" s="42"/>
      <c r="AC37" s="115"/>
      <c r="AD37" s="115"/>
      <c r="AE37" s="23"/>
      <c r="AF37" s="23"/>
    </row>
    <row r="38" spans="2:32" ht="15" customHeight="1" thickBot="1" thickTop="1">
      <c r="B38" s="38" t="str">
        <f>"平成"&amp;IF($M$6+7&gt;=13,$F$1+1,$F$1)&amp;"年"&amp;E39&amp;"月～"&amp;IF($M$6+9&gt;=13,$F$1+1,$F$1)&amp;"年"&amp;M39&amp;"月"</f>
        <v>平成年9月～年11月</v>
      </c>
      <c r="C38" s="38"/>
      <c r="D38" s="38"/>
      <c r="E38" s="38"/>
      <c r="F38" s="23"/>
      <c r="G38" s="23"/>
      <c r="H38" s="23"/>
      <c r="I38" s="38"/>
      <c r="J38" s="23"/>
      <c r="K38" s="23"/>
      <c r="L38" s="23"/>
      <c r="M38" s="38"/>
      <c r="N38" s="23"/>
      <c r="O38" s="23"/>
      <c r="P38" s="23"/>
      <c r="Q38" s="25"/>
      <c r="R38" s="23"/>
      <c r="S38" s="23"/>
      <c r="T38" s="23"/>
      <c r="U38" s="23"/>
      <c r="V38" s="23"/>
      <c r="W38" s="23"/>
      <c r="X38" s="23"/>
      <c r="Y38" s="42"/>
      <c r="Z38" s="42"/>
      <c r="AA38" s="42"/>
      <c r="AB38" s="23"/>
      <c r="AC38" s="23"/>
      <c r="AD38" s="23"/>
      <c r="AE38" s="23"/>
      <c r="AF38" s="23"/>
    </row>
    <row r="39" spans="2:32" ht="13.5" customHeight="1" thickTop="1">
      <c r="B39" s="460" t="s">
        <v>0</v>
      </c>
      <c r="C39" s="462" t="s">
        <v>13</v>
      </c>
      <c r="D39" s="464" t="s">
        <v>20</v>
      </c>
      <c r="E39" s="466">
        <f>IF($M28+1&gt;12,1,$M28+1)</f>
        <v>9</v>
      </c>
      <c r="F39" s="467"/>
      <c r="G39" s="467"/>
      <c r="H39" s="468"/>
      <c r="I39" s="466">
        <f>IF($E39+1&gt;12,1,$E39+1)</f>
        <v>10</v>
      </c>
      <c r="J39" s="467"/>
      <c r="K39" s="467"/>
      <c r="L39" s="468"/>
      <c r="M39" s="466">
        <f>IF($I39+1&gt;12,1,$I39+1)</f>
        <v>11</v>
      </c>
      <c r="N39" s="467"/>
      <c r="O39" s="467"/>
      <c r="P39" s="468"/>
      <c r="Q39" s="458" t="s">
        <v>18</v>
      </c>
      <c r="R39" s="458" t="s">
        <v>90</v>
      </c>
      <c r="S39" s="453" t="s">
        <v>21</v>
      </c>
      <c r="T39" s="43"/>
      <c r="U39" s="442" t="s">
        <v>24</v>
      </c>
      <c r="V39" s="443"/>
      <c r="W39" s="443"/>
      <c r="X39" s="444">
        <f>AD47</f>
        <v>0</v>
      </c>
      <c r="Y39" s="444"/>
      <c r="Z39" s="225" t="s">
        <v>23</v>
      </c>
      <c r="AA39" s="226"/>
      <c r="AB39" s="36"/>
      <c r="AC39" s="491" t="s">
        <v>101</v>
      </c>
      <c r="AD39" s="46"/>
      <c r="AE39" s="23"/>
      <c r="AF39" s="23"/>
    </row>
    <row r="40" spans="2:32" s="47" customFormat="1" ht="29.25" thickBot="1">
      <c r="B40" s="461"/>
      <c r="C40" s="463"/>
      <c r="D40" s="465"/>
      <c r="E40" s="227" t="s">
        <v>17</v>
      </c>
      <c r="F40" s="228" t="s">
        <v>1</v>
      </c>
      <c r="G40" s="229" t="s">
        <v>89</v>
      </c>
      <c r="H40" s="230" t="s">
        <v>2</v>
      </c>
      <c r="I40" s="231" t="s">
        <v>17</v>
      </c>
      <c r="J40" s="232" t="s">
        <v>1</v>
      </c>
      <c r="K40" s="229" t="s">
        <v>89</v>
      </c>
      <c r="L40" s="230" t="s">
        <v>2</v>
      </c>
      <c r="M40" s="231" t="s">
        <v>17</v>
      </c>
      <c r="N40" s="232" t="s">
        <v>1</v>
      </c>
      <c r="O40" s="229" t="s">
        <v>89</v>
      </c>
      <c r="P40" s="230" t="s">
        <v>2</v>
      </c>
      <c r="Q40" s="459"/>
      <c r="R40" s="459"/>
      <c r="S40" s="454"/>
      <c r="T40" s="32"/>
      <c r="U40" s="233"/>
      <c r="V40" s="59"/>
      <c r="W40" s="59"/>
      <c r="X40" s="59"/>
      <c r="Y40" s="59"/>
      <c r="Z40" s="59"/>
      <c r="AA40" s="234"/>
      <c r="AB40" s="20"/>
      <c r="AC40" s="491"/>
      <c r="AD40" s="46"/>
      <c r="AE40" s="20"/>
      <c r="AF40" s="20"/>
    </row>
    <row r="41" spans="2:32" ht="15" customHeight="1" thickTop="1">
      <c r="B41" s="235" t="s">
        <v>63</v>
      </c>
      <c r="C41" s="236" t="s">
        <v>64</v>
      </c>
      <c r="D41" s="63"/>
      <c r="E41" s="426"/>
      <c r="F41" s="65"/>
      <c r="G41" s="237">
        <f aca="true" t="shared" si="18" ref="G41:G46">+$AC41*F41</f>
        <v>0</v>
      </c>
      <c r="H41" s="399"/>
      <c r="I41" s="426"/>
      <c r="J41" s="65"/>
      <c r="K41" s="237">
        <f aca="true" t="shared" si="19" ref="K41:K46">+$AC41*J41</f>
        <v>0</v>
      </c>
      <c r="L41" s="399"/>
      <c r="M41" s="426"/>
      <c r="N41" s="65"/>
      <c r="O41" s="237">
        <f aca="true" t="shared" si="20" ref="O41:O46">+$AC41*N41</f>
        <v>0</v>
      </c>
      <c r="P41" s="404"/>
      <c r="Q41" s="238">
        <f aca="true" t="shared" si="21" ref="Q41:R46">E41+I41+M41</f>
        <v>0</v>
      </c>
      <c r="R41" s="238">
        <f t="shared" si="21"/>
        <v>0</v>
      </c>
      <c r="S41" s="239" t="str">
        <f aca="true" t="shared" si="22" ref="S41:S46">IF(ISERROR((Q41-R41)/Q41),"-",((Q41-R41)/Q41))</f>
        <v>-</v>
      </c>
      <c r="T41" s="72"/>
      <c r="U41" s="240"/>
      <c r="V41" s="41"/>
      <c r="W41" s="41"/>
      <c r="X41" s="72" t="e">
        <f>AD41</f>
        <v>#VALUE!</v>
      </c>
      <c r="Y41" s="41"/>
      <c r="Z41" s="41"/>
      <c r="AA41" s="241"/>
      <c r="AB41" s="23"/>
      <c r="AC41" s="434">
        <v>0.522</v>
      </c>
      <c r="AD41" s="75" t="e">
        <f aca="true" t="shared" si="23" ref="AD41:AD46">S41-D41</f>
        <v>#VALUE!</v>
      </c>
      <c r="AE41" s="23"/>
      <c r="AF41" s="23"/>
    </row>
    <row r="42" spans="2:32" ht="15" customHeight="1">
      <c r="B42" s="242" t="s">
        <v>65</v>
      </c>
      <c r="C42" s="243" t="s">
        <v>103</v>
      </c>
      <c r="D42" s="79"/>
      <c r="E42" s="427"/>
      <c r="F42" s="81"/>
      <c r="G42" s="244">
        <f t="shared" si="18"/>
        <v>0</v>
      </c>
      <c r="H42" s="400"/>
      <c r="I42" s="429"/>
      <c r="J42" s="395"/>
      <c r="K42" s="244">
        <f t="shared" si="19"/>
        <v>0</v>
      </c>
      <c r="L42" s="400"/>
      <c r="M42" s="427"/>
      <c r="N42" s="395"/>
      <c r="O42" s="245">
        <f t="shared" si="20"/>
        <v>0</v>
      </c>
      <c r="P42" s="405"/>
      <c r="Q42" s="246">
        <f t="shared" si="21"/>
        <v>0</v>
      </c>
      <c r="R42" s="246">
        <f t="shared" si="21"/>
        <v>0</v>
      </c>
      <c r="S42" s="247" t="str">
        <f t="shared" si="22"/>
        <v>-</v>
      </c>
      <c r="T42" s="72"/>
      <c r="U42" s="248"/>
      <c r="V42" s="41"/>
      <c r="W42" s="41"/>
      <c r="X42" s="41"/>
      <c r="Y42" s="41"/>
      <c r="Z42" s="41"/>
      <c r="AA42" s="241"/>
      <c r="AB42" s="23"/>
      <c r="AC42" s="89">
        <v>2.29</v>
      </c>
      <c r="AD42" s="75" t="e">
        <f t="shared" si="23"/>
        <v>#VALUE!</v>
      </c>
      <c r="AE42" s="23"/>
      <c r="AF42" s="23"/>
    </row>
    <row r="43" spans="2:32" ht="15" customHeight="1">
      <c r="B43" s="242" t="s">
        <v>66</v>
      </c>
      <c r="C43" s="243" t="s">
        <v>103</v>
      </c>
      <c r="D43" s="79"/>
      <c r="E43" s="427"/>
      <c r="F43" s="81"/>
      <c r="G43" s="244">
        <f t="shared" si="18"/>
        <v>0</v>
      </c>
      <c r="H43" s="400"/>
      <c r="I43" s="429"/>
      <c r="J43" s="395"/>
      <c r="K43" s="244">
        <f t="shared" si="19"/>
        <v>0</v>
      </c>
      <c r="L43" s="400"/>
      <c r="M43" s="427"/>
      <c r="N43" s="395"/>
      <c r="O43" s="245">
        <f t="shared" si="20"/>
        <v>0</v>
      </c>
      <c r="P43" s="405"/>
      <c r="Q43" s="246">
        <f t="shared" si="21"/>
        <v>0</v>
      </c>
      <c r="R43" s="246">
        <f t="shared" si="21"/>
        <v>0</v>
      </c>
      <c r="S43" s="247" t="str">
        <f t="shared" si="22"/>
        <v>-</v>
      </c>
      <c r="T43" s="72"/>
      <c r="U43" s="248"/>
      <c r="V43" s="41"/>
      <c r="W43" s="72" t="e">
        <f>AD42</f>
        <v>#VALUE!</v>
      </c>
      <c r="X43" s="41"/>
      <c r="Y43" s="72" t="e">
        <f>AD43</f>
        <v>#VALUE!</v>
      </c>
      <c r="Z43" s="41"/>
      <c r="AA43" s="241"/>
      <c r="AB43" s="23"/>
      <c r="AC43" s="92">
        <v>6.54</v>
      </c>
      <c r="AD43" s="75" t="e">
        <f t="shared" si="23"/>
        <v>#VALUE!</v>
      </c>
      <c r="AE43" s="23"/>
      <c r="AF43" s="23"/>
    </row>
    <row r="44" spans="2:32" ht="15" customHeight="1">
      <c r="B44" s="242" t="s">
        <v>67</v>
      </c>
      <c r="C44" s="243" t="s">
        <v>103</v>
      </c>
      <c r="D44" s="79"/>
      <c r="E44" s="427"/>
      <c r="F44" s="81"/>
      <c r="G44" s="244">
        <f t="shared" si="18"/>
        <v>0</v>
      </c>
      <c r="H44" s="400"/>
      <c r="I44" s="429"/>
      <c r="J44" s="395"/>
      <c r="K44" s="244">
        <f t="shared" si="19"/>
        <v>0</v>
      </c>
      <c r="L44" s="400"/>
      <c r="M44" s="429"/>
      <c r="N44" s="395"/>
      <c r="O44" s="245">
        <f t="shared" si="20"/>
        <v>0</v>
      </c>
      <c r="P44" s="405"/>
      <c r="Q44" s="246">
        <f t="shared" si="21"/>
        <v>0</v>
      </c>
      <c r="R44" s="246">
        <f t="shared" si="21"/>
        <v>0</v>
      </c>
      <c r="S44" s="247" t="str">
        <f t="shared" si="22"/>
        <v>-</v>
      </c>
      <c r="T44" s="72"/>
      <c r="U44" s="248"/>
      <c r="V44" s="41"/>
      <c r="W44" s="41"/>
      <c r="X44" s="41"/>
      <c r="Y44" s="41"/>
      <c r="Z44" s="41"/>
      <c r="AA44" s="241"/>
      <c r="AB44" s="23"/>
      <c r="AC44" s="89">
        <v>0.23</v>
      </c>
      <c r="AD44" s="75" t="e">
        <f t="shared" si="23"/>
        <v>#VALUE!</v>
      </c>
      <c r="AE44" s="23"/>
      <c r="AF44" s="23"/>
    </row>
    <row r="45" spans="2:32" ht="15" customHeight="1">
      <c r="B45" s="242" t="s">
        <v>68</v>
      </c>
      <c r="C45" s="243" t="s">
        <v>69</v>
      </c>
      <c r="D45" s="79"/>
      <c r="E45" s="427"/>
      <c r="F45" s="81"/>
      <c r="G45" s="244">
        <f t="shared" si="18"/>
        <v>0</v>
      </c>
      <c r="H45" s="400"/>
      <c r="I45" s="427"/>
      <c r="J45" s="395"/>
      <c r="K45" s="244">
        <f t="shared" si="19"/>
        <v>0</v>
      </c>
      <c r="L45" s="400"/>
      <c r="M45" s="429"/>
      <c r="N45" s="395"/>
      <c r="O45" s="245">
        <f t="shared" si="20"/>
        <v>0</v>
      </c>
      <c r="P45" s="405"/>
      <c r="Q45" s="246">
        <f t="shared" si="21"/>
        <v>0</v>
      </c>
      <c r="R45" s="246">
        <f t="shared" si="21"/>
        <v>0</v>
      </c>
      <c r="S45" s="247" t="str">
        <f t="shared" si="22"/>
        <v>-</v>
      </c>
      <c r="T45" s="72"/>
      <c r="U45" s="248"/>
      <c r="V45" s="72" t="e">
        <f>AD44</f>
        <v>#VALUE!</v>
      </c>
      <c r="W45" s="41"/>
      <c r="X45" s="72" t="e">
        <f>AD45</f>
        <v>#VALUE!</v>
      </c>
      <c r="Y45" s="41"/>
      <c r="Z45" s="72" t="e">
        <f>AD46</f>
        <v>#VALUE!</v>
      </c>
      <c r="AA45" s="241"/>
      <c r="AB45" s="23"/>
      <c r="AC45" s="89">
        <v>2.49</v>
      </c>
      <c r="AD45" s="75" t="e">
        <f t="shared" si="23"/>
        <v>#VALUE!</v>
      </c>
      <c r="AE45" s="23"/>
      <c r="AF45" s="23"/>
    </row>
    <row r="46" spans="2:32" ht="15" customHeight="1" thickBot="1">
      <c r="B46" s="249" t="s">
        <v>70</v>
      </c>
      <c r="C46" s="250" t="s">
        <v>69</v>
      </c>
      <c r="D46" s="97"/>
      <c r="E46" s="428"/>
      <c r="F46" s="99"/>
      <c r="G46" s="251">
        <f t="shared" si="18"/>
        <v>0</v>
      </c>
      <c r="H46" s="401"/>
      <c r="I46" s="428"/>
      <c r="J46" s="398"/>
      <c r="K46" s="251">
        <f t="shared" si="19"/>
        <v>0</v>
      </c>
      <c r="L46" s="401"/>
      <c r="M46" s="428"/>
      <c r="N46" s="398"/>
      <c r="O46" s="252">
        <f t="shared" si="20"/>
        <v>0</v>
      </c>
      <c r="P46" s="406"/>
      <c r="Q46" s="253">
        <f t="shared" si="21"/>
        <v>0</v>
      </c>
      <c r="R46" s="253">
        <f t="shared" si="21"/>
        <v>0</v>
      </c>
      <c r="S46" s="254" t="str">
        <f t="shared" si="22"/>
        <v>-</v>
      </c>
      <c r="T46" s="72"/>
      <c r="U46" s="248"/>
      <c r="V46" s="41"/>
      <c r="W46" s="41"/>
      <c r="X46" s="41"/>
      <c r="Y46" s="41"/>
      <c r="Z46" s="41"/>
      <c r="AA46" s="241"/>
      <c r="AB46" s="23"/>
      <c r="AC46" s="89">
        <v>2.32</v>
      </c>
      <c r="AD46" s="75" t="e">
        <f t="shared" si="23"/>
        <v>#VALUE!</v>
      </c>
      <c r="AE46" s="23"/>
      <c r="AF46" s="23"/>
    </row>
    <row r="47" spans="2:32" ht="15" customHeight="1" thickBot="1">
      <c r="B47" s="455" t="s">
        <v>4</v>
      </c>
      <c r="C47" s="456"/>
      <c r="D47" s="457"/>
      <c r="E47" s="255"/>
      <c r="F47" s="256"/>
      <c r="G47" s="251">
        <f>SUM(G41:G46)</f>
        <v>0</v>
      </c>
      <c r="H47" s="257">
        <f>SUM(H41:H46)</f>
        <v>0</v>
      </c>
      <c r="I47" s="255"/>
      <c r="J47" s="256"/>
      <c r="K47" s="251">
        <f>SUM(K41:K46)</f>
        <v>0</v>
      </c>
      <c r="L47" s="257">
        <f>SUM(L41:L46)</f>
        <v>0</v>
      </c>
      <c r="M47" s="255"/>
      <c r="N47" s="256"/>
      <c r="O47" s="251">
        <f>SUM(O41:O46)</f>
        <v>0</v>
      </c>
      <c r="P47" s="257">
        <f>SUM(P41:P46)</f>
        <v>0</v>
      </c>
      <c r="Q47" s="258"/>
      <c r="R47" s="258"/>
      <c r="S47" s="259"/>
      <c r="T47" s="113"/>
      <c r="U47" s="248"/>
      <c r="V47" s="41"/>
      <c r="W47" s="41"/>
      <c r="X47" s="41"/>
      <c r="Y47" s="41"/>
      <c r="Z47" s="41"/>
      <c r="AA47" s="241"/>
      <c r="AB47" s="23"/>
      <c r="AC47" s="114"/>
      <c r="AD47" s="32">
        <f>COUNTIF(AD41:AD46,"&gt;=0%")</f>
        <v>0</v>
      </c>
      <c r="AE47" s="23"/>
      <c r="AF47" s="23"/>
    </row>
    <row r="48" spans="2:32" ht="14.25" thickBot="1">
      <c r="B48" s="23"/>
      <c r="C48" s="23"/>
      <c r="D48" s="23"/>
      <c r="E48" s="23"/>
      <c r="F48" s="23"/>
      <c r="G48" s="23"/>
      <c r="H48" s="23"/>
      <c r="I48" s="23"/>
      <c r="J48" s="23"/>
      <c r="K48" s="23"/>
      <c r="L48" s="23"/>
      <c r="M48" s="23"/>
      <c r="N48" s="23"/>
      <c r="O48" s="23"/>
      <c r="P48" s="23"/>
      <c r="Q48" s="25"/>
      <c r="R48" s="23"/>
      <c r="S48" s="23"/>
      <c r="T48" s="23"/>
      <c r="U48" s="260"/>
      <c r="V48" s="261"/>
      <c r="W48" s="261"/>
      <c r="X48" s="261"/>
      <c r="Y48" s="261"/>
      <c r="Z48" s="261"/>
      <c r="AA48" s="262"/>
      <c r="AB48" s="23"/>
      <c r="AC48" s="23"/>
      <c r="AD48" s="115"/>
      <c r="AE48" s="23"/>
      <c r="AF48" s="23"/>
    </row>
    <row r="49" spans="2:32" ht="14.25" thickTop="1">
      <c r="B49" s="23"/>
      <c r="C49" s="23"/>
      <c r="D49" s="23"/>
      <c r="E49" s="23"/>
      <c r="F49" s="23"/>
      <c r="G49" s="23"/>
      <c r="H49" s="23"/>
      <c r="I49" s="23"/>
      <c r="J49" s="23"/>
      <c r="K49" s="23"/>
      <c r="L49" s="23"/>
      <c r="M49" s="23"/>
      <c r="N49" s="23"/>
      <c r="O49" s="23"/>
      <c r="P49" s="23"/>
      <c r="Q49" s="25"/>
      <c r="R49" s="23"/>
      <c r="S49" s="23"/>
      <c r="T49" s="23"/>
      <c r="U49" s="23"/>
      <c r="V49" s="23"/>
      <c r="W49" s="23"/>
      <c r="X49" s="23"/>
      <c r="Y49" s="23"/>
      <c r="Z49" s="23"/>
      <c r="AA49" s="23"/>
      <c r="AB49" s="23"/>
      <c r="AC49" s="23"/>
      <c r="AD49" s="23"/>
      <c r="AE49" s="23"/>
      <c r="AF49" s="23"/>
    </row>
    <row r="50" spans="2:27" ht="13.5">
      <c r="B50" s="526" t="s">
        <v>104</v>
      </c>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row>
    <row r="51" spans="2:27" ht="13.5">
      <c r="B51" s="445" t="s">
        <v>105</v>
      </c>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row>
    <row r="52" spans="2:27" ht="13.5">
      <c r="B52" s="445" t="s">
        <v>106</v>
      </c>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row>
  </sheetData>
  <sheetProtection sheet="1" objects="1" scenarios="1" selectLockedCells="1"/>
  <mergeCells count="60">
    <mergeCell ref="J1:K1"/>
    <mergeCell ref="B50:AA50"/>
    <mergeCell ref="B51:AA51"/>
    <mergeCell ref="AC39:AC40"/>
    <mergeCell ref="C28:C29"/>
    <mergeCell ref="AC28:AC29"/>
    <mergeCell ref="Q28:Q29"/>
    <mergeCell ref="R28:R29"/>
    <mergeCell ref="S28:S29"/>
    <mergeCell ref="B36:D36"/>
    <mergeCell ref="B6:B7"/>
    <mergeCell ref="B17:B18"/>
    <mergeCell ref="AC17:AC18"/>
    <mergeCell ref="C6:C7"/>
    <mergeCell ref="D6:D7"/>
    <mergeCell ref="B14:D14"/>
    <mergeCell ref="S17:S18"/>
    <mergeCell ref="Q6:Q7"/>
    <mergeCell ref="R6:R7"/>
    <mergeCell ref="U6:W6"/>
    <mergeCell ref="B25:D25"/>
    <mergeCell ref="E17:H17"/>
    <mergeCell ref="AC6:AC7"/>
    <mergeCell ref="S6:S7"/>
    <mergeCell ref="C17:C18"/>
    <mergeCell ref="D17:D18"/>
    <mergeCell ref="I17:L17"/>
    <mergeCell ref="M17:P17"/>
    <mergeCell ref="Q17:Q18"/>
    <mergeCell ref="R17:R18"/>
    <mergeCell ref="E3:F3"/>
    <mergeCell ref="E6:H6"/>
    <mergeCell ref="I6:L6"/>
    <mergeCell ref="M6:P6"/>
    <mergeCell ref="K3:L3"/>
    <mergeCell ref="G3:H3"/>
    <mergeCell ref="I3:J3"/>
    <mergeCell ref="E28:H28"/>
    <mergeCell ref="I28:L28"/>
    <mergeCell ref="M28:P28"/>
    <mergeCell ref="B28:B29"/>
    <mergeCell ref="M39:P39"/>
    <mergeCell ref="Q39:Q40"/>
    <mergeCell ref="D28:D29"/>
    <mergeCell ref="R39:R40"/>
    <mergeCell ref="B39:B40"/>
    <mergeCell ref="C39:C40"/>
    <mergeCell ref="D39:D40"/>
    <mergeCell ref="E39:H39"/>
    <mergeCell ref="I39:L39"/>
    <mergeCell ref="U39:W39"/>
    <mergeCell ref="X39:Y39"/>
    <mergeCell ref="B52:AA52"/>
    <mergeCell ref="X6:Y6"/>
    <mergeCell ref="U17:W17"/>
    <mergeCell ref="X17:Y17"/>
    <mergeCell ref="U28:W28"/>
    <mergeCell ref="X28:Y28"/>
    <mergeCell ref="S39:S40"/>
    <mergeCell ref="B47:D47"/>
  </mergeCells>
  <conditionalFormatting sqref="X8 X19 X30 X41">
    <cfRule type="cellIs" priority="1" dxfId="24" operator="greaterThanOrEqual" stopIfTrue="1">
      <formula>0</formula>
    </cfRule>
  </conditionalFormatting>
  <conditionalFormatting sqref="V12 V23 V34 V45">
    <cfRule type="cellIs" priority="2" dxfId="25" operator="greaterThanOrEqual" stopIfTrue="1">
      <formula>0</formula>
    </cfRule>
  </conditionalFormatting>
  <conditionalFormatting sqref="W10 W21 W32 W43">
    <cfRule type="cellIs" priority="3" dxfId="26" operator="greaterThanOrEqual" stopIfTrue="1">
      <formula>0</formula>
    </cfRule>
  </conditionalFormatting>
  <conditionalFormatting sqref="Y10 Y21 Y32 Y43">
    <cfRule type="cellIs" priority="4" dxfId="27" operator="greaterThanOrEqual" stopIfTrue="1">
      <formula>0</formula>
    </cfRule>
  </conditionalFormatting>
  <conditionalFormatting sqref="X12 X23 X34 X45">
    <cfRule type="cellIs" priority="5" dxfId="28" operator="greaterThanOrEqual" stopIfTrue="1">
      <formula>0</formula>
    </cfRule>
  </conditionalFormatting>
  <conditionalFormatting sqref="Z12 Z23 Z34 Z45">
    <cfRule type="cellIs" priority="6" dxfId="29" operator="greaterThanOrEqual" stopIfTrue="1">
      <formula>0</formula>
    </cfRule>
  </conditionalFormatting>
  <dataValidations count="1">
    <dataValidation type="list" allowBlank="1" showInputMessage="1" showErrorMessage="1" sqref="D8:D13 D41:D46 D30:D35 D19:D24">
      <formula1>$AF$8:$AF$14</formula1>
    </dataValidation>
  </dataValidations>
  <printOptions/>
  <pageMargins left="0.5905511811023623" right="0.5905511811023623" top="0.3937007874015748" bottom="0.3937007874015748" header="0.5118110236220472" footer="0.5118110236220472"/>
  <pageSetup fitToHeight="1" fitToWidth="1" horizontalDpi="600" verticalDpi="600" orientation="landscape" paperSize="9" scale="70" r:id="rId4"/>
  <ignoredErrors>
    <ignoredError sqref="X8 W10 Y10 V12 X12 Z12 X19 W21 Y21 Z23 X23 V23 X30 W32 Y32 V34 X34 Z34 X41 W43 Y43 V45 X45 Z45 S14:S18 S25:S29 S36:S40" evalError="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F49"/>
  <sheetViews>
    <sheetView showGridLines="0" showRowColHeaders="0" zoomScale="50" zoomScaleNormal="50" zoomScalePageLayoutView="0" workbookViewId="0" topLeftCell="A1">
      <selection activeCell="E46" sqref="E46"/>
    </sheetView>
  </sheetViews>
  <sheetFormatPr defaultColWidth="9.00390625" defaultRowHeight="13.5"/>
  <cols>
    <col min="1" max="1" width="4.625" style="16" customWidth="1"/>
    <col min="2" max="2" width="11.625" style="16" customWidth="1"/>
    <col min="3" max="4" width="6.125" style="16" customWidth="1"/>
    <col min="5" max="6" width="8.125" style="16" customWidth="1"/>
    <col min="7" max="8" width="10.625" style="16" customWidth="1"/>
    <col min="9" max="10" width="8.125" style="16" customWidth="1"/>
    <col min="11" max="12" width="10.625" style="16" customWidth="1"/>
    <col min="13" max="14" width="8.125" style="16" customWidth="1"/>
    <col min="15" max="16" width="10.625" style="16" customWidth="1"/>
    <col min="17" max="17" width="9.625" style="17" customWidth="1"/>
    <col min="18" max="19" width="9.625" style="16" customWidth="1"/>
    <col min="20" max="20" width="2.125" style="16" customWidth="1"/>
    <col min="21" max="21" width="6.125" style="16" customWidth="1"/>
    <col min="22" max="26" width="2.50390625" style="16" customWidth="1"/>
    <col min="27" max="27" width="6.125" style="16" customWidth="1"/>
    <col min="28" max="28" width="2.125" style="16" customWidth="1"/>
    <col min="29" max="29" width="9.25390625" style="16" bestFit="1" customWidth="1"/>
    <col min="30" max="30" width="10.875" style="16" bestFit="1" customWidth="1"/>
    <col min="31" max="31" width="9.00390625" style="16" customWidth="1"/>
    <col min="32" max="32" width="9.25390625" style="16" bestFit="1" customWidth="1"/>
    <col min="33" max="16384" width="9.00390625" style="16" customWidth="1"/>
  </cols>
  <sheetData>
    <row r="1" spans="2:32" ht="21.75" thickBot="1" thickTop="1">
      <c r="B1" s="18" t="s">
        <v>16</v>
      </c>
      <c r="C1" s="19"/>
      <c r="D1" s="19"/>
      <c r="E1" s="20" t="s">
        <v>22</v>
      </c>
      <c r="F1" s="21">
        <v>26</v>
      </c>
      <c r="G1" s="20" t="s">
        <v>5</v>
      </c>
      <c r="H1" s="21">
        <v>1</v>
      </c>
      <c r="I1" s="22" t="s">
        <v>56</v>
      </c>
      <c r="J1" s="525" t="s">
        <v>141</v>
      </c>
      <c r="K1" s="525"/>
      <c r="L1" s="23"/>
      <c r="M1" s="23"/>
      <c r="N1" s="408"/>
      <c r="O1" s="23" t="s">
        <v>86</v>
      </c>
      <c r="P1" s="23"/>
      <c r="Q1" s="23"/>
      <c r="R1" s="23"/>
      <c r="S1" s="23"/>
      <c r="T1" s="23"/>
      <c r="U1" s="23"/>
      <c r="V1" s="23"/>
      <c r="W1" s="23"/>
      <c r="X1" s="23"/>
      <c r="Y1" s="23"/>
      <c r="Z1" s="23"/>
      <c r="AA1" s="23"/>
      <c r="AB1" s="23"/>
      <c r="AC1" s="23"/>
      <c r="AD1" s="23"/>
      <c r="AE1" s="23"/>
      <c r="AF1" s="23"/>
    </row>
    <row r="2" spans="2:32" ht="15" customHeight="1" thickBot="1" thickTop="1">
      <c r="B2" s="19"/>
      <c r="C2" s="19"/>
      <c r="D2" s="19"/>
      <c r="E2" s="19"/>
      <c r="F2" s="20"/>
      <c r="G2" s="24"/>
      <c r="H2" s="23"/>
      <c r="I2" s="19"/>
      <c r="J2" s="23"/>
      <c r="K2" s="23"/>
      <c r="L2" s="23"/>
      <c r="M2" s="19"/>
      <c r="N2" s="23"/>
      <c r="O2" s="23"/>
      <c r="P2" s="23"/>
      <c r="Q2" s="25"/>
      <c r="R2" s="23"/>
      <c r="S2" s="23"/>
      <c r="T2" s="23"/>
      <c r="U2" s="23"/>
      <c r="V2" s="23"/>
      <c r="W2" s="23"/>
      <c r="X2" s="23"/>
      <c r="Y2" s="23"/>
      <c r="Z2" s="23"/>
      <c r="AA2" s="23"/>
      <c r="AB2" s="23"/>
      <c r="AC2" s="23"/>
      <c r="AD2" s="23"/>
      <c r="AE2" s="23"/>
      <c r="AF2" s="23"/>
    </row>
    <row r="3" spans="2:32" ht="15" customHeight="1" thickBot="1" thickTop="1">
      <c r="B3" s="26" t="s">
        <v>52</v>
      </c>
      <c r="C3" s="407">
        <v>4</v>
      </c>
      <c r="D3" s="27"/>
      <c r="E3" s="475" t="s">
        <v>19</v>
      </c>
      <c r="F3" s="476"/>
      <c r="G3" s="483">
        <f>+G14+K14+O14+G25+K25+O25+G36+K36+O36+G47+K47+O47</f>
        <v>7974.7036</v>
      </c>
      <c r="H3" s="484"/>
      <c r="I3" s="551" t="s">
        <v>55</v>
      </c>
      <c r="J3" s="552"/>
      <c r="K3" s="481">
        <f>+H14+L14+P14+H25+L25+P25+H36+L36+P36+H47+L47+P47</f>
        <v>450491</v>
      </c>
      <c r="L3" s="482"/>
      <c r="M3" s="27"/>
      <c r="N3" s="23"/>
      <c r="O3" s="23"/>
      <c r="P3" s="23"/>
      <c r="Q3" s="25"/>
      <c r="R3" s="23"/>
      <c r="S3" s="23"/>
      <c r="T3" s="23"/>
      <c r="U3" s="23"/>
      <c r="V3" s="23"/>
      <c r="W3" s="23"/>
      <c r="X3" s="23"/>
      <c r="Y3" s="23"/>
      <c r="Z3" s="23"/>
      <c r="AA3" s="23"/>
      <c r="AB3" s="23"/>
      <c r="AC3" s="28"/>
      <c r="AD3" s="28"/>
      <c r="AE3" s="23"/>
      <c r="AF3" s="23"/>
    </row>
    <row r="4" spans="2:32" ht="15" customHeight="1" thickTop="1">
      <c r="B4" s="27"/>
      <c r="C4" s="27"/>
      <c r="D4" s="27"/>
      <c r="E4" s="29"/>
      <c r="F4" s="30"/>
      <c r="G4" s="31"/>
      <c r="H4" s="32"/>
      <c r="I4" s="33"/>
      <c r="J4" s="34"/>
      <c r="K4" s="35"/>
      <c r="L4" s="36"/>
      <c r="M4" s="27"/>
      <c r="N4" s="23"/>
      <c r="O4" s="23"/>
      <c r="P4" s="23"/>
      <c r="Q4" s="25"/>
      <c r="R4" s="23"/>
      <c r="S4" s="23"/>
      <c r="T4" s="23"/>
      <c r="U4" s="23"/>
      <c r="V4" s="23"/>
      <c r="W4" s="23"/>
      <c r="X4" s="23"/>
      <c r="Y4" s="23"/>
      <c r="Z4" s="23"/>
      <c r="AA4" s="23"/>
      <c r="AB4" s="23"/>
      <c r="AC4" s="28"/>
      <c r="AD4" s="28"/>
      <c r="AE4" s="23"/>
      <c r="AF4" s="23"/>
    </row>
    <row r="5" spans="2:32" ht="15" customHeight="1" thickBot="1">
      <c r="B5" s="38" t="str">
        <f>"平成"&amp;$F$1&amp;"年"&amp;$H$1&amp;"月～"&amp;IF(E6+2&gt;=13,$F$1+1,$F$1)&amp;"年"&amp;M6&amp;"月"</f>
        <v>平成26年1月～26年3月</v>
      </c>
      <c r="C5" s="38"/>
      <c r="D5" s="38"/>
      <c r="E5" s="38"/>
      <c r="F5" s="39"/>
      <c r="G5" s="39"/>
      <c r="H5" s="40"/>
      <c r="I5" s="38"/>
      <c r="J5" s="23"/>
      <c r="K5" s="23"/>
      <c r="L5" s="39"/>
      <c r="M5" s="38"/>
      <c r="N5" s="23"/>
      <c r="O5" s="23"/>
      <c r="P5" s="23"/>
      <c r="Q5" s="25"/>
      <c r="R5" s="23"/>
      <c r="S5" s="23"/>
      <c r="T5" s="23"/>
      <c r="U5" s="23"/>
      <c r="V5" s="23"/>
      <c r="W5" s="23"/>
      <c r="X5" s="23"/>
      <c r="Y5" s="23"/>
      <c r="Z5" s="23"/>
      <c r="AA5" s="23"/>
      <c r="AB5" s="23"/>
      <c r="AC5" s="39"/>
      <c r="AD5" s="39"/>
      <c r="AE5" s="23"/>
      <c r="AF5" s="23"/>
    </row>
    <row r="6" spans="2:32" ht="15" thickTop="1">
      <c r="B6" s="506" t="s">
        <v>0</v>
      </c>
      <c r="C6" s="510" t="s">
        <v>13</v>
      </c>
      <c r="D6" s="541" t="s">
        <v>20</v>
      </c>
      <c r="E6" s="477">
        <f>$H$1</f>
        <v>1</v>
      </c>
      <c r="F6" s="478"/>
      <c r="G6" s="478"/>
      <c r="H6" s="479"/>
      <c r="I6" s="480">
        <f>IF($E6+1&gt;12,1,$E6+1)</f>
        <v>2</v>
      </c>
      <c r="J6" s="478"/>
      <c r="K6" s="478"/>
      <c r="L6" s="478"/>
      <c r="M6" s="477">
        <f>IF($I6+1&gt;12,1,$I6+1)</f>
        <v>3</v>
      </c>
      <c r="N6" s="478"/>
      <c r="O6" s="478"/>
      <c r="P6" s="479"/>
      <c r="Q6" s="519" t="s">
        <v>18</v>
      </c>
      <c r="R6" s="521" t="s">
        <v>88</v>
      </c>
      <c r="S6" s="492" t="s">
        <v>21</v>
      </c>
      <c r="T6" s="43"/>
      <c r="U6" s="579" t="s">
        <v>24</v>
      </c>
      <c r="V6" s="580"/>
      <c r="W6" s="580"/>
      <c r="X6" s="581">
        <f>AD14</f>
        <v>4</v>
      </c>
      <c r="Y6" s="581"/>
      <c r="Z6" s="274" t="s">
        <v>23</v>
      </c>
      <c r="AA6" s="275"/>
      <c r="AB6" s="36"/>
      <c r="AC6" s="491" t="s">
        <v>6</v>
      </c>
      <c r="AD6" s="46"/>
      <c r="AE6" s="23"/>
      <c r="AF6" s="23"/>
    </row>
    <row r="7" spans="2:32" s="47" customFormat="1" ht="29.25" thickBot="1">
      <c r="B7" s="538"/>
      <c r="C7" s="540"/>
      <c r="D7" s="542"/>
      <c r="E7" s="48" t="s">
        <v>17</v>
      </c>
      <c r="F7" s="49" t="s">
        <v>1</v>
      </c>
      <c r="G7" s="276" t="s">
        <v>89</v>
      </c>
      <c r="H7" s="277" t="s">
        <v>2</v>
      </c>
      <c r="I7" s="278" t="s">
        <v>17</v>
      </c>
      <c r="J7" s="279" t="s">
        <v>1</v>
      </c>
      <c r="K7" s="280" t="s">
        <v>89</v>
      </c>
      <c r="L7" s="279" t="s">
        <v>2</v>
      </c>
      <c r="M7" s="281" t="s">
        <v>17</v>
      </c>
      <c r="N7" s="279" t="s">
        <v>1</v>
      </c>
      <c r="O7" s="280" t="s">
        <v>89</v>
      </c>
      <c r="P7" s="277" t="s">
        <v>2</v>
      </c>
      <c r="Q7" s="550"/>
      <c r="R7" s="522"/>
      <c r="S7" s="493"/>
      <c r="T7" s="32"/>
      <c r="U7" s="282"/>
      <c r="V7" s="32"/>
      <c r="W7" s="32"/>
      <c r="X7" s="32"/>
      <c r="Y7" s="32"/>
      <c r="Z7" s="32"/>
      <c r="AA7" s="283"/>
      <c r="AB7" s="20"/>
      <c r="AC7" s="491"/>
      <c r="AD7" s="46"/>
      <c r="AE7" s="20"/>
      <c r="AF7" s="20"/>
    </row>
    <row r="8" spans="2:32" ht="15" customHeight="1" thickTop="1">
      <c r="B8" s="61" t="s">
        <v>26</v>
      </c>
      <c r="C8" s="62" t="s">
        <v>14</v>
      </c>
      <c r="D8" s="412">
        <v>0.01</v>
      </c>
      <c r="E8" s="413">
        <v>600</v>
      </c>
      <c r="F8" s="65">
        <v>590</v>
      </c>
      <c r="G8" s="409">
        <f aca="true" t="shared" si="0" ref="G8:G13">+$AC8*F8</f>
        <v>307.98</v>
      </c>
      <c r="H8" s="392">
        <v>13639</v>
      </c>
      <c r="I8" s="393">
        <v>448</v>
      </c>
      <c r="J8" s="65">
        <v>463</v>
      </c>
      <c r="K8" s="66">
        <f aca="true" t="shared" si="1" ref="K8:K13">+$AC8*J8</f>
        <v>241.686</v>
      </c>
      <c r="L8" s="399">
        <v>10509</v>
      </c>
      <c r="M8" s="64">
        <v>442</v>
      </c>
      <c r="N8" s="65">
        <v>405</v>
      </c>
      <c r="O8" s="66">
        <f aca="true" t="shared" si="2" ref="O8:O13">+$AC8*N8</f>
        <v>211.41</v>
      </c>
      <c r="P8" s="404">
        <v>9089</v>
      </c>
      <c r="Q8" s="67">
        <f aca="true" t="shared" si="3" ref="Q8:R13">E8+I8+M8</f>
        <v>1490</v>
      </c>
      <c r="R8" s="284">
        <f t="shared" si="3"/>
        <v>1458</v>
      </c>
      <c r="S8" s="69">
        <f aca="true" t="shared" si="4" ref="S8:S13">IF(ISERROR((Q8-R8)/Q8),"-",((Q8-R8)/Q8))</f>
        <v>0.021476510067114093</v>
      </c>
      <c r="T8" s="70"/>
      <c r="U8" s="285"/>
      <c r="V8" s="41"/>
      <c r="W8" s="41"/>
      <c r="X8" s="72">
        <f>AD8</f>
        <v>0.011476510067114093</v>
      </c>
      <c r="Y8" s="41"/>
      <c r="Z8" s="42"/>
      <c r="AA8" s="286"/>
      <c r="AB8" s="23"/>
      <c r="AC8" s="74">
        <v>0.522</v>
      </c>
      <c r="AD8" s="75">
        <f aca="true" t="shared" si="5" ref="AD8:AD13">S8-D8</f>
        <v>0.011476510067114093</v>
      </c>
      <c r="AE8" s="23"/>
      <c r="AF8" s="76">
        <v>0.01</v>
      </c>
    </row>
    <row r="9" spans="2:32" ht="15" customHeight="1">
      <c r="B9" s="77" t="s">
        <v>8</v>
      </c>
      <c r="C9" s="78" t="s">
        <v>103</v>
      </c>
      <c r="D9" s="414">
        <v>0.01</v>
      </c>
      <c r="E9" s="287">
        <v>168</v>
      </c>
      <c r="F9" s="395">
        <v>162</v>
      </c>
      <c r="G9" s="410">
        <f t="shared" si="0"/>
        <v>370.98</v>
      </c>
      <c r="H9" s="394">
        <v>15083</v>
      </c>
      <c r="I9" s="82">
        <v>138</v>
      </c>
      <c r="J9" s="395">
        <v>143</v>
      </c>
      <c r="K9" s="83">
        <f t="shared" si="1"/>
        <v>327.47</v>
      </c>
      <c r="L9" s="400">
        <v>13934</v>
      </c>
      <c r="M9" s="80">
        <v>141</v>
      </c>
      <c r="N9" s="395">
        <v>133</v>
      </c>
      <c r="O9" s="84">
        <f t="shared" si="2"/>
        <v>304.57</v>
      </c>
      <c r="P9" s="405">
        <v>13433</v>
      </c>
      <c r="Q9" s="91">
        <f t="shared" si="3"/>
        <v>447</v>
      </c>
      <c r="R9" s="288">
        <f t="shared" si="3"/>
        <v>438</v>
      </c>
      <c r="S9" s="87">
        <f t="shared" si="4"/>
        <v>0.020134228187919462</v>
      </c>
      <c r="T9" s="70"/>
      <c r="U9" s="289"/>
      <c r="V9" s="41"/>
      <c r="W9" s="41"/>
      <c r="X9" s="41"/>
      <c r="Y9" s="41"/>
      <c r="Z9" s="42"/>
      <c r="AA9" s="286"/>
      <c r="AB9" s="23"/>
      <c r="AC9" s="89">
        <v>2.29</v>
      </c>
      <c r="AD9" s="75">
        <f t="shared" si="5"/>
        <v>0.010134228187919462</v>
      </c>
      <c r="AE9" s="23"/>
      <c r="AF9" s="76">
        <v>0.03</v>
      </c>
    </row>
    <row r="10" spans="2:32" ht="15" customHeight="1">
      <c r="B10" s="77" t="s">
        <v>9</v>
      </c>
      <c r="C10" s="78" t="s">
        <v>103</v>
      </c>
      <c r="D10" s="415"/>
      <c r="E10" s="287"/>
      <c r="F10" s="395"/>
      <c r="G10" s="410">
        <f t="shared" si="0"/>
        <v>0</v>
      </c>
      <c r="H10" s="394"/>
      <c r="I10" s="82"/>
      <c r="J10" s="395"/>
      <c r="K10" s="83">
        <f t="shared" si="1"/>
        <v>0</v>
      </c>
      <c r="L10" s="400"/>
      <c r="M10" s="80"/>
      <c r="N10" s="395"/>
      <c r="O10" s="84">
        <f t="shared" si="2"/>
        <v>0</v>
      </c>
      <c r="P10" s="405"/>
      <c r="Q10" s="91">
        <f>E10+I10+M10</f>
        <v>0</v>
      </c>
      <c r="R10" s="288">
        <f t="shared" si="3"/>
        <v>0</v>
      </c>
      <c r="S10" s="87" t="str">
        <f t="shared" si="4"/>
        <v>-</v>
      </c>
      <c r="T10" s="70"/>
      <c r="U10" s="289"/>
      <c r="V10" s="41"/>
      <c r="W10" s="72">
        <f>AD9</f>
        <v>0.010134228187919462</v>
      </c>
      <c r="X10" s="41"/>
      <c r="Y10" s="72" t="e">
        <f>AD10</f>
        <v>#VALUE!</v>
      </c>
      <c r="Z10" s="42"/>
      <c r="AA10" s="286"/>
      <c r="AB10" s="23"/>
      <c r="AC10" s="92">
        <v>6.54</v>
      </c>
      <c r="AD10" s="75" t="e">
        <f t="shared" si="5"/>
        <v>#VALUE!</v>
      </c>
      <c r="AE10" s="23"/>
      <c r="AF10" s="76">
        <v>0.05</v>
      </c>
    </row>
    <row r="11" spans="2:32" ht="15" customHeight="1">
      <c r="B11" s="77" t="s">
        <v>10</v>
      </c>
      <c r="C11" s="78" t="s">
        <v>103</v>
      </c>
      <c r="D11" s="414">
        <v>0.03</v>
      </c>
      <c r="E11" s="287">
        <v>24.5</v>
      </c>
      <c r="F11" s="395">
        <v>25.5</v>
      </c>
      <c r="G11" s="410">
        <f t="shared" si="0"/>
        <v>5.865</v>
      </c>
      <c r="H11" s="394">
        <v>6920</v>
      </c>
      <c r="I11" s="82">
        <v>24.5</v>
      </c>
      <c r="J11" s="395">
        <v>25.5</v>
      </c>
      <c r="K11" s="83">
        <f t="shared" si="1"/>
        <v>5.865</v>
      </c>
      <c r="L11" s="400">
        <v>6920</v>
      </c>
      <c r="M11" s="93">
        <v>24.5</v>
      </c>
      <c r="N11" s="395">
        <v>25</v>
      </c>
      <c r="O11" s="84">
        <f t="shared" si="2"/>
        <v>5.75</v>
      </c>
      <c r="P11" s="405">
        <v>6740</v>
      </c>
      <c r="Q11" s="91">
        <f t="shared" si="3"/>
        <v>73.5</v>
      </c>
      <c r="R11" s="288">
        <f t="shared" si="3"/>
        <v>76</v>
      </c>
      <c r="S11" s="87">
        <f t="shared" si="4"/>
        <v>-0.034013605442176874</v>
      </c>
      <c r="T11" s="70"/>
      <c r="U11" s="289"/>
      <c r="V11" s="41"/>
      <c r="W11" s="41"/>
      <c r="X11" s="41"/>
      <c r="Y11" s="41"/>
      <c r="Z11" s="42"/>
      <c r="AA11" s="286"/>
      <c r="AB11" s="23"/>
      <c r="AC11" s="89">
        <v>0.23</v>
      </c>
      <c r="AD11" s="75">
        <f t="shared" si="5"/>
        <v>-0.06401360544217688</v>
      </c>
      <c r="AE11" s="23"/>
      <c r="AF11" s="76">
        <v>0.07</v>
      </c>
    </row>
    <row r="12" spans="2:32" ht="15" customHeight="1">
      <c r="B12" s="77" t="s">
        <v>11</v>
      </c>
      <c r="C12" s="78" t="s">
        <v>15</v>
      </c>
      <c r="D12" s="414">
        <v>0.01</v>
      </c>
      <c r="E12" s="287">
        <v>20</v>
      </c>
      <c r="F12" s="395">
        <v>20</v>
      </c>
      <c r="G12" s="410">
        <f t="shared" si="0"/>
        <v>49.800000000000004</v>
      </c>
      <c r="H12" s="394">
        <v>1235</v>
      </c>
      <c r="I12" s="94">
        <v>22</v>
      </c>
      <c r="J12" s="395">
        <v>23</v>
      </c>
      <c r="K12" s="83">
        <f t="shared" si="1"/>
        <v>57.27</v>
      </c>
      <c r="L12" s="400">
        <v>1610</v>
      </c>
      <c r="M12" s="93">
        <v>20</v>
      </c>
      <c r="N12" s="395">
        <v>18</v>
      </c>
      <c r="O12" s="84">
        <f t="shared" si="2"/>
        <v>44.82000000000001</v>
      </c>
      <c r="P12" s="405">
        <v>1430</v>
      </c>
      <c r="Q12" s="91">
        <f t="shared" si="3"/>
        <v>62</v>
      </c>
      <c r="R12" s="288">
        <f t="shared" si="3"/>
        <v>61</v>
      </c>
      <c r="S12" s="87">
        <f t="shared" si="4"/>
        <v>0.016129032258064516</v>
      </c>
      <c r="T12" s="70"/>
      <c r="U12" s="289"/>
      <c r="V12" s="290">
        <f>AD11</f>
        <v>-0.06401360544217688</v>
      </c>
      <c r="W12" s="42"/>
      <c r="X12" s="290">
        <f>AD12</f>
        <v>0.0061290322580645155</v>
      </c>
      <c r="Y12" s="42"/>
      <c r="Z12" s="290">
        <f>AD13</f>
        <v>0.2815381301163292</v>
      </c>
      <c r="AA12" s="286"/>
      <c r="AB12" s="23"/>
      <c r="AC12" s="89">
        <v>2.49</v>
      </c>
      <c r="AD12" s="75">
        <f t="shared" si="5"/>
        <v>0.0061290322580645155</v>
      </c>
      <c r="AE12" s="23"/>
      <c r="AF12" s="76">
        <v>0.1</v>
      </c>
    </row>
    <row r="13" spans="2:32" ht="15" customHeight="1" thickBot="1">
      <c r="B13" s="95" t="s">
        <v>12</v>
      </c>
      <c r="C13" s="96" t="s">
        <v>15</v>
      </c>
      <c r="D13" s="416">
        <v>0.05</v>
      </c>
      <c r="E13" s="417">
        <v>87.39</v>
      </c>
      <c r="F13" s="398">
        <v>68.83</v>
      </c>
      <c r="G13" s="411">
        <f t="shared" si="0"/>
        <v>159.6856</v>
      </c>
      <c r="H13" s="396">
        <v>7883</v>
      </c>
      <c r="I13" s="397">
        <v>118.17</v>
      </c>
      <c r="J13" s="398">
        <v>55.27</v>
      </c>
      <c r="K13" s="100">
        <f t="shared" si="1"/>
        <v>128.2264</v>
      </c>
      <c r="L13" s="401">
        <v>6467</v>
      </c>
      <c r="M13" s="98">
        <v>119.38</v>
      </c>
      <c r="N13" s="398">
        <v>93.11</v>
      </c>
      <c r="O13" s="101">
        <f t="shared" si="2"/>
        <v>216.0152</v>
      </c>
      <c r="P13" s="406">
        <v>11656</v>
      </c>
      <c r="Q13" s="102">
        <f t="shared" si="3"/>
        <v>324.94</v>
      </c>
      <c r="R13" s="291">
        <f t="shared" si="3"/>
        <v>217.20999999999998</v>
      </c>
      <c r="S13" s="104">
        <f t="shared" si="4"/>
        <v>0.3315381301163292</v>
      </c>
      <c r="T13" s="70"/>
      <c r="U13" s="289"/>
      <c r="V13" s="42"/>
      <c r="W13" s="42"/>
      <c r="X13" s="42"/>
      <c r="Y13" s="42"/>
      <c r="Z13" s="42"/>
      <c r="AA13" s="286"/>
      <c r="AB13" s="23"/>
      <c r="AC13" s="89">
        <v>2.32</v>
      </c>
      <c r="AD13" s="75">
        <f t="shared" si="5"/>
        <v>0.2815381301163292</v>
      </c>
      <c r="AE13" s="23"/>
      <c r="AF13" s="76">
        <v>0.2</v>
      </c>
    </row>
    <row r="14" spans="2:32" ht="15" customHeight="1" thickBot="1" thickTop="1">
      <c r="B14" s="543" t="s">
        <v>4</v>
      </c>
      <c r="C14" s="544"/>
      <c r="D14" s="544"/>
      <c r="E14" s="108"/>
      <c r="F14" s="292"/>
      <c r="G14" s="293">
        <f>SUM(G8:G13)</f>
        <v>894.3106</v>
      </c>
      <c r="H14" s="294">
        <f>SUM(H8:H13)</f>
        <v>44760</v>
      </c>
      <c r="I14" s="105"/>
      <c r="J14" s="105"/>
      <c r="K14" s="100">
        <f>SUM(K8:K13)</f>
        <v>760.5174000000001</v>
      </c>
      <c r="L14" s="107">
        <f>SUM(L8:L13)</f>
        <v>39440</v>
      </c>
      <c r="M14" s="108"/>
      <c r="N14" s="105"/>
      <c r="O14" s="100">
        <f>SUM(O8:O13)</f>
        <v>782.5652</v>
      </c>
      <c r="P14" s="109">
        <f>SUM(P8:P13)</f>
        <v>42348</v>
      </c>
      <c r="Q14" s="110"/>
      <c r="R14" s="111"/>
      <c r="S14" s="112"/>
      <c r="T14" s="113"/>
      <c r="U14" s="289"/>
      <c r="V14" s="42"/>
      <c r="W14" s="42"/>
      <c r="X14" s="42"/>
      <c r="Y14" s="42"/>
      <c r="Z14" s="42"/>
      <c r="AA14" s="286"/>
      <c r="AB14" s="23"/>
      <c r="AC14" s="114"/>
      <c r="AD14" s="32">
        <f>COUNTIF(AD8:AD13,"&gt;=0%")</f>
        <v>4</v>
      </c>
      <c r="AE14" s="23"/>
      <c r="AF14" s="76">
        <v>0.3</v>
      </c>
    </row>
    <row r="15" spans="2:32" ht="15" customHeight="1" thickBot="1">
      <c r="B15" s="115"/>
      <c r="C15" s="115"/>
      <c r="D15" s="115"/>
      <c r="E15" s="115"/>
      <c r="F15" s="115"/>
      <c r="G15" s="116"/>
      <c r="H15" s="113"/>
      <c r="I15" s="115"/>
      <c r="J15" s="115"/>
      <c r="K15" s="116"/>
      <c r="L15" s="113"/>
      <c r="M15" s="115"/>
      <c r="N15" s="115"/>
      <c r="O15" s="116"/>
      <c r="P15" s="113"/>
      <c r="Q15" s="117"/>
      <c r="R15" s="113"/>
      <c r="S15" s="113"/>
      <c r="T15" s="113"/>
      <c r="U15" s="295"/>
      <c r="V15" s="296"/>
      <c r="W15" s="296"/>
      <c r="X15" s="296"/>
      <c r="Y15" s="296"/>
      <c r="Z15" s="296"/>
      <c r="AA15" s="297"/>
      <c r="AB15" s="23"/>
      <c r="AC15" s="115"/>
      <c r="AD15" s="115"/>
      <c r="AE15" s="23"/>
      <c r="AF15" s="23"/>
    </row>
    <row r="16" spans="2:32" ht="15" customHeight="1" thickBot="1" thickTop="1">
      <c r="B16" s="38" t="str">
        <f>"平成"&amp;IF($M$6+1&gt;=13,$F$1+1,$F$1)&amp;"年"&amp;E17&amp;"月～"&amp;IF($M$6+3&gt;=13,$F$1+1,$F$1)&amp;"年"&amp;M17&amp;"月"</f>
        <v>平成26年4月～26年6月</v>
      </c>
      <c r="C16" s="38"/>
      <c r="D16" s="38"/>
      <c r="E16" s="38"/>
      <c r="F16" s="23"/>
      <c r="G16" s="23"/>
      <c r="H16" s="23"/>
      <c r="I16" s="38"/>
      <c r="J16" s="23"/>
      <c r="K16" s="23"/>
      <c r="L16" s="23"/>
      <c r="M16" s="38"/>
      <c r="N16" s="23"/>
      <c r="O16" s="23"/>
      <c r="P16" s="23"/>
      <c r="Q16" s="25"/>
      <c r="R16" s="23"/>
      <c r="S16" s="23"/>
      <c r="T16" s="23"/>
      <c r="U16" s="23"/>
      <c r="V16" s="23"/>
      <c r="W16" s="23"/>
      <c r="X16" s="23"/>
      <c r="Y16" s="23"/>
      <c r="Z16" s="23"/>
      <c r="AA16" s="23"/>
      <c r="AB16" s="23"/>
      <c r="AC16" s="23"/>
      <c r="AD16" s="23"/>
      <c r="AE16" s="23"/>
      <c r="AF16" s="23"/>
    </row>
    <row r="17" spans="2:32" ht="13.5" customHeight="1" thickTop="1">
      <c r="B17" s="508" t="s">
        <v>0</v>
      </c>
      <c r="C17" s="494" t="s">
        <v>13</v>
      </c>
      <c r="D17" s="547" t="s">
        <v>20</v>
      </c>
      <c r="E17" s="498">
        <f>IF($M6+1&gt;12,1,$M6+1)</f>
        <v>4</v>
      </c>
      <c r="F17" s="490"/>
      <c r="G17" s="490"/>
      <c r="H17" s="501"/>
      <c r="I17" s="489">
        <f>IF($E17+1&gt;12,1,$E17+1)</f>
        <v>5</v>
      </c>
      <c r="J17" s="490"/>
      <c r="K17" s="490"/>
      <c r="L17" s="490"/>
      <c r="M17" s="498">
        <f>IF($I17+1&gt;12,1,$I17+1)</f>
        <v>6</v>
      </c>
      <c r="N17" s="490"/>
      <c r="O17" s="490"/>
      <c r="P17" s="501"/>
      <c r="Q17" s="502" t="s">
        <v>18</v>
      </c>
      <c r="R17" s="504" t="s">
        <v>88</v>
      </c>
      <c r="S17" s="517" t="s">
        <v>21</v>
      </c>
      <c r="T17" s="43"/>
      <c r="U17" s="582" t="s">
        <v>24</v>
      </c>
      <c r="V17" s="583"/>
      <c r="W17" s="583"/>
      <c r="X17" s="584">
        <f>AD25</f>
        <v>1</v>
      </c>
      <c r="Y17" s="584"/>
      <c r="Z17" s="298" t="s">
        <v>23</v>
      </c>
      <c r="AA17" s="299"/>
      <c r="AB17" s="36"/>
      <c r="AC17" s="491" t="s">
        <v>102</v>
      </c>
      <c r="AD17" s="46"/>
      <c r="AE17" s="23"/>
      <c r="AF17" s="23"/>
    </row>
    <row r="18" spans="2:32" s="47" customFormat="1" ht="29.25" thickBot="1">
      <c r="B18" s="539"/>
      <c r="C18" s="495"/>
      <c r="D18" s="548"/>
      <c r="E18" s="300" t="s">
        <v>17</v>
      </c>
      <c r="F18" s="126" t="s">
        <v>1</v>
      </c>
      <c r="G18" s="127" t="s">
        <v>89</v>
      </c>
      <c r="H18" s="301" t="s">
        <v>2</v>
      </c>
      <c r="I18" s="131" t="s">
        <v>17</v>
      </c>
      <c r="J18" s="128" t="s">
        <v>1</v>
      </c>
      <c r="K18" s="127" t="s">
        <v>89</v>
      </c>
      <c r="L18" s="128" t="s">
        <v>2</v>
      </c>
      <c r="M18" s="302" t="s">
        <v>17</v>
      </c>
      <c r="N18" s="128" t="s">
        <v>1</v>
      </c>
      <c r="O18" s="127" t="s">
        <v>89</v>
      </c>
      <c r="P18" s="301" t="s">
        <v>2</v>
      </c>
      <c r="Q18" s="503"/>
      <c r="R18" s="549"/>
      <c r="S18" s="518"/>
      <c r="T18" s="32"/>
      <c r="U18" s="303"/>
      <c r="V18" s="32"/>
      <c r="W18" s="32"/>
      <c r="X18" s="32"/>
      <c r="Y18" s="32"/>
      <c r="Z18" s="32"/>
      <c r="AA18" s="304"/>
      <c r="AB18" s="20"/>
      <c r="AC18" s="491"/>
      <c r="AD18" s="46"/>
      <c r="AE18" s="20"/>
      <c r="AF18" s="20"/>
    </row>
    <row r="19" spans="2:32" ht="15" customHeight="1" thickTop="1">
      <c r="B19" s="137" t="s">
        <v>7</v>
      </c>
      <c r="C19" s="138" t="s">
        <v>14</v>
      </c>
      <c r="D19" s="63">
        <v>0.03</v>
      </c>
      <c r="E19" s="418">
        <v>435</v>
      </c>
      <c r="F19" s="65">
        <v>457</v>
      </c>
      <c r="G19" s="139">
        <f aca="true" t="shared" si="6" ref="G19:G24">+$AC19*F19</f>
        <v>238.554</v>
      </c>
      <c r="H19" s="399">
        <v>10287</v>
      </c>
      <c r="I19" s="418">
        <v>486</v>
      </c>
      <c r="J19" s="65">
        <v>475</v>
      </c>
      <c r="K19" s="139">
        <f aca="true" t="shared" si="7" ref="K19:K24">+$AC19*J19</f>
        <v>247.95000000000002</v>
      </c>
      <c r="L19" s="399">
        <v>10745</v>
      </c>
      <c r="M19" s="418">
        <v>384</v>
      </c>
      <c r="N19" s="65">
        <v>408</v>
      </c>
      <c r="O19" s="139">
        <f aca="true" t="shared" si="8" ref="O19:O24">+$AC19*N19</f>
        <v>212.976</v>
      </c>
      <c r="P19" s="404">
        <v>9115</v>
      </c>
      <c r="Q19" s="305">
        <f aca="true" t="shared" si="9" ref="Q19:R24">E19+I19+M19</f>
        <v>1305</v>
      </c>
      <c r="R19" s="306">
        <f t="shared" si="9"/>
        <v>1340</v>
      </c>
      <c r="S19" s="141">
        <f aca="true" t="shared" si="10" ref="S19:S24">IF(ISERROR((Q19-R19)/Q19),"-",((Q19-R19)/Q19))</f>
        <v>-0.02681992337164751</v>
      </c>
      <c r="T19" s="70"/>
      <c r="U19" s="307"/>
      <c r="V19" s="41"/>
      <c r="W19" s="41"/>
      <c r="X19" s="72">
        <f>AD19</f>
        <v>-0.05681992337164751</v>
      </c>
      <c r="Y19" s="41"/>
      <c r="Z19" s="42"/>
      <c r="AA19" s="308"/>
      <c r="AB19" s="23"/>
      <c r="AC19" s="74">
        <v>0.522</v>
      </c>
      <c r="AD19" s="75">
        <f aca="true" t="shared" si="11" ref="AD19:AD24">S19-D19</f>
        <v>-0.05681992337164751</v>
      </c>
      <c r="AE19" s="23"/>
      <c r="AF19" s="23"/>
    </row>
    <row r="20" spans="2:32" ht="15" customHeight="1">
      <c r="B20" s="146" t="s">
        <v>8</v>
      </c>
      <c r="C20" s="147" t="s">
        <v>103</v>
      </c>
      <c r="D20" s="79">
        <v>0.03</v>
      </c>
      <c r="E20" s="419">
        <v>98</v>
      </c>
      <c r="F20" s="81">
        <v>95</v>
      </c>
      <c r="G20" s="148">
        <f t="shared" si="6"/>
        <v>217.55</v>
      </c>
      <c r="H20" s="400">
        <v>8478</v>
      </c>
      <c r="I20" s="421">
        <v>70</v>
      </c>
      <c r="J20" s="395">
        <v>65</v>
      </c>
      <c r="K20" s="148">
        <f t="shared" si="7"/>
        <v>148.85</v>
      </c>
      <c r="L20" s="400">
        <v>6069</v>
      </c>
      <c r="M20" s="419">
        <v>57</v>
      </c>
      <c r="N20" s="395">
        <v>58</v>
      </c>
      <c r="O20" s="149">
        <f t="shared" si="8"/>
        <v>132.82</v>
      </c>
      <c r="P20" s="405">
        <v>5692</v>
      </c>
      <c r="Q20" s="309">
        <f t="shared" si="9"/>
        <v>225</v>
      </c>
      <c r="R20" s="310">
        <f t="shared" si="9"/>
        <v>218</v>
      </c>
      <c r="S20" s="151">
        <f t="shared" si="10"/>
        <v>0.03111111111111111</v>
      </c>
      <c r="T20" s="70"/>
      <c r="U20" s="311"/>
      <c r="V20" s="41"/>
      <c r="W20" s="41"/>
      <c r="X20" s="41"/>
      <c r="Y20" s="41"/>
      <c r="Z20" s="42"/>
      <c r="AA20" s="308"/>
      <c r="AB20" s="23"/>
      <c r="AC20" s="89">
        <v>2.29</v>
      </c>
      <c r="AD20" s="75">
        <f t="shared" si="11"/>
        <v>0.0011111111111111113</v>
      </c>
      <c r="AE20" s="23"/>
      <c r="AF20" s="23"/>
    </row>
    <row r="21" spans="2:32" ht="15" customHeight="1">
      <c r="B21" s="146" t="s">
        <v>9</v>
      </c>
      <c r="C21" s="147" t="s">
        <v>103</v>
      </c>
      <c r="D21" s="90"/>
      <c r="E21" s="419"/>
      <c r="F21" s="81"/>
      <c r="G21" s="148">
        <f t="shared" si="6"/>
        <v>0</v>
      </c>
      <c r="H21" s="400"/>
      <c r="I21" s="421"/>
      <c r="J21" s="395"/>
      <c r="K21" s="148">
        <f t="shared" si="7"/>
        <v>0</v>
      </c>
      <c r="L21" s="400"/>
      <c r="M21" s="419"/>
      <c r="N21" s="395"/>
      <c r="O21" s="149">
        <f t="shared" si="8"/>
        <v>0</v>
      </c>
      <c r="P21" s="405"/>
      <c r="Q21" s="309">
        <f t="shared" si="9"/>
        <v>0</v>
      </c>
      <c r="R21" s="310">
        <f t="shared" si="9"/>
        <v>0</v>
      </c>
      <c r="S21" s="151" t="str">
        <f t="shared" si="10"/>
        <v>-</v>
      </c>
      <c r="T21" s="70"/>
      <c r="U21" s="311"/>
      <c r="V21" s="41"/>
      <c r="W21" s="72">
        <f>AD20</f>
        <v>0.0011111111111111113</v>
      </c>
      <c r="X21" s="41"/>
      <c r="Y21" s="72" t="e">
        <f>AD21</f>
        <v>#VALUE!</v>
      </c>
      <c r="Z21" s="42"/>
      <c r="AA21" s="308"/>
      <c r="AB21" s="23"/>
      <c r="AC21" s="92">
        <v>6.54</v>
      </c>
      <c r="AD21" s="75" t="e">
        <f t="shared" si="11"/>
        <v>#VALUE!</v>
      </c>
      <c r="AE21" s="23"/>
      <c r="AF21" s="23"/>
    </row>
    <row r="22" spans="2:32" ht="15" customHeight="1">
      <c r="B22" s="146" t="s">
        <v>10</v>
      </c>
      <c r="C22" s="147" t="s">
        <v>103</v>
      </c>
      <c r="D22" s="79">
        <v>0.01</v>
      </c>
      <c r="E22" s="419">
        <v>24.5</v>
      </c>
      <c r="F22" s="81">
        <v>25</v>
      </c>
      <c r="G22" s="148">
        <f t="shared" si="6"/>
        <v>5.75</v>
      </c>
      <c r="H22" s="400">
        <v>6740</v>
      </c>
      <c r="I22" s="421">
        <v>26.5</v>
      </c>
      <c r="J22" s="395">
        <v>29</v>
      </c>
      <c r="K22" s="148">
        <f t="shared" si="7"/>
        <v>6.67</v>
      </c>
      <c r="L22" s="400">
        <v>8040</v>
      </c>
      <c r="M22" s="421">
        <v>26.5</v>
      </c>
      <c r="N22" s="395">
        <v>29</v>
      </c>
      <c r="O22" s="149">
        <f t="shared" si="8"/>
        <v>6.67</v>
      </c>
      <c r="P22" s="405">
        <v>8040</v>
      </c>
      <c r="Q22" s="309">
        <f t="shared" si="9"/>
        <v>77.5</v>
      </c>
      <c r="R22" s="310">
        <f t="shared" si="9"/>
        <v>83</v>
      </c>
      <c r="S22" s="151">
        <f t="shared" si="10"/>
        <v>-0.07096774193548387</v>
      </c>
      <c r="T22" s="70"/>
      <c r="U22" s="311"/>
      <c r="V22" s="41"/>
      <c r="W22" s="41"/>
      <c r="X22" s="41"/>
      <c r="Y22" s="41"/>
      <c r="Z22" s="42"/>
      <c r="AA22" s="308"/>
      <c r="AB22" s="23"/>
      <c r="AC22" s="89">
        <v>0.23</v>
      </c>
      <c r="AD22" s="75">
        <f t="shared" si="11"/>
        <v>-0.08096774193548387</v>
      </c>
      <c r="AE22" s="23"/>
      <c r="AF22" s="23"/>
    </row>
    <row r="23" spans="2:32" ht="15" customHeight="1">
      <c r="B23" s="146" t="s">
        <v>11</v>
      </c>
      <c r="C23" s="147" t="s">
        <v>15</v>
      </c>
      <c r="D23" s="79"/>
      <c r="E23" s="419"/>
      <c r="F23" s="81"/>
      <c r="G23" s="148">
        <f t="shared" si="6"/>
        <v>0</v>
      </c>
      <c r="H23" s="400"/>
      <c r="I23" s="419"/>
      <c r="J23" s="395"/>
      <c r="K23" s="148">
        <f t="shared" si="7"/>
        <v>0</v>
      </c>
      <c r="L23" s="400"/>
      <c r="M23" s="421"/>
      <c r="N23" s="395"/>
      <c r="O23" s="149">
        <f t="shared" si="8"/>
        <v>0</v>
      </c>
      <c r="P23" s="405"/>
      <c r="Q23" s="309">
        <f t="shared" si="9"/>
        <v>0</v>
      </c>
      <c r="R23" s="310">
        <f t="shared" si="9"/>
        <v>0</v>
      </c>
      <c r="S23" s="151" t="str">
        <f t="shared" si="10"/>
        <v>-</v>
      </c>
      <c r="T23" s="70"/>
      <c r="U23" s="311"/>
      <c r="V23" s="290">
        <f>AD22</f>
        <v>-0.08096774193548387</v>
      </c>
      <c r="W23" s="42"/>
      <c r="X23" s="290" t="e">
        <f>AD23</f>
        <v>#VALUE!</v>
      </c>
      <c r="Y23" s="42"/>
      <c r="Z23" s="290">
        <f>AD24</f>
        <v>-0.1934286349983313</v>
      </c>
      <c r="AA23" s="308"/>
      <c r="AB23" s="23"/>
      <c r="AC23" s="89">
        <v>2.49</v>
      </c>
      <c r="AD23" s="75" t="e">
        <f t="shared" si="11"/>
        <v>#VALUE!</v>
      </c>
      <c r="AE23" s="23"/>
      <c r="AF23" s="23"/>
    </row>
    <row r="24" spans="2:32" ht="15" customHeight="1" thickBot="1">
      <c r="B24" s="312" t="s">
        <v>12</v>
      </c>
      <c r="C24" s="313" t="s">
        <v>15</v>
      </c>
      <c r="D24" s="97">
        <v>0.07</v>
      </c>
      <c r="E24" s="420">
        <v>64.06</v>
      </c>
      <c r="F24" s="99">
        <v>71.3</v>
      </c>
      <c r="G24" s="162">
        <f t="shared" si="6"/>
        <v>165.41599999999997</v>
      </c>
      <c r="H24" s="401">
        <v>8935</v>
      </c>
      <c r="I24" s="420">
        <v>46.65</v>
      </c>
      <c r="J24" s="398">
        <v>63.27</v>
      </c>
      <c r="K24" s="162">
        <f t="shared" si="7"/>
        <v>146.7864</v>
      </c>
      <c r="L24" s="401">
        <v>8225</v>
      </c>
      <c r="M24" s="420">
        <v>69.07</v>
      </c>
      <c r="N24" s="398">
        <v>67.4</v>
      </c>
      <c r="O24" s="155">
        <f t="shared" si="8"/>
        <v>156.368</v>
      </c>
      <c r="P24" s="406">
        <v>8427</v>
      </c>
      <c r="Q24" s="314">
        <f t="shared" si="9"/>
        <v>179.78</v>
      </c>
      <c r="R24" s="315">
        <f t="shared" si="9"/>
        <v>201.97</v>
      </c>
      <c r="S24" s="159">
        <f t="shared" si="10"/>
        <v>-0.12342863499833127</v>
      </c>
      <c r="T24" s="70"/>
      <c r="U24" s="311"/>
      <c r="V24" s="42"/>
      <c r="W24" s="42"/>
      <c r="X24" s="42"/>
      <c r="Y24" s="42"/>
      <c r="Z24" s="42"/>
      <c r="AA24" s="308"/>
      <c r="AB24" s="23"/>
      <c r="AC24" s="89">
        <v>2.32</v>
      </c>
      <c r="AD24" s="75">
        <f t="shared" si="11"/>
        <v>-0.1934286349983313</v>
      </c>
      <c r="AE24" s="23"/>
      <c r="AF24" s="23"/>
    </row>
    <row r="25" spans="2:32" ht="15" customHeight="1" thickBot="1">
      <c r="B25" s="545" t="s">
        <v>4</v>
      </c>
      <c r="C25" s="546"/>
      <c r="D25" s="546"/>
      <c r="E25" s="316"/>
      <c r="F25" s="317"/>
      <c r="G25" s="162">
        <f>SUM(G19:G24)</f>
        <v>627.27</v>
      </c>
      <c r="H25" s="318">
        <f>SUM(H19:H24)</f>
        <v>34440</v>
      </c>
      <c r="I25" s="319"/>
      <c r="J25" s="320"/>
      <c r="K25" s="162">
        <f>SUM(K19:K24)</f>
        <v>550.2564</v>
      </c>
      <c r="L25" s="163">
        <f>SUM(L19:L24)</f>
        <v>33079</v>
      </c>
      <c r="M25" s="321"/>
      <c r="N25" s="320"/>
      <c r="O25" s="162">
        <f>SUM(O19:O24)</f>
        <v>508.834</v>
      </c>
      <c r="P25" s="318">
        <f>SUM(P19:P24)</f>
        <v>31274</v>
      </c>
      <c r="Q25" s="322"/>
      <c r="R25" s="323"/>
      <c r="S25" s="324"/>
      <c r="T25" s="113"/>
      <c r="U25" s="311"/>
      <c r="V25" s="42"/>
      <c r="W25" s="42"/>
      <c r="X25" s="42"/>
      <c r="Y25" s="42"/>
      <c r="Z25" s="42"/>
      <c r="AA25" s="308"/>
      <c r="AB25" s="23"/>
      <c r="AC25" s="114"/>
      <c r="AD25" s="32">
        <f>COUNTIF(AD19:AD24,"&gt;=0%")</f>
        <v>1</v>
      </c>
      <c r="AE25" s="23"/>
      <c r="AF25" s="23"/>
    </row>
    <row r="26" spans="2:32" ht="15" customHeight="1" thickBot="1">
      <c r="B26" s="115"/>
      <c r="C26" s="115"/>
      <c r="D26" s="115"/>
      <c r="E26" s="115"/>
      <c r="F26" s="115"/>
      <c r="G26" s="116"/>
      <c r="H26" s="113"/>
      <c r="I26" s="115"/>
      <c r="J26" s="115"/>
      <c r="K26" s="116"/>
      <c r="L26" s="113"/>
      <c r="M26" s="115"/>
      <c r="N26" s="115"/>
      <c r="O26" s="116"/>
      <c r="P26" s="113"/>
      <c r="Q26" s="117"/>
      <c r="R26" s="113"/>
      <c r="S26" s="113"/>
      <c r="T26" s="113"/>
      <c r="U26" s="325"/>
      <c r="V26" s="326"/>
      <c r="W26" s="326"/>
      <c r="X26" s="326"/>
      <c r="Y26" s="326"/>
      <c r="Z26" s="326"/>
      <c r="AA26" s="327"/>
      <c r="AB26" s="23"/>
      <c r="AC26" s="115"/>
      <c r="AD26" s="115"/>
      <c r="AE26" s="23"/>
      <c r="AF26" s="23"/>
    </row>
    <row r="27" spans="2:32" ht="15" customHeight="1" thickBot="1" thickTop="1">
      <c r="B27" s="38" t="str">
        <f>"平成"&amp;IF($M$6+4&gt;=13,$F$1+1,$F$1)&amp;"年"&amp;E28&amp;"月～"&amp;IF($M$6+6&gt;=13,$F$1+1,$F$1)&amp;"年"&amp;M28&amp;"月"</f>
        <v>平成26年7月～26年9月</v>
      </c>
      <c r="C27" s="38"/>
      <c r="D27" s="38"/>
      <c r="E27" s="38"/>
      <c r="F27" s="23"/>
      <c r="G27" s="23"/>
      <c r="H27" s="23"/>
      <c r="I27" s="38"/>
      <c r="J27" s="23"/>
      <c r="K27" s="23"/>
      <c r="L27" s="23"/>
      <c r="M27" s="38"/>
      <c r="N27" s="23"/>
      <c r="O27" s="23"/>
      <c r="P27" s="23"/>
      <c r="Q27" s="25"/>
      <c r="R27" s="23"/>
      <c r="S27" s="23"/>
      <c r="T27" s="23"/>
      <c r="U27" s="23"/>
      <c r="V27" s="23"/>
      <c r="W27" s="23"/>
      <c r="X27" s="23"/>
      <c r="Y27" s="23"/>
      <c r="Z27" s="23"/>
      <c r="AA27" s="23"/>
      <c r="AB27" s="23"/>
      <c r="AC27" s="23"/>
      <c r="AD27" s="23"/>
      <c r="AE27" s="23"/>
      <c r="AF27" s="23"/>
    </row>
    <row r="28" spans="2:32" ht="13.5" customHeight="1" thickTop="1">
      <c r="B28" s="471" t="s">
        <v>0</v>
      </c>
      <c r="C28" s="527" t="s">
        <v>13</v>
      </c>
      <c r="D28" s="559" t="s">
        <v>20</v>
      </c>
      <c r="E28" s="469">
        <f>IF($M17+1&gt;12,1,$M17+1)</f>
        <v>7</v>
      </c>
      <c r="F28" s="470"/>
      <c r="G28" s="470"/>
      <c r="H28" s="561"/>
      <c r="I28" s="562">
        <f>IF($E28+1&gt;12,1,$E28+1)</f>
        <v>8</v>
      </c>
      <c r="J28" s="470"/>
      <c r="K28" s="470"/>
      <c r="L28" s="470"/>
      <c r="M28" s="469">
        <f>IF($I28+1&gt;12,1,$I28+1)</f>
        <v>9</v>
      </c>
      <c r="N28" s="470"/>
      <c r="O28" s="470"/>
      <c r="P28" s="561"/>
      <c r="Q28" s="553" t="s">
        <v>18</v>
      </c>
      <c r="R28" s="529" t="s">
        <v>88</v>
      </c>
      <c r="S28" s="555" t="s">
        <v>21</v>
      </c>
      <c r="T28" s="43"/>
      <c r="U28" s="573" t="s">
        <v>24</v>
      </c>
      <c r="V28" s="574"/>
      <c r="W28" s="574"/>
      <c r="X28" s="575">
        <f>AD36</f>
        <v>2</v>
      </c>
      <c r="Y28" s="575"/>
      <c r="Z28" s="328" t="s">
        <v>23</v>
      </c>
      <c r="AA28" s="329"/>
      <c r="AB28" s="36"/>
      <c r="AC28" s="491" t="s">
        <v>102</v>
      </c>
      <c r="AD28" s="46"/>
      <c r="AE28" s="23"/>
      <c r="AF28" s="23"/>
    </row>
    <row r="29" spans="2:32" s="47" customFormat="1" ht="29.25" thickBot="1">
      <c r="B29" s="563"/>
      <c r="C29" s="537"/>
      <c r="D29" s="560"/>
      <c r="E29" s="182" t="s">
        <v>17</v>
      </c>
      <c r="F29" s="183" t="s">
        <v>1</v>
      </c>
      <c r="G29" s="184" t="s">
        <v>89</v>
      </c>
      <c r="H29" s="330" t="s">
        <v>2</v>
      </c>
      <c r="I29" s="186" t="s">
        <v>17</v>
      </c>
      <c r="J29" s="187" t="s">
        <v>1</v>
      </c>
      <c r="K29" s="184" t="s">
        <v>89</v>
      </c>
      <c r="L29" s="187" t="s">
        <v>2</v>
      </c>
      <c r="M29" s="331" t="s">
        <v>17</v>
      </c>
      <c r="N29" s="187" t="s">
        <v>1</v>
      </c>
      <c r="O29" s="184" t="s">
        <v>89</v>
      </c>
      <c r="P29" s="330" t="s">
        <v>2</v>
      </c>
      <c r="Q29" s="554"/>
      <c r="R29" s="531"/>
      <c r="S29" s="556"/>
      <c r="T29" s="32"/>
      <c r="U29" s="332"/>
      <c r="V29" s="32"/>
      <c r="W29" s="32"/>
      <c r="X29" s="32"/>
      <c r="Y29" s="32"/>
      <c r="Z29" s="32"/>
      <c r="AA29" s="333"/>
      <c r="AB29" s="20"/>
      <c r="AC29" s="491"/>
      <c r="AD29" s="46"/>
      <c r="AE29" s="20"/>
      <c r="AF29" s="20"/>
    </row>
    <row r="30" spans="2:32" ht="15" customHeight="1" thickTop="1">
      <c r="B30" s="334" t="s">
        <v>7</v>
      </c>
      <c r="C30" s="335" t="s">
        <v>14</v>
      </c>
      <c r="D30" s="63">
        <v>0.01</v>
      </c>
      <c r="E30" s="422">
        <v>544</v>
      </c>
      <c r="F30" s="65">
        <v>580</v>
      </c>
      <c r="G30" s="196">
        <f aca="true" t="shared" si="12" ref="G30:G35">+$AC30*F30</f>
        <v>302.76</v>
      </c>
      <c r="H30" s="399">
        <v>13426</v>
      </c>
      <c r="I30" s="422">
        <v>728</v>
      </c>
      <c r="J30" s="65">
        <v>854</v>
      </c>
      <c r="K30" s="196">
        <f aca="true" t="shared" si="13" ref="K30:K35">+$AC30*J30</f>
        <v>445.788</v>
      </c>
      <c r="L30" s="399">
        <v>20346</v>
      </c>
      <c r="M30" s="422">
        <v>525</v>
      </c>
      <c r="N30" s="65">
        <v>626</v>
      </c>
      <c r="O30" s="196">
        <f aca="true" t="shared" si="14" ref="O30:O35">+$AC30*N30</f>
        <v>326.772</v>
      </c>
      <c r="P30" s="404">
        <v>14700</v>
      </c>
      <c r="Q30" s="336">
        <f aca="true" t="shared" si="15" ref="Q30:R35">E30+I30+M30</f>
        <v>1797</v>
      </c>
      <c r="R30" s="337">
        <f t="shared" si="15"/>
        <v>2060</v>
      </c>
      <c r="S30" s="199">
        <f aca="true" t="shared" si="16" ref="S30:S35">IF(ISERROR((Q30-R30)/Q30),"-",((Q30-R30)/Q30))</f>
        <v>-0.14635503617139678</v>
      </c>
      <c r="T30" s="70"/>
      <c r="U30" s="338"/>
      <c r="V30" s="41"/>
      <c r="W30" s="41"/>
      <c r="X30" s="72">
        <f>AD30</f>
        <v>-0.1563550361713968</v>
      </c>
      <c r="Y30" s="41"/>
      <c r="Z30" s="42"/>
      <c r="AA30" s="339"/>
      <c r="AB30" s="23"/>
      <c r="AC30" s="74">
        <v>0.522</v>
      </c>
      <c r="AD30" s="75">
        <f aca="true" t="shared" si="17" ref="AD30:AD35">S30-D30</f>
        <v>-0.1563550361713968</v>
      </c>
      <c r="AE30" s="23"/>
      <c r="AF30" s="23"/>
    </row>
    <row r="31" spans="2:32" ht="15" customHeight="1">
      <c r="B31" s="202" t="s">
        <v>8</v>
      </c>
      <c r="C31" s="203" t="s">
        <v>103</v>
      </c>
      <c r="D31" s="79">
        <v>0.01</v>
      </c>
      <c r="E31" s="423">
        <v>46</v>
      </c>
      <c r="F31" s="81">
        <v>47</v>
      </c>
      <c r="G31" s="197">
        <f t="shared" si="12"/>
        <v>107.63</v>
      </c>
      <c r="H31" s="400">
        <v>5049</v>
      </c>
      <c r="I31" s="425">
        <v>44</v>
      </c>
      <c r="J31" s="395">
        <v>39</v>
      </c>
      <c r="K31" s="197">
        <f t="shared" si="13"/>
        <v>89.31</v>
      </c>
      <c r="L31" s="400">
        <v>4597</v>
      </c>
      <c r="M31" s="423">
        <v>38</v>
      </c>
      <c r="N31" s="395">
        <v>38</v>
      </c>
      <c r="O31" s="204">
        <f t="shared" si="14"/>
        <v>87.02</v>
      </c>
      <c r="P31" s="405">
        <v>4540</v>
      </c>
      <c r="Q31" s="340">
        <f t="shared" si="15"/>
        <v>128</v>
      </c>
      <c r="R31" s="341">
        <f t="shared" si="15"/>
        <v>124</v>
      </c>
      <c r="S31" s="206">
        <f t="shared" si="16"/>
        <v>0.03125</v>
      </c>
      <c r="T31" s="70"/>
      <c r="U31" s="342"/>
      <c r="V31" s="41"/>
      <c r="W31" s="41"/>
      <c r="X31" s="41"/>
      <c r="Y31" s="41"/>
      <c r="Z31" s="42"/>
      <c r="AA31" s="339"/>
      <c r="AB31" s="23"/>
      <c r="AC31" s="89">
        <v>2.29</v>
      </c>
      <c r="AD31" s="75">
        <f t="shared" si="17"/>
        <v>0.021249999999999998</v>
      </c>
      <c r="AE31" s="23"/>
      <c r="AF31" s="23"/>
    </row>
    <row r="32" spans="2:32" ht="15" customHeight="1">
      <c r="B32" s="202" t="s">
        <v>9</v>
      </c>
      <c r="C32" s="203" t="s">
        <v>103</v>
      </c>
      <c r="D32" s="90"/>
      <c r="E32" s="423"/>
      <c r="F32" s="81"/>
      <c r="G32" s="197">
        <f t="shared" si="12"/>
        <v>0</v>
      </c>
      <c r="H32" s="400"/>
      <c r="I32" s="425"/>
      <c r="J32" s="395"/>
      <c r="K32" s="197">
        <f t="shared" si="13"/>
        <v>0</v>
      </c>
      <c r="L32" s="400"/>
      <c r="M32" s="423"/>
      <c r="N32" s="395"/>
      <c r="O32" s="204">
        <f t="shared" si="14"/>
        <v>0</v>
      </c>
      <c r="P32" s="405"/>
      <c r="Q32" s="340">
        <f t="shared" si="15"/>
        <v>0</v>
      </c>
      <c r="R32" s="341">
        <f t="shared" si="15"/>
        <v>0</v>
      </c>
      <c r="S32" s="206" t="str">
        <f t="shared" si="16"/>
        <v>-</v>
      </c>
      <c r="T32" s="70"/>
      <c r="U32" s="342"/>
      <c r="V32" s="41"/>
      <c r="W32" s="72">
        <f>AD31</f>
        <v>0.021249999999999998</v>
      </c>
      <c r="X32" s="41"/>
      <c r="Y32" s="72" t="e">
        <f>AD32</f>
        <v>#VALUE!</v>
      </c>
      <c r="Z32" s="42"/>
      <c r="AA32" s="339"/>
      <c r="AB32" s="23"/>
      <c r="AC32" s="92">
        <v>6.54</v>
      </c>
      <c r="AD32" s="75" t="e">
        <f t="shared" si="17"/>
        <v>#VALUE!</v>
      </c>
      <c r="AE32" s="23"/>
      <c r="AF32" s="23"/>
    </row>
    <row r="33" spans="2:32" ht="15" customHeight="1">
      <c r="B33" s="202" t="s">
        <v>10</v>
      </c>
      <c r="C33" s="203" t="s">
        <v>103</v>
      </c>
      <c r="D33" s="79">
        <v>0.01</v>
      </c>
      <c r="E33" s="423">
        <v>22.5</v>
      </c>
      <c r="F33" s="81">
        <v>30.5</v>
      </c>
      <c r="G33" s="197">
        <f t="shared" si="12"/>
        <v>7.015000000000001</v>
      </c>
      <c r="H33" s="400">
        <v>8480</v>
      </c>
      <c r="I33" s="425">
        <v>22.5</v>
      </c>
      <c r="J33" s="395">
        <v>30.5</v>
      </c>
      <c r="K33" s="197">
        <f t="shared" si="13"/>
        <v>7.015000000000001</v>
      </c>
      <c r="L33" s="400">
        <v>8480</v>
      </c>
      <c r="M33" s="425">
        <v>28</v>
      </c>
      <c r="N33" s="395">
        <v>28.5</v>
      </c>
      <c r="O33" s="204">
        <f t="shared" si="14"/>
        <v>6.555000000000001</v>
      </c>
      <c r="P33" s="405">
        <v>7745</v>
      </c>
      <c r="Q33" s="340">
        <f t="shared" si="15"/>
        <v>73</v>
      </c>
      <c r="R33" s="341">
        <f t="shared" si="15"/>
        <v>89.5</v>
      </c>
      <c r="S33" s="206">
        <f t="shared" si="16"/>
        <v>-0.22602739726027396</v>
      </c>
      <c r="T33" s="70"/>
      <c r="U33" s="342"/>
      <c r="V33" s="41"/>
      <c r="W33" s="41"/>
      <c r="X33" s="41"/>
      <c r="Y33" s="41"/>
      <c r="Z33" s="42"/>
      <c r="AA33" s="339"/>
      <c r="AB33" s="23"/>
      <c r="AC33" s="89">
        <v>0.23</v>
      </c>
      <c r="AD33" s="75">
        <f t="shared" si="17"/>
        <v>-0.23602739726027397</v>
      </c>
      <c r="AE33" s="23"/>
      <c r="AF33" s="23"/>
    </row>
    <row r="34" spans="2:32" ht="15" customHeight="1">
      <c r="B34" s="202" t="s">
        <v>11</v>
      </c>
      <c r="C34" s="203" t="s">
        <v>15</v>
      </c>
      <c r="D34" s="79"/>
      <c r="E34" s="423"/>
      <c r="F34" s="81"/>
      <c r="G34" s="197">
        <f t="shared" si="12"/>
        <v>0</v>
      </c>
      <c r="H34" s="400"/>
      <c r="I34" s="423"/>
      <c r="J34" s="395"/>
      <c r="K34" s="197">
        <f t="shared" si="13"/>
        <v>0</v>
      </c>
      <c r="L34" s="400"/>
      <c r="M34" s="425"/>
      <c r="N34" s="395"/>
      <c r="O34" s="204">
        <f t="shared" si="14"/>
        <v>0</v>
      </c>
      <c r="P34" s="405"/>
      <c r="Q34" s="340">
        <f t="shared" si="15"/>
        <v>0</v>
      </c>
      <c r="R34" s="341">
        <f t="shared" si="15"/>
        <v>0</v>
      </c>
      <c r="S34" s="206" t="str">
        <f t="shared" si="16"/>
        <v>-</v>
      </c>
      <c r="T34" s="70"/>
      <c r="U34" s="342"/>
      <c r="V34" s="290">
        <f>AD33</f>
        <v>-0.23602739726027397</v>
      </c>
      <c r="W34" s="42"/>
      <c r="X34" s="290" t="e">
        <f>AD34</f>
        <v>#VALUE!</v>
      </c>
      <c r="Y34" s="42"/>
      <c r="Z34" s="290">
        <f>AD35</f>
        <v>0.05818007526805359</v>
      </c>
      <c r="AA34" s="339"/>
      <c r="AB34" s="23"/>
      <c r="AC34" s="89">
        <v>2.49</v>
      </c>
      <c r="AD34" s="75" t="e">
        <f t="shared" si="17"/>
        <v>#VALUE!</v>
      </c>
      <c r="AE34" s="23"/>
      <c r="AF34" s="23"/>
    </row>
    <row r="35" spans="2:32" ht="15" customHeight="1" thickBot="1">
      <c r="B35" s="209" t="s">
        <v>12</v>
      </c>
      <c r="C35" s="210" t="s">
        <v>15</v>
      </c>
      <c r="D35" s="97">
        <v>0.05</v>
      </c>
      <c r="E35" s="424">
        <v>75.82</v>
      </c>
      <c r="F35" s="99">
        <v>77.24</v>
      </c>
      <c r="G35" s="343">
        <f t="shared" si="12"/>
        <v>179.19679999999997</v>
      </c>
      <c r="H35" s="401">
        <v>9423</v>
      </c>
      <c r="I35" s="424">
        <v>118</v>
      </c>
      <c r="J35" s="398">
        <v>98.8</v>
      </c>
      <c r="K35" s="343">
        <f t="shared" si="13"/>
        <v>229.21599999999998</v>
      </c>
      <c r="L35" s="401">
        <v>11932</v>
      </c>
      <c r="M35" s="424">
        <v>87.84</v>
      </c>
      <c r="N35" s="398">
        <v>75.15</v>
      </c>
      <c r="O35" s="211">
        <f t="shared" si="14"/>
        <v>174.348</v>
      </c>
      <c r="P35" s="406">
        <v>8960</v>
      </c>
      <c r="Q35" s="344">
        <f t="shared" si="15"/>
        <v>281.65999999999997</v>
      </c>
      <c r="R35" s="345">
        <f t="shared" si="15"/>
        <v>251.19</v>
      </c>
      <c r="S35" s="214">
        <f t="shared" si="16"/>
        <v>0.1081800752680536</v>
      </c>
      <c r="T35" s="70"/>
      <c r="U35" s="342"/>
      <c r="V35" s="42"/>
      <c r="W35" s="42"/>
      <c r="X35" s="42"/>
      <c r="Y35" s="42"/>
      <c r="Z35" s="42"/>
      <c r="AA35" s="339"/>
      <c r="AB35" s="23"/>
      <c r="AC35" s="89">
        <v>2.32</v>
      </c>
      <c r="AD35" s="75">
        <f t="shared" si="17"/>
        <v>0.05818007526805359</v>
      </c>
      <c r="AE35" s="23"/>
      <c r="AF35" s="23"/>
    </row>
    <row r="36" spans="2:32" ht="15" customHeight="1" thickBot="1">
      <c r="B36" s="557" t="s">
        <v>4</v>
      </c>
      <c r="C36" s="558"/>
      <c r="D36" s="558"/>
      <c r="E36" s="346"/>
      <c r="F36" s="347"/>
      <c r="G36" s="343">
        <f>SUM(G30:G35)</f>
        <v>596.6017999999999</v>
      </c>
      <c r="H36" s="348">
        <f>SUM(H30:H35)</f>
        <v>36378</v>
      </c>
      <c r="I36" s="347"/>
      <c r="J36" s="347"/>
      <c r="K36" s="343">
        <f>SUM(K30:K35)</f>
        <v>771.329</v>
      </c>
      <c r="L36" s="349">
        <f>SUM(L30:L35)</f>
        <v>45355</v>
      </c>
      <c r="M36" s="346"/>
      <c r="N36" s="347"/>
      <c r="O36" s="343">
        <f>SUM(O30:O35)</f>
        <v>594.6949999999999</v>
      </c>
      <c r="P36" s="348">
        <f>SUM(P30:P35)</f>
        <v>35945</v>
      </c>
      <c r="Q36" s="350"/>
      <c r="R36" s="351"/>
      <c r="S36" s="352"/>
      <c r="T36" s="113"/>
      <c r="U36" s="342"/>
      <c r="V36" s="42"/>
      <c r="W36" s="42"/>
      <c r="X36" s="42"/>
      <c r="Y36" s="42"/>
      <c r="Z36" s="42"/>
      <c r="AA36" s="339"/>
      <c r="AB36" s="23"/>
      <c r="AC36" s="114"/>
      <c r="AD36" s="32">
        <f>COUNTIF(AD30:AD35,"&gt;=0%")</f>
        <v>2</v>
      </c>
      <c r="AE36" s="23"/>
      <c r="AF36" s="23"/>
    </row>
    <row r="37" spans="2:32" ht="15" customHeight="1" thickBot="1">
      <c r="B37" s="115"/>
      <c r="C37" s="115"/>
      <c r="D37" s="115"/>
      <c r="E37" s="115"/>
      <c r="F37" s="115"/>
      <c r="G37" s="116"/>
      <c r="H37" s="113"/>
      <c r="I37" s="115"/>
      <c r="J37" s="115"/>
      <c r="K37" s="116"/>
      <c r="L37" s="113"/>
      <c r="M37" s="115"/>
      <c r="N37" s="115"/>
      <c r="O37" s="116"/>
      <c r="P37" s="113"/>
      <c r="Q37" s="117"/>
      <c r="R37" s="113"/>
      <c r="S37" s="113"/>
      <c r="T37" s="113"/>
      <c r="U37" s="353"/>
      <c r="V37" s="354"/>
      <c r="W37" s="354"/>
      <c r="X37" s="354"/>
      <c r="Y37" s="354"/>
      <c r="Z37" s="354"/>
      <c r="AA37" s="355"/>
      <c r="AB37" s="23"/>
      <c r="AC37" s="115"/>
      <c r="AD37" s="115"/>
      <c r="AE37" s="23"/>
      <c r="AF37" s="23"/>
    </row>
    <row r="38" spans="2:32" ht="15" customHeight="1" thickBot="1" thickTop="1">
      <c r="B38" s="38" t="str">
        <f>"平成"&amp;IF($M$6+7&gt;=13,$F$1+1,$F$1)&amp;"年"&amp;E39&amp;"月～"&amp;IF($M$6+9&gt;=13,$F$1+1,$F$1)&amp;"年"&amp;M39&amp;"月"</f>
        <v>平成26年10月～26年12月</v>
      </c>
      <c r="C38" s="38"/>
      <c r="D38" s="38"/>
      <c r="E38" s="38"/>
      <c r="F38" s="23"/>
      <c r="G38" s="23"/>
      <c r="H38" s="23"/>
      <c r="I38" s="38"/>
      <c r="J38" s="23"/>
      <c r="K38" s="23"/>
      <c r="L38" s="23"/>
      <c r="M38" s="38"/>
      <c r="N38" s="23"/>
      <c r="O38" s="23"/>
      <c r="P38" s="23"/>
      <c r="Q38" s="25"/>
      <c r="R38" s="23"/>
      <c r="S38" s="23"/>
      <c r="T38" s="23"/>
      <c r="U38" s="23"/>
      <c r="V38" s="23"/>
      <c r="W38" s="23"/>
      <c r="X38" s="23"/>
      <c r="Y38" s="23"/>
      <c r="Z38" s="23"/>
      <c r="AA38" s="23"/>
      <c r="AB38" s="23"/>
      <c r="AC38" s="23"/>
      <c r="AD38" s="23"/>
      <c r="AE38" s="23"/>
      <c r="AF38" s="23"/>
    </row>
    <row r="39" spans="2:32" ht="13.5" customHeight="1" thickTop="1">
      <c r="B39" s="460" t="s">
        <v>0</v>
      </c>
      <c r="C39" s="462" t="s">
        <v>13</v>
      </c>
      <c r="D39" s="571" t="s">
        <v>20</v>
      </c>
      <c r="E39" s="566">
        <f>IF($M28+1&gt;12,1,$M28+1)</f>
        <v>10</v>
      </c>
      <c r="F39" s="467"/>
      <c r="G39" s="467"/>
      <c r="H39" s="468"/>
      <c r="I39" s="466">
        <f>IF($E39+1&gt;12,1,$E39+1)</f>
        <v>11</v>
      </c>
      <c r="J39" s="467"/>
      <c r="K39" s="467"/>
      <c r="L39" s="467"/>
      <c r="M39" s="566">
        <f>IF($I39+1&gt;12,1,$I39+1)</f>
        <v>12</v>
      </c>
      <c r="N39" s="467"/>
      <c r="O39" s="467"/>
      <c r="P39" s="468"/>
      <c r="Q39" s="567" t="s">
        <v>18</v>
      </c>
      <c r="R39" s="458" t="s">
        <v>88</v>
      </c>
      <c r="S39" s="453" t="s">
        <v>21</v>
      </c>
      <c r="T39" s="43"/>
      <c r="U39" s="576" t="s">
        <v>24</v>
      </c>
      <c r="V39" s="577"/>
      <c r="W39" s="577"/>
      <c r="X39" s="578">
        <f>AD47</f>
        <v>2</v>
      </c>
      <c r="Y39" s="578"/>
      <c r="Z39" s="356" t="s">
        <v>23</v>
      </c>
      <c r="AA39" s="357"/>
      <c r="AB39" s="36"/>
      <c r="AC39" s="491" t="s">
        <v>102</v>
      </c>
      <c r="AD39" s="46"/>
      <c r="AE39" s="23"/>
      <c r="AF39" s="23"/>
    </row>
    <row r="40" spans="2:32" s="47" customFormat="1" ht="29.25" thickBot="1">
      <c r="B40" s="569"/>
      <c r="C40" s="570"/>
      <c r="D40" s="572"/>
      <c r="E40" s="358" t="s">
        <v>17</v>
      </c>
      <c r="F40" s="359" t="s">
        <v>1</v>
      </c>
      <c r="G40" s="360" t="s">
        <v>89</v>
      </c>
      <c r="H40" s="361" t="s">
        <v>2</v>
      </c>
      <c r="I40" s="362" t="s">
        <v>17</v>
      </c>
      <c r="J40" s="363" t="s">
        <v>1</v>
      </c>
      <c r="K40" s="360" t="s">
        <v>89</v>
      </c>
      <c r="L40" s="363" t="s">
        <v>2</v>
      </c>
      <c r="M40" s="364" t="s">
        <v>17</v>
      </c>
      <c r="N40" s="363" t="s">
        <v>1</v>
      </c>
      <c r="O40" s="360" t="s">
        <v>89</v>
      </c>
      <c r="P40" s="361" t="s">
        <v>2</v>
      </c>
      <c r="Q40" s="568"/>
      <c r="R40" s="459"/>
      <c r="S40" s="585"/>
      <c r="T40" s="32"/>
      <c r="U40" s="365"/>
      <c r="V40" s="32"/>
      <c r="W40" s="32"/>
      <c r="X40" s="32"/>
      <c r="Y40" s="32"/>
      <c r="Z40" s="32"/>
      <c r="AA40" s="366"/>
      <c r="AB40" s="20"/>
      <c r="AC40" s="491"/>
      <c r="AD40" s="46"/>
      <c r="AE40" s="20"/>
      <c r="AF40" s="20"/>
    </row>
    <row r="41" spans="2:32" ht="15" customHeight="1" thickTop="1">
      <c r="B41" s="235" t="s">
        <v>7</v>
      </c>
      <c r="C41" s="236" t="s">
        <v>14</v>
      </c>
      <c r="D41" s="63">
        <v>0.01</v>
      </c>
      <c r="E41" s="426">
        <v>429</v>
      </c>
      <c r="F41" s="65">
        <v>531</v>
      </c>
      <c r="G41" s="237">
        <f aca="true" t="shared" si="18" ref="G41:G46">+$AC41*F41</f>
        <v>277.182</v>
      </c>
      <c r="H41" s="399">
        <v>12320</v>
      </c>
      <c r="I41" s="426">
        <v>456</v>
      </c>
      <c r="J41" s="65">
        <v>284</v>
      </c>
      <c r="K41" s="237">
        <f aca="true" t="shared" si="19" ref="K41:K46">+$AC41*J41</f>
        <v>148.24800000000002</v>
      </c>
      <c r="L41" s="399">
        <v>6120</v>
      </c>
      <c r="M41" s="426">
        <v>422</v>
      </c>
      <c r="N41" s="65">
        <v>410</v>
      </c>
      <c r="O41" s="237">
        <f aca="true" t="shared" si="20" ref="O41:O46">+$AC41*N41</f>
        <v>214.02</v>
      </c>
      <c r="P41" s="404">
        <v>9173</v>
      </c>
      <c r="Q41" s="367">
        <f aca="true" t="shared" si="21" ref="Q41:R46">E41+I41+M41</f>
        <v>1307</v>
      </c>
      <c r="R41" s="368">
        <f t="shared" si="21"/>
        <v>1225</v>
      </c>
      <c r="S41" s="239">
        <f aca="true" t="shared" si="22" ref="S41:S46">IF(ISERROR((Q41-R41)/Q41),"-",((Q41-R41)/Q41))</f>
        <v>0.06273909716908951</v>
      </c>
      <c r="T41" s="72"/>
      <c r="U41" s="369"/>
      <c r="V41" s="41"/>
      <c r="W41" s="41"/>
      <c r="X41" s="72">
        <f>AD41</f>
        <v>0.05273909716908951</v>
      </c>
      <c r="Y41" s="41"/>
      <c r="Z41" s="42"/>
      <c r="AA41" s="370"/>
      <c r="AB41" s="23"/>
      <c r="AC41" s="74">
        <v>0.522</v>
      </c>
      <c r="AD41" s="75">
        <f aca="true" t="shared" si="23" ref="AD41:AD46">S41-D41</f>
        <v>0.05273909716908951</v>
      </c>
      <c r="AE41" s="23"/>
      <c r="AF41" s="23"/>
    </row>
    <row r="42" spans="2:32" ht="15" customHeight="1">
      <c r="B42" s="242" t="s">
        <v>8</v>
      </c>
      <c r="C42" s="243" t="s">
        <v>103</v>
      </c>
      <c r="D42" s="79">
        <v>0.03</v>
      </c>
      <c r="E42" s="427">
        <v>59</v>
      </c>
      <c r="F42" s="81">
        <v>46</v>
      </c>
      <c r="G42" s="244">
        <f t="shared" si="18"/>
        <v>105.34</v>
      </c>
      <c r="H42" s="400">
        <v>5059</v>
      </c>
      <c r="I42" s="429">
        <v>74</v>
      </c>
      <c r="J42" s="395">
        <v>88</v>
      </c>
      <c r="K42" s="244">
        <f t="shared" si="19"/>
        <v>201.52</v>
      </c>
      <c r="L42" s="400">
        <v>7717</v>
      </c>
      <c r="M42" s="427">
        <v>123</v>
      </c>
      <c r="N42" s="395">
        <v>130</v>
      </c>
      <c r="O42" s="245">
        <f t="shared" si="20"/>
        <v>297.7</v>
      </c>
      <c r="P42" s="405">
        <v>12601</v>
      </c>
      <c r="Q42" s="371">
        <f t="shared" si="21"/>
        <v>256</v>
      </c>
      <c r="R42" s="372">
        <f t="shared" si="21"/>
        <v>264</v>
      </c>
      <c r="S42" s="247">
        <f t="shared" si="22"/>
        <v>-0.03125</v>
      </c>
      <c r="T42" s="72"/>
      <c r="U42" s="373"/>
      <c r="V42" s="41"/>
      <c r="W42" s="41"/>
      <c r="X42" s="41"/>
      <c r="Y42" s="41"/>
      <c r="Z42" s="42"/>
      <c r="AA42" s="370"/>
      <c r="AB42" s="23"/>
      <c r="AC42" s="89">
        <v>2.29</v>
      </c>
      <c r="AD42" s="75">
        <f t="shared" si="23"/>
        <v>-0.06125</v>
      </c>
      <c r="AE42" s="23"/>
      <c r="AF42" s="23"/>
    </row>
    <row r="43" spans="2:32" ht="15" customHeight="1">
      <c r="B43" s="242" t="s">
        <v>9</v>
      </c>
      <c r="C43" s="243" t="s">
        <v>103</v>
      </c>
      <c r="D43" s="90"/>
      <c r="E43" s="427"/>
      <c r="F43" s="81"/>
      <c r="G43" s="244">
        <f t="shared" si="18"/>
        <v>0</v>
      </c>
      <c r="H43" s="400"/>
      <c r="I43" s="429"/>
      <c r="J43" s="395"/>
      <c r="K43" s="244">
        <f t="shared" si="19"/>
        <v>0</v>
      </c>
      <c r="L43" s="400"/>
      <c r="M43" s="427"/>
      <c r="N43" s="395"/>
      <c r="O43" s="245">
        <f t="shared" si="20"/>
        <v>0</v>
      </c>
      <c r="P43" s="405"/>
      <c r="Q43" s="371">
        <f t="shared" si="21"/>
        <v>0</v>
      </c>
      <c r="R43" s="372">
        <f t="shared" si="21"/>
        <v>0</v>
      </c>
      <c r="S43" s="247" t="str">
        <f t="shared" si="22"/>
        <v>-</v>
      </c>
      <c r="T43" s="72"/>
      <c r="U43" s="373"/>
      <c r="V43" s="41"/>
      <c r="W43" s="72">
        <f>AD42</f>
        <v>-0.06125</v>
      </c>
      <c r="X43" s="41"/>
      <c r="Y43" s="72" t="e">
        <f>AD43</f>
        <v>#VALUE!</v>
      </c>
      <c r="Z43" s="42"/>
      <c r="AA43" s="370"/>
      <c r="AB43" s="23"/>
      <c r="AC43" s="92">
        <v>6.54</v>
      </c>
      <c r="AD43" s="75" t="e">
        <f t="shared" si="23"/>
        <v>#VALUE!</v>
      </c>
      <c r="AE43" s="23"/>
      <c r="AF43" s="23"/>
    </row>
    <row r="44" spans="2:32" ht="15" customHeight="1">
      <c r="B44" s="242" t="s">
        <v>10</v>
      </c>
      <c r="C44" s="243" t="s">
        <v>103</v>
      </c>
      <c r="D44" s="79">
        <v>0.01</v>
      </c>
      <c r="E44" s="427">
        <v>28</v>
      </c>
      <c r="F44" s="81">
        <v>28.5</v>
      </c>
      <c r="G44" s="244">
        <f t="shared" si="18"/>
        <v>6.555000000000001</v>
      </c>
      <c r="H44" s="400">
        <v>7745</v>
      </c>
      <c r="I44" s="429">
        <v>28</v>
      </c>
      <c r="J44" s="395">
        <v>28.5</v>
      </c>
      <c r="K44" s="244">
        <f t="shared" si="19"/>
        <v>6.555000000000001</v>
      </c>
      <c r="L44" s="400">
        <v>7745</v>
      </c>
      <c r="M44" s="429">
        <v>28</v>
      </c>
      <c r="N44" s="395">
        <v>28.5</v>
      </c>
      <c r="O44" s="245">
        <f t="shared" si="20"/>
        <v>6.555000000000001</v>
      </c>
      <c r="P44" s="405">
        <v>7745</v>
      </c>
      <c r="Q44" s="371">
        <f t="shared" si="21"/>
        <v>84</v>
      </c>
      <c r="R44" s="372">
        <f t="shared" si="21"/>
        <v>85.5</v>
      </c>
      <c r="S44" s="247">
        <f t="shared" si="22"/>
        <v>-0.017857142857142856</v>
      </c>
      <c r="T44" s="72"/>
      <c r="U44" s="373"/>
      <c r="V44" s="41"/>
      <c r="W44" s="41"/>
      <c r="X44" s="41"/>
      <c r="Y44" s="41"/>
      <c r="Z44" s="42"/>
      <c r="AA44" s="370"/>
      <c r="AB44" s="23"/>
      <c r="AC44" s="89">
        <v>0.23</v>
      </c>
      <c r="AD44" s="75">
        <f t="shared" si="23"/>
        <v>-0.027857142857142858</v>
      </c>
      <c r="AE44" s="23"/>
      <c r="AF44" s="23"/>
    </row>
    <row r="45" spans="2:32" ht="15" customHeight="1">
      <c r="B45" s="242" t="s">
        <v>11</v>
      </c>
      <c r="C45" s="243" t="s">
        <v>15</v>
      </c>
      <c r="D45" s="79">
        <v>0.1</v>
      </c>
      <c r="E45" s="427"/>
      <c r="F45" s="81"/>
      <c r="G45" s="244">
        <f t="shared" si="18"/>
        <v>0</v>
      </c>
      <c r="H45" s="400"/>
      <c r="I45" s="427">
        <v>15</v>
      </c>
      <c r="J45" s="395">
        <v>8</v>
      </c>
      <c r="K45" s="244">
        <f t="shared" si="19"/>
        <v>19.92</v>
      </c>
      <c r="L45" s="400">
        <v>560</v>
      </c>
      <c r="M45" s="429">
        <v>20</v>
      </c>
      <c r="N45" s="395">
        <v>15</v>
      </c>
      <c r="O45" s="245">
        <f t="shared" si="20"/>
        <v>37.35</v>
      </c>
      <c r="P45" s="405">
        <v>1050</v>
      </c>
      <c r="Q45" s="371">
        <f t="shared" si="21"/>
        <v>35</v>
      </c>
      <c r="R45" s="372">
        <f t="shared" si="21"/>
        <v>23</v>
      </c>
      <c r="S45" s="247">
        <f t="shared" si="22"/>
        <v>0.34285714285714286</v>
      </c>
      <c r="T45" s="72"/>
      <c r="U45" s="373"/>
      <c r="V45" s="290">
        <f>AD44</f>
        <v>-0.027857142857142858</v>
      </c>
      <c r="W45" s="42"/>
      <c r="X45" s="290">
        <f>AD45</f>
        <v>0.24285714285714285</v>
      </c>
      <c r="Y45" s="42"/>
      <c r="Z45" s="290">
        <f>AD46</f>
        <v>-0.0351756364808251</v>
      </c>
      <c r="AA45" s="370"/>
      <c r="AB45" s="23"/>
      <c r="AC45" s="89">
        <v>2.49</v>
      </c>
      <c r="AD45" s="75">
        <f t="shared" si="23"/>
        <v>0.24285714285714285</v>
      </c>
      <c r="AE45" s="23"/>
      <c r="AF45" s="23"/>
    </row>
    <row r="46" spans="2:32" ht="15" customHeight="1" thickBot="1">
      <c r="B46" s="249" t="s">
        <v>12</v>
      </c>
      <c r="C46" s="250" t="s">
        <v>15</v>
      </c>
      <c r="D46" s="97">
        <v>0.05</v>
      </c>
      <c r="E46" s="428">
        <v>53.91</v>
      </c>
      <c r="F46" s="99">
        <v>58.94</v>
      </c>
      <c r="G46" s="251">
        <f t="shared" si="18"/>
        <v>136.74079999999998</v>
      </c>
      <c r="H46" s="401">
        <v>6981</v>
      </c>
      <c r="I46" s="428">
        <v>55.19</v>
      </c>
      <c r="J46" s="398">
        <v>76.36</v>
      </c>
      <c r="K46" s="251">
        <f t="shared" si="19"/>
        <v>177.15519999999998</v>
      </c>
      <c r="L46" s="401">
        <v>9272</v>
      </c>
      <c r="M46" s="428">
        <v>139.14</v>
      </c>
      <c r="N46" s="398">
        <v>109.26</v>
      </c>
      <c r="O46" s="252">
        <f t="shared" si="20"/>
        <v>253.48319999999998</v>
      </c>
      <c r="P46" s="406">
        <v>13384</v>
      </c>
      <c r="Q46" s="374">
        <f t="shared" si="21"/>
        <v>248.23999999999998</v>
      </c>
      <c r="R46" s="375">
        <f t="shared" si="21"/>
        <v>244.56</v>
      </c>
      <c r="S46" s="254">
        <f t="shared" si="22"/>
        <v>0.014824363519174906</v>
      </c>
      <c r="T46" s="72"/>
      <c r="U46" s="373"/>
      <c r="V46" s="42"/>
      <c r="W46" s="42"/>
      <c r="X46" s="42"/>
      <c r="Y46" s="42"/>
      <c r="Z46" s="42"/>
      <c r="AA46" s="370"/>
      <c r="AB46" s="23"/>
      <c r="AC46" s="89">
        <v>2.32</v>
      </c>
      <c r="AD46" s="75">
        <f t="shared" si="23"/>
        <v>-0.0351756364808251</v>
      </c>
      <c r="AE46" s="23"/>
      <c r="AF46" s="23"/>
    </row>
    <row r="47" spans="2:32" ht="15" customHeight="1" thickBot="1">
      <c r="B47" s="564" t="s">
        <v>4</v>
      </c>
      <c r="C47" s="565"/>
      <c r="D47" s="565"/>
      <c r="E47" s="376"/>
      <c r="F47" s="377"/>
      <c r="G47" s="251">
        <f>SUM(G41:G46)</f>
        <v>525.8178</v>
      </c>
      <c r="H47" s="378">
        <f>SUM(H41:H46)</f>
        <v>32105</v>
      </c>
      <c r="I47" s="379"/>
      <c r="J47" s="380"/>
      <c r="K47" s="251">
        <f>SUM(K41:K46)</f>
        <v>553.3982000000001</v>
      </c>
      <c r="L47" s="381">
        <f>SUM(L41:L46)</f>
        <v>31414</v>
      </c>
      <c r="M47" s="382"/>
      <c r="N47" s="380"/>
      <c r="O47" s="251">
        <f>SUM(O41:O46)</f>
        <v>809.1082</v>
      </c>
      <c r="P47" s="257">
        <f>SUM(P41:P46)</f>
        <v>43953</v>
      </c>
      <c r="Q47" s="383"/>
      <c r="R47" s="384"/>
      <c r="S47" s="385"/>
      <c r="T47" s="113"/>
      <c r="U47" s="373"/>
      <c r="V47" s="42"/>
      <c r="W47" s="42"/>
      <c r="X47" s="42"/>
      <c r="Y47" s="42"/>
      <c r="Z47" s="42"/>
      <c r="AA47" s="370"/>
      <c r="AB47" s="23"/>
      <c r="AC47" s="114"/>
      <c r="AD47" s="32">
        <f>COUNTIF(AD41:AD46,"&gt;=0%")</f>
        <v>2</v>
      </c>
      <c r="AE47" s="23"/>
      <c r="AF47" s="23"/>
    </row>
    <row r="48" spans="2:32" ht="14.25" thickBot="1">
      <c r="B48" s="23"/>
      <c r="C48" s="23"/>
      <c r="D48" s="23"/>
      <c r="E48" s="23"/>
      <c r="F48" s="23"/>
      <c r="G48" s="23"/>
      <c r="H48" s="23"/>
      <c r="I48" s="23"/>
      <c r="J48" s="23"/>
      <c r="K48" s="23"/>
      <c r="L48" s="23"/>
      <c r="M48" s="23"/>
      <c r="N48" s="23"/>
      <c r="O48" s="23"/>
      <c r="P48" s="23"/>
      <c r="Q48" s="25"/>
      <c r="R48" s="23"/>
      <c r="S48" s="23"/>
      <c r="T48" s="23"/>
      <c r="U48" s="386"/>
      <c r="V48" s="387"/>
      <c r="W48" s="387"/>
      <c r="X48" s="387"/>
      <c r="Y48" s="387"/>
      <c r="Z48" s="387"/>
      <c r="AA48" s="388"/>
      <c r="AB48" s="23"/>
      <c r="AC48" s="23"/>
      <c r="AD48" s="115"/>
      <c r="AE48" s="23"/>
      <c r="AF48" s="23"/>
    </row>
    <row r="49" spans="2:32" ht="14.25" thickTop="1">
      <c r="B49" s="23"/>
      <c r="C49" s="23"/>
      <c r="D49" s="23"/>
      <c r="E49" s="23"/>
      <c r="F49" s="23"/>
      <c r="G49" s="23"/>
      <c r="H49" s="23"/>
      <c r="I49" s="23"/>
      <c r="J49" s="23"/>
      <c r="K49" s="23"/>
      <c r="L49" s="23"/>
      <c r="M49" s="23"/>
      <c r="N49" s="23"/>
      <c r="O49" s="23"/>
      <c r="P49" s="23"/>
      <c r="Q49" s="25"/>
      <c r="R49" s="23"/>
      <c r="S49" s="23"/>
      <c r="T49" s="23"/>
      <c r="U49" s="23"/>
      <c r="V49" s="23"/>
      <c r="W49" s="23"/>
      <c r="X49" s="23"/>
      <c r="Y49" s="23"/>
      <c r="Z49" s="23"/>
      <c r="AA49" s="23"/>
      <c r="AB49" s="23"/>
      <c r="AC49" s="23"/>
      <c r="AD49" s="23"/>
      <c r="AE49" s="23"/>
      <c r="AF49" s="23"/>
    </row>
  </sheetData>
  <sheetProtection sheet="1" objects="1" scenarios="1" selectLockedCells="1"/>
  <mergeCells count="57">
    <mergeCell ref="J1:K1"/>
    <mergeCell ref="U28:W28"/>
    <mergeCell ref="X28:Y28"/>
    <mergeCell ref="U39:W39"/>
    <mergeCell ref="X39:Y39"/>
    <mergeCell ref="U6:W6"/>
    <mergeCell ref="X6:Y6"/>
    <mergeCell ref="U17:W17"/>
    <mergeCell ref="X17:Y17"/>
    <mergeCell ref="S39:S40"/>
    <mergeCell ref="B47:D47"/>
    <mergeCell ref="M39:P39"/>
    <mergeCell ref="Q39:Q40"/>
    <mergeCell ref="R39:R40"/>
    <mergeCell ref="B39:B40"/>
    <mergeCell ref="C39:C40"/>
    <mergeCell ref="D39:D40"/>
    <mergeCell ref="E39:H39"/>
    <mergeCell ref="I39:L39"/>
    <mergeCell ref="Q28:Q29"/>
    <mergeCell ref="R28:R29"/>
    <mergeCell ref="S28:S29"/>
    <mergeCell ref="B36:D36"/>
    <mergeCell ref="D28:D29"/>
    <mergeCell ref="E28:H28"/>
    <mergeCell ref="I28:L28"/>
    <mergeCell ref="M28:P28"/>
    <mergeCell ref="B28:B29"/>
    <mergeCell ref="Q6:Q7"/>
    <mergeCell ref="R6:R7"/>
    <mergeCell ref="K3:L3"/>
    <mergeCell ref="G3:H3"/>
    <mergeCell ref="I3:J3"/>
    <mergeCell ref="E3:F3"/>
    <mergeCell ref="E6:H6"/>
    <mergeCell ref="I6:L6"/>
    <mergeCell ref="M6:P6"/>
    <mergeCell ref="E17:H17"/>
    <mergeCell ref="AC6:AC7"/>
    <mergeCell ref="S6:S7"/>
    <mergeCell ref="C17:C18"/>
    <mergeCell ref="D17:D18"/>
    <mergeCell ref="I17:L17"/>
    <mergeCell ref="M17:P17"/>
    <mergeCell ref="Q17:Q18"/>
    <mergeCell ref="R17:R18"/>
    <mergeCell ref="S17:S18"/>
    <mergeCell ref="AC39:AC40"/>
    <mergeCell ref="C28:C29"/>
    <mergeCell ref="AC28:AC29"/>
    <mergeCell ref="B6:B7"/>
    <mergeCell ref="B17:B18"/>
    <mergeCell ref="AC17:AC18"/>
    <mergeCell ref="C6:C7"/>
    <mergeCell ref="D6:D7"/>
    <mergeCell ref="B14:D14"/>
    <mergeCell ref="B25:D25"/>
  </mergeCells>
  <conditionalFormatting sqref="X8 X19 X30 X41">
    <cfRule type="cellIs" priority="1" dxfId="24" operator="greaterThanOrEqual" stopIfTrue="1">
      <formula>0</formula>
    </cfRule>
  </conditionalFormatting>
  <conditionalFormatting sqref="V12 V23 V34 V45">
    <cfRule type="cellIs" priority="2" dxfId="25" operator="greaterThanOrEqual" stopIfTrue="1">
      <formula>0</formula>
    </cfRule>
  </conditionalFormatting>
  <conditionalFormatting sqref="W10 W21 W32 W43">
    <cfRule type="cellIs" priority="3" dxfId="26" operator="greaterThanOrEqual" stopIfTrue="1">
      <formula>0</formula>
    </cfRule>
  </conditionalFormatting>
  <conditionalFormatting sqref="Y10 Y21 Y32 Y43">
    <cfRule type="cellIs" priority="4" dxfId="27" operator="greaterThanOrEqual" stopIfTrue="1">
      <formula>0</formula>
    </cfRule>
  </conditionalFormatting>
  <conditionalFormatting sqref="X12 X23 X34 X45">
    <cfRule type="cellIs" priority="5" dxfId="28" operator="greaterThanOrEqual" stopIfTrue="1">
      <formula>0</formula>
    </cfRule>
  </conditionalFormatting>
  <conditionalFormatting sqref="Z12 Z23 Z34 Z45">
    <cfRule type="cellIs" priority="6" dxfId="29" operator="greaterThanOrEqual" stopIfTrue="1">
      <formula>0</formula>
    </cfRule>
  </conditionalFormatting>
  <dataValidations count="1">
    <dataValidation type="list" allowBlank="1" showInputMessage="1" showErrorMessage="1" sqref="D8:D13 D41:D46 D30:D35 D19:D24">
      <formula1>$AF$8:$AF$14</formula1>
    </dataValidation>
  </dataValidations>
  <printOptions/>
  <pageMargins left="0.5905511811023623" right="0.5905511811023623" top="0.3937007874015748" bottom="0.3937007874015748" header="0.5118110236220472" footer="0.5118110236220472"/>
  <pageSetup fitToHeight="1" fitToWidth="1" horizontalDpi="600" verticalDpi="600" orientation="landscape" paperSize="9" scale="70" r:id="rId4"/>
  <ignoredErrors>
    <ignoredError sqref="Q41:R46 Q30:R35 R9:R13 R14 Q11:Q13 Q8:R8 Q19:R24 Q9" unlockedFormula="1"/>
    <ignoredError sqref="Y10:Z12 X12 Y21 Y32 X34 Y43 X45" evalError="1"/>
  </ignoredErrors>
  <drawing r:id="rId3"/>
  <legacyDrawing r:id="rId2"/>
</worksheet>
</file>

<file path=xl/worksheets/sheet4.xml><?xml version="1.0" encoding="utf-8"?>
<worksheet xmlns="http://schemas.openxmlformats.org/spreadsheetml/2006/main" xmlns:r="http://schemas.openxmlformats.org/officeDocument/2006/relationships">
  <sheetPr>
    <tabColor rgb="FFCCFFCC"/>
  </sheetPr>
  <dimension ref="L1:Y35"/>
  <sheetViews>
    <sheetView showGridLines="0" showRowColHeaders="0" zoomScale="50" zoomScaleNormal="50" zoomScalePageLayoutView="0" workbookViewId="0" topLeftCell="A1">
      <selection activeCell="M33" sqref="M33"/>
    </sheetView>
  </sheetViews>
  <sheetFormatPr defaultColWidth="9.00390625" defaultRowHeight="13.5"/>
  <cols>
    <col min="1" max="1" width="4.625" style="16" customWidth="1"/>
    <col min="2" max="9" width="9.00390625" style="16" customWidth="1"/>
    <col min="10" max="10" width="14.75390625" style="16" customWidth="1"/>
    <col min="11" max="11" width="3.875" style="16" customWidth="1"/>
    <col min="12" max="12" width="11.75390625" style="16" customWidth="1"/>
    <col min="13" max="24" width="7.625" style="16" customWidth="1"/>
    <col min="25" max="16384" width="9.00390625" style="16" customWidth="1"/>
  </cols>
  <sheetData>
    <row r="1" ht="13.5">
      <c r="L1" s="16" t="s">
        <v>25</v>
      </c>
    </row>
    <row r="2" spans="12:24" ht="13.5">
      <c r="L2" s="263" t="s">
        <v>27</v>
      </c>
      <c r="M2" s="264">
        <f>'①環境家計簿'!$E$6</f>
        <v>0</v>
      </c>
      <c r="N2" s="264">
        <f>'①環境家計簿'!$I$6</f>
        <v>1</v>
      </c>
      <c r="O2" s="264">
        <f>'①環境家計簿'!$M$6</f>
        <v>2</v>
      </c>
      <c r="P2" s="264">
        <f>'①環境家計簿'!$E$17</f>
        <v>3</v>
      </c>
      <c r="Q2" s="264">
        <f>'①環境家計簿'!$I$17</f>
        <v>4</v>
      </c>
      <c r="R2" s="264">
        <f>'①環境家計簿'!$M$17</f>
        <v>5</v>
      </c>
      <c r="S2" s="264">
        <f>'①環境家計簿'!$E$28</f>
        <v>6</v>
      </c>
      <c r="T2" s="264">
        <f>'①環境家計簿'!$I$28</f>
        <v>7</v>
      </c>
      <c r="U2" s="264">
        <f>'①環境家計簿'!$M$28</f>
        <v>8</v>
      </c>
      <c r="V2" s="264">
        <f>'①環境家計簿'!$E$39</f>
        <v>9</v>
      </c>
      <c r="W2" s="264">
        <f>'①環境家計簿'!$I$39</f>
        <v>10</v>
      </c>
      <c r="X2" s="264">
        <f>'①環境家計簿'!$M$39</f>
        <v>11</v>
      </c>
    </row>
    <row r="3" spans="12:24" ht="13.5">
      <c r="L3" s="265" t="s">
        <v>71</v>
      </c>
      <c r="M3" s="266">
        <f>'①環境家計簿'!G8</f>
        <v>0</v>
      </c>
      <c r="N3" s="266">
        <f>'①環境家計簿'!K8</f>
        <v>0</v>
      </c>
      <c r="O3" s="266">
        <f>'①環境家計簿'!O8</f>
        <v>0</v>
      </c>
      <c r="P3" s="266">
        <f>'①環境家計簿'!G19</f>
        <v>0</v>
      </c>
      <c r="Q3" s="266">
        <f>'①環境家計簿'!K19</f>
        <v>0</v>
      </c>
      <c r="R3" s="266">
        <f>'①環境家計簿'!O19</f>
        <v>0</v>
      </c>
      <c r="S3" s="266">
        <f>'①環境家計簿'!G30</f>
        <v>0</v>
      </c>
      <c r="T3" s="266">
        <f>'①環境家計簿'!K30</f>
        <v>0</v>
      </c>
      <c r="U3" s="266">
        <f>'①環境家計簿'!O30</f>
        <v>0</v>
      </c>
      <c r="V3" s="266">
        <f>'①環境家計簿'!G41</f>
        <v>0</v>
      </c>
      <c r="W3" s="266">
        <f>'①環境家計簿'!K41</f>
        <v>0</v>
      </c>
      <c r="X3" s="266">
        <f>'①環境家計簿'!O41</f>
        <v>0</v>
      </c>
    </row>
    <row r="4" spans="12:24" ht="13.5">
      <c r="L4" s="265" t="s">
        <v>72</v>
      </c>
      <c r="M4" s="266">
        <f>'①環境家計簿'!G9</f>
        <v>0</v>
      </c>
      <c r="N4" s="266">
        <f>'①環境家計簿'!K9</f>
        <v>0</v>
      </c>
      <c r="O4" s="266">
        <f>'①環境家計簿'!O9</f>
        <v>0</v>
      </c>
      <c r="P4" s="266">
        <f>'①環境家計簿'!G20</f>
        <v>0</v>
      </c>
      <c r="Q4" s="266">
        <f>'①環境家計簿'!K20</f>
        <v>0</v>
      </c>
      <c r="R4" s="266">
        <f>'①環境家計簿'!O20</f>
        <v>0</v>
      </c>
      <c r="S4" s="266">
        <f>'①環境家計簿'!G31</f>
        <v>0</v>
      </c>
      <c r="T4" s="266">
        <f>'①環境家計簿'!K31</f>
        <v>0</v>
      </c>
      <c r="U4" s="266">
        <f>'①環境家計簿'!O31</f>
        <v>0</v>
      </c>
      <c r="V4" s="266">
        <f>'①環境家計簿'!G42</f>
        <v>0</v>
      </c>
      <c r="W4" s="266">
        <f>'①環境家計簿'!K42</f>
        <v>0</v>
      </c>
      <c r="X4" s="266">
        <f>'①環境家計簿'!O42</f>
        <v>0</v>
      </c>
    </row>
    <row r="5" spans="12:24" ht="13.5">
      <c r="L5" s="265" t="s">
        <v>73</v>
      </c>
      <c r="M5" s="266">
        <f>'①環境家計簿'!G10</f>
        <v>0</v>
      </c>
      <c r="N5" s="266">
        <f>'①環境家計簿'!K10</f>
        <v>0</v>
      </c>
      <c r="O5" s="266">
        <f>'①環境家計簿'!O10</f>
        <v>0</v>
      </c>
      <c r="P5" s="266">
        <f>'①環境家計簿'!G21</f>
        <v>0</v>
      </c>
      <c r="Q5" s="266">
        <f>'①環境家計簿'!K21</f>
        <v>0</v>
      </c>
      <c r="R5" s="266">
        <f>'①環境家計簿'!O21</f>
        <v>0</v>
      </c>
      <c r="S5" s="266">
        <f>'①環境家計簿'!G32</f>
        <v>0</v>
      </c>
      <c r="T5" s="266">
        <f>'①環境家計簿'!K32</f>
        <v>0</v>
      </c>
      <c r="U5" s="266">
        <f>'①環境家計簿'!O32</f>
        <v>0</v>
      </c>
      <c r="V5" s="266">
        <f>'①環境家計簿'!G43</f>
        <v>0</v>
      </c>
      <c r="W5" s="266">
        <f>'①環境家計簿'!K43</f>
        <v>0</v>
      </c>
      <c r="X5" s="266">
        <f>'①環境家計簿'!O43</f>
        <v>0</v>
      </c>
    </row>
    <row r="6" spans="12:24" ht="13.5">
      <c r="L6" s="265" t="s">
        <v>74</v>
      </c>
      <c r="M6" s="266">
        <f>'①環境家計簿'!G11</f>
        <v>0</v>
      </c>
      <c r="N6" s="266">
        <f>'①環境家計簿'!K11</f>
        <v>0</v>
      </c>
      <c r="O6" s="266">
        <f>'①環境家計簿'!O11</f>
        <v>0</v>
      </c>
      <c r="P6" s="266">
        <f>'①環境家計簿'!G22</f>
        <v>0</v>
      </c>
      <c r="Q6" s="266">
        <f>'①環境家計簿'!K22</f>
        <v>0</v>
      </c>
      <c r="R6" s="266">
        <f>'①環境家計簿'!O22</f>
        <v>0</v>
      </c>
      <c r="S6" s="266">
        <f>'①環境家計簿'!G33</f>
        <v>0</v>
      </c>
      <c r="T6" s="266">
        <f>'①環境家計簿'!K33</f>
        <v>0</v>
      </c>
      <c r="U6" s="266">
        <f>'①環境家計簿'!O33</f>
        <v>0</v>
      </c>
      <c r="V6" s="266">
        <f>'①環境家計簿'!G44</f>
        <v>0</v>
      </c>
      <c r="W6" s="266">
        <f>'①環境家計簿'!K44</f>
        <v>0</v>
      </c>
      <c r="X6" s="266">
        <f>'①環境家計簿'!O44</f>
        <v>0</v>
      </c>
    </row>
    <row r="7" spans="12:24" ht="13.5">
      <c r="L7" s="265" t="s">
        <v>75</v>
      </c>
      <c r="M7" s="266">
        <f>'①環境家計簿'!G12</f>
        <v>0</v>
      </c>
      <c r="N7" s="266">
        <f>'①環境家計簿'!K12</f>
        <v>0</v>
      </c>
      <c r="O7" s="266">
        <f>'①環境家計簿'!O12</f>
        <v>0</v>
      </c>
      <c r="P7" s="266">
        <f>'①環境家計簿'!G23</f>
        <v>0</v>
      </c>
      <c r="Q7" s="266">
        <f>'①環境家計簿'!K23</f>
        <v>0</v>
      </c>
      <c r="R7" s="266">
        <f>'①環境家計簿'!O23</f>
        <v>0</v>
      </c>
      <c r="S7" s="266">
        <f>'①環境家計簿'!G34</f>
        <v>0</v>
      </c>
      <c r="T7" s="266">
        <f>'①環境家計簿'!K34</f>
        <v>0</v>
      </c>
      <c r="U7" s="266">
        <f>'①環境家計簿'!O34</f>
        <v>0</v>
      </c>
      <c r="V7" s="266">
        <f>'①環境家計簿'!G45</f>
        <v>0</v>
      </c>
      <c r="W7" s="266">
        <f>'①環境家計簿'!K45</f>
        <v>0</v>
      </c>
      <c r="X7" s="266">
        <f>'①環境家計簿'!O45</f>
        <v>0</v>
      </c>
    </row>
    <row r="8" spans="12:24" ht="13.5">
      <c r="L8" s="265" t="s">
        <v>76</v>
      </c>
      <c r="M8" s="266">
        <f>'①環境家計簿'!G13</f>
        <v>0</v>
      </c>
      <c r="N8" s="266">
        <f>'①環境家計簿'!K13</f>
        <v>0</v>
      </c>
      <c r="O8" s="266">
        <f>'①環境家計簿'!O13</f>
        <v>0</v>
      </c>
      <c r="P8" s="266">
        <f>'①環境家計簿'!G24</f>
        <v>0</v>
      </c>
      <c r="Q8" s="266">
        <f>'①環境家計簿'!K24</f>
        <v>0</v>
      </c>
      <c r="R8" s="266">
        <f>'①環境家計簿'!O24</f>
        <v>0</v>
      </c>
      <c r="S8" s="266">
        <f>'①環境家計簿'!G35</f>
        <v>0</v>
      </c>
      <c r="T8" s="266">
        <f>'①環境家計簿'!K35</f>
        <v>0</v>
      </c>
      <c r="U8" s="266">
        <f>'①環境家計簿'!O35</f>
        <v>0</v>
      </c>
      <c r="V8" s="266">
        <f>'①環境家計簿'!G46</f>
        <v>0</v>
      </c>
      <c r="W8" s="266">
        <f>'①環境家計簿'!K46</f>
        <v>0</v>
      </c>
      <c r="X8" s="266">
        <f>'①環境家計簿'!O46</f>
        <v>0</v>
      </c>
    </row>
    <row r="9" spans="12:25" ht="13.5">
      <c r="L9" s="267" t="s">
        <v>28</v>
      </c>
      <c r="M9" s="266">
        <f>'①環境家計簿'!G14</f>
        <v>0</v>
      </c>
      <c r="N9" s="266">
        <f>'①環境家計簿'!K14</f>
        <v>0</v>
      </c>
      <c r="O9" s="266">
        <f>'①環境家計簿'!O14</f>
        <v>0</v>
      </c>
      <c r="P9" s="266">
        <f>'①環境家計簿'!G25</f>
        <v>0</v>
      </c>
      <c r="Q9" s="266">
        <f>'①環境家計簿'!K25</f>
        <v>0</v>
      </c>
      <c r="R9" s="266">
        <f>'①環境家計簿'!O25</f>
        <v>0</v>
      </c>
      <c r="S9" s="266">
        <f>'①環境家計簿'!G36</f>
        <v>0</v>
      </c>
      <c r="T9" s="266">
        <f>'①環境家計簿'!K36</f>
        <v>0</v>
      </c>
      <c r="U9" s="266">
        <f>'①環境家計簿'!O36</f>
        <v>0</v>
      </c>
      <c r="V9" s="266">
        <f>'①環境家計簿'!G47</f>
        <v>0</v>
      </c>
      <c r="W9" s="266">
        <f>'①環境家計簿'!K47</f>
        <v>0</v>
      </c>
      <c r="X9" s="266">
        <f>'①環境家計簿'!O47</f>
        <v>0</v>
      </c>
      <c r="Y9" s="268">
        <f>SUM(M9:X9)</f>
        <v>0</v>
      </c>
    </row>
    <row r="12" ht="13.5">
      <c r="L12" s="16" t="s">
        <v>29</v>
      </c>
    </row>
    <row r="13" spans="12:24" ht="13.5">
      <c r="L13" s="263" t="s">
        <v>27</v>
      </c>
      <c r="M13" s="264">
        <f>'①環境家計簿'!$E$6</f>
        <v>0</v>
      </c>
      <c r="N13" s="264">
        <f>'①環境家計簿'!$I$6</f>
        <v>1</v>
      </c>
      <c r="O13" s="264">
        <f>'①環境家計簿'!$M$6</f>
        <v>2</v>
      </c>
      <c r="P13" s="264">
        <f>'①環境家計簿'!$E$17</f>
        <v>3</v>
      </c>
      <c r="Q13" s="264">
        <f>'①環境家計簿'!$I$17</f>
        <v>4</v>
      </c>
      <c r="R13" s="264">
        <f>'①環境家計簿'!$M$17</f>
        <v>5</v>
      </c>
      <c r="S13" s="264">
        <f>'①環境家計簿'!$E$28</f>
        <v>6</v>
      </c>
      <c r="T13" s="264">
        <f>'①環境家計簿'!$I$28</f>
        <v>7</v>
      </c>
      <c r="U13" s="264">
        <f>'①環境家計簿'!$M$28</f>
        <v>8</v>
      </c>
      <c r="V13" s="264">
        <f>'①環境家計簿'!$E$39</f>
        <v>9</v>
      </c>
      <c r="W13" s="264">
        <f>'①環境家計簿'!$I$39</f>
        <v>10</v>
      </c>
      <c r="X13" s="264">
        <f>'①環境家計簿'!$M$39</f>
        <v>11</v>
      </c>
    </row>
    <row r="14" spans="12:24" ht="13.5">
      <c r="L14" s="267" t="s">
        <v>91</v>
      </c>
      <c r="M14" s="266">
        <f>'①環境家計簿'!F$8</f>
        <v>0</v>
      </c>
      <c r="N14" s="266">
        <f>'①環境家計簿'!J$8</f>
        <v>0</v>
      </c>
      <c r="O14" s="266">
        <f>'①環境家計簿'!N$8</f>
        <v>0</v>
      </c>
      <c r="P14" s="266">
        <f>'①環境家計簿'!F$19</f>
        <v>0</v>
      </c>
      <c r="Q14" s="266">
        <f>'①環境家計簿'!J$19</f>
        <v>0</v>
      </c>
      <c r="R14" s="266">
        <f>'①環境家計簿'!N$19</f>
        <v>0</v>
      </c>
      <c r="S14" s="266">
        <f>'①環境家計簿'!F$30</f>
        <v>0</v>
      </c>
      <c r="T14" s="266">
        <f>'①環境家計簿'!J$30</f>
        <v>0</v>
      </c>
      <c r="U14" s="266">
        <f>'①環境家計簿'!N$30</f>
        <v>0</v>
      </c>
      <c r="V14" s="266">
        <f>'①環境家計簿'!F$41</f>
        <v>0</v>
      </c>
      <c r="W14" s="266">
        <f>'①環境家計簿'!J$41</f>
        <v>0</v>
      </c>
      <c r="X14" s="266">
        <f>'①環境家計簿'!N$41</f>
        <v>0</v>
      </c>
    </row>
    <row r="15" spans="12:24" ht="13.5">
      <c r="L15" s="263" t="s">
        <v>92</v>
      </c>
      <c r="M15" s="266">
        <f>'①環境家計簿'!E$8</f>
        <v>0</v>
      </c>
      <c r="N15" s="266">
        <f>'①環境家計簿'!I$8</f>
        <v>0</v>
      </c>
      <c r="O15" s="266">
        <f>'①環境家計簿'!M$8</f>
        <v>0</v>
      </c>
      <c r="P15" s="266">
        <f>'①環境家計簿'!E$19</f>
        <v>0</v>
      </c>
      <c r="Q15" s="266">
        <f>'①環境家計簿'!I$19</f>
        <v>0</v>
      </c>
      <c r="R15" s="266">
        <f>'①環境家計簿'!M$19</f>
        <v>0</v>
      </c>
      <c r="S15" s="266">
        <f>'①環境家計簿'!E$30</f>
        <v>0</v>
      </c>
      <c r="T15" s="266">
        <f>'①環境家計簿'!I$30</f>
        <v>0</v>
      </c>
      <c r="U15" s="266">
        <f>'①環境家計簿'!M$30</f>
        <v>0</v>
      </c>
      <c r="V15" s="266">
        <f>'①環境家計簿'!E$41</f>
        <v>0</v>
      </c>
      <c r="W15" s="266">
        <f>'①環境家計簿'!I$41</f>
        <v>0</v>
      </c>
      <c r="X15" s="266">
        <f>'①環境家計簿'!M$41</f>
        <v>0</v>
      </c>
    </row>
    <row r="16" ht="13.5">
      <c r="L16" s="16" t="s">
        <v>30</v>
      </c>
    </row>
    <row r="17" spans="12:24" ht="13.5">
      <c r="L17" s="263" t="s">
        <v>27</v>
      </c>
      <c r="M17" s="264">
        <f>'①環境家計簿'!$E$6</f>
        <v>0</v>
      </c>
      <c r="N17" s="264">
        <f>'①環境家計簿'!$I$6</f>
        <v>1</v>
      </c>
      <c r="O17" s="264">
        <f>'①環境家計簿'!$M$6</f>
        <v>2</v>
      </c>
      <c r="P17" s="264">
        <f>'①環境家計簿'!$E$17</f>
        <v>3</v>
      </c>
      <c r="Q17" s="264">
        <f>'①環境家計簿'!$I$17</f>
        <v>4</v>
      </c>
      <c r="R17" s="264">
        <f>'①環境家計簿'!$M$17</f>
        <v>5</v>
      </c>
      <c r="S17" s="264">
        <f>'①環境家計簿'!$E$28</f>
        <v>6</v>
      </c>
      <c r="T17" s="264">
        <f>'①環境家計簿'!$I$28</f>
        <v>7</v>
      </c>
      <c r="U17" s="264">
        <f>'①環境家計簿'!$M$28</f>
        <v>8</v>
      </c>
      <c r="V17" s="264">
        <f>'①環境家計簿'!$E$39</f>
        <v>9</v>
      </c>
      <c r="W17" s="264">
        <f>'①環境家計簿'!$I$39</f>
        <v>10</v>
      </c>
      <c r="X17" s="264">
        <f>'①環境家計簿'!$M$39</f>
        <v>11</v>
      </c>
    </row>
    <row r="18" spans="12:24" ht="13.5">
      <c r="L18" s="267" t="s">
        <v>91</v>
      </c>
      <c r="M18" s="266">
        <f>'①環境家計簿'!F$9</f>
        <v>0</v>
      </c>
      <c r="N18" s="266">
        <f>'①環境家計簿'!J$9</f>
        <v>0</v>
      </c>
      <c r="O18" s="266">
        <f>'①環境家計簿'!N$9</f>
        <v>0</v>
      </c>
      <c r="P18" s="266">
        <f>'①環境家計簿'!F$20</f>
        <v>0</v>
      </c>
      <c r="Q18" s="266">
        <f>'①環境家計簿'!J$20</f>
        <v>0</v>
      </c>
      <c r="R18" s="266">
        <f>'①環境家計簿'!N$20</f>
        <v>0</v>
      </c>
      <c r="S18" s="266">
        <f>'①環境家計簿'!F$31</f>
        <v>0</v>
      </c>
      <c r="T18" s="266">
        <f>'①環境家計簿'!J$31</f>
        <v>0</v>
      </c>
      <c r="U18" s="266">
        <f>'①環境家計簿'!N$31</f>
        <v>0</v>
      </c>
      <c r="V18" s="266">
        <f>'①環境家計簿'!F$42</f>
        <v>0</v>
      </c>
      <c r="W18" s="266">
        <f>'①環境家計簿'!J$42</f>
        <v>0</v>
      </c>
      <c r="X18" s="266">
        <f>'①環境家計簿'!N$42</f>
        <v>0</v>
      </c>
    </row>
    <row r="19" spans="12:24" ht="13.5">
      <c r="L19" s="263" t="s">
        <v>92</v>
      </c>
      <c r="M19" s="266">
        <f>'①環境家計簿'!E$9</f>
        <v>0</v>
      </c>
      <c r="N19" s="266">
        <f>'①環境家計簿'!I$9</f>
        <v>0</v>
      </c>
      <c r="O19" s="266">
        <f>'①環境家計簿'!M$9</f>
        <v>0</v>
      </c>
      <c r="P19" s="266">
        <f>'①環境家計簿'!E$20</f>
        <v>0</v>
      </c>
      <c r="Q19" s="266">
        <f>'①環境家計簿'!I$20</f>
        <v>0</v>
      </c>
      <c r="R19" s="266">
        <f>'①環境家計簿'!M$20</f>
        <v>0</v>
      </c>
      <c r="S19" s="266">
        <f>'①環境家計簿'!E$31</f>
        <v>0</v>
      </c>
      <c r="T19" s="266">
        <f>'①環境家計簿'!I$31</f>
        <v>0</v>
      </c>
      <c r="U19" s="266">
        <f>'①環境家計簿'!M$31</f>
        <v>0</v>
      </c>
      <c r="V19" s="266">
        <f>'①環境家計簿'!E$42</f>
        <v>0</v>
      </c>
      <c r="W19" s="266">
        <f>'①環境家計簿'!I$42</f>
        <v>0</v>
      </c>
      <c r="X19" s="266">
        <f>'①環境家計簿'!M$42</f>
        <v>0</v>
      </c>
    </row>
    <row r="20" ht="13.5">
      <c r="L20" s="16" t="s">
        <v>31</v>
      </c>
    </row>
    <row r="21" spans="12:24" ht="13.5">
      <c r="L21" s="263" t="s">
        <v>27</v>
      </c>
      <c r="M21" s="264">
        <f>'①環境家計簿'!$E$6</f>
        <v>0</v>
      </c>
      <c r="N21" s="264">
        <f>'①環境家計簿'!$I$6</f>
        <v>1</v>
      </c>
      <c r="O21" s="264">
        <f>'①環境家計簿'!$M$6</f>
        <v>2</v>
      </c>
      <c r="P21" s="264">
        <f>'①環境家計簿'!$E$17</f>
        <v>3</v>
      </c>
      <c r="Q21" s="264">
        <f>'①環境家計簿'!$I$17</f>
        <v>4</v>
      </c>
      <c r="R21" s="264">
        <f>'①環境家計簿'!$M$17</f>
        <v>5</v>
      </c>
      <c r="S21" s="264">
        <f>'①環境家計簿'!$E$28</f>
        <v>6</v>
      </c>
      <c r="T21" s="264">
        <f>'①環境家計簿'!$I$28</f>
        <v>7</v>
      </c>
      <c r="U21" s="264">
        <f>'①環境家計簿'!$M$28</f>
        <v>8</v>
      </c>
      <c r="V21" s="264">
        <f>'①環境家計簿'!$E$39</f>
        <v>9</v>
      </c>
      <c r="W21" s="264">
        <f>'①環境家計簿'!$I$39</f>
        <v>10</v>
      </c>
      <c r="X21" s="264">
        <f>'①環境家計簿'!$M$39</f>
        <v>11</v>
      </c>
    </row>
    <row r="22" spans="12:24" ht="13.5">
      <c r="L22" s="267" t="s">
        <v>91</v>
      </c>
      <c r="M22" s="266">
        <f>'①環境家計簿'!F$10</f>
        <v>0</v>
      </c>
      <c r="N22" s="266">
        <f>'①環境家計簿'!J$10</f>
        <v>0</v>
      </c>
      <c r="O22" s="266">
        <f>'①環境家計簿'!N$10</f>
        <v>0</v>
      </c>
      <c r="P22" s="266">
        <f>'①環境家計簿'!F$21</f>
        <v>0</v>
      </c>
      <c r="Q22" s="266">
        <f>'①環境家計簿'!J$21</f>
        <v>0</v>
      </c>
      <c r="R22" s="266">
        <f>'①環境家計簿'!N$21</f>
        <v>0</v>
      </c>
      <c r="S22" s="266">
        <f>'①環境家計簿'!F$32</f>
        <v>0</v>
      </c>
      <c r="T22" s="266">
        <f>'①環境家計簿'!J$32</f>
        <v>0</v>
      </c>
      <c r="U22" s="266">
        <f>'①環境家計簿'!N$32</f>
        <v>0</v>
      </c>
      <c r="V22" s="266">
        <f>'①環境家計簿'!F$43</f>
        <v>0</v>
      </c>
      <c r="W22" s="266">
        <f>'①環境家計簿'!J$43</f>
        <v>0</v>
      </c>
      <c r="X22" s="266">
        <f>'①環境家計簿'!N$43</f>
        <v>0</v>
      </c>
    </row>
    <row r="23" spans="12:24" ht="13.5">
      <c r="L23" s="263" t="s">
        <v>92</v>
      </c>
      <c r="M23" s="266">
        <f>'①環境家計簿'!E$10</f>
        <v>0</v>
      </c>
      <c r="N23" s="266">
        <f>'①環境家計簿'!I$10</f>
        <v>0</v>
      </c>
      <c r="O23" s="266">
        <f>'①環境家計簿'!M$10</f>
        <v>0</v>
      </c>
      <c r="P23" s="266">
        <f>'①環境家計簿'!E$21</f>
        <v>0</v>
      </c>
      <c r="Q23" s="266">
        <f>'①環境家計簿'!I$21</f>
        <v>0</v>
      </c>
      <c r="R23" s="266">
        <f>'①環境家計簿'!M$21</f>
        <v>0</v>
      </c>
      <c r="S23" s="266">
        <f>'①環境家計簿'!E$32</f>
        <v>0</v>
      </c>
      <c r="T23" s="266">
        <f>'①環境家計簿'!I$32</f>
        <v>0</v>
      </c>
      <c r="U23" s="266">
        <f>'①環境家計簿'!M$32</f>
        <v>0</v>
      </c>
      <c r="V23" s="266">
        <f>'①環境家計簿'!E$43</f>
        <v>0</v>
      </c>
      <c r="W23" s="266">
        <f>'①環境家計簿'!I$43</f>
        <v>0</v>
      </c>
      <c r="X23" s="266">
        <f>'①環境家計簿'!M$43</f>
        <v>0</v>
      </c>
    </row>
    <row r="24" ht="13.5">
      <c r="L24" s="269" t="s">
        <v>32</v>
      </c>
    </row>
    <row r="25" spans="12:24" ht="13.5">
      <c r="L25" s="263" t="s">
        <v>27</v>
      </c>
      <c r="M25" s="264">
        <f>'①環境家計簿'!$E$6</f>
        <v>0</v>
      </c>
      <c r="N25" s="264">
        <f>'①環境家計簿'!$I$6</f>
        <v>1</v>
      </c>
      <c r="O25" s="264">
        <f>'①環境家計簿'!$M$6</f>
        <v>2</v>
      </c>
      <c r="P25" s="264">
        <f>'①環境家計簿'!$E$17</f>
        <v>3</v>
      </c>
      <c r="Q25" s="264">
        <f>'①環境家計簿'!$I$17</f>
        <v>4</v>
      </c>
      <c r="R25" s="264">
        <f>'①環境家計簿'!$M$17</f>
        <v>5</v>
      </c>
      <c r="S25" s="264">
        <f>'①環境家計簿'!$E$28</f>
        <v>6</v>
      </c>
      <c r="T25" s="264">
        <f>'①環境家計簿'!$I$28</f>
        <v>7</v>
      </c>
      <c r="U25" s="264">
        <f>'①環境家計簿'!$M$28</f>
        <v>8</v>
      </c>
      <c r="V25" s="264">
        <f>'①環境家計簿'!$E$39</f>
        <v>9</v>
      </c>
      <c r="W25" s="264">
        <f>'①環境家計簿'!$I$39</f>
        <v>10</v>
      </c>
      <c r="X25" s="264">
        <f>'①環境家計簿'!$M$39</f>
        <v>11</v>
      </c>
    </row>
    <row r="26" spans="12:24" ht="13.5">
      <c r="L26" s="267" t="s">
        <v>91</v>
      </c>
      <c r="M26" s="266">
        <f>'①環境家計簿'!F$11</f>
        <v>0</v>
      </c>
      <c r="N26" s="266">
        <f>'①環境家計簿'!J$11</f>
        <v>0</v>
      </c>
      <c r="O26" s="266">
        <f>'①環境家計簿'!N$11</f>
        <v>0</v>
      </c>
      <c r="P26" s="266">
        <f>'①環境家計簿'!F$22</f>
        <v>0</v>
      </c>
      <c r="Q26" s="266">
        <f>'①環境家計簿'!J$22</f>
        <v>0</v>
      </c>
      <c r="R26" s="266">
        <f>'①環境家計簿'!N$22</f>
        <v>0</v>
      </c>
      <c r="S26" s="266">
        <f>'①環境家計簿'!F$33</f>
        <v>0</v>
      </c>
      <c r="T26" s="266">
        <f>'①環境家計簿'!J$33</f>
        <v>0</v>
      </c>
      <c r="U26" s="266">
        <f>'①環境家計簿'!N$33</f>
        <v>0</v>
      </c>
      <c r="V26" s="266">
        <f>'①環境家計簿'!F$44</f>
        <v>0</v>
      </c>
      <c r="W26" s="266">
        <f>'①環境家計簿'!J$44</f>
        <v>0</v>
      </c>
      <c r="X26" s="266">
        <f>'①環境家計簿'!N$44</f>
        <v>0</v>
      </c>
    </row>
    <row r="27" spans="12:24" ht="13.5">
      <c r="L27" s="263" t="s">
        <v>92</v>
      </c>
      <c r="M27" s="266">
        <f>'①環境家計簿'!E$11</f>
        <v>0</v>
      </c>
      <c r="N27" s="266">
        <f>'①環境家計簿'!I$11</f>
        <v>0</v>
      </c>
      <c r="O27" s="266">
        <f>'①環境家計簿'!M$11</f>
        <v>0</v>
      </c>
      <c r="P27" s="266">
        <f>'①環境家計簿'!E$22</f>
        <v>0</v>
      </c>
      <c r="Q27" s="266">
        <f>'①環境家計簿'!I$22</f>
        <v>0</v>
      </c>
      <c r="R27" s="266">
        <f>'①環境家計簿'!M$22</f>
        <v>0</v>
      </c>
      <c r="S27" s="266">
        <f>'①環境家計簿'!E$33</f>
        <v>0</v>
      </c>
      <c r="T27" s="266">
        <f>'①環境家計簿'!I$33</f>
        <v>0</v>
      </c>
      <c r="U27" s="266">
        <f>'①環境家計簿'!M$33</f>
        <v>0</v>
      </c>
      <c r="V27" s="266">
        <f>'①環境家計簿'!E$44</f>
        <v>0</v>
      </c>
      <c r="W27" s="266">
        <f>'①環境家計簿'!I$44</f>
        <v>0</v>
      </c>
      <c r="X27" s="266">
        <f>'①環境家計簿'!M$44</f>
        <v>0</v>
      </c>
    </row>
    <row r="28" ht="13.5">
      <c r="L28" s="269" t="s">
        <v>33</v>
      </c>
    </row>
    <row r="29" spans="12:24" ht="13.5">
      <c r="L29" s="263" t="s">
        <v>27</v>
      </c>
      <c r="M29" s="264">
        <f>'①環境家計簿'!$E$6</f>
        <v>0</v>
      </c>
      <c r="N29" s="264">
        <f>'①環境家計簿'!$I$6</f>
        <v>1</v>
      </c>
      <c r="O29" s="264">
        <f>'①環境家計簿'!$M$6</f>
        <v>2</v>
      </c>
      <c r="P29" s="264">
        <f>'①環境家計簿'!$E$17</f>
        <v>3</v>
      </c>
      <c r="Q29" s="264">
        <f>'①環境家計簿'!$I$17</f>
        <v>4</v>
      </c>
      <c r="R29" s="264">
        <f>'①環境家計簿'!$M$17</f>
        <v>5</v>
      </c>
      <c r="S29" s="264">
        <f>'①環境家計簿'!$E$28</f>
        <v>6</v>
      </c>
      <c r="T29" s="264">
        <f>'①環境家計簿'!$I$28</f>
        <v>7</v>
      </c>
      <c r="U29" s="264">
        <f>'①環境家計簿'!$M$28</f>
        <v>8</v>
      </c>
      <c r="V29" s="264">
        <f>'①環境家計簿'!$E$39</f>
        <v>9</v>
      </c>
      <c r="W29" s="264">
        <f>'①環境家計簿'!$I$39</f>
        <v>10</v>
      </c>
      <c r="X29" s="264">
        <f>'①環境家計簿'!$M$39</f>
        <v>11</v>
      </c>
    </row>
    <row r="30" spans="12:24" ht="13.5">
      <c r="L30" s="267" t="s">
        <v>91</v>
      </c>
      <c r="M30" s="266">
        <f>'①環境家計簿'!F$12</f>
        <v>0</v>
      </c>
      <c r="N30" s="266">
        <f>'①環境家計簿'!J$12</f>
        <v>0</v>
      </c>
      <c r="O30" s="266">
        <f>'①環境家計簿'!N$12</f>
        <v>0</v>
      </c>
      <c r="P30" s="266">
        <f>'①環境家計簿'!F$23</f>
        <v>0</v>
      </c>
      <c r="Q30" s="266">
        <f>'①環境家計簿'!J$23</f>
        <v>0</v>
      </c>
      <c r="R30" s="266">
        <f>'①環境家計簿'!N$23</f>
        <v>0</v>
      </c>
      <c r="S30" s="266">
        <f>'①環境家計簿'!F$34</f>
        <v>0</v>
      </c>
      <c r="T30" s="266">
        <f>'①環境家計簿'!J$34</f>
        <v>0</v>
      </c>
      <c r="U30" s="266">
        <f>'①環境家計簿'!N$34</f>
        <v>0</v>
      </c>
      <c r="V30" s="266">
        <f>'①環境家計簿'!F$45</f>
        <v>0</v>
      </c>
      <c r="W30" s="266">
        <f>'①環境家計簿'!J$45</f>
        <v>0</v>
      </c>
      <c r="X30" s="266">
        <f>'①環境家計簿'!N$45</f>
        <v>0</v>
      </c>
    </row>
    <row r="31" spans="12:24" ht="13.5">
      <c r="L31" s="263" t="s">
        <v>92</v>
      </c>
      <c r="M31" s="266">
        <f>'①環境家計簿'!E$12</f>
        <v>0</v>
      </c>
      <c r="N31" s="266">
        <f>'①環境家計簿'!I$12</f>
        <v>0</v>
      </c>
      <c r="O31" s="266">
        <f>'①環境家計簿'!M$12</f>
        <v>0</v>
      </c>
      <c r="P31" s="266">
        <f>'①環境家計簿'!E$23</f>
        <v>0</v>
      </c>
      <c r="Q31" s="266">
        <f>'①環境家計簿'!I$23</f>
        <v>0</v>
      </c>
      <c r="R31" s="266">
        <f>'①環境家計簿'!M$23</f>
        <v>0</v>
      </c>
      <c r="S31" s="266">
        <f>'①環境家計簿'!E$34</f>
        <v>0</v>
      </c>
      <c r="T31" s="266">
        <f>'①環境家計簿'!I$34</f>
        <v>0</v>
      </c>
      <c r="U31" s="266">
        <f>'①環境家計簿'!M$34</f>
        <v>0</v>
      </c>
      <c r="V31" s="266">
        <f>'①環境家計簿'!E$45</f>
        <v>0</v>
      </c>
      <c r="W31" s="266">
        <f>'①環境家計簿'!I$45</f>
        <v>0</v>
      </c>
      <c r="X31" s="266">
        <f>'①環境家計簿'!M$45</f>
        <v>0</v>
      </c>
    </row>
    <row r="32" ht="13.5">
      <c r="L32" s="269" t="s">
        <v>34</v>
      </c>
    </row>
    <row r="33" spans="12:24" ht="13.5">
      <c r="L33" s="263" t="s">
        <v>27</v>
      </c>
      <c r="M33" s="264">
        <f>'①環境家計簿'!$E$6</f>
        <v>0</v>
      </c>
      <c r="N33" s="264">
        <f>'①環境家計簿'!$I$6</f>
        <v>1</v>
      </c>
      <c r="O33" s="264">
        <f>'①環境家計簿'!$M$6</f>
        <v>2</v>
      </c>
      <c r="P33" s="264">
        <f>'①環境家計簿'!$E$17</f>
        <v>3</v>
      </c>
      <c r="Q33" s="264">
        <f>'①環境家計簿'!$I$17</f>
        <v>4</v>
      </c>
      <c r="R33" s="264">
        <f>'①環境家計簿'!$M$17</f>
        <v>5</v>
      </c>
      <c r="S33" s="264">
        <f>'①環境家計簿'!$E$28</f>
        <v>6</v>
      </c>
      <c r="T33" s="264">
        <f>'①環境家計簿'!$I$28</f>
        <v>7</v>
      </c>
      <c r="U33" s="264">
        <f>'①環境家計簿'!$M$28</f>
        <v>8</v>
      </c>
      <c r="V33" s="264">
        <f>'①環境家計簿'!$E$39</f>
        <v>9</v>
      </c>
      <c r="W33" s="264">
        <f>'①環境家計簿'!$I$39</f>
        <v>10</v>
      </c>
      <c r="X33" s="264">
        <f>'①環境家計簿'!$M$39</f>
        <v>11</v>
      </c>
    </row>
    <row r="34" spans="12:24" ht="13.5">
      <c r="L34" s="267" t="s">
        <v>91</v>
      </c>
      <c r="M34" s="266">
        <f>'①環境家計簿'!F$13</f>
        <v>0</v>
      </c>
      <c r="N34" s="266">
        <f>'①環境家計簿'!J$13</f>
        <v>0</v>
      </c>
      <c r="O34" s="266">
        <f>'①環境家計簿'!N$13</f>
        <v>0</v>
      </c>
      <c r="P34" s="266">
        <f>'①環境家計簿'!F$24</f>
        <v>0</v>
      </c>
      <c r="Q34" s="266">
        <f>'①環境家計簿'!J$24</f>
        <v>0</v>
      </c>
      <c r="R34" s="266">
        <f>'①環境家計簿'!N$24</f>
        <v>0</v>
      </c>
      <c r="S34" s="266">
        <f>'①環境家計簿'!F$35</f>
        <v>0</v>
      </c>
      <c r="T34" s="266">
        <f>'①環境家計簿'!J$35</f>
        <v>0</v>
      </c>
      <c r="U34" s="266">
        <f>'①環境家計簿'!N$35</f>
        <v>0</v>
      </c>
      <c r="V34" s="266">
        <f>'①環境家計簿'!F$46</f>
        <v>0</v>
      </c>
      <c r="W34" s="266">
        <f>'①環境家計簿'!J$46</f>
        <v>0</v>
      </c>
      <c r="X34" s="266">
        <f>'①環境家計簿'!N$46</f>
        <v>0</v>
      </c>
    </row>
    <row r="35" spans="12:24" ht="13.5">
      <c r="L35" s="263" t="s">
        <v>92</v>
      </c>
      <c r="M35" s="266">
        <f>'①環境家計簿'!E$13</f>
        <v>0</v>
      </c>
      <c r="N35" s="266">
        <f>'①環境家計簿'!I$13</f>
        <v>0</v>
      </c>
      <c r="O35" s="266">
        <f>'①環境家計簿'!M$13</f>
        <v>0</v>
      </c>
      <c r="P35" s="266">
        <f>'①環境家計簿'!E$24</f>
        <v>0</v>
      </c>
      <c r="Q35" s="266">
        <f>'①環境家計簿'!I$24</f>
        <v>0</v>
      </c>
      <c r="R35" s="266">
        <f>'①環境家計簿'!M$24</f>
        <v>0</v>
      </c>
      <c r="S35" s="266">
        <f>'①環境家計簿'!E$35</f>
        <v>0</v>
      </c>
      <c r="T35" s="266">
        <f>'①環境家計簿'!I$35</f>
        <v>0</v>
      </c>
      <c r="U35" s="266">
        <f>'①環境家計簿'!M$35</f>
        <v>0</v>
      </c>
      <c r="V35" s="266">
        <f>'①環境家計簿'!E$46</f>
        <v>0</v>
      </c>
      <c r="W35" s="266">
        <f>'①環境家計簿'!I$46</f>
        <v>0</v>
      </c>
      <c r="X35" s="266">
        <f>'①環境家計簿'!M$46</f>
        <v>0</v>
      </c>
    </row>
  </sheetData>
  <sheetProtection sheet="1" objects="1" scenarios="1" selectLockedCells="1"/>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L1:Y35"/>
  <sheetViews>
    <sheetView showGridLines="0" showRowColHeaders="0" zoomScale="50" zoomScaleNormal="50" zoomScalePageLayoutView="0" workbookViewId="0" topLeftCell="A1">
      <selection activeCell="A1" sqref="A1"/>
    </sheetView>
  </sheetViews>
  <sheetFormatPr defaultColWidth="9.00390625" defaultRowHeight="13.5"/>
  <cols>
    <col min="1" max="1" width="4.625" style="16" customWidth="1"/>
    <col min="2" max="9" width="9.00390625" style="16" customWidth="1"/>
    <col min="10" max="10" width="14.75390625" style="16" customWidth="1"/>
    <col min="11" max="11" width="3.875" style="16" customWidth="1"/>
    <col min="12" max="12" width="11.75390625" style="16" customWidth="1"/>
    <col min="13" max="24" width="7.625" style="16" customWidth="1"/>
    <col min="25" max="16384" width="9.00390625" style="16" customWidth="1"/>
  </cols>
  <sheetData>
    <row r="1" ht="13.5">
      <c r="L1" s="16" t="s">
        <v>25</v>
      </c>
    </row>
    <row r="2" spans="12:24" ht="13.5">
      <c r="L2" s="263" t="s">
        <v>27</v>
      </c>
      <c r="M2" s="264">
        <f>'環境家計簿（例）'!$E$6</f>
        <v>1</v>
      </c>
      <c r="N2" s="264">
        <f>'環境家計簿（例）'!$I$6</f>
        <v>2</v>
      </c>
      <c r="O2" s="264">
        <f>'環境家計簿（例）'!$M$6</f>
        <v>3</v>
      </c>
      <c r="P2" s="264">
        <f>'環境家計簿（例）'!$E$17</f>
        <v>4</v>
      </c>
      <c r="Q2" s="264">
        <f>'環境家計簿（例）'!$I$17</f>
        <v>5</v>
      </c>
      <c r="R2" s="264">
        <f>'環境家計簿（例）'!$M$17</f>
        <v>6</v>
      </c>
      <c r="S2" s="264">
        <f>'環境家計簿（例）'!$E$28</f>
        <v>7</v>
      </c>
      <c r="T2" s="264">
        <f>'環境家計簿（例）'!$I$28</f>
        <v>8</v>
      </c>
      <c r="U2" s="264">
        <f>'環境家計簿（例）'!$M$28</f>
        <v>9</v>
      </c>
      <c r="V2" s="264">
        <f>'環境家計簿（例）'!$E$39</f>
        <v>10</v>
      </c>
      <c r="W2" s="264">
        <f>'環境家計簿（例）'!$I$39</f>
        <v>11</v>
      </c>
      <c r="X2" s="264">
        <f>'環境家計簿（例）'!$M$39</f>
        <v>12</v>
      </c>
    </row>
    <row r="3" spans="12:24" ht="13.5">
      <c r="L3" s="265" t="s">
        <v>26</v>
      </c>
      <c r="M3" s="266">
        <f>'環境家計簿（例）'!G8</f>
        <v>307.98</v>
      </c>
      <c r="N3" s="266">
        <f>'環境家計簿（例）'!K8</f>
        <v>241.686</v>
      </c>
      <c r="O3" s="266">
        <f>'環境家計簿（例）'!O8</f>
        <v>211.41</v>
      </c>
      <c r="P3" s="266">
        <f>'環境家計簿（例）'!G19</f>
        <v>238.554</v>
      </c>
      <c r="Q3" s="266">
        <f>'環境家計簿（例）'!K19</f>
        <v>247.95000000000002</v>
      </c>
      <c r="R3" s="266">
        <f>'環境家計簿（例）'!O19</f>
        <v>212.976</v>
      </c>
      <c r="S3" s="266">
        <f>'環境家計簿（例）'!G30</f>
        <v>302.76</v>
      </c>
      <c r="T3" s="266">
        <f>'環境家計簿（例）'!K30</f>
        <v>445.788</v>
      </c>
      <c r="U3" s="266">
        <f>'環境家計簿（例）'!O30</f>
        <v>326.772</v>
      </c>
      <c r="V3" s="266">
        <f>'環境家計簿（例）'!G41</f>
        <v>277.182</v>
      </c>
      <c r="W3" s="266">
        <f>'環境家計簿（例）'!K41</f>
        <v>148.24800000000002</v>
      </c>
      <c r="X3" s="266">
        <f>'環境家計簿（例）'!O41</f>
        <v>214.02</v>
      </c>
    </row>
    <row r="4" spans="12:24" ht="13.5">
      <c r="L4" s="265" t="s">
        <v>8</v>
      </c>
      <c r="M4" s="266">
        <f>'環境家計簿（例）'!G9</f>
        <v>370.98</v>
      </c>
      <c r="N4" s="266">
        <f>'環境家計簿（例）'!K9</f>
        <v>327.47</v>
      </c>
      <c r="O4" s="266">
        <f>'環境家計簿（例）'!O9</f>
        <v>304.57</v>
      </c>
      <c r="P4" s="266">
        <f>'環境家計簿（例）'!G20</f>
        <v>217.55</v>
      </c>
      <c r="Q4" s="266">
        <f>'環境家計簿（例）'!K20</f>
        <v>148.85</v>
      </c>
      <c r="R4" s="266">
        <f>'環境家計簿（例）'!O20</f>
        <v>132.82</v>
      </c>
      <c r="S4" s="266">
        <f>'環境家計簿（例）'!G31</f>
        <v>107.63</v>
      </c>
      <c r="T4" s="266">
        <f>'環境家計簿（例）'!K31</f>
        <v>89.31</v>
      </c>
      <c r="U4" s="266">
        <f>'環境家計簿（例）'!O31</f>
        <v>87.02</v>
      </c>
      <c r="V4" s="266">
        <f>'環境家計簿（例）'!G42</f>
        <v>105.34</v>
      </c>
      <c r="W4" s="266">
        <f>'環境家計簿（例）'!K42</f>
        <v>201.52</v>
      </c>
      <c r="X4" s="266">
        <f>'環境家計簿（例）'!O42</f>
        <v>297.7</v>
      </c>
    </row>
    <row r="5" spans="12:24" ht="13.5">
      <c r="L5" s="265" t="s">
        <v>9</v>
      </c>
      <c r="M5" s="266">
        <f>'環境家計簿（例）'!G10</f>
        <v>0</v>
      </c>
      <c r="N5" s="266">
        <f>'環境家計簿（例）'!K10</f>
        <v>0</v>
      </c>
      <c r="O5" s="266">
        <f>'環境家計簿（例）'!O10</f>
        <v>0</v>
      </c>
      <c r="P5" s="266">
        <f>'環境家計簿（例）'!G21</f>
        <v>0</v>
      </c>
      <c r="Q5" s="266">
        <f>'環境家計簿（例）'!K21</f>
        <v>0</v>
      </c>
      <c r="R5" s="266">
        <f>'環境家計簿（例）'!O21</f>
        <v>0</v>
      </c>
      <c r="S5" s="266">
        <f>'環境家計簿（例）'!G32</f>
        <v>0</v>
      </c>
      <c r="T5" s="266">
        <f>'環境家計簿（例）'!K32</f>
        <v>0</v>
      </c>
      <c r="U5" s="266">
        <f>'環境家計簿（例）'!O32</f>
        <v>0</v>
      </c>
      <c r="V5" s="266">
        <f>'環境家計簿（例）'!G43</f>
        <v>0</v>
      </c>
      <c r="W5" s="266">
        <f>'環境家計簿（例）'!K43</f>
        <v>0</v>
      </c>
      <c r="X5" s="266">
        <f>'環境家計簿（例）'!O43</f>
        <v>0</v>
      </c>
    </row>
    <row r="6" spans="12:24" ht="13.5">
      <c r="L6" s="265" t="s">
        <v>10</v>
      </c>
      <c r="M6" s="266">
        <f>'環境家計簿（例）'!G11</f>
        <v>5.865</v>
      </c>
      <c r="N6" s="266">
        <f>'環境家計簿（例）'!K11</f>
        <v>5.865</v>
      </c>
      <c r="O6" s="266">
        <f>'環境家計簿（例）'!O11</f>
        <v>5.75</v>
      </c>
      <c r="P6" s="266">
        <f>'環境家計簿（例）'!G22</f>
        <v>5.75</v>
      </c>
      <c r="Q6" s="266">
        <f>'環境家計簿（例）'!K22</f>
        <v>6.67</v>
      </c>
      <c r="R6" s="266">
        <f>'環境家計簿（例）'!O22</f>
        <v>6.67</v>
      </c>
      <c r="S6" s="266">
        <f>'環境家計簿（例）'!G33</f>
        <v>7.015000000000001</v>
      </c>
      <c r="T6" s="266">
        <f>'環境家計簿（例）'!K33</f>
        <v>7.015000000000001</v>
      </c>
      <c r="U6" s="266">
        <f>'環境家計簿（例）'!O33</f>
        <v>6.555000000000001</v>
      </c>
      <c r="V6" s="266">
        <f>'環境家計簿（例）'!G44</f>
        <v>6.555000000000001</v>
      </c>
      <c r="W6" s="266">
        <f>'環境家計簿（例）'!K44</f>
        <v>6.555000000000001</v>
      </c>
      <c r="X6" s="266">
        <f>'環境家計簿（例）'!O44</f>
        <v>6.555000000000001</v>
      </c>
    </row>
    <row r="7" spans="12:24" ht="13.5">
      <c r="L7" s="265" t="s">
        <v>11</v>
      </c>
      <c r="M7" s="266">
        <f>'環境家計簿（例）'!G12</f>
        <v>49.800000000000004</v>
      </c>
      <c r="N7" s="266">
        <f>'環境家計簿（例）'!K12</f>
        <v>57.27</v>
      </c>
      <c r="O7" s="266">
        <f>'環境家計簿（例）'!O12</f>
        <v>44.82000000000001</v>
      </c>
      <c r="P7" s="266">
        <f>'環境家計簿（例）'!G23</f>
        <v>0</v>
      </c>
      <c r="Q7" s="266">
        <f>'環境家計簿（例）'!K23</f>
        <v>0</v>
      </c>
      <c r="R7" s="266">
        <f>'環境家計簿（例）'!O23</f>
        <v>0</v>
      </c>
      <c r="S7" s="266">
        <f>'環境家計簿（例）'!G34</f>
        <v>0</v>
      </c>
      <c r="T7" s="266">
        <f>'環境家計簿（例）'!K34</f>
        <v>0</v>
      </c>
      <c r="U7" s="266">
        <f>'環境家計簿（例）'!O34</f>
        <v>0</v>
      </c>
      <c r="V7" s="266">
        <f>'環境家計簿（例）'!G45</f>
        <v>0</v>
      </c>
      <c r="W7" s="266">
        <f>'環境家計簿（例）'!K45</f>
        <v>19.92</v>
      </c>
      <c r="X7" s="266">
        <f>'環境家計簿（例）'!O45</f>
        <v>37.35</v>
      </c>
    </row>
    <row r="8" spans="12:24" ht="13.5">
      <c r="L8" s="265" t="s">
        <v>12</v>
      </c>
      <c r="M8" s="266">
        <f>'環境家計簿（例）'!G13</f>
        <v>159.6856</v>
      </c>
      <c r="N8" s="266">
        <f>'環境家計簿（例）'!K13</f>
        <v>128.2264</v>
      </c>
      <c r="O8" s="266">
        <f>'環境家計簿（例）'!O13</f>
        <v>216.0152</v>
      </c>
      <c r="P8" s="266">
        <f>'環境家計簿（例）'!G24</f>
        <v>165.41599999999997</v>
      </c>
      <c r="Q8" s="266">
        <f>'環境家計簿（例）'!K24</f>
        <v>146.7864</v>
      </c>
      <c r="R8" s="266">
        <f>'環境家計簿（例）'!O24</f>
        <v>156.368</v>
      </c>
      <c r="S8" s="266">
        <f>'環境家計簿（例）'!G35</f>
        <v>179.19679999999997</v>
      </c>
      <c r="T8" s="266">
        <f>'環境家計簿（例）'!K35</f>
        <v>229.21599999999998</v>
      </c>
      <c r="U8" s="266">
        <f>'環境家計簿（例）'!O35</f>
        <v>174.348</v>
      </c>
      <c r="V8" s="266">
        <f>'環境家計簿（例）'!G46</f>
        <v>136.74079999999998</v>
      </c>
      <c r="W8" s="266">
        <f>'環境家計簿（例）'!K46</f>
        <v>177.15519999999998</v>
      </c>
      <c r="X8" s="266">
        <f>'環境家計簿（例）'!O46</f>
        <v>253.48319999999998</v>
      </c>
    </row>
    <row r="9" spans="12:25" ht="13.5">
      <c r="L9" s="267" t="s">
        <v>28</v>
      </c>
      <c r="M9" s="266">
        <f>'環境家計簿（例）'!G14</f>
        <v>894.3106</v>
      </c>
      <c r="N9" s="266">
        <f>'環境家計簿（例）'!K14</f>
        <v>760.5174000000001</v>
      </c>
      <c r="O9" s="266">
        <f>'環境家計簿（例）'!O14</f>
        <v>782.5652</v>
      </c>
      <c r="P9" s="266">
        <f>'環境家計簿（例）'!G25</f>
        <v>627.27</v>
      </c>
      <c r="Q9" s="266">
        <f>'環境家計簿（例）'!K25</f>
        <v>550.2564</v>
      </c>
      <c r="R9" s="266">
        <f>'環境家計簿（例）'!O25</f>
        <v>508.834</v>
      </c>
      <c r="S9" s="266">
        <f>'環境家計簿（例）'!G36</f>
        <v>596.6017999999999</v>
      </c>
      <c r="T9" s="266">
        <f>'環境家計簿（例）'!K36</f>
        <v>771.329</v>
      </c>
      <c r="U9" s="266">
        <f>'環境家計簿（例）'!O36</f>
        <v>594.6949999999999</v>
      </c>
      <c r="V9" s="266">
        <f>'環境家計簿（例）'!G47</f>
        <v>525.8178</v>
      </c>
      <c r="W9" s="266">
        <f>'環境家計簿（例）'!K47</f>
        <v>553.3982000000001</v>
      </c>
      <c r="X9" s="266">
        <f>'環境家計簿（例）'!O47</f>
        <v>809.1082</v>
      </c>
      <c r="Y9" s="268">
        <f>SUM(M9:X9)</f>
        <v>7974.7036</v>
      </c>
    </row>
    <row r="12" ht="13.5">
      <c r="L12" s="16" t="s">
        <v>29</v>
      </c>
    </row>
    <row r="13" spans="12:24" ht="13.5">
      <c r="L13" s="263" t="s">
        <v>27</v>
      </c>
      <c r="M13" s="264">
        <f>'環境家計簿（例）'!$E$6</f>
        <v>1</v>
      </c>
      <c r="N13" s="264">
        <f>'環境家計簿（例）'!$I$6</f>
        <v>2</v>
      </c>
      <c r="O13" s="264">
        <f>'環境家計簿（例）'!$M$6</f>
        <v>3</v>
      </c>
      <c r="P13" s="264">
        <f>'環境家計簿（例）'!$E$17</f>
        <v>4</v>
      </c>
      <c r="Q13" s="264">
        <f>'環境家計簿（例）'!$I$17</f>
        <v>5</v>
      </c>
      <c r="R13" s="264">
        <f>'環境家計簿（例）'!$M$17</f>
        <v>6</v>
      </c>
      <c r="S13" s="264">
        <f>'環境家計簿（例）'!$E$28</f>
        <v>7</v>
      </c>
      <c r="T13" s="264">
        <f>'環境家計簿（例）'!$I$28</f>
        <v>8</v>
      </c>
      <c r="U13" s="264">
        <f>'環境家計簿（例）'!$M$28</f>
        <v>9</v>
      </c>
      <c r="V13" s="264">
        <f>'環境家計簿（例）'!$E$39</f>
        <v>10</v>
      </c>
      <c r="W13" s="264">
        <f>'環境家計簿（例）'!$I$39</f>
        <v>11</v>
      </c>
      <c r="X13" s="264">
        <f>'環境家計簿（例）'!$M$39</f>
        <v>12</v>
      </c>
    </row>
    <row r="14" spans="12:24" ht="13.5">
      <c r="L14" s="267" t="s">
        <v>91</v>
      </c>
      <c r="M14" s="266">
        <f>'環境家計簿（例）'!F$8</f>
        <v>590</v>
      </c>
      <c r="N14" s="266">
        <f>'環境家計簿（例）'!J$8</f>
        <v>463</v>
      </c>
      <c r="O14" s="266">
        <f>'環境家計簿（例）'!N$8</f>
        <v>405</v>
      </c>
      <c r="P14" s="266">
        <f>'環境家計簿（例）'!F$19</f>
        <v>457</v>
      </c>
      <c r="Q14" s="266">
        <f>'環境家計簿（例）'!J$19</f>
        <v>475</v>
      </c>
      <c r="R14" s="266">
        <f>'環境家計簿（例）'!N$19</f>
        <v>408</v>
      </c>
      <c r="S14" s="266">
        <f>'環境家計簿（例）'!F$30</f>
        <v>580</v>
      </c>
      <c r="T14" s="266">
        <f>'環境家計簿（例）'!J$30</f>
        <v>854</v>
      </c>
      <c r="U14" s="266">
        <f>'環境家計簿（例）'!N$30</f>
        <v>626</v>
      </c>
      <c r="V14" s="266">
        <f>'環境家計簿（例）'!F$41</f>
        <v>531</v>
      </c>
      <c r="W14" s="266">
        <f>'環境家計簿（例）'!J$41</f>
        <v>284</v>
      </c>
      <c r="X14" s="266">
        <f>'環境家計簿（例）'!N$41</f>
        <v>410</v>
      </c>
    </row>
    <row r="15" spans="12:24" ht="13.5">
      <c r="L15" s="263" t="s">
        <v>92</v>
      </c>
      <c r="M15" s="266">
        <f>'環境家計簿（例）'!E$8</f>
        <v>600</v>
      </c>
      <c r="N15" s="266">
        <f>'環境家計簿（例）'!I$8</f>
        <v>448</v>
      </c>
      <c r="O15" s="266">
        <f>'環境家計簿（例）'!M$8</f>
        <v>442</v>
      </c>
      <c r="P15" s="266">
        <f>'環境家計簿（例）'!E$19</f>
        <v>435</v>
      </c>
      <c r="Q15" s="266">
        <f>'環境家計簿（例）'!I$19</f>
        <v>486</v>
      </c>
      <c r="R15" s="266">
        <f>'環境家計簿（例）'!M$19</f>
        <v>384</v>
      </c>
      <c r="S15" s="266">
        <f>'環境家計簿（例）'!E$30</f>
        <v>544</v>
      </c>
      <c r="T15" s="266">
        <f>'環境家計簿（例）'!I$30</f>
        <v>728</v>
      </c>
      <c r="U15" s="266">
        <f>'環境家計簿（例）'!M$30</f>
        <v>525</v>
      </c>
      <c r="V15" s="266">
        <f>'環境家計簿（例）'!E$41</f>
        <v>429</v>
      </c>
      <c r="W15" s="266">
        <f>'環境家計簿（例）'!I$41</f>
        <v>456</v>
      </c>
      <c r="X15" s="266">
        <f>'環境家計簿（例）'!M$41</f>
        <v>422</v>
      </c>
    </row>
    <row r="16" ht="13.5">
      <c r="L16" s="16" t="s">
        <v>30</v>
      </c>
    </row>
    <row r="17" spans="12:24" ht="13.5">
      <c r="L17" s="263" t="s">
        <v>27</v>
      </c>
      <c r="M17" s="264">
        <f>'環境家計簿（例）'!$E$6</f>
        <v>1</v>
      </c>
      <c r="N17" s="264">
        <f>'環境家計簿（例）'!$I$6</f>
        <v>2</v>
      </c>
      <c r="O17" s="264">
        <f>'環境家計簿（例）'!$M$6</f>
        <v>3</v>
      </c>
      <c r="P17" s="264">
        <f>'環境家計簿（例）'!$E$17</f>
        <v>4</v>
      </c>
      <c r="Q17" s="264">
        <f>'環境家計簿（例）'!$I$17</f>
        <v>5</v>
      </c>
      <c r="R17" s="264">
        <f>'環境家計簿（例）'!$M$17</f>
        <v>6</v>
      </c>
      <c r="S17" s="264">
        <f>'環境家計簿（例）'!$E$28</f>
        <v>7</v>
      </c>
      <c r="T17" s="264">
        <f>'環境家計簿（例）'!$I$28</f>
        <v>8</v>
      </c>
      <c r="U17" s="264">
        <f>'環境家計簿（例）'!$M$28</f>
        <v>9</v>
      </c>
      <c r="V17" s="264">
        <f>'環境家計簿（例）'!$E$39</f>
        <v>10</v>
      </c>
      <c r="W17" s="264">
        <f>'環境家計簿（例）'!$I$39</f>
        <v>11</v>
      </c>
      <c r="X17" s="264">
        <f>'環境家計簿（例）'!$M$39</f>
        <v>12</v>
      </c>
    </row>
    <row r="18" spans="12:24" ht="13.5">
      <c r="L18" s="267" t="s">
        <v>91</v>
      </c>
      <c r="M18" s="266">
        <f>'環境家計簿（例）'!F$9</f>
        <v>162</v>
      </c>
      <c r="N18" s="266">
        <f>'環境家計簿（例）'!J$9</f>
        <v>143</v>
      </c>
      <c r="O18" s="266">
        <f>'環境家計簿（例）'!N$9</f>
        <v>133</v>
      </c>
      <c r="P18" s="266">
        <f>'環境家計簿（例）'!F$20</f>
        <v>95</v>
      </c>
      <c r="Q18" s="266">
        <f>'環境家計簿（例）'!J$20</f>
        <v>65</v>
      </c>
      <c r="R18" s="266">
        <f>'環境家計簿（例）'!N$20</f>
        <v>58</v>
      </c>
      <c r="S18" s="266">
        <f>'環境家計簿（例）'!F$31</f>
        <v>47</v>
      </c>
      <c r="T18" s="266">
        <f>'環境家計簿（例）'!J$31</f>
        <v>39</v>
      </c>
      <c r="U18" s="266">
        <f>'環境家計簿（例）'!N$31</f>
        <v>38</v>
      </c>
      <c r="V18" s="266">
        <f>'環境家計簿（例）'!F$42</f>
        <v>46</v>
      </c>
      <c r="W18" s="266">
        <f>'環境家計簿（例）'!J$42</f>
        <v>88</v>
      </c>
      <c r="X18" s="266">
        <f>'環境家計簿（例）'!N$42</f>
        <v>130</v>
      </c>
    </row>
    <row r="19" spans="12:24" ht="13.5">
      <c r="L19" s="263" t="s">
        <v>92</v>
      </c>
      <c r="M19" s="266">
        <f>'環境家計簿（例）'!E$9</f>
        <v>168</v>
      </c>
      <c r="N19" s="266">
        <f>'環境家計簿（例）'!I$9</f>
        <v>138</v>
      </c>
      <c r="O19" s="266">
        <f>'環境家計簿（例）'!M$9</f>
        <v>141</v>
      </c>
      <c r="P19" s="266">
        <f>'環境家計簿（例）'!E$20</f>
        <v>98</v>
      </c>
      <c r="Q19" s="266">
        <f>'環境家計簿（例）'!I$20</f>
        <v>70</v>
      </c>
      <c r="R19" s="266">
        <f>'環境家計簿（例）'!M$20</f>
        <v>57</v>
      </c>
      <c r="S19" s="266">
        <f>'環境家計簿（例）'!E$31</f>
        <v>46</v>
      </c>
      <c r="T19" s="266">
        <f>'環境家計簿（例）'!I$31</f>
        <v>44</v>
      </c>
      <c r="U19" s="266">
        <f>'環境家計簿（例）'!M$31</f>
        <v>38</v>
      </c>
      <c r="V19" s="266">
        <f>'環境家計簿（例）'!E$42</f>
        <v>59</v>
      </c>
      <c r="W19" s="266">
        <f>'環境家計簿（例）'!I$42</f>
        <v>74</v>
      </c>
      <c r="X19" s="266">
        <f>'環境家計簿（例）'!M$42</f>
        <v>123</v>
      </c>
    </row>
    <row r="20" ht="13.5">
      <c r="L20" s="16" t="s">
        <v>31</v>
      </c>
    </row>
    <row r="21" spans="12:24" ht="13.5">
      <c r="L21" s="263" t="s">
        <v>27</v>
      </c>
      <c r="M21" s="264">
        <f>'環境家計簿（例）'!$E$6</f>
        <v>1</v>
      </c>
      <c r="N21" s="264">
        <f>'環境家計簿（例）'!$I$6</f>
        <v>2</v>
      </c>
      <c r="O21" s="264">
        <f>'環境家計簿（例）'!$M$6</f>
        <v>3</v>
      </c>
      <c r="P21" s="264">
        <f>'環境家計簿（例）'!$E$17</f>
        <v>4</v>
      </c>
      <c r="Q21" s="264">
        <f>'環境家計簿（例）'!$I$17</f>
        <v>5</v>
      </c>
      <c r="R21" s="264">
        <f>'環境家計簿（例）'!$M$17</f>
        <v>6</v>
      </c>
      <c r="S21" s="264">
        <f>'環境家計簿（例）'!$E$28</f>
        <v>7</v>
      </c>
      <c r="T21" s="264">
        <f>'環境家計簿（例）'!$I$28</f>
        <v>8</v>
      </c>
      <c r="U21" s="264">
        <f>'環境家計簿（例）'!$M$28</f>
        <v>9</v>
      </c>
      <c r="V21" s="264">
        <f>'環境家計簿（例）'!$E$39</f>
        <v>10</v>
      </c>
      <c r="W21" s="264">
        <f>'環境家計簿（例）'!$I$39</f>
        <v>11</v>
      </c>
      <c r="X21" s="264">
        <f>'環境家計簿（例）'!$M$39</f>
        <v>12</v>
      </c>
    </row>
    <row r="22" spans="12:24" ht="13.5">
      <c r="L22" s="267" t="s">
        <v>91</v>
      </c>
      <c r="M22" s="266">
        <f>'環境家計簿（例）'!F$10</f>
        <v>0</v>
      </c>
      <c r="N22" s="266">
        <f>'環境家計簿（例）'!J$10</f>
        <v>0</v>
      </c>
      <c r="O22" s="266">
        <f>'環境家計簿（例）'!N$10</f>
        <v>0</v>
      </c>
      <c r="P22" s="266">
        <f>'環境家計簿（例）'!F$21</f>
        <v>0</v>
      </c>
      <c r="Q22" s="266">
        <f>'環境家計簿（例）'!J$21</f>
        <v>0</v>
      </c>
      <c r="R22" s="266">
        <f>'環境家計簿（例）'!N$21</f>
        <v>0</v>
      </c>
      <c r="S22" s="266">
        <f>'環境家計簿（例）'!F$32</f>
        <v>0</v>
      </c>
      <c r="T22" s="266">
        <f>'環境家計簿（例）'!J$32</f>
        <v>0</v>
      </c>
      <c r="U22" s="266">
        <f>'環境家計簿（例）'!N$32</f>
        <v>0</v>
      </c>
      <c r="V22" s="266">
        <f>'環境家計簿（例）'!F$43</f>
        <v>0</v>
      </c>
      <c r="W22" s="266">
        <f>'環境家計簿（例）'!J$43</f>
        <v>0</v>
      </c>
      <c r="X22" s="266">
        <f>'環境家計簿（例）'!N$43</f>
        <v>0</v>
      </c>
    </row>
    <row r="23" spans="12:24" ht="13.5">
      <c r="L23" s="263" t="s">
        <v>92</v>
      </c>
      <c r="M23" s="266">
        <f>'環境家計簿（例）'!E$10</f>
        <v>0</v>
      </c>
      <c r="N23" s="266">
        <f>'環境家計簿（例）'!I$10</f>
        <v>0</v>
      </c>
      <c r="O23" s="266">
        <f>'環境家計簿（例）'!M$10</f>
        <v>0</v>
      </c>
      <c r="P23" s="266">
        <f>'環境家計簿（例）'!E$21</f>
        <v>0</v>
      </c>
      <c r="Q23" s="266">
        <f>'環境家計簿（例）'!I$21</f>
        <v>0</v>
      </c>
      <c r="R23" s="266">
        <f>'環境家計簿（例）'!M$21</f>
        <v>0</v>
      </c>
      <c r="S23" s="266">
        <f>'環境家計簿（例）'!E$32</f>
        <v>0</v>
      </c>
      <c r="T23" s="266">
        <f>'環境家計簿（例）'!I$32</f>
        <v>0</v>
      </c>
      <c r="U23" s="266">
        <f>'環境家計簿（例）'!M$32</f>
        <v>0</v>
      </c>
      <c r="V23" s="266">
        <f>'環境家計簿（例）'!E$43</f>
        <v>0</v>
      </c>
      <c r="W23" s="266">
        <f>'環境家計簿（例）'!I$43</f>
        <v>0</v>
      </c>
      <c r="X23" s="266">
        <f>'環境家計簿（例）'!M$43</f>
        <v>0</v>
      </c>
    </row>
    <row r="24" ht="13.5">
      <c r="L24" s="269" t="s">
        <v>32</v>
      </c>
    </row>
    <row r="25" spans="12:24" ht="13.5">
      <c r="L25" s="263" t="s">
        <v>27</v>
      </c>
      <c r="M25" s="264">
        <f>'環境家計簿（例）'!$E$6</f>
        <v>1</v>
      </c>
      <c r="N25" s="264">
        <f>'環境家計簿（例）'!$I$6</f>
        <v>2</v>
      </c>
      <c r="O25" s="264">
        <f>'環境家計簿（例）'!$M$6</f>
        <v>3</v>
      </c>
      <c r="P25" s="264">
        <f>'環境家計簿（例）'!$E$17</f>
        <v>4</v>
      </c>
      <c r="Q25" s="264">
        <f>'環境家計簿（例）'!$I$17</f>
        <v>5</v>
      </c>
      <c r="R25" s="264">
        <f>'環境家計簿（例）'!$M$17</f>
        <v>6</v>
      </c>
      <c r="S25" s="264">
        <f>'環境家計簿（例）'!$E$28</f>
        <v>7</v>
      </c>
      <c r="T25" s="264">
        <f>'環境家計簿（例）'!$I$28</f>
        <v>8</v>
      </c>
      <c r="U25" s="264">
        <f>'環境家計簿（例）'!$M$28</f>
        <v>9</v>
      </c>
      <c r="V25" s="264">
        <f>'環境家計簿（例）'!$E$39</f>
        <v>10</v>
      </c>
      <c r="W25" s="264">
        <f>'環境家計簿（例）'!$I$39</f>
        <v>11</v>
      </c>
      <c r="X25" s="264">
        <f>'環境家計簿（例）'!$M$39</f>
        <v>12</v>
      </c>
    </row>
    <row r="26" spans="12:24" ht="13.5">
      <c r="L26" s="267" t="s">
        <v>91</v>
      </c>
      <c r="M26" s="266">
        <f>'環境家計簿（例）'!F$11</f>
        <v>25.5</v>
      </c>
      <c r="N26" s="266">
        <f>'環境家計簿（例）'!J$11</f>
        <v>25.5</v>
      </c>
      <c r="O26" s="266">
        <f>'環境家計簿（例）'!N$11</f>
        <v>25</v>
      </c>
      <c r="P26" s="266">
        <f>'環境家計簿（例）'!F$22</f>
        <v>25</v>
      </c>
      <c r="Q26" s="266">
        <f>'環境家計簿（例）'!J$22</f>
        <v>29</v>
      </c>
      <c r="R26" s="266">
        <f>'環境家計簿（例）'!N$22</f>
        <v>29</v>
      </c>
      <c r="S26" s="266">
        <f>'環境家計簿（例）'!F$33</f>
        <v>30.5</v>
      </c>
      <c r="T26" s="266">
        <f>'環境家計簿（例）'!J$33</f>
        <v>30.5</v>
      </c>
      <c r="U26" s="266">
        <f>'環境家計簿（例）'!N$33</f>
        <v>28.5</v>
      </c>
      <c r="V26" s="266">
        <f>'環境家計簿（例）'!F$44</f>
        <v>28.5</v>
      </c>
      <c r="W26" s="266">
        <f>'環境家計簿（例）'!J$44</f>
        <v>28.5</v>
      </c>
      <c r="X26" s="266">
        <f>'環境家計簿（例）'!N$44</f>
        <v>28.5</v>
      </c>
    </row>
    <row r="27" spans="12:24" ht="13.5">
      <c r="L27" s="263" t="s">
        <v>92</v>
      </c>
      <c r="M27" s="266">
        <f>'環境家計簿（例）'!E$11</f>
        <v>24.5</v>
      </c>
      <c r="N27" s="266">
        <f>'環境家計簿（例）'!I$11</f>
        <v>24.5</v>
      </c>
      <c r="O27" s="266">
        <f>'環境家計簿（例）'!M$11</f>
        <v>24.5</v>
      </c>
      <c r="P27" s="266">
        <f>'環境家計簿（例）'!E$22</f>
        <v>24.5</v>
      </c>
      <c r="Q27" s="266">
        <f>'環境家計簿（例）'!I$22</f>
        <v>26.5</v>
      </c>
      <c r="R27" s="266">
        <f>'環境家計簿（例）'!M$22</f>
        <v>26.5</v>
      </c>
      <c r="S27" s="266">
        <f>'環境家計簿（例）'!E$33</f>
        <v>22.5</v>
      </c>
      <c r="T27" s="266">
        <f>'環境家計簿（例）'!I$33</f>
        <v>22.5</v>
      </c>
      <c r="U27" s="266">
        <f>'環境家計簿（例）'!M$33</f>
        <v>28</v>
      </c>
      <c r="V27" s="266">
        <f>'環境家計簿（例）'!E$44</f>
        <v>28</v>
      </c>
      <c r="W27" s="266">
        <f>'環境家計簿（例）'!I$44</f>
        <v>28</v>
      </c>
      <c r="X27" s="266">
        <f>'環境家計簿（例）'!M$44</f>
        <v>28</v>
      </c>
    </row>
    <row r="28" ht="13.5">
      <c r="L28" s="269" t="s">
        <v>33</v>
      </c>
    </row>
    <row r="29" spans="12:24" ht="13.5">
      <c r="L29" s="263" t="s">
        <v>27</v>
      </c>
      <c r="M29" s="264">
        <f>'環境家計簿（例）'!$E$6</f>
        <v>1</v>
      </c>
      <c r="N29" s="264">
        <f>'環境家計簿（例）'!$I$6</f>
        <v>2</v>
      </c>
      <c r="O29" s="264">
        <f>'環境家計簿（例）'!$M$6</f>
        <v>3</v>
      </c>
      <c r="P29" s="264">
        <f>'環境家計簿（例）'!$E$17</f>
        <v>4</v>
      </c>
      <c r="Q29" s="264">
        <f>'環境家計簿（例）'!$I$17</f>
        <v>5</v>
      </c>
      <c r="R29" s="264">
        <f>'環境家計簿（例）'!$M$17</f>
        <v>6</v>
      </c>
      <c r="S29" s="264">
        <f>'環境家計簿（例）'!$E$28</f>
        <v>7</v>
      </c>
      <c r="T29" s="264">
        <f>'環境家計簿（例）'!$I$28</f>
        <v>8</v>
      </c>
      <c r="U29" s="264">
        <f>'環境家計簿（例）'!$M$28</f>
        <v>9</v>
      </c>
      <c r="V29" s="264">
        <f>'環境家計簿（例）'!$E$39</f>
        <v>10</v>
      </c>
      <c r="W29" s="264">
        <f>'環境家計簿（例）'!$I$39</f>
        <v>11</v>
      </c>
      <c r="X29" s="264">
        <f>'環境家計簿（例）'!$M$39</f>
        <v>12</v>
      </c>
    </row>
    <row r="30" spans="12:24" ht="13.5">
      <c r="L30" s="267" t="s">
        <v>91</v>
      </c>
      <c r="M30" s="266">
        <f>'環境家計簿（例）'!F$12</f>
        <v>20</v>
      </c>
      <c r="N30" s="266">
        <f>'環境家計簿（例）'!J$12</f>
        <v>23</v>
      </c>
      <c r="O30" s="266">
        <f>'環境家計簿（例）'!N$12</f>
        <v>18</v>
      </c>
      <c r="P30" s="266">
        <f>'環境家計簿（例）'!F$23</f>
        <v>0</v>
      </c>
      <c r="Q30" s="266">
        <f>'環境家計簿（例）'!J$23</f>
        <v>0</v>
      </c>
      <c r="R30" s="266">
        <f>'環境家計簿（例）'!N$23</f>
        <v>0</v>
      </c>
      <c r="S30" s="266">
        <f>'環境家計簿（例）'!F$34</f>
        <v>0</v>
      </c>
      <c r="T30" s="266">
        <f>'環境家計簿（例）'!J$34</f>
        <v>0</v>
      </c>
      <c r="U30" s="266">
        <f>'環境家計簿（例）'!N$34</f>
        <v>0</v>
      </c>
      <c r="V30" s="266">
        <f>'環境家計簿（例）'!F$45</f>
        <v>0</v>
      </c>
      <c r="W30" s="266">
        <f>'環境家計簿（例）'!J$45</f>
        <v>8</v>
      </c>
      <c r="X30" s="266">
        <f>'環境家計簿（例）'!N$45</f>
        <v>15</v>
      </c>
    </row>
    <row r="31" spans="12:24" ht="13.5">
      <c r="L31" s="263" t="s">
        <v>92</v>
      </c>
      <c r="M31" s="266">
        <f>'環境家計簿（例）'!E$12</f>
        <v>20</v>
      </c>
      <c r="N31" s="266">
        <f>'環境家計簿（例）'!I$12</f>
        <v>22</v>
      </c>
      <c r="O31" s="266">
        <f>'環境家計簿（例）'!M$12</f>
        <v>20</v>
      </c>
      <c r="P31" s="266">
        <f>'環境家計簿（例）'!E$23</f>
        <v>0</v>
      </c>
      <c r="Q31" s="266">
        <f>'環境家計簿（例）'!I$23</f>
        <v>0</v>
      </c>
      <c r="R31" s="266">
        <f>'環境家計簿（例）'!M$23</f>
        <v>0</v>
      </c>
      <c r="S31" s="266">
        <f>'環境家計簿（例）'!E$34</f>
        <v>0</v>
      </c>
      <c r="T31" s="266">
        <f>'環境家計簿（例）'!I$34</f>
        <v>0</v>
      </c>
      <c r="U31" s="266">
        <f>'環境家計簿（例）'!M$34</f>
        <v>0</v>
      </c>
      <c r="V31" s="266">
        <f>'環境家計簿（例）'!E$45</f>
        <v>0</v>
      </c>
      <c r="W31" s="266">
        <f>'環境家計簿（例）'!I$45</f>
        <v>15</v>
      </c>
      <c r="X31" s="266">
        <f>'環境家計簿（例）'!M$45</f>
        <v>20</v>
      </c>
    </row>
    <row r="32" ht="13.5">
      <c r="L32" s="269" t="s">
        <v>34</v>
      </c>
    </row>
    <row r="33" spans="12:24" ht="13.5">
      <c r="L33" s="263" t="s">
        <v>27</v>
      </c>
      <c r="M33" s="264">
        <f>'環境家計簿（例）'!$E$6</f>
        <v>1</v>
      </c>
      <c r="N33" s="264">
        <f>'環境家計簿（例）'!$I$6</f>
        <v>2</v>
      </c>
      <c r="O33" s="264">
        <f>'環境家計簿（例）'!$M$6</f>
        <v>3</v>
      </c>
      <c r="P33" s="264">
        <f>'環境家計簿（例）'!$E$17</f>
        <v>4</v>
      </c>
      <c r="Q33" s="264">
        <f>'環境家計簿（例）'!$I$17</f>
        <v>5</v>
      </c>
      <c r="R33" s="264">
        <f>'環境家計簿（例）'!$M$17</f>
        <v>6</v>
      </c>
      <c r="S33" s="264">
        <f>'環境家計簿（例）'!$E$28</f>
        <v>7</v>
      </c>
      <c r="T33" s="264">
        <f>'環境家計簿（例）'!$I$28</f>
        <v>8</v>
      </c>
      <c r="U33" s="264">
        <f>'環境家計簿（例）'!$M$28</f>
        <v>9</v>
      </c>
      <c r="V33" s="264">
        <f>'環境家計簿（例）'!$E$39</f>
        <v>10</v>
      </c>
      <c r="W33" s="264">
        <f>'環境家計簿（例）'!$I$39</f>
        <v>11</v>
      </c>
      <c r="X33" s="264">
        <f>'環境家計簿（例）'!$M$39</f>
        <v>12</v>
      </c>
    </row>
    <row r="34" spans="12:24" ht="13.5">
      <c r="L34" s="267" t="s">
        <v>91</v>
      </c>
      <c r="M34" s="266">
        <f>'環境家計簿（例）'!F$13</f>
        <v>68.83</v>
      </c>
      <c r="N34" s="266">
        <f>'環境家計簿（例）'!J$13</f>
        <v>55.27</v>
      </c>
      <c r="O34" s="266">
        <f>'環境家計簿（例）'!N$13</f>
        <v>93.11</v>
      </c>
      <c r="P34" s="266">
        <f>'環境家計簿（例）'!F$24</f>
        <v>71.3</v>
      </c>
      <c r="Q34" s="266">
        <f>'環境家計簿（例）'!J$24</f>
        <v>63.27</v>
      </c>
      <c r="R34" s="266">
        <f>'環境家計簿（例）'!N$24</f>
        <v>67.4</v>
      </c>
      <c r="S34" s="266">
        <f>'環境家計簿（例）'!F$35</f>
        <v>77.24</v>
      </c>
      <c r="T34" s="266">
        <f>'環境家計簿（例）'!J$35</f>
        <v>98.8</v>
      </c>
      <c r="U34" s="266">
        <f>'環境家計簿（例）'!N$35</f>
        <v>75.15</v>
      </c>
      <c r="V34" s="266">
        <f>'環境家計簿（例）'!F$46</f>
        <v>58.94</v>
      </c>
      <c r="W34" s="266">
        <f>'環境家計簿（例）'!J$46</f>
        <v>76.36</v>
      </c>
      <c r="X34" s="266">
        <f>'環境家計簿（例）'!N$46</f>
        <v>109.26</v>
      </c>
    </row>
    <row r="35" spans="12:24" ht="13.5">
      <c r="L35" s="263" t="s">
        <v>92</v>
      </c>
      <c r="M35" s="266">
        <f>'環境家計簿（例）'!E$13</f>
        <v>87.39</v>
      </c>
      <c r="N35" s="266">
        <f>'環境家計簿（例）'!I$13</f>
        <v>118.17</v>
      </c>
      <c r="O35" s="266">
        <f>'環境家計簿（例）'!M$13</f>
        <v>119.38</v>
      </c>
      <c r="P35" s="266">
        <f>'環境家計簿（例）'!E$24</f>
        <v>64.06</v>
      </c>
      <c r="Q35" s="266">
        <f>'環境家計簿（例）'!I$24</f>
        <v>46.65</v>
      </c>
      <c r="R35" s="266">
        <f>'環境家計簿（例）'!M$24</f>
        <v>69.07</v>
      </c>
      <c r="S35" s="266">
        <f>'環境家計簿（例）'!E$35</f>
        <v>75.82</v>
      </c>
      <c r="T35" s="266">
        <f>'環境家計簿（例）'!I$35</f>
        <v>118</v>
      </c>
      <c r="U35" s="266">
        <f>'環境家計簿（例）'!M$35</f>
        <v>87.84</v>
      </c>
      <c r="V35" s="266">
        <f>'環境家計簿（例）'!E$46</f>
        <v>53.91</v>
      </c>
      <c r="W35" s="266">
        <f>'環境家計簿（例）'!I$46</f>
        <v>55.19</v>
      </c>
      <c r="X35" s="266">
        <f>'環境家計簿（例）'!M$46</f>
        <v>139.14</v>
      </c>
    </row>
  </sheetData>
  <sheetProtection sheet="1" objects="1" scenarios="1" selectLockedCells="1"/>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3366FF"/>
  </sheetPr>
  <dimension ref="C5:AQ53"/>
  <sheetViews>
    <sheetView showGridLines="0" showRowColHeaders="0" zoomScalePageLayoutView="0" workbookViewId="0" topLeftCell="A1">
      <selection activeCell="AP25" sqref="AP25"/>
    </sheetView>
  </sheetViews>
  <sheetFormatPr defaultColWidth="9.00390625" defaultRowHeight="13.5"/>
  <cols>
    <col min="1" max="1" width="4.625" style="0" customWidth="1"/>
    <col min="2" max="37" width="2.50390625" style="0" customWidth="1"/>
  </cols>
  <sheetData>
    <row r="5" spans="28:35" ht="15" customHeight="1">
      <c r="AB5" s="270" t="s">
        <v>41</v>
      </c>
      <c r="AC5" s="270"/>
      <c r="AD5" s="270"/>
      <c r="AE5" s="270"/>
      <c r="AF5" s="439"/>
      <c r="AG5" s="590">
        <f>H8+P8+X8+AF8</f>
        <v>0</v>
      </c>
      <c r="AH5" s="591"/>
      <c r="AI5" s="270" t="s">
        <v>23</v>
      </c>
    </row>
    <row r="6" ht="15" customHeight="1"/>
    <row r="7" spans="5:29" ht="15" customHeight="1">
      <c r="E7" t="s">
        <v>42</v>
      </c>
      <c r="M7" t="s">
        <v>43</v>
      </c>
      <c r="U7" t="s">
        <v>45</v>
      </c>
      <c r="AC7" t="s">
        <v>44</v>
      </c>
    </row>
    <row r="8" spans="5:34" ht="15" customHeight="1">
      <c r="E8" s="586" t="s">
        <v>24</v>
      </c>
      <c r="F8" s="586"/>
      <c r="G8" s="586"/>
      <c r="H8" s="587">
        <f>'①環境家計簿'!AD14</f>
        <v>0</v>
      </c>
      <c r="I8" s="587"/>
      <c r="J8" s="3" t="s">
        <v>23</v>
      </c>
      <c r="K8" s="3"/>
      <c r="M8" s="586" t="s">
        <v>24</v>
      </c>
      <c r="N8" s="586"/>
      <c r="O8" s="586"/>
      <c r="P8" s="587">
        <f>'①環境家計簿'!AD25</f>
        <v>0</v>
      </c>
      <c r="Q8" s="587"/>
      <c r="R8" s="3" t="s">
        <v>23</v>
      </c>
      <c r="U8" s="586" t="s">
        <v>24</v>
      </c>
      <c r="V8" s="586"/>
      <c r="W8" s="586"/>
      <c r="X8" s="587">
        <f>'①環境家計簿'!AD36</f>
        <v>0</v>
      </c>
      <c r="Y8" s="587"/>
      <c r="Z8" s="3" t="s">
        <v>23</v>
      </c>
      <c r="AC8" s="586" t="s">
        <v>24</v>
      </c>
      <c r="AD8" s="586"/>
      <c r="AE8" s="586"/>
      <c r="AF8" s="587">
        <f>'①環境家計簿'!AD47</f>
        <v>0</v>
      </c>
      <c r="AG8" s="587"/>
      <c r="AH8" s="3" t="s">
        <v>23</v>
      </c>
    </row>
    <row r="9" spans="5:34" ht="15" customHeight="1">
      <c r="E9" s="9"/>
      <c r="F9" s="9"/>
      <c r="G9" s="9"/>
      <c r="H9" s="10"/>
      <c r="I9" s="10"/>
      <c r="J9" s="3"/>
      <c r="K9" s="3"/>
      <c r="M9" s="9"/>
      <c r="N9" s="9"/>
      <c r="O9" s="9"/>
      <c r="P9" s="10"/>
      <c r="Q9" s="10"/>
      <c r="R9" s="3"/>
      <c r="U9" s="9"/>
      <c r="V9" s="9"/>
      <c r="W9" s="9"/>
      <c r="X9" s="10"/>
      <c r="Y9" s="10"/>
      <c r="Z9" s="3"/>
      <c r="AC9" s="9"/>
      <c r="AD9" s="9"/>
      <c r="AE9" s="9"/>
      <c r="AF9" s="10"/>
      <c r="AG9" s="10"/>
      <c r="AH9" s="3"/>
    </row>
    <row r="10" spans="5:34" ht="15" customHeight="1">
      <c r="E10" s="5"/>
      <c r="F10" s="1"/>
      <c r="G10" s="1"/>
      <c r="H10" s="2" t="e">
        <f>'①環境家計簿'!AD8</f>
        <v>#VALUE!</v>
      </c>
      <c r="I10" s="1"/>
      <c r="J10" s="4"/>
      <c r="K10" s="4"/>
      <c r="M10" s="5"/>
      <c r="N10" s="1"/>
      <c r="O10" s="1"/>
      <c r="P10" s="2" t="e">
        <f>'①環境家計簿'!AD19</f>
        <v>#VALUE!</v>
      </c>
      <c r="Q10" s="1"/>
      <c r="R10" s="4"/>
      <c r="U10" s="5"/>
      <c r="V10" s="1"/>
      <c r="W10" s="1"/>
      <c r="X10" s="2" t="e">
        <f>'①環境家計簿'!AD30</f>
        <v>#VALUE!</v>
      </c>
      <c r="Y10" s="1"/>
      <c r="Z10" s="4"/>
      <c r="AC10" s="5"/>
      <c r="AD10" s="1"/>
      <c r="AE10" s="1"/>
      <c r="AF10" s="2" t="e">
        <f>'①環境家計簿'!AD41</f>
        <v>#VALUE!</v>
      </c>
      <c r="AG10" s="1"/>
      <c r="AH10" s="4"/>
    </row>
    <row r="11" spans="5:34" ht="15" customHeight="1">
      <c r="E11" s="4"/>
      <c r="F11" s="1"/>
      <c r="G11" s="1"/>
      <c r="H11" s="1"/>
      <c r="I11" s="1"/>
      <c r="J11" s="4"/>
      <c r="K11" s="4"/>
      <c r="M11" s="4"/>
      <c r="N11" s="1"/>
      <c r="O11" s="1"/>
      <c r="P11" s="1"/>
      <c r="Q11" s="1"/>
      <c r="R11" s="4"/>
      <c r="U11" s="4"/>
      <c r="V11" s="1"/>
      <c r="W11" s="1"/>
      <c r="X11" s="1"/>
      <c r="Y11" s="1"/>
      <c r="Z11" s="4"/>
      <c r="AC11" s="4"/>
      <c r="AD11" s="1"/>
      <c r="AE11" s="1"/>
      <c r="AF11" s="1"/>
      <c r="AG11" s="1"/>
      <c r="AH11" s="4"/>
    </row>
    <row r="12" spans="5:34" ht="15" customHeight="1">
      <c r="E12" s="4"/>
      <c r="F12" s="1"/>
      <c r="G12" s="2" t="e">
        <f>'①環境家計簿'!AD9</f>
        <v>#VALUE!</v>
      </c>
      <c r="H12" s="1"/>
      <c r="I12" s="2" t="e">
        <f>'①環境家計簿'!AD10</f>
        <v>#VALUE!</v>
      </c>
      <c r="J12" s="4"/>
      <c r="K12" s="4"/>
      <c r="M12" s="4"/>
      <c r="N12" s="1"/>
      <c r="O12" s="2" t="e">
        <f>'①環境家計簿'!AD20</f>
        <v>#VALUE!</v>
      </c>
      <c r="P12" s="1"/>
      <c r="Q12" s="2" t="e">
        <f>'①環境家計簿'!AD21</f>
        <v>#VALUE!</v>
      </c>
      <c r="R12" s="4"/>
      <c r="U12" s="4"/>
      <c r="V12" s="1"/>
      <c r="W12" s="2" t="e">
        <f>'①環境家計簿'!AD31</f>
        <v>#VALUE!</v>
      </c>
      <c r="X12" s="1"/>
      <c r="Y12" s="2" t="e">
        <f>'①環境家計簿'!AD32</f>
        <v>#VALUE!</v>
      </c>
      <c r="Z12" s="4"/>
      <c r="AC12" s="4"/>
      <c r="AD12" s="1"/>
      <c r="AE12" s="2" t="e">
        <f>'①環境家計簿'!AD42</f>
        <v>#VALUE!</v>
      </c>
      <c r="AF12" s="1"/>
      <c r="AG12" s="2" t="e">
        <f>'①環境家計簿'!AD43</f>
        <v>#VALUE!</v>
      </c>
      <c r="AH12" s="4"/>
    </row>
    <row r="13" spans="5:34" ht="15" customHeight="1">
      <c r="E13" s="4"/>
      <c r="F13" s="1"/>
      <c r="G13" s="1"/>
      <c r="H13" s="1"/>
      <c r="I13" s="1"/>
      <c r="J13" s="4"/>
      <c r="K13" s="4"/>
      <c r="M13" s="4"/>
      <c r="N13" s="1"/>
      <c r="O13" s="1"/>
      <c r="P13" s="1"/>
      <c r="Q13" s="1"/>
      <c r="R13" s="4"/>
      <c r="U13" s="4"/>
      <c r="V13" s="1"/>
      <c r="W13" s="1"/>
      <c r="X13" s="1"/>
      <c r="Y13" s="1"/>
      <c r="Z13" s="4"/>
      <c r="AC13" s="4"/>
      <c r="AD13" s="1"/>
      <c r="AE13" s="1"/>
      <c r="AF13" s="1"/>
      <c r="AG13" s="1"/>
      <c r="AH13" s="4"/>
    </row>
    <row r="14" spans="5:34" ht="15" customHeight="1">
      <c r="E14" s="4"/>
      <c r="F14" s="5" t="e">
        <f>'①環境家計簿'!AD11</f>
        <v>#VALUE!</v>
      </c>
      <c r="G14" s="4"/>
      <c r="H14" s="5" t="e">
        <f>'①環境家計簿'!AD12</f>
        <v>#VALUE!</v>
      </c>
      <c r="I14" s="4"/>
      <c r="J14" s="5" t="e">
        <f>'①環境家計簿'!AD13</f>
        <v>#VALUE!</v>
      </c>
      <c r="K14" s="4"/>
      <c r="M14" s="4"/>
      <c r="N14" s="5" t="e">
        <f>'①環境家計簿'!AD22</f>
        <v>#VALUE!</v>
      </c>
      <c r="O14" s="4"/>
      <c r="P14" s="5" t="e">
        <f>'①環境家計簿'!AD23</f>
        <v>#VALUE!</v>
      </c>
      <c r="Q14" s="4"/>
      <c r="R14" s="5" t="e">
        <f>'①環境家計簿'!AD24</f>
        <v>#VALUE!</v>
      </c>
      <c r="U14" s="4"/>
      <c r="V14" s="5" t="e">
        <f>'①環境家計簿'!AD33</f>
        <v>#VALUE!</v>
      </c>
      <c r="W14" s="4"/>
      <c r="X14" s="5" t="e">
        <f>'①環境家計簿'!AD34</f>
        <v>#VALUE!</v>
      </c>
      <c r="Y14" s="4"/>
      <c r="Z14" s="5" t="e">
        <f>'①環境家計簿'!AD35</f>
        <v>#VALUE!</v>
      </c>
      <c r="AC14" s="4"/>
      <c r="AD14" s="5" t="e">
        <f>'①環境家計簿'!AD44</f>
        <v>#VALUE!</v>
      </c>
      <c r="AE14" s="4"/>
      <c r="AF14" s="5" t="e">
        <f>'①環境家計簿'!AD45</f>
        <v>#VALUE!</v>
      </c>
      <c r="AG14" s="4"/>
      <c r="AH14" s="5" t="e">
        <f>'①環境家計簿'!AD46</f>
        <v>#VALUE!</v>
      </c>
    </row>
    <row r="15" spans="5:11" ht="15" customHeight="1">
      <c r="E15" s="4"/>
      <c r="F15" s="4"/>
      <c r="G15" s="4"/>
      <c r="H15" s="4"/>
      <c r="I15" s="4"/>
      <c r="J15" s="4"/>
      <c r="K15" s="4"/>
    </row>
    <row r="16" spans="5:11" ht="15" customHeight="1">
      <c r="E16" s="4"/>
      <c r="F16" s="4"/>
      <c r="G16" s="4"/>
      <c r="H16" s="4"/>
      <c r="I16" s="4"/>
      <c r="J16" s="4"/>
      <c r="K16" s="4"/>
    </row>
    <row r="17" spans="5:43" ht="15" customHeight="1">
      <c r="E17" s="4"/>
      <c r="F17" s="4"/>
      <c r="G17" s="4"/>
      <c r="H17" s="4"/>
      <c r="I17" s="4"/>
      <c r="J17" s="4"/>
      <c r="K17" s="4"/>
      <c r="AL17" s="16"/>
      <c r="AM17" s="16"/>
      <c r="AN17" s="16"/>
      <c r="AO17" s="16"/>
      <c r="AP17" s="16"/>
      <c r="AQ17" s="16"/>
    </row>
    <row r="18" spans="5:43" ht="15" customHeight="1">
      <c r="E18" s="4"/>
      <c r="F18" s="4"/>
      <c r="G18" s="4"/>
      <c r="H18" s="4"/>
      <c r="I18" s="4"/>
      <c r="J18" s="4"/>
      <c r="K18" s="4"/>
      <c r="AL18" s="16"/>
      <c r="AM18" s="16"/>
      <c r="AN18" s="16"/>
      <c r="AO18" s="16"/>
      <c r="AP18" s="16"/>
      <c r="AQ18" s="16"/>
    </row>
    <row r="19" spans="5:43" ht="15" customHeight="1">
      <c r="E19" s="4"/>
      <c r="F19" s="4"/>
      <c r="G19" s="4"/>
      <c r="H19" s="4"/>
      <c r="I19" s="4"/>
      <c r="J19" s="4"/>
      <c r="K19" s="4"/>
      <c r="Z19" t="s">
        <v>49</v>
      </c>
      <c r="AL19" s="16" t="s">
        <v>35</v>
      </c>
      <c r="AM19" s="16"/>
      <c r="AN19" s="16"/>
      <c r="AO19" s="16"/>
      <c r="AP19" s="16"/>
      <c r="AQ19" s="16"/>
    </row>
    <row r="20" spans="28:43" ht="15" customHeight="1">
      <c r="AB20" s="592">
        <f>'①環境家計簿'!G3</f>
        <v>0</v>
      </c>
      <c r="AC20" s="592"/>
      <c r="AD20" s="592"/>
      <c r="AE20" s="592"/>
      <c r="AF20" s="592"/>
      <c r="AG20" s="4" t="s">
        <v>77</v>
      </c>
      <c r="AH20" s="4"/>
      <c r="AI20" s="4"/>
      <c r="AL20" s="16"/>
      <c r="AM20" s="16"/>
      <c r="AN20" s="16"/>
      <c r="AO20" s="16"/>
      <c r="AP20" s="16"/>
      <c r="AQ20" s="16"/>
    </row>
    <row r="21" spans="26:43" ht="15" customHeight="1">
      <c r="Z21" s="11" t="s">
        <v>78</v>
      </c>
      <c r="AA21" s="11"/>
      <c r="AB21" s="11"/>
      <c r="AC21" s="11"/>
      <c r="AD21" s="593" t="str">
        <f>AP22</f>
        <v>-</v>
      </c>
      <c r="AE21" s="594"/>
      <c r="AF21" s="594"/>
      <c r="AG21" s="11" t="s">
        <v>77</v>
      </c>
      <c r="AH21" s="11"/>
      <c r="AI21" s="11"/>
      <c r="AL21" s="16" t="s">
        <v>51</v>
      </c>
      <c r="AM21" s="16"/>
      <c r="AN21" s="16"/>
      <c r="AO21" s="16"/>
      <c r="AP21" s="16"/>
      <c r="AQ21" s="16"/>
    </row>
    <row r="22" spans="38:43" ht="15" customHeight="1">
      <c r="AL22" s="268">
        <f>'①環境家計簿'!G3</f>
        <v>0</v>
      </c>
      <c r="AM22" s="271" t="s">
        <v>79</v>
      </c>
      <c r="AN22" s="16">
        <f>'①環境家計簿'!C3</f>
        <v>0</v>
      </c>
      <c r="AO22" s="271" t="s">
        <v>80</v>
      </c>
      <c r="AP22" s="272" t="str">
        <f>IF(ISERROR(AL22/AN22),"-",(AL22/AN22))</f>
        <v>-</v>
      </c>
      <c r="AQ22" s="16" t="s">
        <v>81</v>
      </c>
    </row>
    <row r="23" spans="38:43" ht="15" customHeight="1">
      <c r="AL23" s="16"/>
      <c r="AM23" s="16"/>
      <c r="AN23" s="16"/>
      <c r="AO23" s="16"/>
      <c r="AP23" s="16"/>
      <c r="AQ23" s="16"/>
    </row>
    <row r="24" spans="27:43" ht="15" customHeight="1">
      <c r="AA24" s="597">
        <f>AP25</f>
        <v>0</v>
      </c>
      <c r="AB24" s="598"/>
      <c r="AC24" s="598"/>
      <c r="AD24" s="599"/>
      <c r="AE24" s="599"/>
      <c r="AF24" s="599"/>
      <c r="AL24" s="16" t="s">
        <v>93</v>
      </c>
      <c r="AM24" s="16"/>
      <c r="AN24" s="16"/>
      <c r="AO24" s="16"/>
      <c r="AP24" s="16"/>
      <c r="AQ24" s="16"/>
    </row>
    <row r="25" spans="27:43" ht="15" customHeight="1">
      <c r="AA25" s="599"/>
      <c r="AB25" s="599"/>
      <c r="AC25" s="599"/>
      <c r="AD25" s="599"/>
      <c r="AE25" s="599"/>
      <c r="AF25" s="599"/>
      <c r="AL25" s="268">
        <f>'①環境家計簿'!G3</f>
        <v>0</v>
      </c>
      <c r="AM25" s="271" t="s">
        <v>82</v>
      </c>
      <c r="AN25" s="16">
        <v>5040</v>
      </c>
      <c r="AO25" s="271" t="s">
        <v>83</v>
      </c>
      <c r="AP25" s="273">
        <f>AL25/AN25</f>
        <v>0</v>
      </c>
      <c r="AQ25" s="16" t="s">
        <v>38</v>
      </c>
    </row>
    <row r="26" spans="27:43" ht="15" customHeight="1">
      <c r="AA26" s="599"/>
      <c r="AB26" s="599"/>
      <c r="AC26" s="599"/>
      <c r="AD26" s="599"/>
      <c r="AE26" s="599"/>
      <c r="AF26" s="599"/>
      <c r="AL26" s="16"/>
      <c r="AM26" s="16"/>
      <c r="AN26" s="16"/>
      <c r="AO26" s="16"/>
      <c r="AP26" s="16"/>
      <c r="AQ26" s="16"/>
    </row>
    <row r="27" spans="27:43" ht="15" customHeight="1">
      <c r="AA27" s="599"/>
      <c r="AB27" s="599"/>
      <c r="AC27" s="599"/>
      <c r="AD27" s="599"/>
      <c r="AE27" s="599"/>
      <c r="AF27" s="599"/>
      <c r="AG27" s="596" t="s">
        <v>142</v>
      </c>
      <c r="AH27" s="596"/>
      <c r="AI27" s="596"/>
      <c r="AL27" s="16" t="s">
        <v>47</v>
      </c>
      <c r="AM27" s="16"/>
      <c r="AN27" s="16"/>
      <c r="AO27" s="16"/>
      <c r="AP27" s="16"/>
      <c r="AQ27" s="16"/>
    </row>
    <row r="28" spans="27:43" ht="15" customHeight="1">
      <c r="AA28" s="599"/>
      <c r="AB28" s="599"/>
      <c r="AC28" s="599"/>
      <c r="AD28" s="599"/>
      <c r="AE28" s="599"/>
      <c r="AF28" s="599"/>
      <c r="AG28" s="596"/>
      <c r="AH28" s="596"/>
      <c r="AI28" s="596"/>
      <c r="AL28" s="268">
        <f>'①環境家計簿'!G3</f>
        <v>0</v>
      </c>
      <c r="AM28" s="271" t="s">
        <v>84</v>
      </c>
      <c r="AN28" s="16">
        <v>14</v>
      </c>
      <c r="AO28" s="271" t="s">
        <v>85</v>
      </c>
      <c r="AP28" s="268">
        <f>AL28/AN28</f>
        <v>0</v>
      </c>
      <c r="AQ28" s="16" t="s">
        <v>3</v>
      </c>
    </row>
    <row r="29" spans="29:43" ht="15" customHeight="1">
      <c r="AC29" t="s">
        <v>143</v>
      </c>
      <c r="AL29" s="16"/>
      <c r="AM29" s="16"/>
      <c r="AN29" s="16"/>
      <c r="AO29" s="16"/>
      <c r="AP29" s="16"/>
      <c r="AQ29" s="16"/>
    </row>
    <row r="30" ht="15" customHeight="1"/>
    <row r="31" ht="15" customHeight="1"/>
    <row r="32" ht="15" customHeight="1"/>
    <row r="33" spans="26:32" ht="15" customHeight="1">
      <c r="Z33" s="441"/>
      <c r="AA33" s="600">
        <f>AP28</f>
        <v>0</v>
      </c>
      <c r="AB33" s="601"/>
      <c r="AC33" s="601"/>
      <c r="AD33" s="601"/>
      <c r="AE33" s="601"/>
      <c r="AF33" s="601"/>
    </row>
    <row r="34" spans="27:32" ht="15" customHeight="1">
      <c r="AA34" s="601"/>
      <c r="AB34" s="601"/>
      <c r="AC34" s="601"/>
      <c r="AD34" s="601"/>
      <c r="AE34" s="601"/>
      <c r="AF34" s="601"/>
    </row>
    <row r="35" spans="27:32" ht="15" customHeight="1">
      <c r="AA35" s="601"/>
      <c r="AB35" s="601"/>
      <c r="AC35" s="601"/>
      <c r="AD35" s="601"/>
      <c r="AE35" s="601"/>
      <c r="AF35" s="601"/>
    </row>
    <row r="36" spans="27:35" ht="15" customHeight="1">
      <c r="AA36" s="601"/>
      <c r="AB36" s="601"/>
      <c r="AC36" s="601"/>
      <c r="AD36" s="601"/>
      <c r="AE36" s="601"/>
      <c r="AF36" s="601"/>
      <c r="AG36" s="596" t="s">
        <v>144</v>
      </c>
      <c r="AH36" s="596"/>
      <c r="AI36" s="595"/>
    </row>
    <row r="37" spans="27:35" ht="15" customHeight="1">
      <c r="AA37" s="601"/>
      <c r="AB37" s="601"/>
      <c r="AC37" s="601"/>
      <c r="AD37" s="601"/>
      <c r="AE37" s="601"/>
      <c r="AF37" s="601"/>
      <c r="AG37" s="596"/>
      <c r="AH37" s="596"/>
      <c r="AI37" s="595"/>
    </row>
    <row r="38" ht="15" customHeight="1">
      <c r="AC38" t="s">
        <v>145</v>
      </c>
    </row>
    <row r="39" ht="15" customHeight="1"/>
    <row r="40" ht="15" customHeight="1"/>
    <row r="41" ht="15" customHeight="1"/>
    <row r="42" ht="15" customHeight="1"/>
    <row r="43" spans="3:36" ht="15" customHeight="1">
      <c r="C43" s="588"/>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row>
    <row r="44" spans="3:36" ht="15" customHeight="1">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row>
    <row r="45" spans="3:36" ht="15" customHeight="1">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row>
    <row r="46" spans="3:36" ht="15" customHeight="1">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row>
    <row r="47" spans="3:36" ht="15" customHeight="1">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row>
    <row r="48" spans="3:36" ht="15" customHeight="1">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row>
    <row r="49" spans="3:36" ht="15" customHeight="1">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row>
    <row r="50" spans="3:36" ht="15" customHeight="1">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row>
    <row r="51" spans="3:36" ht="15" customHeight="1">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row>
    <row r="52" spans="3:36" ht="15" customHeight="1">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row>
    <row r="53" spans="3:36" ht="15" customHeight="1">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sheet="1" scenarios="1"/>
  <mergeCells count="16">
    <mergeCell ref="AA33:AF37"/>
    <mergeCell ref="AG36:AI37"/>
    <mergeCell ref="AD21:AF21"/>
    <mergeCell ref="U8:W8"/>
    <mergeCell ref="X8:Y8"/>
    <mergeCell ref="AC8:AE8"/>
    <mergeCell ref="AA24:AF28"/>
    <mergeCell ref="AG27:AI28"/>
    <mergeCell ref="E8:G8"/>
    <mergeCell ref="H8:I8"/>
    <mergeCell ref="M8:O8"/>
    <mergeCell ref="P8:Q8"/>
    <mergeCell ref="C43:AJ52"/>
    <mergeCell ref="AG5:AH5"/>
    <mergeCell ref="AB20:AF20"/>
    <mergeCell ref="AF8:AG8"/>
  </mergeCells>
  <conditionalFormatting sqref="H10 X10 P10 AF10">
    <cfRule type="cellIs" priority="1" dxfId="24" operator="greaterThanOrEqual" stopIfTrue="1">
      <formula>0</formula>
    </cfRule>
  </conditionalFormatting>
  <conditionalFormatting sqref="F14 V14 N14 AD14">
    <cfRule type="cellIs" priority="2" dxfId="25" operator="greaterThanOrEqual" stopIfTrue="1">
      <formula>0</formula>
    </cfRule>
  </conditionalFormatting>
  <conditionalFormatting sqref="G12 W12 O12 AE12">
    <cfRule type="cellIs" priority="3" dxfId="26" operator="greaterThanOrEqual" stopIfTrue="1">
      <formula>0</formula>
    </cfRule>
  </conditionalFormatting>
  <conditionalFormatting sqref="I12 Y12 Q12 AG12">
    <cfRule type="cellIs" priority="4" dxfId="27" operator="greaterThanOrEqual" stopIfTrue="1">
      <formula>0</formula>
    </cfRule>
  </conditionalFormatting>
  <conditionalFormatting sqref="H14 X14 P14 AF14">
    <cfRule type="cellIs" priority="5" dxfId="28" operator="greaterThanOrEqual" stopIfTrue="1">
      <formula>0</formula>
    </cfRule>
  </conditionalFormatting>
  <conditionalFormatting sqref="J14 Z14 R14 AH14">
    <cfRule type="cellIs" priority="6" dxfId="29" operator="greaterThanOrEqual" stopIfTrue="1">
      <formula>0</formula>
    </cfRule>
  </conditionalFormatting>
  <printOptions/>
  <pageMargins left="0.5905511811023623" right="0.5905511811023623" top="0.5905511811023623" bottom="0.5905511811023623" header="0.5118110236220472" footer="0.5118110236220472"/>
  <pageSetup horizontalDpi="600" verticalDpi="600" orientation="portrait" paperSize="9" r:id="rId2"/>
  <ignoredErrors>
    <ignoredError sqref="F10:AH14" evalError="1"/>
  </ignoredErrors>
  <drawing r:id="rId1"/>
</worksheet>
</file>

<file path=xl/worksheets/sheet7.xml><?xml version="1.0" encoding="utf-8"?>
<worksheet xmlns="http://schemas.openxmlformats.org/spreadsheetml/2006/main" xmlns:r="http://schemas.openxmlformats.org/officeDocument/2006/relationships">
  <dimension ref="C5:AQ53"/>
  <sheetViews>
    <sheetView showGridLines="0" showRowColHeaders="0" zoomScale="70" zoomScaleNormal="70" zoomScalePageLayoutView="0" workbookViewId="0" topLeftCell="A1">
      <selection activeCell="C43" sqref="C43:AJ52"/>
    </sheetView>
  </sheetViews>
  <sheetFormatPr defaultColWidth="9.00390625" defaultRowHeight="13.5"/>
  <cols>
    <col min="1" max="1" width="4.625" style="0" customWidth="1"/>
    <col min="2" max="37" width="2.50390625" style="0" customWidth="1"/>
  </cols>
  <sheetData>
    <row r="5" spans="28:35" ht="15" customHeight="1">
      <c r="AB5" s="270" t="s">
        <v>41</v>
      </c>
      <c r="AC5" s="270"/>
      <c r="AD5" s="270"/>
      <c r="AE5" s="270"/>
      <c r="AF5" s="439"/>
      <c r="AG5" s="590">
        <f>H8+P8+X8+AF8</f>
        <v>9</v>
      </c>
      <c r="AH5" s="591"/>
      <c r="AI5" s="270" t="s">
        <v>23</v>
      </c>
    </row>
    <row r="6" ht="15" customHeight="1"/>
    <row r="7" spans="5:29" ht="15" customHeight="1">
      <c r="E7" t="s">
        <v>42</v>
      </c>
      <c r="M7" t="s">
        <v>43</v>
      </c>
      <c r="U7" t="s">
        <v>45</v>
      </c>
      <c r="AC7" t="s">
        <v>44</v>
      </c>
    </row>
    <row r="8" spans="5:34" ht="15" customHeight="1">
      <c r="E8" s="586" t="s">
        <v>24</v>
      </c>
      <c r="F8" s="586"/>
      <c r="G8" s="586"/>
      <c r="H8" s="587">
        <f>'環境家計簿（例）'!AD14</f>
        <v>4</v>
      </c>
      <c r="I8" s="587"/>
      <c r="J8" s="3" t="s">
        <v>23</v>
      </c>
      <c r="K8" s="3"/>
      <c r="M8" s="586" t="s">
        <v>24</v>
      </c>
      <c r="N8" s="586"/>
      <c r="O8" s="586"/>
      <c r="P8" s="587">
        <f>'環境家計簿（例）'!AD25</f>
        <v>1</v>
      </c>
      <c r="Q8" s="587"/>
      <c r="R8" s="3" t="s">
        <v>23</v>
      </c>
      <c r="U8" s="586" t="s">
        <v>24</v>
      </c>
      <c r="V8" s="586"/>
      <c r="W8" s="586"/>
      <c r="X8" s="587">
        <f>'環境家計簿（例）'!AD36</f>
        <v>2</v>
      </c>
      <c r="Y8" s="587"/>
      <c r="Z8" s="3" t="s">
        <v>23</v>
      </c>
      <c r="AC8" s="586" t="s">
        <v>24</v>
      </c>
      <c r="AD8" s="586"/>
      <c r="AE8" s="586"/>
      <c r="AF8" s="587">
        <f>'環境家計簿（例）'!AD47</f>
        <v>2</v>
      </c>
      <c r="AG8" s="587"/>
      <c r="AH8" s="3" t="s">
        <v>23</v>
      </c>
    </row>
    <row r="9" spans="5:34" ht="15" customHeight="1">
      <c r="E9" s="9"/>
      <c r="F9" s="9"/>
      <c r="G9" s="9"/>
      <c r="H9" s="10"/>
      <c r="I9" s="10"/>
      <c r="J9" s="3"/>
      <c r="K9" s="3"/>
      <c r="M9" s="9"/>
      <c r="N9" s="9"/>
      <c r="O9" s="9"/>
      <c r="P9" s="10"/>
      <c r="Q9" s="10"/>
      <c r="R9" s="3"/>
      <c r="U9" s="9"/>
      <c r="V9" s="9"/>
      <c r="W9" s="9"/>
      <c r="X9" s="10"/>
      <c r="Y9" s="10"/>
      <c r="Z9" s="3"/>
      <c r="AC9" s="9"/>
      <c r="AD9" s="9"/>
      <c r="AE9" s="9"/>
      <c r="AF9" s="10"/>
      <c r="AG9" s="10"/>
      <c r="AH9" s="3"/>
    </row>
    <row r="10" spans="5:34" ht="15" customHeight="1">
      <c r="E10" s="5"/>
      <c r="F10" s="1"/>
      <c r="G10" s="1"/>
      <c r="H10" s="2">
        <f>'環境家計簿（例）'!AD8</f>
        <v>0.011476510067114093</v>
      </c>
      <c r="I10" s="1"/>
      <c r="J10" s="4"/>
      <c r="K10" s="4"/>
      <c r="M10" s="5"/>
      <c r="N10" s="1"/>
      <c r="O10" s="1"/>
      <c r="P10" s="2">
        <f>'環境家計簿（例）'!AD19</f>
        <v>-0.05681992337164751</v>
      </c>
      <c r="Q10" s="1"/>
      <c r="R10" s="4"/>
      <c r="U10" s="5"/>
      <c r="V10" s="1"/>
      <c r="W10" s="1"/>
      <c r="X10" s="2">
        <f>'環境家計簿（例）'!AD30</f>
        <v>-0.1563550361713968</v>
      </c>
      <c r="Y10" s="1"/>
      <c r="Z10" s="4"/>
      <c r="AC10" s="5"/>
      <c r="AD10" s="1"/>
      <c r="AE10" s="1"/>
      <c r="AF10" s="2">
        <f>'環境家計簿（例）'!AD41</f>
        <v>0.05273909716908951</v>
      </c>
      <c r="AG10" s="1"/>
      <c r="AH10" s="4"/>
    </row>
    <row r="11" spans="5:34" ht="15" customHeight="1">
      <c r="E11" s="4"/>
      <c r="F11" s="1"/>
      <c r="G11" s="1"/>
      <c r="H11" s="1"/>
      <c r="I11" s="1"/>
      <c r="J11" s="4"/>
      <c r="K11" s="4"/>
      <c r="M11" s="4"/>
      <c r="N11" s="1"/>
      <c r="O11" s="1"/>
      <c r="P11" s="1"/>
      <c r="Q11" s="1"/>
      <c r="R11" s="4"/>
      <c r="U11" s="4"/>
      <c r="V11" s="1"/>
      <c r="W11" s="1"/>
      <c r="X11" s="1"/>
      <c r="Y11" s="1"/>
      <c r="Z11" s="4"/>
      <c r="AC11" s="4"/>
      <c r="AD11" s="1"/>
      <c r="AE11" s="1"/>
      <c r="AF11" s="1"/>
      <c r="AG11" s="1"/>
      <c r="AH11" s="4"/>
    </row>
    <row r="12" spans="5:34" ht="15" customHeight="1">
      <c r="E12" s="4"/>
      <c r="F12" s="1"/>
      <c r="G12" s="2">
        <f>'環境家計簿（例）'!AD9</f>
        <v>0.010134228187919462</v>
      </c>
      <c r="H12" s="1"/>
      <c r="I12" s="2" t="e">
        <f>'環境家計簿（例）'!AD10</f>
        <v>#VALUE!</v>
      </c>
      <c r="J12" s="4"/>
      <c r="K12" s="4"/>
      <c r="M12" s="4"/>
      <c r="N12" s="1"/>
      <c r="O12" s="2">
        <f>'環境家計簿（例）'!AD20</f>
        <v>0.0011111111111111113</v>
      </c>
      <c r="P12" s="1"/>
      <c r="Q12" s="2" t="e">
        <f>'環境家計簿（例）'!AD21</f>
        <v>#VALUE!</v>
      </c>
      <c r="R12" s="4"/>
      <c r="U12" s="4"/>
      <c r="V12" s="1"/>
      <c r="W12" s="2">
        <f>'環境家計簿（例）'!AD31</f>
        <v>0.021249999999999998</v>
      </c>
      <c r="X12" s="1"/>
      <c r="Y12" s="2" t="e">
        <f>'環境家計簿（例）'!AD32</f>
        <v>#VALUE!</v>
      </c>
      <c r="Z12" s="4"/>
      <c r="AC12" s="4"/>
      <c r="AD12" s="1"/>
      <c r="AE12" s="2">
        <f>'環境家計簿（例）'!AD42</f>
        <v>-0.06125</v>
      </c>
      <c r="AF12" s="1"/>
      <c r="AG12" s="2" t="e">
        <f>'環境家計簿（例）'!AD43</f>
        <v>#VALUE!</v>
      </c>
      <c r="AH12" s="4"/>
    </row>
    <row r="13" spans="5:34" ht="15" customHeight="1">
      <c r="E13" s="4"/>
      <c r="F13" s="1"/>
      <c r="G13" s="1"/>
      <c r="H13" s="1"/>
      <c r="I13" s="1"/>
      <c r="J13" s="4"/>
      <c r="K13" s="4"/>
      <c r="M13" s="4"/>
      <c r="N13" s="1"/>
      <c r="O13" s="1"/>
      <c r="P13" s="1"/>
      <c r="Q13" s="1"/>
      <c r="R13" s="4"/>
      <c r="U13" s="4"/>
      <c r="V13" s="1"/>
      <c r="W13" s="1"/>
      <c r="X13" s="1"/>
      <c r="Y13" s="1"/>
      <c r="Z13" s="4"/>
      <c r="AC13" s="4"/>
      <c r="AD13" s="1"/>
      <c r="AE13" s="1"/>
      <c r="AF13" s="1"/>
      <c r="AG13" s="1"/>
      <c r="AH13" s="4"/>
    </row>
    <row r="14" spans="5:34" ht="15" customHeight="1">
      <c r="E14" s="4"/>
      <c r="F14" s="5">
        <f>'環境家計簿（例）'!AD11</f>
        <v>-0.06401360544217688</v>
      </c>
      <c r="G14" s="4"/>
      <c r="H14" s="5">
        <f>'環境家計簿（例）'!AD12</f>
        <v>0.0061290322580645155</v>
      </c>
      <c r="I14" s="4"/>
      <c r="J14" s="5">
        <f>'環境家計簿（例）'!AD13</f>
        <v>0.2815381301163292</v>
      </c>
      <c r="K14" s="4"/>
      <c r="M14" s="4"/>
      <c r="N14" s="5">
        <f>'環境家計簿（例）'!AD22</f>
        <v>-0.08096774193548387</v>
      </c>
      <c r="O14" s="4"/>
      <c r="P14" s="5" t="e">
        <f>'環境家計簿（例）'!AD23</f>
        <v>#VALUE!</v>
      </c>
      <c r="Q14" s="4"/>
      <c r="R14" s="5">
        <f>'環境家計簿（例）'!AD24</f>
        <v>-0.1934286349983313</v>
      </c>
      <c r="U14" s="4"/>
      <c r="V14" s="5">
        <f>'環境家計簿（例）'!AD33</f>
        <v>-0.23602739726027397</v>
      </c>
      <c r="W14" s="4"/>
      <c r="X14" s="5" t="e">
        <f>'環境家計簿（例）'!AD34</f>
        <v>#VALUE!</v>
      </c>
      <c r="Y14" s="4"/>
      <c r="Z14" s="5">
        <f>'環境家計簿（例）'!AD35</f>
        <v>0.05818007526805359</v>
      </c>
      <c r="AC14" s="4"/>
      <c r="AD14" s="5">
        <f>'環境家計簿（例）'!AD44</f>
        <v>-0.027857142857142858</v>
      </c>
      <c r="AE14" s="4"/>
      <c r="AF14" s="5">
        <f>'環境家計簿（例）'!AD45</f>
        <v>0.24285714285714285</v>
      </c>
      <c r="AG14" s="4"/>
      <c r="AH14" s="5">
        <f>'環境家計簿（例）'!AD46</f>
        <v>-0.0351756364808251</v>
      </c>
    </row>
    <row r="15" spans="5:11" ht="15" customHeight="1">
      <c r="E15" s="4"/>
      <c r="F15" s="4"/>
      <c r="G15" s="4"/>
      <c r="H15" s="4"/>
      <c r="I15" s="4"/>
      <c r="J15" s="4"/>
      <c r="K15" s="4"/>
    </row>
    <row r="16" spans="5:11" ht="15" customHeight="1">
      <c r="E16" s="4"/>
      <c r="F16" s="4"/>
      <c r="G16" s="4"/>
      <c r="H16" s="4"/>
      <c r="I16" s="4"/>
      <c r="J16" s="4"/>
      <c r="K16" s="4"/>
    </row>
    <row r="17" spans="5:43" ht="15" customHeight="1">
      <c r="E17" s="4"/>
      <c r="F17" s="4"/>
      <c r="G17" s="4"/>
      <c r="H17" s="4"/>
      <c r="I17" s="4"/>
      <c r="J17" s="4"/>
      <c r="K17" s="4"/>
      <c r="AL17" s="16"/>
      <c r="AM17" s="16"/>
      <c r="AN17" s="16"/>
      <c r="AO17" s="16"/>
      <c r="AP17" s="16"/>
      <c r="AQ17" s="16"/>
    </row>
    <row r="18" spans="5:43" ht="15" customHeight="1">
      <c r="E18" s="4"/>
      <c r="F18" s="4"/>
      <c r="G18" s="4"/>
      <c r="H18" s="4"/>
      <c r="I18" s="4"/>
      <c r="J18" s="4"/>
      <c r="K18" s="4"/>
      <c r="AL18" s="16"/>
      <c r="AM18" s="16"/>
      <c r="AN18" s="16"/>
      <c r="AO18" s="16"/>
      <c r="AP18" s="16"/>
      <c r="AQ18" s="16"/>
    </row>
    <row r="19" spans="5:43" ht="15" customHeight="1">
      <c r="E19" s="4"/>
      <c r="F19" s="4"/>
      <c r="G19" s="4"/>
      <c r="H19" s="4"/>
      <c r="I19" s="4"/>
      <c r="J19" s="4"/>
      <c r="K19" s="4"/>
      <c r="Z19" t="s">
        <v>49</v>
      </c>
      <c r="AL19" s="16" t="s">
        <v>35</v>
      </c>
      <c r="AM19" s="16"/>
      <c r="AN19" s="16"/>
      <c r="AO19" s="16"/>
      <c r="AP19" s="16"/>
      <c r="AQ19" s="16"/>
    </row>
    <row r="20" spans="28:43" ht="15" customHeight="1">
      <c r="AB20" s="592">
        <f>'環境家計簿（例）'!G3</f>
        <v>7974.7036</v>
      </c>
      <c r="AC20" s="592"/>
      <c r="AD20" s="592"/>
      <c r="AE20" s="592"/>
      <c r="AF20" s="592"/>
      <c r="AG20" s="4" t="s">
        <v>46</v>
      </c>
      <c r="AH20" s="4"/>
      <c r="AI20" s="4"/>
      <c r="AL20" s="16"/>
      <c r="AM20" s="16"/>
      <c r="AN20" s="16"/>
      <c r="AO20" s="16"/>
      <c r="AP20" s="16"/>
      <c r="AQ20" s="16"/>
    </row>
    <row r="21" spans="26:43" ht="15" customHeight="1">
      <c r="Z21" s="11" t="s">
        <v>50</v>
      </c>
      <c r="AA21" s="11"/>
      <c r="AB21" s="11"/>
      <c r="AC21" s="11"/>
      <c r="AD21" s="593">
        <f>AP22</f>
        <v>1993.6759</v>
      </c>
      <c r="AE21" s="594"/>
      <c r="AF21" s="594"/>
      <c r="AG21" s="11" t="s">
        <v>46</v>
      </c>
      <c r="AH21" s="11"/>
      <c r="AI21" s="11"/>
      <c r="AL21" s="16" t="s">
        <v>51</v>
      </c>
      <c r="AM21" s="16"/>
      <c r="AN21" s="16"/>
      <c r="AO21" s="16"/>
      <c r="AP21" s="16"/>
      <c r="AQ21" s="16"/>
    </row>
    <row r="22" spans="38:43" ht="15" customHeight="1">
      <c r="AL22" s="268">
        <f>'環境家計簿（例）'!G3</f>
        <v>7974.7036</v>
      </c>
      <c r="AM22" s="271" t="s">
        <v>36</v>
      </c>
      <c r="AN22" s="16">
        <f>'環境家計簿（例）'!C3</f>
        <v>4</v>
      </c>
      <c r="AO22" s="271" t="s">
        <v>48</v>
      </c>
      <c r="AP22" s="272">
        <f>IF(ISERROR(AL22/AN22),"-",(AL22/AN22))</f>
        <v>1993.6759</v>
      </c>
      <c r="AQ22" s="16" t="s">
        <v>53</v>
      </c>
    </row>
    <row r="23" spans="38:43" ht="15" customHeight="1">
      <c r="AL23" s="16"/>
      <c r="AM23" s="16"/>
      <c r="AN23" s="16"/>
      <c r="AO23" s="16"/>
      <c r="AP23" s="16"/>
      <c r="AQ23" s="16"/>
    </row>
    <row r="24" spans="27:43" ht="15" customHeight="1">
      <c r="AA24" s="597">
        <f>AP25</f>
        <v>1.5822824603174603</v>
      </c>
      <c r="AB24" s="598"/>
      <c r="AC24" s="598"/>
      <c r="AD24" s="599"/>
      <c r="AE24" s="599"/>
      <c r="AF24" s="599"/>
      <c r="AL24" s="16" t="s">
        <v>93</v>
      </c>
      <c r="AM24" s="16"/>
      <c r="AN24" s="16"/>
      <c r="AO24" s="16"/>
      <c r="AP24" s="16"/>
      <c r="AQ24" s="16"/>
    </row>
    <row r="25" spans="27:43" ht="15" customHeight="1">
      <c r="AA25" s="599"/>
      <c r="AB25" s="599"/>
      <c r="AC25" s="599"/>
      <c r="AD25" s="599"/>
      <c r="AE25" s="599"/>
      <c r="AF25" s="599"/>
      <c r="AL25" s="268">
        <f>'環境家計簿（例）'!G3</f>
        <v>7974.7036</v>
      </c>
      <c r="AM25" s="271" t="s">
        <v>36</v>
      </c>
      <c r="AN25" s="16">
        <v>5040</v>
      </c>
      <c r="AO25" s="271" t="s">
        <v>37</v>
      </c>
      <c r="AP25" s="273">
        <f>AL25/AN25</f>
        <v>1.5822824603174603</v>
      </c>
      <c r="AQ25" s="16" t="s">
        <v>38</v>
      </c>
    </row>
    <row r="26" spans="27:43" ht="15" customHeight="1">
      <c r="AA26" s="599"/>
      <c r="AB26" s="599"/>
      <c r="AC26" s="599"/>
      <c r="AD26" s="599"/>
      <c r="AE26" s="599"/>
      <c r="AF26" s="599"/>
      <c r="AL26" s="16"/>
      <c r="AM26" s="16"/>
      <c r="AN26" s="16"/>
      <c r="AO26" s="16"/>
      <c r="AP26" s="16"/>
      <c r="AQ26" s="16"/>
    </row>
    <row r="27" spans="27:43" ht="15" customHeight="1">
      <c r="AA27" s="599"/>
      <c r="AB27" s="599"/>
      <c r="AC27" s="599"/>
      <c r="AD27" s="599"/>
      <c r="AE27" s="599"/>
      <c r="AF27" s="599"/>
      <c r="AG27" s="596" t="s">
        <v>142</v>
      </c>
      <c r="AH27" s="596"/>
      <c r="AI27" s="596"/>
      <c r="AL27" s="16" t="s">
        <v>47</v>
      </c>
      <c r="AM27" s="16"/>
      <c r="AN27" s="16"/>
      <c r="AO27" s="16"/>
      <c r="AP27" s="16"/>
      <c r="AQ27" s="16"/>
    </row>
    <row r="28" spans="27:43" ht="15" customHeight="1">
      <c r="AA28" s="599"/>
      <c r="AB28" s="599"/>
      <c r="AC28" s="599"/>
      <c r="AD28" s="599"/>
      <c r="AE28" s="599"/>
      <c r="AF28" s="599"/>
      <c r="AG28" s="596"/>
      <c r="AH28" s="596"/>
      <c r="AI28" s="596"/>
      <c r="AL28" s="268">
        <f>'環境家計簿（例）'!G3</f>
        <v>7974.7036</v>
      </c>
      <c r="AM28" s="271" t="s">
        <v>39</v>
      </c>
      <c r="AN28" s="16">
        <v>14</v>
      </c>
      <c r="AO28" s="271" t="s">
        <v>40</v>
      </c>
      <c r="AP28" s="268">
        <f>AL28/AN28</f>
        <v>569.6216857142857</v>
      </c>
      <c r="AQ28" s="16" t="s">
        <v>3</v>
      </c>
    </row>
    <row r="29" spans="29:43" ht="15" customHeight="1">
      <c r="AC29" t="s">
        <v>143</v>
      </c>
      <c r="AL29" s="16"/>
      <c r="AM29" s="16"/>
      <c r="AN29" s="16"/>
      <c r="AO29" s="16"/>
      <c r="AP29" s="16"/>
      <c r="AQ29" s="16"/>
    </row>
    <row r="30" spans="38:43" ht="15" customHeight="1">
      <c r="AL30" s="16"/>
      <c r="AM30" s="16"/>
      <c r="AN30" s="16"/>
      <c r="AO30" s="16"/>
      <c r="AP30" s="16"/>
      <c r="AQ30" s="16"/>
    </row>
    <row r="31" ht="15" customHeight="1"/>
    <row r="32" ht="15" customHeight="1"/>
    <row r="33" spans="26:32" ht="15" customHeight="1">
      <c r="Z33" s="441"/>
      <c r="AA33" s="600">
        <f>AP28</f>
        <v>569.6216857142857</v>
      </c>
      <c r="AB33" s="601"/>
      <c r="AC33" s="601"/>
      <c r="AD33" s="601"/>
      <c r="AE33" s="601"/>
      <c r="AF33" s="601"/>
    </row>
    <row r="34" spans="27:32" ht="15" customHeight="1">
      <c r="AA34" s="601"/>
      <c r="AB34" s="601"/>
      <c r="AC34" s="601"/>
      <c r="AD34" s="601"/>
      <c r="AE34" s="601"/>
      <c r="AF34" s="601"/>
    </row>
    <row r="35" spans="27:32" ht="15" customHeight="1">
      <c r="AA35" s="601"/>
      <c r="AB35" s="601"/>
      <c r="AC35" s="601"/>
      <c r="AD35" s="601"/>
      <c r="AE35" s="601"/>
      <c r="AF35" s="601"/>
    </row>
    <row r="36" spans="27:35" ht="15" customHeight="1">
      <c r="AA36" s="601"/>
      <c r="AB36" s="601"/>
      <c r="AC36" s="601"/>
      <c r="AD36" s="601"/>
      <c r="AE36" s="601"/>
      <c r="AF36" s="601"/>
      <c r="AG36" s="596" t="s">
        <v>144</v>
      </c>
      <c r="AH36" s="596"/>
      <c r="AI36" s="595"/>
    </row>
    <row r="37" spans="27:35" ht="15" customHeight="1">
      <c r="AA37" s="601"/>
      <c r="AB37" s="601"/>
      <c r="AC37" s="601"/>
      <c r="AD37" s="601"/>
      <c r="AE37" s="601"/>
      <c r="AF37" s="601"/>
      <c r="AG37" s="596"/>
      <c r="AH37" s="596"/>
      <c r="AI37" s="595"/>
    </row>
    <row r="38" ht="15" customHeight="1">
      <c r="AC38" t="s">
        <v>145</v>
      </c>
    </row>
    <row r="39" ht="15" customHeight="1"/>
    <row r="40" ht="15" customHeight="1"/>
    <row r="41" ht="15" customHeight="1"/>
    <row r="42" ht="15" customHeight="1"/>
    <row r="43" spans="3:36" ht="15" customHeight="1">
      <c r="C43" s="588" t="s">
        <v>54</v>
      </c>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row>
    <row r="44" spans="3:36" ht="15" customHeight="1">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row>
    <row r="45" spans="3:36" ht="15" customHeight="1">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row>
    <row r="46" spans="3:36" ht="15" customHeight="1">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row>
    <row r="47" spans="3:36" ht="15" customHeight="1">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row>
    <row r="48" spans="3:36" ht="15" customHeight="1">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row>
    <row r="49" spans="3:36" ht="15" customHeight="1">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row>
    <row r="50" spans="3:36" ht="15" customHeight="1">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row>
    <row r="51" spans="3:36" ht="15" customHeight="1">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row>
    <row r="52" spans="3:36" ht="15" customHeight="1">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row>
    <row r="53" spans="3:36" ht="15" customHeight="1">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sheet="1" objects="1" scenarios="1" selectLockedCells="1"/>
  <mergeCells count="16">
    <mergeCell ref="AA33:AF37"/>
    <mergeCell ref="AG36:AI37"/>
    <mergeCell ref="E8:G8"/>
    <mergeCell ref="H8:I8"/>
    <mergeCell ref="M8:O8"/>
    <mergeCell ref="P8:Q8"/>
    <mergeCell ref="AA24:AF28"/>
    <mergeCell ref="AG27:AI28"/>
    <mergeCell ref="C43:AJ52"/>
    <mergeCell ref="AG5:AH5"/>
    <mergeCell ref="AB20:AF20"/>
    <mergeCell ref="AF8:AG8"/>
    <mergeCell ref="AD21:AF21"/>
    <mergeCell ref="U8:W8"/>
    <mergeCell ref="X8:Y8"/>
    <mergeCell ref="AC8:AE8"/>
  </mergeCells>
  <conditionalFormatting sqref="H10 X10 P10 AF10">
    <cfRule type="cellIs" priority="1" dxfId="24" operator="greaterThanOrEqual" stopIfTrue="1">
      <formula>0</formula>
    </cfRule>
  </conditionalFormatting>
  <conditionalFormatting sqref="F14 V14 N14 AD14">
    <cfRule type="cellIs" priority="2" dxfId="25" operator="greaterThanOrEqual" stopIfTrue="1">
      <formula>0</formula>
    </cfRule>
  </conditionalFormatting>
  <conditionalFormatting sqref="G12 W12 O12 AE12">
    <cfRule type="cellIs" priority="3" dxfId="26" operator="greaterThanOrEqual" stopIfTrue="1">
      <formula>0</formula>
    </cfRule>
  </conditionalFormatting>
  <conditionalFormatting sqref="I12 Y12 Q12 AG12">
    <cfRule type="cellIs" priority="4" dxfId="27" operator="greaterThanOrEqual" stopIfTrue="1">
      <formula>0</formula>
    </cfRule>
  </conditionalFormatting>
  <conditionalFormatting sqref="H14 X14 P14 AF14">
    <cfRule type="cellIs" priority="5" dxfId="28" operator="greaterThanOrEqual" stopIfTrue="1">
      <formula>0</formula>
    </cfRule>
  </conditionalFormatting>
  <conditionalFormatting sqref="J14 Z14 R14 AH14">
    <cfRule type="cellIs" priority="6" dxfId="29" operator="greaterThanOrEqual" stopIfTrue="1">
      <formula>0</formula>
    </cfRule>
  </conditionalFormatting>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J1:N41"/>
  <sheetViews>
    <sheetView showGridLines="0" showRowColHeaders="0" zoomScaleSheetLayoutView="100" zoomScalePageLayoutView="0" workbookViewId="0" topLeftCell="A1">
      <selection activeCell="M6" sqref="M6"/>
    </sheetView>
  </sheetViews>
  <sheetFormatPr defaultColWidth="9.00390625" defaultRowHeight="13.5"/>
  <cols>
    <col min="1" max="1" width="4.625" style="0" customWidth="1"/>
    <col min="13" max="13" width="36.00390625" style="0" customWidth="1"/>
    <col min="14" max="14" width="15.625" style="0" customWidth="1"/>
  </cols>
  <sheetData>
    <row r="1" ht="21.75" customHeight="1">
      <c r="M1" s="438" t="s">
        <v>97</v>
      </c>
    </row>
    <row r="2" ht="21.75" customHeight="1">
      <c r="M2" t="s">
        <v>94</v>
      </c>
    </row>
    <row r="3" ht="21.75" customHeight="1">
      <c r="M3" t="s">
        <v>137</v>
      </c>
    </row>
    <row r="4" ht="21.75" customHeight="1">
      <c r="M4" t="s">
        <v>138</v>
      </c>
    </row>
    <row r="5" spans="13:14" ht="27" customHeight="1" thickBot="1">
      <c r="M5" s="440" t="s">
        <v>95</v>
      </c>
      <c r="N5" s="13" t="s">
        <v>98</v>
      </c>
    </row>
    <row r="6" spans="13:14" ht="21.75" customHeight="1" thickBot="1" thickTop="1">
      <c r="M6" s="437" t="s">
        <v>96</v>
      </c>
      <c r="N6" s="435">
        <f>VLOOKUP(M6,$M$9:$N$32,2,0)</f>
        <v>0.522</v>
      </c>
    </row>
    <row r="7" ht="14.25" thickTop="1"/>
    <row r="8" spans="13:14" ht="27" customHeight="1">
      <c r="M8" s="7" t="s">
        <v>95</v>
      </c>
      <c r="N8" s="13" t="s">
        <v>98</v>
      </c>
    </row>
    <row r="9" spans="13:14" ht="13.5" customHeight="1">
      <c r="M9" s="432" t="s">
        <v>99</v>
      </c>
      <c r="N9" s="433">
        <v>0.514</v>
      </c>
    </row>
    <row r="10" spans="13:14" ht="13.5">
      <c r="M10" s="12" t="s">
        <v>96</v>
      </c>
      <c r="N10" s="430">
        <v>0.522</v>
      </c>
    </row>
    <row r="11" spans="13:14" ht="13.5">
      <c r="M11" s="12" t="s">
        <v>107</v>
      </c>
      <c r="N11" s="430">
        <v>0.5</v>
      </c>
    </row>
    <row r="12" spans="13:14" ht="13.5">
      <c r="M12" s="12" t="s">
        <v>108</v>
      </c>
      <c r="N12" s="430">
        <v>0.644</v>
      </c>
    </row>
    <row r="13" spans="13:14" ht="13.5">
      <c r="M13" s="12" t="s">
        <v>109</v>
      </c>
      <c r="N13" s="430">
        <v>0.38</v>
      </c>
    </row>
    <row r="14" spans="13:14" ht="13.5">
      <c r="M14" s="12" t="s">
        <v>110</v>
      </c>
      <c r="N14" s="430">
        <v>0.617</v>
      </c>
    </row>
    <row r="15" spans="13:14" ht="13.5">
      <c r="M15" s="12" t="s">
        <v>111</v>
      </c>
      <c r="N15" s="430">
        <v>0</v>
      </c>
    </row>
    <row r="16" spans="13:14" ht="13.5">
      <c r="M16" s="12" t="s">
        <v>112</v>
      </c>
      <c r="N16" s="430">
        <v>0.442</v>
      </c>
    </row>
    <row r="17" spans="13:14" ht="13.5">
      <c r="M17" s="12" t="s">
        <v>113</v>
      </c>
      <c r="N17" s="430">
        <v>0.539</v>
      </c>
    </row>
    <row r="18" spans="13:14" ht="13.5">
      <c r="M18" s="12" t="s">
        <v>114</v>
      </c>
      <c r="N18" s="430">
        <v>0.315</v>
      </c>
    </row>
    <row r="19" spans="13:14" ht="13.5">
      <c r="M19" s="12" t="s">
        <v>115</v>
      </c>
      <c r="N19" s="430">
        <v>0.423</v>
      </c>
    </row>
    <row r="20" spans="13:14" ht="13.5">
      <c r="M20" s="12" t="s">
        <v>116</v>
      </c>
      <c r="N20" s="430">
        <v>0.491</v>
      </c>
    </row>
    <row r="21" spans="13:14" ht="13.5">
      <c r="M21" s="12" t="s">
        <v>117</v>
      </c>
      <c r="N21" s="430">
        <v>0.139</v>
      </c>
    </row>
    <row r="22" spans="13:14" ht="13.5">
      <c r="M22" s="12" t="s">
        <v>118</v>
      </c>
      <c r="N22" s="430">
        <v>0.641</v>
      </c>
    </row>
    <row r="23" spans="13:14" ht="13.5">
      <c r="M23" s="12" t="s">
        <v>119</v>
      </c>
      <c r="N23" s="430">
        <v>0.492</v>
      </c>
    </row>
    <row r="24" spans="13:14" ht="13.5">
      <c r="M24" s="12" t="s">
        <v>120</v>
      </c>
      <c r="N24" s="430">
        <v>0.42</v>
      </c>
    </row>
    <row r="25" spans="13:14" ht="13.5">
      <c r="M25" s="12" t="s">
        <v>121</v>
      </c>
      <c r="N25" s="430">
        <v>0.501</v>
      </c>
    </row>
    <row r="26" spans="13:14" ht="13.5">
      <c r="M26" s="12" t="s">
        <v>122</v>
      </c>
      <c r="N26" s="430">
        <v>0.165</v>
      </c>
    </row>
    <row r="27" spans="13:14" ht="13.5">
      <c r="M27" s="12" t="s">
        <v>123</v>
      </c>
      <c r="N27" s="430">
        <v>0.377</v>
      </c>
    </row>
    <row r="28" spans="13:14" ht="13.5">
      <c r="M28" s="12" t="s">
        <v>124</v>
      </c>
      <c r="N28" s="430">
        <v>0.602</v>
      </c>
    </row>
    <row r="29" spans="13:14" ht="13.5">
      <c r="M29" s="12" t="s">
        <v>125</v>
      </c>
      <c r="N29" s="430">
        <v>0.397</v>
      </c>
    </row>
    <row r="30" spans="13:14" ht="13.5">
      <c r="M30" s="12" t="s">
        <v>126</v>
      </c>
      <c r="N30" s="430">
        <v>0.402</v>
      </c>
    </row>
    <row r="31" spans="13:14" ht="13.5">
      <c r="M31" s="12" t="s">
        <v>127</v>
      </c>
      <c r="N31" s="430">
        <v>0.695</v>
      </c>
    </row>
    <row r="32" spans="13:14" ht="13.5">
      <c r="M32" s="431" t="s">
        <v>128</v>
      </c>
      <c r="N32" s="430">
        <v>0.08</v>
      </c>
    </row>
    <row r="33" spans="13:14" ht="13.5">
      <c r="M33" s="6" t="s">
        <v>129</v>
      </c>
      <c r="N33" s="430">
        <v>0.482</v>
      </c>
    </row>
    <row r="34" spans="10:14" ht="13.5">
      <c r="J34" s="15"/>
      <c r="M34" s="6" t="s">
        <v>130</v>
      </c>
      <c r="N34" s="430">
        <v>0.405</v>
      </c>
    </row>
    <row r="35" spans="13:14" ht="13.5">
      <c r="M35" s="6" t="s">
        <v>131</v>
      </c>
      <c r="N35" s="430">
        <v>0.667</v>
      </c>
    </row>
    <row r="36" spans="13:14" ht="13.5">
      <c r="M36" s="6" t="s">
        <v>132</v>
      </c>
      <c r="N36" s="430">
        <v>0.021</v>
      </c>
    </row>
    <row r="37" spans="13:14" ht="13.5">
      <c r="M37" s="6" t="s">
        <v>133</v>
      </c>
      <c r="N37" s="430">
        <v>0.389</v>
      </c>
    </row>
    <row r="38" spans="13:14" ht="13.5">
      <c r="M38" s="6" t="s">
        <v>134</v>
      </c>
      <c r="N38" s="430">
        <v>0.375</v>
      </c>
    </row>
    <row r="39" spans="13:14" ht="13.5">
      <c r="M39" s="6" t="s">
        <v>135</v>
      </c>
      <c r="N39" s="430">
        <v>0.553</v>
      </c>
    </row>
    <row r="40" ht="13.5">
      <c r="M40" s="14" t="s">
        <v>100</v>
      </c>
    </row>
    <row r="41" ht="13.5">
      <c r="M41" s="436" t="s">
        <v>136</v>
      </c>
    </row>
  </sheetData>
  <sheetProtection sheet="1" selectLockedCells="1"/>
  <dataValidations count="1">
    <dataValidation type="list" allowBlank="1" showErrorMessage="1" promptTitle="電気事業者を選択してください" sqref="M6">
      <formula1>$M$9:$M$39</formula1>
    </dataValidation>
  </dataValidations>
  <hyperlinks>
    <hyperlink ref="M41" r:id="rId1" display="http://ghg-santeikohyo.env.go.jp/calc"/>
  </hyperlinks>
  <printOptions/>
  <pageMargins left="0.5905511811023623" right="0.5905511811023623" top="0.5905511811023623" bottom="0.5905511811023623" header="0.5118110236220472" footer="0.5118110236220472"/>
  <pageSetup fitToHeight="1" fitToWidth="1" horizontalDpi="600" verticalDpi="600" orientation="landscape" paperSize="9" scale="74"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職員端末機20年度12月調達</dc:creator>
  <cp:keywords/>
  <dc:description/>
  <cp:lastModifiedBy>竹内　康之</cp:lastModifiedBy>
  <cp:lastPrinted>2015-12-02T08:10:35Z</cp:lastPrinted>
  <dcterms:created xsi:type="dcterms:W3CDTF">2010-09-28T01:45:12Z</dcterms:created>
  <dcterms:modified xsi:type="dcterms:W3CDTF">2015-12-02T08:15:15Z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